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nidalova\Desktop\SKALICE\"/>
    </mc:Choice>
  </mc:AlternateContent>
  <xr:revisionPtr revIDLastSave="0" documentId="8_{3BC31CA7-81D7-47D1-986E-D3B704FFE8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1 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Pol'!$A$1:$Y$144</definedName>
    <definedName name="_xlnm.Print_Area" localSheetId="4">'01 2 Pol'!$A$1:$Y$118</definedName>
    <definedName name="_xlnm.Print_Area" localSheetId="5">'01 3 Pol'!$A$1:$Y$20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19" i="14"/>
  <c r="G9" i="14"/>
  <c r="I9" i="14"/>
  <c r="I8" i="14" s="1"/>
  <c r="K9" i="14"/>
  <c r="K8" i="14" s="1"/>
  <c r="M9" i="14"/>
  <c r="O9" i="14"/>
  <c r="O8" i="14" s="1"/>
  <c r="Q9" i="14"/>
  <c r="V9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6" i="14"/>
  <c r="G8" i="14" s="1"/>
  <c r="I16" i="14"/>
  <c r="K16" i="14"/>
  <c r="O16" i="14"/>
  <c r="Q16" i="14"/>
  <c r="V16" i="14"/>
  <c r="V8" i="14" s="1"/>
  <c r="G17" i="14"/>
  <c r="M17" i="14" s="1"/>
  <c r="I17" i="14"/>
  <c r="K17" i="14"/>
  <c r="O17" i="14"/>
  <c r="Q17" i="14"/>
  <c r="Q8" i="14" s="1"/>
  <c r="V17" i="14"/>
  <c r="AF19" i="14"/>
  <c r="G117" i="13"/>
  <c r="BA87" i="13"/>
  <c r="BA72" i="13"/>
  <c r="BA70" i="13"/>
  <c r="BA64" i="13"/>
  <c r="BA42" i="13"/>
  <c r="BA16" i="13"/>
  <c r="BA1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G23" i="13"/>
  <c r="G8" i="13" s="1"/>
  <c r="I23" i="13"/>
  <c r="K23" i="13"/>
  <c r="O23" i="13"/>
  <c r="Q23" i="13"/>
  <c r="V23" i="13"/>
  <c r="V8" i="13" s="1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I32" i="13"/>
  <c r="K32" i="13"/>
  <c r="M32" i="13"/>
  <c r="O32" i="13"/>
  <c r="Q32" i="13"/>
  <c r="V32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K51" i="13"/>
  <c r="G52" i="13"/>
  <c r="I52" i="13"/>
  <c r="I51" i="13" s="1"/>
  <c r="K52" i="13"/>
  <c r="M52" i="13"/>
  <c r="O52" i="13"/>
  <c r="O51" i="13" s="1"/>
  <c r="Q52" i="13"/>
  <c r="Q51" i="13" s="1"/>
  <c r="V52" i="13"/>
  <c r="G55" i="13"/>
  <c r="M55" i="13" s="1"/>
  <c r="M51" i="13" s="1"/>
  <c r="I55" i="13"/>
  <c r="K55" i="13"/>
  <c r="O55" i="13"/>
  <c r="Q55" i="13"/>
  <c r="V55" i="13"/>
  <c r="V51" i="13" s="1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K60" i="13"/>
  <c r="G61" i="13"/>
  <c r="I61" i="13"/>
  <c r="I60" i="13" s="1"/>
  <c r="K61" i="13"/>
  <c r="M61" i="13"/>
  <c r="O61" i="13"/>
  <c r="O60" i="13" s="1"/>
  <c r="Q61" i="13"/>
  <c r="Q60" i="13" s="1"/>
  <c r="V61" i="13"/>
  <c r="G63" i="13"/>
  <c r="M63" i="13" s="1"/>
  <c r="M60" i="13" s="1"/>
  <c r="I63" i="13"/>
  <c r="K63" i="13"/>
  <c r="O63" i="13"/>
  <c r="Q63" i="13"/>
  <c r="V63" i="13"/>
  <c r="V60" i="13" s="1"/>
  <c r="G65" i="13"/>
  <c r="I65" i="13"/>
  <c r="K65" i="13"/>
  <c r="M65" i="13"/>
  <c r="O65" i="13"/>
  <c r="Q65" i="13"/>
  <c r="V65" i="13"/>
  <c r="O66" i="13"/>
  <c r="G67" i="13"/>
  <c r="I67" i="13"/>
  <c r="I66" i="13" s="1"/>
  <c r="K67" i="13"/>
  <c r="M67" i="13"/>
  <c r="O67" i="13"/>
  <c r="Q67" i="13"/>
  <c r="Q66" i="13" s="1"/>
  <c r="V67" i="13"/>
  <c r="G68" i="13"/>
  <c r="M68" i="13" s="1"/>
  <c r="I68" i="13"/>
  <c r="K68" i="13"/>
  <c r="K66" i="13" s="1"/>
  <c r="O68" i="13"/>
  <c r="Q68" i="13"/>
  <c r="V68" i="13"/>
  <c r="V66" i="13" s="1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K75" i="13"/>
  <c r="O75" i="13"/>
  <c r="V75" i="13"/>
  <c r="G76" i="13"/>
  <c r="I76" i="13"/>
  <c r="I75" i="13" s="1"/>
  <c r="K76" i="13"/>
  <c r="M76" i="13"/>
  <c r="M75" i="13" s="1"/>
  <c r="O76" i="13"/>
  <c r="Q76" i="13"/>
  <c r="Q75" i="13" s="1"/>
  <c r="V76" i="13"/>
  <c r="K78" i="13"/>
  <c r="G79" i="13"/>
  <c r="I79" i="13"/>
  <c r="I78" i="13" s="1"/>
  <c r="K79" i="13"/>
  <c r="M79" i="13"/>
  <c r="M78" i="13" s="1"/>
  <c r="O79" i="13"/>
  <c r="Q79" i="13"/>
  <c r="Q78" i="13" s="1"/>
  <c r="V79" i="13"/>
  <c r="G80" i="13"/>
  <c r="M80" i="13" s="1"/>
  <c r="I80" i="13"/>
  <c r="K80" i="13"/>
  <c r="O80" i="13"/>
  <c r="O78" i="13" s="1"/>
  <c r="Q80" i="13"/>
  <c r="V80" i="13"/>
  <c r="V78" i="13" s="1"/>
  <c r="I81" i="13"/>
  <c r="Q81" i="13"/>
  <c r="G82" i="13"/>
  <c r="M82" i="13" s="1"/>
  <c r="M81" i="13" s="1"/>
  <c r="I82" i="13"/>
  <c r="K82" i="13"/>
  <c r="K81" i="13" s="1"/>
  <c r="O82" i="13"/>
  <c r="O81" i="13" s="1"/>
  <c r="Q82" i="13"/>
  <c r="V82" i="13"/>
  <c r="V81" i="13" s="1"/>
  <c r="I85" i="13"/>
  <c r="Q85" i="13"/>
  <c r="G86" i="13"/>
  <c r="M86" i="13" s="1"/>
  <c r="M85" i="13" s="1"/>
  <c r="I86" i="13"/>
  <c r="K86" i="13"/>
  <c r="K85" i="13" s="1"/>
  <c r="O86" i="13"/>
  <c r="O85" i="13" s="1"/>
  <c r="Q86" i="13"/>
  <c r="V86" i="13"/>
  <c r="V85" i="13" s="1"/>
  <c r="I90" i="13"/>
  <c r="Q90" i="13"/>
  <c r="G91" i="13"/>
  <c r="G90" i="13" s="1"/>
  <c r="I91" i="13"/>
  <c r="K91" i="13"/>
  <c r="K90" i="13" s="1"/>
  <c r="O91" i="13"/>
  <c r="O90" i="13" s="1"/>
  <c r="Q91" i="13"/>
  <c r="V91" i="13"/>
  <c r="V90" i="13" s="1"/>
  <c r="G94" i="13"/>
  <c r="M94" i="13" s="1"/>
  <c r="I94" i="13"/>
  <c r="K94" i="13"/>
  <c r="K93" i="13" s="1"/>
  <c r="O94" i="13"/>
  <c r="O93" i="13" s="1"/>
  <c r="Q94" i="13"/>
  <c r="V94" i="13"/>
  <c r="V93" i="13" s="1"/>
  <c r="G96" i="13"/>
  <c r="I96" i="13"/>
  <c r="I93" i="13" s="1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Q93" i="13" s="1"/>
  <c r="V104" i="13"/>
  <c r="G107" i="13"/>
  <c r="I107" i="13"/>
  <c r="I106" i="13" s="1"/>
  <c r="K107" i="13"/>
  <c r="M107" i="13"/>
  <c r="O107" i="13"/>
  <c r="Q107" i="13"/>
  <c r="Q106" i="13" s="1"/>
  <c r="V107" i="13"/>
  <c r="G109" i="13"/>
  <c r="M109" i="13" s="1"/>
  <c r="I109" i="13"/>
  <c r="K109" i="13"/>
  <c r="K106" i="13" s="1"/>
  <c r="O109" i="13"/>
  <c r="Q109" i="13"/>
  <c r="V109" i="13"/>
  <c r="G111" i="13"/>
  <c r="I111" i="13"/>
  <c r="K111" i="13"/>
  <c r="M111" i="13"/>
  <c r="O111" i="13"/>
  <c r="Q111" i="13"/>
  <c r="V111" i="13"/>
  <c r="G112" i="13"/>
  <c r="G106" i="13" s="1"/>
  <c r="I112" i="13"/>
  <c r="K112" i="13"/>
  <c r="O112" i="13"/>
  <c r="Q112" i="13"/>
  <c r="V112" i="13"/>
  <c r="V106" i="13" s="1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O106" i="13" s="1"/>
  <c r="Q114" i="13"/>
  <c r="V114" i="13"/>
  <c r="G115" i="13"/>
  <c r="I115" i="13"/>
  <c r="K115" i="13"/>
  <c r="M115" i="13"/>
  <c r="O115" i="13"/>
  <c r="Q115" i="13"/>
  <c r="V115" i="13"/>
  <c r="AE117" i="13"/>
  <c r="AF117" i="13"/>
  <c r="G143" i="12"/>
  <c r="BA52" i="12"/>
  <c r="BA41" i="12"/>
  <c r="BA22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1" i="12"/>
  <c r="I21" i="12"/>
  <c r="K21" i="12"/>
  <c r="M21" i="12"/>
  <c r="O21" i="12"/>
  <c r="Q21" i="12"/>
  <c r="V21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V8" i="12" s="1"/>
  <c r="G32" i="12"/>
  <c r="I32" i="12"/>
  <c r="Q32" i="12"/>
  <c r="V32" i="12"/>
  <c r="G33" i="12"/>
  <c r="M33" i="12" s="1"/>
  <c r="M32" i="12" s="1"/>
  <c r="I33" i="12"/>
  <c r="K33" i="12"/>
  <c r="K32" i="12" s="1"/>
  <c r="O33" i="12"/>
  <c r="O32" i="12" s="1"/>
  <c r="Q33" i="12"/>
  <c r="V33" i="12"/>
  <c r="G36" i="12"/>
  <c r="I36" i="12"/>
  <c r="K36" i="12"/>
  <c r="M36" i="12"/>
  <c r="O36" i="12"/>
  <c r="Q36" i="12"/>
  <c r="V36" i="12"/>
  <c r="G39" i="12"/>
  <c r="K39" i="12"/>
  <c r="M39" i="12"/>
  <c r="O39" i="12"/>
  <c r="V39" i="12"/>
  <c r="G40" i="12"/>
  <c r="I40" i="12"/>
  <c r="I39" i="12" s="1"/>
  <c r="K40" i="12"/>
  <c r="M40" i="12"/>
  <c r="O40" i="12"/>
  <c r="Q40" i="12"/>
  <c r="Q39" i="12" s="1"/>
  <c r="V40" i="12"/>
  <c r="G42" i="12"/>
  <c r="I42" i="12"/>
  <c r="K42" i="12"/>
  <c r="O42" i="12"/>
  <c r="V42" i="12"/>
  <c r="G43" i="12"/>
  <c r="M43" i="12" s="1"/>
  <c r="M42" i="12" s="1"/>
  <c r="I43" i="12"/>
  <c r="K43" i="12"/>
  <c r="O43" i="12"/>
  <c r="Q43" i="12"/>
  <c r="Q42" i="12" s="1"/>
  <c r="V43" i="12"/>
  <c r="G44" i="12"/>
  <c r="O44" i="12"/>
  <c r="Q44" i="12"/>
  <c r="V44" i="12"/>
  <c r="G45" i="12"/>
  <c r="I45" i="12"/>
  <c r="I44" i="12" s="1"/>
  <c r="K45" i="12"/>
  <c r="M45" i="12"/>
  <c r="M44" i="12" s="1"/>
  <c r="O45" i="12"/>
  <c r="Q45" i="12"/>
  <c r="V45" i="12"/>
  <c r="G46" i="12"/>
  <c r="I46" i="12"/>
  <c r="K46" i="12"/>
  <c r="K44" i="12" s="1"/>
  <c r="M46" i="12"/>
  <c r="O46" i="12"/>
  <c r="Q46" i="12"/>
  <c r="V46" i="12"/>
  <c r="G51" i="12"/>
  <c r="M51" i="12" s="1"/>
  <c r="I51" i="12"/>
  <c r="K51" i="12"/>
  <c r="O51" i="12"/>
  <c r="O50" i="12" s="1"/>
  <c r="Q51" i="12"/>
  <c r="Q50" i="12" s="1"/>
  <c r="V51" i="12"/>
  <c r="V50" i="12" s="1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1" i="12"/>
  <c r="I61" i="12"/>
  <c r="K61" i="12"/>
  <c r="M61" i="12"/>
  <c r="O61" i="12"/>
  <c r="Q61" i="12"/>
  <c r="V61" i="12"/>
  <c r="G65" i="12"/>
  <c r="I65" i="12"/>
  <c r="K65" i="12"/>
  <c r="K50" i="12" s="1"/>
  <c r="M65" i="12"/>
  <c r="O65" i="12"/>
  <c r="Q65" i="12"/>
  <c r="V65" i="12"/>
  <c r="G66" i="12"/>
  <c r="I66" i="12"/>
  <c r="I50" i="12" s="1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Q70" i="12"/>
  <c r="V70" i="12"/>
  <c r="G71" i="12"/>
  <c r="M71" i="12" s="1"/>
  <c r="M70" i="12" s="1"/>
  <c r="I71" i="12"/>
  <c r="K71" i="12"/>
  <c r="K70" i="12" s="1"/>
  <c r="O71" i="12"/>
  <c r="O70" i="12" s="1"/>
  <c r="Q71" i="12"/>
  <c r="V71" i="12"/>
  <c r="O73" i="12"/>
  <c r="G74" i="12"/>
  <c r="G73" i="12" s="1"/>
  <c r="I74" i="12"/>
  <c r="I73" i="12" s="1"/>
  <c r="K74" i="12"/>
  <c r="K73" i="12" s="1"/>
  <c r="M74" i="12"/>
  <c r="O74" i="12"/>
  <c r="Q74" i="12"/>
  <c r="V74" i="12"/>
  <c r="V73" i="12" s="1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Q73" i="12" s="1"/>
  <c r="V78" i="12"/>
  <c r="G80" i="12"/>
  <c r="M80" i="12" s="1"/>
  <c r="I80" i="12"/>
  <c r="K80" i="12"/>
  <c r="O80" i="12"/>
  <c r="Q80" i="12"/>
  <c r="V80" i="12"/>
  <c r="O82" i="12"/>
  <c r="G83" i="12"/>
  <c r="I83" i="12"/>
  <c r="I82" i="12" s="1"/>
  <c r="K83" i="12"/>
  <c r="K82" i="12" s="1"/>
  <c r="M83" i="12"/>
  <c r="O83" i="12"/>
  <c r="Q83" i="12"/>
  <c r="Q82" i="12" s="1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V82" i="12" s="1"/>
  <c r="Q91" i="12"/>
  <c r="G92" i="12"/>
  <c r="M92" i="12" s="1"/>
  <c r="I92" i="12"/>
  <c r="K92" i="12"/>
  <c r="K91" i="12" s="1"/>
  <c r="O92" i="12"/>
  <c r="O91" i="12" s="1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I91" i="12" s="1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V91" i="12" s="1"/>
  <c r="G98" i="12"/>
  <c r="M98" i="12" s="1"/>
  <c r="M97" i="12" s="1"/>
  <c r="I98" i="12"/>
  <c r="K98" i="12"/>
  <c r="K97" i="12" s="1"/>
  <c r="O98" i="12"/>
  <c r="O97" i="12" s="1"/>
  <c r="Q98" i="12"/>
  <c r="V98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6" i="12"/>
  <c r="I106" i="12"/>
  <c r="I97" i="12" s="1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V97" i="12" s="1"/>
  <c r="G110" i="12"/>
  <c r="M110" i="12" s="1"/>
  <c r="I110" i="12"/>
  <c r="K110" i="12"/>
  <c r="O110" i="12"/>
  <c r="Q110" i="12"/>
  <c r="Q97" i="12" s="1"/>
  <c r="V110" i="12"/>
  <c r="G114" i="12"/>
  <c r="M114" i="12" s="1"/>
  <c r="I114" i="12"/>
  <c r="K114" i="12"/>
  <c r="O114" i="12"/>
  <c r="Q114" i="12"/>
  <c r="V114" i="12"/>
  <c r="O116" i="12"/>
  <c r="G117" i="12"/>
  <c r="I117" i="12"/>
  <c r="I116" i="12" s="1"/>
  <c r="K117" i="12"/>
  <c r="K116" i="12" s="1"/>
  <c r="M117" i="12"/>
  <c r="O117" i="12"/>
  <c r="Q117" i="12"/>
  <c r="Q116" i="12" s="1"/>
  <c r="V117" i="12"/>
  <c r="G119" i="12"/>
  <c r="I119" i="12"/>
  <c r="K119" i="12"/>
  <c r="M119" i="12"/>
  <c r="O119" i="12"/>
  <c r="Q119" i="12"/>
  <c r="V119" i="12"/>
  <c r="G121" i="12"/>
  <c r="G116" i="12" s="1"/>
  <c r="I121" i="12"/>
  <c r="K121" i="12"/>
  <c r="O121" i="12"/>
  <c r="Q121" i="12"/>
  <c r="V121" i="12"/>
  <c r="V116" i="12" s="1"/>
  <c r="G123" i="12"/>
  <c r="M123" i="12" s="1"/>
  <c r="I123" i="12"/>
  <c r="K123" i="12"/>
  <c r="O123" i="12"/>
  <c r="Q123" i="12"/>
  <c r="V123" i="12"/>
  <c r="G127" i="12"/>
  <c r="I127" i="12"/>
  <c r="O127" i="12"/>
  <c r="Q127" i="12"/>
  <c r="V127" i="12"/>
  <c r="G128" i="12"/>
  <c r="I128" i="12"/>
  <c r="K128" i="12"/>
  <c r="K127" i="12" s="1"/>
  <c r="M128" i="12"/>
  <c r="M127" i="12" s="1"/>
  <c r="O128" i="12"/>
  <c r="Q128" i="12"/>
  <c r="V128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Q130" i="12" s="1"/>
  <c r="V131" i="12"/>
  <c r="V130" i="12" s="1"/>
  <c r="G133" i="12"/>
  <c r="M133" i="12" s="1"/>
  <c r="I133" i="12"/>
  <c r="K133" i="12"/>
  <c r="O133" i="12"/>
  <c r="O130" i="12" s="1"/>
  <c r="Q133" i="12"/>
  <c r="V133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7" i="12"/>
  <c r="I137" i="12"/>
  <c r="K137" i="12"/>
  <c r="K130" i="12" s="1"/>
  <c r="M137" i="12"/>
  <c r="O137" i="12"/>
  <c r="Q137" i="12"/>
  <c r="V137" i="12"/>
  <c r="G139" i="12"/>
  <c r="I139" i="12"/>
  <c r="I130" i="12" s="1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AE143" i="12"/>
  <c r="AF143" i="12"/>
  <c r="I20" i="1"/>
  <c r="I19" i="1"/>
  <c r="I18" i="1"/>
  <c r="I17" i="1"/>
  <c r="I16" i="1"/>
  <c r="I79" i="1"/>
  <c r="J78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J61" i="1" l="1"/>
  <c r="J76" i="1"/>
  <c r="J67" i="1"/>
  <c r="J73" i="1"/>
  <c r="J68" i="1"/>
  <c r="J77" i="1"/>
  <c r="J62" i="1"/>
  <c r="J70" i="1"/>
  <c r="J57" i="1"/>
  <c r="J58" i="1"/>
  <c r="J74" i="1"/>
  <c r="J59" i="1"/>
  <c r="J65" i="1"/>
  <c r="J63" i="1"/>
  <c r="J64" i="1"/>
  <c r="J71" i="1"/>
  <c r="J60" i="1"/>
  <c r="J66" i="1"/>
  <c r="J69" i="1"/>
  <c r="J72" i="1"/>
  <c r="J75" i="1"/>
  <c r="G26" i="1"/>
  <c r="A26" i="1"/>
  <c r="G28" i="1"/>
  <c r="G23" i="1"/>
  <c r="M16" i="14"/>
  <c r="M8" i="14" s="1"/>
  <c r="AE19" i="14"/>
  <c r="M66" i="13"/>
  <c r="M93" i="13"/>
  <c r="G78" i="13"/>
  <c r="G60" i="13"/>
  <c r="G51" i="13"/>
  <c r="M112" i="13"/>
  <c r="M106" i="13" s="1"/>
  <c r="M91" i="13"/>
  <c r="M90" i="13" s="1"/>
  <c r="G85" i="13"/>
  <c r="M23" i="13"/>
  <c r="M8" i="13" s="1"/>
  <c r="G66" i="13"/>
  <c r="G93" i="13"/>
  <c r="G81" i="13"/>
  <c r="M130" i="12"/>
  <c r="M50" i="12"/>
  <c r="M8" i="12"/>
  <c r="M73" i="12"/>
  <c r="M91" i="12"/>
  <c r="M82" i="12"/>
  <c r="G82" i="12"/>
  <c r="G97" i="12"/>
  <c r="G91" i="12"/>
  <c r="G8" i="12"/>
  <c r="G130" i="12"/>
  <c r="G50" i="12"/>
  <c r="M121" i="12"/>
  <c r="M116" i="12" s="1"/>
  <c r="I21" i="1"/>
  <c r="J39" i="1"/>
  <c r="J45" i="1" s="1"/>
  <c r="J41" i="1"/>
  <c r="J43" i="1"/>
  <c r="J42" i="1"/>
  <c r="J44" i="1"/>
  <c r="H45" i="1"/>
  <c r="J79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E9ED2D84-BC8C-41E6-A36F-D70A9026F9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CD4427-EBB5-4326-917C-22D030136D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BAC2A1AC-76A7-4741-8BB2-444567B3DC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EDBAFD-E356-41CA-A099-E3B266166D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77F141FB-15EF-4271-B9CB-D642EF2948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4810C2-B9BA-416D-999D-3E8F39C4C9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<sst xmlns="http://schemas.openxmlformats.org/spreadsheetml/2006/main" count="1576" uniqueCount="474">
  <si>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</si>
  <si>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</si>
  <si>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</si>
  <si>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</si>
  <si>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</si>
  <si>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</si>
  <si>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</si>
  <si>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</si>
  <si>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</si>
  <si>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</si>
  <si>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</si>
  <si>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</si>
  <si>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</si>
  <si>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</si>
  <si>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</si>
  <si>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</si>
  <si>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</si>
  <si>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</si>
  <si>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</si>
  <si>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</si>
  <si>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</si>
  <si>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</si>
  <si>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</si>
  <si>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</si>
  <si>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</si>
  <si>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</si>
  <si>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</si>
  <si>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</si>
  <si>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</si>
  <si>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</si>
  <si>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</si>
  <si>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</si>
  <si>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</si>
  <si>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</si>
  <si>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</si>
  <si>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</si>
  <si>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</si>
  <si>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</si>
  <si>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</si>
  <si>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</si>
  <si>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</si>
  <si>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</si>
  <si>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</si>
  <si>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2024/31</t>
  </si>
  <si>
    <t>Domov pro seniory Skalice</t>
  </si>
  <si>
    <t>Stavba</t>
  </si>
  <si>
    <t>Stavební objekt</t>
  </si>
  <si>
    <t>01</t>
  </si>
  <si>
    <t>Sanace vlhkosti - suterén pavilon B</t>
  </si>
  <si>
    <t>1</t>
  </si>
  <si>
    <t>Sanace vlhkosti - interiér</t>
  </si>
  <si>
    <t>2</t>
  </si>
  <si>
    <t>Sanace vlhkosti - exteriér</t>
  </si>
  <si>
    <t>3</t>
  </si>
  <si>
    <t>Vedlejší rozpočtové náklady</t>
  </si>
  <si>
    <t>Celkem za stavbu</t>
  </si>
  <si>
    <t>CZK</t>
  </si>
  <si>
    <t>#POPS</t>
  </si>
  <si>
    <t>Popis stavby: 2024/31 - Domov pro seniory Skalice</t>
  </si>
  <si>
    <t>#POPO</t>
  </si>
  <si>
    <t>Popis objektu: 01 - Sanace vlhkosti - suterén pavilon B</t>
  </si>
  <si>
    <t>#POPR</t>
  </si>
  <si>
    <t>Popis rozpočtu: 1 - Sanace vlhkosti - interiér</t>
  </si>
  <si>
    <t>Popis rozpočtu: 2 - Sanace vlhkosti - exteriér</t>
  </si>
  <si>
    <t>Popis rozpočtu: 3 - Vedlejší rozpočtové náklady</t>
  </si>
  <si>
    <t>Rekapitulace dílů</t>
  </si>
  <si>
    <t>Typ dílu</t>
  </si>
  <si>
    <t>Zemní práce</t>
  </si>
  <si>
    <t>Základy a zvláštní zakládání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</si>
  <si>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</si>
  <si>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</si>
  <si>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</si>
  <si>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</si>
  <si>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</si>
  <si>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</si>
  <si>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</si>
  <si>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</si>
  <si>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</si>
  <si>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</si>
  <si>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</si>
  <si>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</si>
  <si>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</si>
  <si>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</si>
  <si>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</si>
  <si>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</si>
  <si>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</si>
  <si>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</si>
  <si>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</si>
  <si>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</si>
  <si>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</si>
  <si>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</si>
  <si>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</si>
  <si>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</si>
  <si>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</si>
  <si>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</si>
  <si>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</si>
  <si>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735</t>
  </si>
  <si>
    <t>Otopná tělesa</t>
  </si>
  <si>
    <t>771</t>
  </si>
  <si>
    <t>Podlahy z dlaždic a obklady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</si>
  <si>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</si>
  <si>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</si>
  <si>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</si>
  <si>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</si>
  <si>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</si>
  <si>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</si>
  <si>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</si>
  <si>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</si>
  <si>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</si>
  <si>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</si>
  <si>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</si>
  <si>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</si>
  <si>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</si>
  <si>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</si>
  <si>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</si>
  <si>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</si>
  <si>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</si>
  <si>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</si>
  <si>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</si>
  <si>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</si>
  <si>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</si>
  <si>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</si>
  <si>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</si>
  <si>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</si>
  <si>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</si>
  <si>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</si>
  <si>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</si>
  <si>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</si>
  <si>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</si>
  <si>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</si>
  <si>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</si>
  <si>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</si>
  <si>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</si>
  <si>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</si>
  <si>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</si>
  <si>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</si>
  <si>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</si>
  <si>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602011105R00</t>
  </si>
  <si>
    <t xml:space="preserve">Omítka stěn z hotových směsí postřik, báze, sanační,  ,  ,  </t>
  </si>
  <si>
    <t>m2</t>
  </si>
  <si>
    <t>801-1</t>
  </si>
  <si>
    <t>RTS 24/ I</t>
  </si>
  <si>
    <t>Práce</t>
  </si>
  <si>
    <t>Běžná</t>
  </si>
  <si>
    <t>POL1_</t>
  </si>
  <si>
    <t>po jednotlivých vrstvách</t>
  </si>
  <si>
    <t>SPI</t>
  </si>
  <si>
    <t>m.č.016 : (1,27+3,02)*2*2,6-0,8*1,97</t>
  </si>
  <si>
    <t>VV</t>
  </si>
  <si>
    <t>m.č.015 : (6,9+3,02)*2*2,6-0,8*1,97</t>
  </si>
  <si>
    <t>m.č.014 : (4,05+2,525+2,525)*2,6-1,6*1,97</t>
  </si>
  <si>
    <t>m.č.017 : 4,92*2,6-0,8*1,97*2</t>
  </si>
  <si>
    <t>602011126R00</t>
  </si>
  <si>
    <t xml:space="preserve">Omítka stěn z hotových směsí vrstva jádrová, vápenocementová, sanační, tloušťka vrstvy 20 mm,  </t>
  </si>
  <si>
    <t>Odkaz na mn. položky pořadí 1 : 100,88800</t>
  </si>
  <si>
    <t>602011152R00</t>
  </si>
  <si>
    <t xml:space="preserve">Omítka stěn z hotových směsí vrstva štuková, vápenocementová, sanační, tloušťka vrstvy 5 mm,  </t>
  </si>
  <si>
    <t>RTS 23/ I</t>
  </si>
  <si>
    <t>610991111R00</t>
  </si>
  <si>
    <t>Zakrývání výplní vnitřních otvorů, předmětů apod. fólií Pe 0,05-0,2 mm</t>
  </si>
  <si>
    <t>POL1_1</t>
  </si>
  <si>
    <t>které se zřizují před úpravami povrchu, a obalení osazených dveřních zárubní před znečištěním při úpravách povrchu nástřikem plastických maltovin včetně pozdějšího odkrytí,</t>
  </si>
  <si>
    <t>1,6*1,97*2</t>
  </si>
  <si>
    <t>0,8*1,97*2*2</t>
  </si>
  <si>
    <t>1,25*1,0</t>
  </si>
  <si>
    <t>612409991R00</t>
  </si>
  <si>
    <t>Začištění omítek kolem oken, dveří a obkladů apod. maltou vápenou</t>
  </si>
  <si>
    <t>m</t>
  </si>
  <si>
    <t>801-4</t>
  </si>
  <si>
    <t>1,6+1,97+1,97</t>
  </si>
  <si>
    <t>(0,8+1,97+1,97)*2*2</t>
  </si>
  <si>
    <t>1,25+1,0+1,0</t>
  </si>
  <si>
    <t>622904121R00</t>
  </si>
  <si>
    <t xml:space="preserve">Očištění fasád ruční čištění ocelovým kartáčem,  </t>
  </si>
  <si>
    <t>631313611R00</t>
  </si>
  <si>
    <t xml:space="preserve">Mazanina z betonu prostého tl. přes 80 do 120 mm třídy C 16/20 ,  </t>
  </si>
  <si>
    <t>m3</t>
  </si>
  <si>
    <t>(z kameniva) hlazená dřevěným hladítkem</t>
  </si>
  <si>
    <t>Odkaz na mn. položky pořadí 15 : 24,67340*0,1</t>
  </si>
  <si>
    <t>631361921RT5</t>
  </si>
  <si>
    <t>Výztuž mazanin z betonů a z lehkých betonů ze svařovaných sítí průměr drátu 6 mm, velikost oka 150/150 mm</t>
  </si>
  <si>
    <t>t</t>
  </si>
  <si>
    <t>včetně distančních prvků</t>
  </si>
  <si>
    <t>((6,9*3,02)+(1,27*3,02))*3,04/1000*1,1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</si>
  <si>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</si>
  <si>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</si>
  <si>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</si>
  <si>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</si>
  <si>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</si>
  <si>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</si>
  <si>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</si>
  <si>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</si>
  <si>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610991</t>
  </si>
  <si>
    <t>Zakrývání podlah a konstrukci proti znečištění</t>
  </si>
  <si>
    <t>Vlastní</t>
  </si>
  <si>
    <t>3*4</t>
  </si>
  <si>
    <t>5*2</t>
  </si>
  <si>
    <t>35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</si>
  <si>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</si>
  <si>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</si>
  <si>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</si>
  <si>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</si>
  <si>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obezdívka stoupačky : (0,375+0,365)*2,6</t>
  </si>
  <si>
    <t>965042141R00</t>
  </si>
  <si>
    <t>Bourání podkladů pod dlažby nebo litých celistvých dlažeb a mazanin  betonových nebo z litého asfaltu, tloušťky do 100 mm, plochy přes 4 m2</t>
  </si>
  <si>
    <t>m.č.015 : 6,9*3,02*0,1</t>
  </si>
  <si>
    <t>m.č.016 : 1,27*3,02*0,1</t>
  </si>
  <si>
    <t>965081713RT1</t>
  </si>
  <si>
    <t>Bourání podlah z keramických dlaždic, tloušťky do 10 mm, plochy přes 1 m2</t>
  </si>
  <si>
    <t>bez podkladního lože, s jakoukoliv výplní spár</t>
  </si>
  <si>
    <t>m.č.015 : 6,9*3,02</t>
  </si>
  <si>
    <t>m.č.016 : 1,27*3,02</t>
  </si>
  <si>
    <t>965081702R00</t>
  </si>
  <si>
    <t>Bourání podlah Soklíků z dlažeb keramických tloušťky do 10 mm, výšky do 100 mm</t>
  </si>
  <si>
    <t>(1,27+3,02)*2-0,8</t>
  </si>
  <si>
    <t>(6,9+3,02)*2-0,8</t>
  </si>
  <si>
    <t>968095002R00</t>
  </si>
  <si>
    <t xml:space="preserve">Vybourání vnitřních parapetů dřevěných, šířky do 50 cm,  </t>
  </si>
  <si>
    <t>978013191R00</t>
  </si>
  <si>
    <t>Otlučení omítek vápenných nebo vápenocementových vnitřních s vyškrabáním spár, s očištěním zdiva stěn, v rozsahu do 100 %</t>
  </si>
  <si>
    <t>978023411R00</t>
  </si>
  <si>
    <t>Vysekání, vyškrábání a vyčištění spár zdiva cihelného  mimo komínového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</si>
  <si>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</si>
  <si>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</si>
  <si>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</si>
  <si>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</si>
  <si>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</si>
  <si>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</si>
  <si>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800-711</t>
  </si>
  <si>
    <t>Odkaz na mn. položky pořadí 15 : 24,67340</t>
  </si>
  <si>
    <t>711130101R00</t>
  </si>
  <si>
    <t>Odstranění izolace proti vodě - pásy na sucho vodorovné, 1 vrstva</t>
  </si>
  <si>
    <t>711141559RY2</t>
  </si>
  <si>
    <t>Provedení izolace proti zemní vlhkosti pásy přitavením vodorovná, 1 vrstva, s dodávkou izolačního pásu se skleněnou nebo polyesterovou vložkou, s minerálním posypem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</si>
  <si>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</si>
  <si>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</si>
  <si>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</si>
  <si>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</si>
  <si>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</si>
  <si>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</si>
  <si>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713121111RV5</t>
  </si>
  <si>
    <t>Izolace podlah tepelná na sucho, tloušťky 100 mm, jednovrstvá</t>
  </si>
  <si>
    <t>713191100RT9</t>
  </si>
  <si>
    <t>998713201R00</t>
  </si>
  <si>
    <t>Přesun hmot pro izolace tepelné v objektech výšky do 6 m</t>
  </si>
  <si>
    <t>50 m vodorovně</t>
  </si>
  <si>
    <t>735151811R00</t>
  </si>
  <si>
    <t>Demontáž otopných těles panelových jednořadých, stavební délky do 1500 mm</t>
  </si>
  <si>
    <t>kus</t>
  </si>
  <si>
    <t>800-731</t>
  </si>
  <si>
    <t>735192921R00</t>
  </si>
  <si>
    <t>Ostatní opravy otopných těles zpětná montáž otopných těles panelových  jednořadých, do 150 mm</t>
  </si>
  <si>
    <t>735191910R01</t>
  </si>
  <si>
    <t>Napuštění vody do otopného systému</t>
  </si>
  <si>
    <t>kpl</t>
  </si>
  <si>
    <t>Indiv</t>
  </si>
  <si>
    <t>735494811R01</t>
  </si>
  <si>
    <t>Vypuštění vody z otopných těles</t>
  </si>
  <si>
    <t>998735201R00</t>
  </si>
  <si>
    <t>Přesun hmot pro otopná tělesa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</si>
  <si>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</si>
  <si>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</si>
  <si>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</si>
  <si>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</si>
  <si>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</si>
  <si>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6,9*3,02</t>
  </si>
  <si>
    <t>1,27*3,02</t>
  </si>
  <si>
    <t>771475014R00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</si>
  <si>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</si>
  <si>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</si>
  <si>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</si>
  <si>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Odkaz na mn. položky pořadí 36 : 26,82000</t>
  </si>
  <si>
    <t>771575109R00</t>
  </si>
  <si>
    <t>Montáž podlah z dlaždic keramických 300 x 300 mm, režných nebo glazovaných, hladkých, kladených do flexibilního tmele</t>
  </si>
  <si>
    <t>Odkaz na mn. položky pořadí 35 : 24,67340</t>
  </si>
  <si>
    <t>597642030R</t>
  </si>
  <si>
    <t>Dlažba keramická bez glazury (UGL); tl. = 9,0 mm; a = 298 mm; b = 298 mm; nasákavost = 0,5 %; protiskluznost: R9; povrch: hladký, matný; barva: černá</t>
  </si>
  <si>
    <t>SPCM</t>
  </si>
  <si>
    <t>Specifikace</t>
  </si>
  <si>
    <t>POL3_</t>
  </si>
  <si>
    <t>Odkaz na mn. položky pořadí 35 : 24,67340*1,1</t>
  </si>
  <si>
    <t>((1,27+3,02)*2-0,8)*0,1*1,1</t>
  </si>
  <si>
    <t>((6,9+3,02)*2-0,8)*0,1*1,1</t>
  </si>
  <si>
    <t>998771201R00</t>
  </si>
  <si>
    <t>Přesun hmot pro podlahy z dlaždic v objektech výšky do 6 m</t>
  </si>
  <si>
    <t>784191301R00</t>
  </si>
  <si>
    <t>Příprava povrchu Penetrace (napouštění) podkladu protiplísňová, jednonásobná</t>
  </si>
  <si>
    <t>800-784</t>
  </si>
  <si>
    <t>784195612R00</t>
  </si>
  <si>
    <t>Malby z malířských směsí protiplísňové,  , bílé, dvojnásobné</t>
  </si>
  <si>
    <t>784011121R00</t>
  </si>
  <si>
    <t xml:space="preserve">Ostatní práce broušení štuků a nových omítek,  ,   </t>
  </si>
  <si>
    <t>784011211RT2</t>
  </si>
  <si>
    <t>Ostatní práce olepování vnitřních ploch,  , včetně maskovací pásky 30 mm</t>
  </si>
  <si>
    <t>741Z01OA01</t>
  </si>
  <si>
    <t>DEMONTÁŽ INTERIÉROVÉHO SVÍTIDLA A ZPĚTNÁ MONTÁŽ</t>
  </si>
  <si>
    <t>KUS</t>
  </si>
  <si>
    <t>EXP 23</t>
  </si>
  <si>
    <t>Agregovaná položka</t>
  </si>
  <si>
    <t>POL2_</t>
  </si>
  <si>
    <t>741Z02OA01</t>
  </si>
  <si>
    <t>DEMONTÁŽ ZÁSUVKY, VYPÍNAČE A ZPĚTNÁ MONTÁŽ</t>
  </si>
  <si>
    <t>979990107R00</t>
  </si>
  <si>
    <t>Poplatek za uložení, směs betonu, cihel a dřeva,  , skupina 17 09 04 z Katalogu odpadů</t>
  </si>
  <si>
    <t>12,70452-0,028</t>
  </si>
  <si>
    <t>979990121R00</t>
  </si>
  <si>
    <t>Poplatek za uložení, asfaltové pásy,  , skupina 17 03 02 z Katalogu odpadů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</si>
  <si>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</si>
  <si>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</si>
  <si>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</si>
  <si>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</si>
  <si>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</si>
  <si>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</si>
  <si>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979011221R00</t>
  </si>
  <si>
    <t>Svislá doprava suti a vybouraných hmot nošením za prvé podlaží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</si>
  <si>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</si>
  <si>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</si>
  <si>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</si>
  <si>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</si>
  <si>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</si>
  <si>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</si>
  <si>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</si>
  <si>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</si>
  <si>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</si>
  <si>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</si>
  <si>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</si>
  <si>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</si>
  <si>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111201101R00</t>
  </si>
  <si>
    <t>Odstranění křovin a stromů o průměru do 10 cm při celkové ploše do 1 000 m2</t>
  </si>
  <si>
    <t>800-1</t>
  </si>
  <si>
    <t>s odstraněním kořenů a s případným nutným odklizením křovin a stromů na hromady na vzdálenost do 50 m nebo s naložením na dopravní prostředek, do sklonu terénu 1 : 5,</t>
  </si>
  <si>
    <t>břečťan : 5*3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</si>
  <si>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</si>
  <si>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</si>
  <si>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</si>
  <si>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</si>
  <si>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75,6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</si>
  <si>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</si>
  <si>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</si>
  <si>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</si>
  <si>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9,7+13,4</t>
  </si>
  <si>
    <t>113231315R00</t>
  </si>
  <si>
    <t>Bourání liniových odvodňovacích žabů zatížení C250, šířka žlabu 150 mm</t>
  </si>
  <si>
    <t>včetně betonového lože</t>
  </si>
  <si>
    <t>122201101R00</t>
  </si>
  <si>
    <t>Odkopávky a  prokopávky nezapažené v hornině 3  do 100 m3</t>
  </si>
  <si>
    <t>s přehozením výkopku na vzdálenost do 3 m nebo s naložením na dopravní prostředek,</t>
  </si>
  <si>
    <t>75,6*0,44</t>
  </si>
  <si>
    <t>139711101RT3</t>
  </si>
  <si>
    <t>Vykopávka v uzavřených prostorách v hornině 3</t>
  </si>
  <si>
    <t>s naložením výkopku na dopravní prostředek</t>
  </si>
  <si>
    <t>(12,4+6,0)*1,2*3,0</t>
  </si>
  <si>
    <t>151101102R00</t>
  </si>
  <si>
    <t>Zřízení pažení a rozepření stěn rýh příložné  pro jakoukoliv mezerovitost, hloubky do 4 m</t>
  </si>
  <si>
    <t>pro podzemní vedení pro všechny šířky rýhy,</t>
  </si>
  <si>
    <t>(1,2+12,4+6,0+1,2)*3,0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</si>
  <si>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</si>
  <si>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</si>
  <si>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</si>
  <si>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7 : 62,40000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</si>
  <si>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</si>
  <si>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</si>
  <si>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</si>
  <si>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</si>
  <si>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</si>
  <si>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</si>
  <si>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9 : 99,50400</t>
  </si>
  <si>
    <t>162201401R00</t>
  </si>
  <si>
    <t>Vodorovné přemístění větví stromů listnatých, průměru kmene přes 100 do 300 mm, na vzdálenost do 1 000 m</t>
  </si>
  <si>
    <t xml:space="preserve"> s naložením, složením a dopravou,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</si>
  <si>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</si>
  <si>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</si>
  <si>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</si>
  <si>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19*0,5*0,2</t>
  </si>
  <si>
    <t>181101102R00</t>
  </si>
  <si>
    <t>Úprava pláně v zářezech v hornině 1 až 4, se zhutněním</t>
  </si>
  <si>
    <t>vyrovnáním výškových rozdílů, ploch vodorovných a ploch do sklonu 1 : 5.</t>
  </si>
  <si>
    <t>199000002R00</t>
  </si>
  <si>
    <t>Poplatky za skládku horniny 1- 4, skupina 17 05 04 z Katalogu odpadů</t>
  </si>
  <si>
    <t>583327631R</t>
  </si>
  <si>
    <t>Kamenivo nestanovené těžené; frakce 32,0 až 63,0 mm</t>
  </si>
  <si>
    <t>68,14*2,0</t>
  </si>
  <si>
    <t>211971110R00</t>
  </si>
  <si>
    <t xml:space="preserve">Zřízení opláštění odvod. žeber z geotextilie o sklonu do 1:2,5,  </t>
  </si>
  <si>
    <t>800-2</t>
  </si>
  <si>
    <t>v rýze nebo v zářezu se stěnami,</t>
  </si>
  <si>
    <t>19*0,5</t>
  </si>
  <si>
    <t>212532111R00</t>
  </si>
  <si>
    <t>Lože pro trativody z kameniva hrubého drceného frskce 16-32 mm</t>
  </si>
  <si>
    <t>212753214R00</t>
  </si>
  <si>
    <t>Plastové drenážní trubky montáž tuhé plastové drenážní trubky do rýhy, DN 100, bez lože</t>
  </si>
  <si>
    <t>827-1</t>
  </si>
  <si>
    <t>28611223.AR</t>
  </si>
  <si>
    <t>Trubka plastová drenážní spoj: drážkový; potrubí: jednovrstvé; materiál: PVC; povrch: žebrovaný; ohebná; DN = 100; vsakovací plocha = 34,0 cm2/m</t>
  </si>
  <si>
    <t>693650454R</t>
  </si>
  <si>
    <t>Geosyntetika typ: geotextilie; netkaná; materiál: PP; tl (2 kPa) = 1,9 mm; plošná hmotnost = 200 g/m2; Pevnost v tahu podélně = 16,0 kN/m; Pevnost v tahu příčně = 16,0 kN/m</t>
  </si>
  <si>
    <t>319300015RT1</t>
  </si>
  <si>
    <t>Dodatečná izolace zdiva podřezáním a vložením fólie  zdivo smíšené a kamenné, o tloušťce do 450 mm</t>
  </si>
  <si>
    <t>0,155+3,02+0,45+9,7</t>
  </si>
  <si>
    <t>328151111R00</t>
  </si>
  <si>
    <t>Montáž sklepních světlíků z plastu světlík a rošt</t>
  </si>
  <si>
    <t>osazení hmoždinek, nanesení těsnicího tmelu, vložení roštu, osazení tělesa světlíku a přišroubování, montáž zápachové uzávěrky,</t>
  </si>
  <si>
    <t>611000211R</t>
  </si>
  <si>
    <t>světlík sklepní GFK; š = 1 500,0 mm; v = 1 500,0 mm; hl = 700 mm; rošt tahokov; pochozí</t>
  </si>
  <si>
    <t>564861111RT2</t>
  </si>
  <si>
    <t>Podklad ze štěrkodrti s rozprostřením a zhutněním frakce 0-32 mm, tloušťka po zhutnění 200 mm</t>
  </si>
  <si>
    <t>564861111RT3</t>
  </si>
  <si>
    <t>Podklad ze štěrkodrti s rozprostřením a zhutněním frakce 0-45 mm, tloušťka po zhutnění 200 mm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</si>
  <si>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</si>
  <si>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</si>
  <si>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</si>
  <si>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597101030RAA</t>
  </si>
  <si>
    <t>Odvodňovací žlaby komunikací a zpevněných ploch žlab odvodnovací polymerbetonový včetně dodávky roštu a žlabu, pro zatížení C250, Příslušenství odvodňovacího žlabu - čelo s odtokem; materiál: plast</t>
  </si>
  <si>
    <t>AP-HSV</t>
  </si>
  <si>
    <t>montáž odvodňovacích žlabů a vpustí k odvodňovacím žlabům z polymerbetonu, včetně betonového lože popř. obetonování, s dodávkou žlabů a vpustí.</t>
  </si>
  <si>
    <t>592452655R</t>
  </si>
  <si>
    <t>dlažba betonová dvouvrstvá; obdélník; šedá; l = 200 mm; š = 100 mm; tl. 80,0 mm</t>
  </si>
  <si>
    <t>10% nová : 75,6/100*10</t>
  </si>
  <si>
    <t>622319005R00</t>
  </si>
  <si>
    <t>Vyrovnávací vrstva z cementové malty tl. 10 mm</t>
  </si>
  <si>
    <t>Odkaz na mn. položky pořadí 36 : 40,90500</t>
  </si>
  <si>
    <t>899331111R11</t>
  </si>
  <si>
    <t>Výšková úprava vstupu poklopu do 20 cm</t>
  </si>
  <si>
    <t>721100011RA0</t>
  </si>
  <si>
    <t>Potrubí svodné pod podlahou vnitřní, PVC, D 110 mm, zemní práce, rýha 300x400 mm</t>
  </si>
  <si>
    <t>AP-PSV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</si>
  <si>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</si>
  <si>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</si>
  <si>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</si>
  <si>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Odkaz na mn. položky pořadí 3 : 23,10000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</si>
  <si>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</si>
  <si>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</si>
  <si>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</si>
  <si>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anglický dvorek : (0,6+1,25+0,6)*0,1*2,0</t>
  </si>
  <si>
    <t>1,2*0,6*0,1</t>
  </si>
  <si>
    <t>711112001RZ1</t>
  </si>
  <si>
    <t>(10,2+4,95)*2,7</t>
  </si>
  <si>
    <t>711142559RY2</t>
  </si>
  <si>
    <t>Provedení izolace proti zemní vlhkosti pásy přitavením svislá, 1 vrstva, s dodávkou izolačního pásu se skleněnou nebo polyesterovou vložkou, s minerálním posypem</t>
  </si>
  <si>
    <t>Odkaz na mn. položky pořadí 35 : 40,90500</t>
  </si>
  <si>
    <t>711140202R00</t>
  </si>
  <si>
    <t>Odstranění izolace proti vodě - pásy přitavením svislé, 2 vrstvy</t>
  </si>
  <si>
    <t>711823121RT4</t>
  </si>
  <si>
    <t>Ochrana konstrukcí nopovou fólií svisle, výška nopu 8 mm, včetně dodávky fólie</t>
  </si>
  <si>
    <t>(10,2+4,95)*3,0</t>
  </si>
  <si>
    <t>711823129RT2</t>
  </si>
  <si>
    <t>Ochrana konstrukcí nopovou fólií ukončovací lišta,  , včetně dodávky lišty</t>
  </si>
  <si>
    <t>10,2+4,95</t>
  </si>
  <si>
    <t>979990101R00</t>
  </si>
  <si>
    <t>Poplatek za uložení, směsi betonu a cihel,  , skupina 17 01 01 a 17 01 02 z Katalogu odpadů</t>
  </si>
  <si>
    <t>RTS 23/ II</t>
  </si>
  <si>
    <t>979999979R00</t>
  </si>
  <si>
    <t>Poplatek za recyklaci, beton silně vyztužený, kusovost do 1600 cm2, skupina 17 01 01 z Katalogu odpadů</t>
  </si>
  <si>
    <t>005111021R</t>
  </si>
  <si>
    <t>Vytyčení inženýrských sítí</t>
  </si>
  <si>
    <t>Soubor</t>
  </si>
  <si>
    <t>VRN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</si>
  <si>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</si>
  <si>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</si>
  <si>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</si>
  <si>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</si>
  <si>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</si>
  <si>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</si>
  <si>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</si>
  <si>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</si>
  <si>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</si>
  <si>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00523  R</t>
  </si>
  <si>
    <t>Zkoušky a revize</t>
  </si>
  <si>
    <t xml:space="preserve">Provedení izolace proti zemní vlhkosti natěradly za studena na ploše vodorovné nátěrem penetračním, 1 x nátěr, včetně dodávky penetračního laku </t>
  </si>
  <si>
    <t>Izolace tepelné běžných konstrukcí - doplňky položení separační fólie, včetně dodávky fólie</t>
  </si>
  <si>
    <t xml:space="preserve">Provedení izolace proti zemní vlhkosti natěradly za studena na ploše svislé, včetně pomocného lešení o výšce podlahy do 1900 mm a pro zatížení do 1,5 kPa. nátěrem penetračním, 1x nátěr, včetně dodávky penetračního laku </t>
  </si>
  <si>
    <t>Celkem bez DPH</t>
  </si>
  <si>
    <t>Cena / MJ bez DPH</t>
  </si>
  <si>
    <t xml:space="preserve">Cena / MJ bez DPH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</si>
</sst>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jgxhbQYGsZKtNI6twAXePJuFEfd/7liScHNCCj8tk4zQBNBWLeMJaevGDo4LRg9sr/rt2ohq+3vsGtTqK1ej6A==" saltValue="EbrN1y+Dz5ENPN5LxPcTU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4" zoomScaleNormal="100" zoomScaleSheetLayoutView="75" workbookViewId="0">
      <selection activeCell="D22" sqref="D2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6" t="s">
        <v>22</v>
      </c>
      <c r="C2" s="77"/>
      <c r="D2" s="78" t="s">
        <v>43</v>
      </c>
      <c r="E2" s="203" t="s">
        <v>44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0"/>
      <c r="E11" s="210"/>
      <c r="F11" s="210"/>
      <c r="G11" s="210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SUMIF(F57:F78,A16,I57:I78)+SUMIF(F57:F78,"PSU",I57:I78)</f>
        <v>0</v>
      </c>
      <c r="J16" s="20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SUMIF(F57:F78,A17,I57:I78)</f>
        <v>0</v>
      </c>
      <c r="J17" s="20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SUMIF(F57:F78,A18,I57:I78)</f>
        <v>0</v>
      </c>
      <c r="J18" s="202"/>
    </row>
    <row r="19" spans="1:10" ht="23.25" customHeight="1" x14ac:dyDescent="0.2">
      <c r="A19" s="138" t="s">
        <v>107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SUMIF(F57:F78,A19,I57:I78)</f>
        <v>0</v>
      </c>
      <c r="J19" s="202"/>
    </row>
    <row r="20" spans="1:10" ht="23.25" customHeight="1" x14ac:dyDescent="0.2">
      <c r="A20" s="138" t="s">
        <v>108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SUMIF(F57:F78,A20,I57:I78)</f>
        <v>0</v>
      </c>
      <c r="J20" s="202"/>
    </row>
    <row r="21" spans="1:10" ht="23.25" customHeight="1" x14ac:dyDescent="0.2">
      <c r="A21" s="2"/>
      <c r="B21" s="48" t="s">
        <v>471</v>
      </c>
      <c r="C21" s="64"/>
      <c r="D21" s="65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2">
        <f>A27</f>
        <v>0</v>
      </c>
      <c r="H29" s="232"/>
      <c r="I29" s="232"/>
      <c r="J29" s="118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8"/>
      <c r="D39" s="238"/>
      <c r="E39" s="238"/>
      <c r="F39" s="98">
        <f>'01 1 Pol'!AE143+'01 2 Pol'!AE117+'01 3 Pol'!AE19</f>
        <v>0</v>
      </c>
      <c r="G39" s="99">
        <f>'01 1 Pol'!AF143+'01 2 Pol'!AF117+'01 3 Pol'!AF19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39" t="s">
        <v>46</v>
      </c>
      <c r="D40" s="239"/>
      <c r="E40" s="239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39" t="s">
        <v>48</v>
      </c>
      <c r="D41" s="239"/>
      <c r="E41" s="239"/>
      <c r="F41" s="103">
        <f>'01 1 Pol'!AE143+'01 2 Pol'!AE117+'01 3 Pol'!AE19</f>
        <v>0</v>
      </c>
      <c r="G41" s="104">
        <f>'01 1 Pol'!AF143+'01 2 Pol'!AF117+'01 3 Pol'!AF19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38" t="s">
        <v>50</v>
      </c>
      <c r="D42" s="238"/>
      <c r="E42" s="238"/>
      <c r="F42" s="107">
        <f>'01 1 Pol'!AE143</f>
        <v>0</v>
      </c>
      <c r="G42" s="100">
        <f>'01 1 Pol'!AF143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51</v>
      </c>
      <c r="C43" s="238" t="s">
        <v>52</v>
      </c>
      <c r="D43" s="238"/>
      <c r="E43" s="238"/>
      <c r="F43" s="107">
        <f>'01 2 Pol'!AE117</f>
        <v>0</v>
      </c>
      <c r="G43" s="100">
        <f>'01 2 Pol'!AF117</f>
        <v>0</v>
      </c>
      <c r="H43" s="100">
        <f t="shared" si="1"/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53</v>
      </c>
      <c r="C44" s="238" t="s">
        <v>54</v>
      </c>
      <c r="D44" s="238"/>
      <c r="E44" s="238"/>
      <c r="F44" s="107">
        <f>'01 3 Pol'!AE19</f>
        <v>0</v>
      </c>
      <c r="G44" s="100">
        <f>'01 3 Pol'!AF19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/>
      <c r="B45" s="240" t="s">
        <v>55</v>
      </c>
      <c r="C45" s="241"/>
      <c r="D45" s="241"/>
      <c r="E45" s="242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61</v>
      </c>
      <c r="B50" t="s">
        <v>63</v>
      </c>
    </row>
    <row r="51" spans="1:10" x14ac:dyDescent="0.2">
      <c r="A51" t="s">
        <v>61</v>
      </c>
      <c r="B51" t="s">
        <v>64</v>
      </c>
    </row>
    <row r="54" spans="1:10" ht="15.75" x14ac:dyDescent="0.25">
      <c r="B54" s="119" t="s">
        <v>65</v>
      </c>
    </row>
    <row r="56" spans="1:10" ht="25.5" customHeight="1" x14ac:dyDescent="0.2">
      <c r="A56" s="121"/>
      <c r="B56" s="124" t="s">
        <v>17</v>
      </c>
      <c r="C56" s="124" t="s">
        <v>5</v>
      </c>
      <c r="D56" s="125"/>
      <c r="E56" s="125"/>
      <c r="F56" s="126" t="s">
        <v>66</v>
      </c>
      <c r="G56" s="126"/>
      <c r="H56" s="126"/>
      <c r="I56" s="126" t="s">
        <v>29</v>
      </c>
      <c r="J56" s="126" t="s">
        <v>0</v>
      </c>
    </row>
    <row r="57" spans="1:10" ht="36.75" customHeight="1" x14ac:dyDescent="0.2">
      <c r="A57" s="122"/>
      <c r="B57" s="127" t="s">
        <v>49</v>
      </c>
      <c r="C57" s="243" t="s">
        <v>67</v>
      </c>
      <c r="D57" s="244"/>
      <c r="E57" s="244"/>
      <c r="F57" s="134" t="s">
        <v>24</v>
      </c>
      <c r="G57" s="135"/>
      <c r="H57" s="135"/>
      <c r="I57" s="135">
        <f>'01 2 Pol'!G8</f>
        <v>0</v>
      </c>
      <c r="J57" s="131" t="str">
        <f>IF(I79=0,"",I57/I79*100)</f>
        <v/>
      </c>
    </row>
    <row r="58" spans="1:10" ht="36.75" customHeight="1" x14ac:dyDescent="0.2">
      <c r="A58" s="122"/>
      <c r="B58" s="127" t="s">
        <v>51</v>
      </c>
      <c r="C58" s="243" t="s">
        <v>68</v>
      </c>
      <c r="D58" s="244"/>
      <c r="E58" s="244"/>
      <c r="F58" s="134" t="s">
        <v>24</v>
      </c>
      <c r="G58" s="135"/>
      <c r="H58" s="135"/>
      <c r="I58" s="135">
        <f>'01 2 Pol'!G51</f>
        <v>0</v>
      </c>
      <c r="J58" s="131" t="str">
        <f>IF(I79=0,"",I58/I79*100)</f>
        <v/>
      </c>
    </row>
    <row r="59" spans="1:10" ht="36.75" customHeight="1" x14ac:dyDescent="0.2">
      <c r="A59" s="122"/>
      <c r="B59" s="127" t="s">
        <v>53</v>
      </c>
      <c r="C59" s="243" t="s">
        <v>69</v>
      </c>
      <c r="D59" s="244"/>
      <c r="E59" s="244"/>
      <c r="F59" s="134" t="s">
        <v>24</v>
      </c>
      <c r="G59" s="135"/>
      <c r="H59" s="135"/>
      <c r="I59" s="135">
        <f>'01 2 Pol'!G60</f>
        <v>0</v>
      </c>
      <c r="J59" s="131" t="str">
        <f>IF(I79=0,"",I59/I79*100)</f>
        <v/>
      </c>
    </row>
    <row r="60" spans="1:10" ht="36.75" customHeight="1" x14ac:dyDescent="0.2">
      <c r="A60" s="122"/>
      <c r="B60" s="127" t="s">
        <v>70</v>
      </c>
      <c r="C60" s="243" t="s">
        <v>71</v>
      </c>
      <c r="D60" s="244"/>
      <c r="E60" s="244"/>
      <c r="F60" s="134" t="s">
        <v>24</v>
      </c>
      <c r="G60" s="135"/>
      <c r="H60" s="135"/>
      <c r="I60" s="135">
        <f>'01 2 Pol'!G66</f>
        <v>0</v>
      </c>
      <c r="J60" s="131" t="str">
        <f>IF(I79=0,"",I60/I79*100)</f>
        <v/>
      </c>
    </row>
    <row r="61" spans="1:10" ht="36.75" customHeight="1" x14ac:dyDescent="0.2">
      <c r="A61" s="122"/>
      <c r="B61" s="127" t="s">
        <v>72</v>
      </c>
      <c r="C61" s="243" t="s">
        <v>73</v>
      </c>
      <c r="D61" s="244"/>
      <c r="E61" s="244"/>
      <c r="F61" s="134" t="s">
        <v>24</v>
      </c>
      <c r="G61" s="135"/>
      <c r="H61" s="135"/>
      <c r="I61" s="135">
        <f>'01 1 Pol'!G8</f>
        <v>0</v>
      </c>
      <c r="J61" s="131" t="str">
        <f>IF(I79=0,"",I61/I79*100)</f>
        <v/>
      </c>
    </row>
    <row r="62" spans="1:10" ht="36.75" customHeight="1" x14ac:dyDescent="0.2">
      <c r="A62" s="122"/>
      <c r="B62" s="127" t="s">
        <v>74</v>
      </c>
      <c r="C62" s="243" t="s">
        <v>75</v>
      </c>
      <c r="D62" s="244"/>
      <c r="E62" s="244"/>
      <c r="F62" s="134" t="s">
        <v>24</v>
      </c>
      <c r="G62" s="135"/>
      <c r="H62" s="135"/>
      <c r="I62" s="135">
        <f>'01 2 Pol'!G75</f>
        <v>0</v>
      </c>
      <c r="J62" s="131" t="str">
        <f>IF(I79=0,"",I62/I79*100)</f>
        <v/>
      </c>
    </row>
    <row r="63" spans="1:10" ht="36.75" customHeight="1" x14ac:dyDescent="0.2">
      <c r="A63" s="122"/>
      <c r="B63" s="127" t="s">
        <v>76</v>
      </c>
      <c r="C63" s="243" t="s">
        <v>77</v>
      </c>
      <c r="D63" s="244"/>
      <c r="E63" s="244"/>
      <c r="F63" s="134" t="s">
        <v>24</v>
      </c>
      <c r="G63" s="135"/>
      <c r="H63" s="135"/>
      <c r="I63" s="135">
        <f>'01 1 Pol'!G32</f>
        <v>0</v>
      </c>
      <c r="J63" s="131" t="str">
        <f>IF(I79=0,"",I63/I79*100)</f>
        <v/>
      </c>
    </row>
    <row r="64" spans="1:10" ht="36.75" customHeight="1" x14ac:dyDescent="0.2">
      <c r="A64" s="122"/>
      <c r="B64" s="127" t="s">
        <v>78</v>
      </c>
      <c r="C64" s="243" t="s">
        <v>79</v>
      </c>
      <c r="D64" s="244"/>
      <c r="E64" s="244"/>
      <c r="F64" s="134" t="s">
        <v>24</v>
      </c>
      <c r="G64" s="135"/>
      <c r="H64" s="135"/>
      <c r="I64" s="135">
        <f>'01 1 Pol'!G39</f>
        <v>0</v>
      </c>
      <c r="J64" s="131" t="str">
        <f>IF(I79=0,"",I64/I79*100)</f>
        <v/>
      </c>
    </row>
    <row r="65" spans="1:10" ht="36.75" customHeight="1" x14ac:dyDescent="0.2">
      <c r="A65" s="122"/>
      <c r="B65" s="127" t="s">
        <v>80</v>
      </c>
      <c r="C65" s="243" t="s">
        <v>81</v>
      </c>
      <c r="D65" s="244"/>
      <c r="E65" s="244"/>
      <c r="F65" s="134" t="s">
        <v>24</v>
      </c>
      <c r="G65" s="135"/>
      <c r="H65" s="135"/>
      <c r="I65" s="135">
        <f>'01 2 Pol'!G78</f>
        <v>0</v>
      </c>
      <c r="J65" s="131" t="str">
        <f>IF(I79=0,"",I65/I79*100)</f>
        <v/>
      </c>
    </row>
    <row r="66" spans="1:10" ht="36.75" customHeight="1" x14ac:dyDescent="0.2">
      <c r="A66" s="122"/>
      <c r="B66" s="127" t="s">
        <v>82</v>
      </c>
      <c r="C66" s="243" t="s">
        <v>83</v>
      </c>
      <c r="D66" s="244"/>
      <c r="E66" s="244"/>
      <c r="F66" s="134" t="s">
        <v>24</v>
      </c>
      <c r="G66" s="135"/>
      <c r="H66" s="135"/>
      <c r="I66" s="135">
        <f>'01 2 Pol'!G81</f>
        <v>0</v>
      </c>
      <c r="J66" s="131" t="str">
        <f>IF(I79=0,"",I66/I79*100)</f>
        <v/>
      </c>
    </row>
    <row r="67" spans="1:10" ht="36.75" customHeight="1" x14ac:dyDescent="0.2">
      <c r="A67" s="122"/>
      <c r="B67" s="127" t="s">
        <v>84</v>
      </c>
      <c r="C67" s="243" t="s">
        <v>85</v>
      </c>
      <c r="D67" s="244"/>
      <c r="E67" s="244"/>
      <c r="F67" s="134" t="s">
        <v>24</v>
      </c>
      <c r="G67" s="135"/>
      <c r="H67" s="135"/>
      <c r="I67" s="135">
        <f>'01 1 Pol'!G42</f>
        <v>0</v>
      </c>
      <c r="J67" s="131" t="str">
        <f>IF(I79=0,"",I67/I79*100)</f>
        <v/>
      </c>
    </row>
    <row r="68" spans="1:10" ht="36.75" customHeight="1" x14ac:dyDescent="0.2">
      <c r="A68" s="122"/>
      <c r="B68" s="127" t="s">
        <v>86</v>
      </c>
      <c r="C68" s="243" t="s">
        <v>87</v>
      </c>
      <c r="D68" s="244"/>
      <c r="E68" s="244"/>
      <c r="F68" s="134" t="s">
        <v>24</v>
      </c>
      <c r="G68" s="135"/>
      <c r="H68" s="135"/>
      <c r="I68" s="135">
        <f>'01 1 Pol'!G44</f>
        <v>0</v>
      </c>
      <c r="J68" s="131" t="str">
        <f>IF(I79=0,"",I68/I79*100)</f>
        <v/>
      </c>
    </row>
    <row r="69" spans="1:10" ht="36.75" customHeight="1" x14ac:dyDescent="0.2">
      <c r="A69" s="122"/>
      <c r="B69" s="127" t="s">
        <v>88</v>
      </c>
      <c r="C69" s="243" t="s">
        <v>89</v>
      </c>
      <c r="D69" s="244"/>
      <c r="E69" s="244"/>
      <c r="F69" s="134" t="s">
        <v>24</v>
      </c>
      <c r="G69" s="135"/>
      <c r="H69" s="135"/>
      <c r="I69" s="135">
        <f>'01 1 Pol'!G50+'01 2 Pol'!G85</f>
        <v>0</v>
      </c>
      <c r="J69" s="131" t="str">
        <f>IF(I79=0,"",I69/I79*100)</f>
        <v/>
      </c>
    </row>
    <row r="70" spans="1:10" ht="36.75" customHeight="1" x14ac:dyDescent="0.2">
      <c r="A70" s="122"/>
      <c r="B70" s="127" t="s">
        <v>90</v>
      </c>
      <c r="C70" s="243" t="s">
        <v>91</v>
      </c>
      <c r="D70" s="244"/>
      <c r="E70" s="244"/>
      <c r="F70" s="134" t="s">
        <v>24</v>
      </c>
      <c r="G70" s="135"/>
      <c r="H70" s="135"/>
      <c r="I70" s="135">
        <f>'01 1 Pol'!G70+'01 2 Pol'!G90</f>
        <v>0</v>
      </c>
      <c r="J70" s="131" t="str">
        <f>IF(I79=0,"",I70/I79*100)</f>
        <v/>
      </c>
    </row>
    <row r="71" spans="1:10" ht="36.75" customHeight="1" x14ac:dyDescent="0.2">
      <c r="A71" s="122"/>
      <c r="B71" s="127" t="s">
        <v>92</v>
      </c>
      <c r="C71" s="243" t="s">
        <v>93</v>
      </c>
      <c r="D71" s="244"/>
      <c r="E71" s="244"/>
      <c r="F71" s="134" t="s">
        <v>25</v>
      </c>
      <c r="G71" s="135"/>
      <c r="H71" s="135"/>
      <c r="I71" s="135">
        <f>'01 1 Pol'!G73+'01 2 Pol'!G93</f>
        <v>0</v>
      </c>
      <c r="J71" s="131" t="str">
        <f>IF(I79=0,"",I71/I79*100)</f>
        <v/>
      </c>
    </row>
    <row r="72" spans="1:10" ht="36.75" customHeight="1" x14ac:dyDescent="0.2">
      <c r="A72" s="122"/>
      <c r="B72" s="127" t="s">
        <v>94</v>
      </c>
      <c r="C72" s="243" t="s">
        <v>95</v>
      </c>
      <c r="D72" s="244"/>
      <c r="E72" s="244"/>
      <c r="F72" s="134" t="s">
        <v>25</v>
      </c>
      <c r="G72" s="135"/>
      <c r="H72" s="135"/>
      <c r="I72" s="135">
        <f>'01 1 Pol'!G82</f>
        <v>0</v>
      </c>
      <c r="J72" s="131" t="str">
        <f>IF(I79=0,"",I72/I79*100)</f>
        <v/>
      </c>
    </row>
    <row r="73" spans="1:10" ht="36.75" customHeight="1" x14ac:dyDescent="0.2">
      <c r="A73" s="122"/>
      <c r="B73" s="127" t="s">
        <v>96</v>
      </c>
      <c r="C73" s="243" t="s">
        <v>97</v>
      </c>
      <c r="D73" s="244"/>
      <c r="E73" s="244"/>
      <c r="F73" s="134" t="s">
        <v>25</v>
      </c>
      <c r="G73" s="135"/>
      <c r="H73" s="135"/>
      <c r="I73" s="135">
        <f>'01 1 Pol'!G91</f>
        <v>0</v>
      </c>
      <c r="J73" s="131" t="str">
        <f>IF(I79=0,"",I73/I79*100)</f>
        <v/>
      </c>
    </row>
    <row r="74" spans="1:10" ht="36.75" customHeight="1" x14ac:dyDescent="0.2">
      <c r="A74" s="122"/>
      <c r="B74" s="127" t="s">
        <v>98</v>
      </c>
      <c r="C74" s="243" t="s">
        <v>99</v>
      </c>
      <c r="D74" s="244"/>
      <c r="E74" s="244"/>
      <c r="F74" s="134" t="s">
        <v>25</v>
      </c>
      <c r="G74" s="135"/>
      <c r="H74" s="135"/>
      <c r="I74" s="135">
        <f>'01 1 Pol'!G97</f>
        <v>0</v>
      </c>
      <c r="J74" s="131" t="str">
        <f>IF(I79=0,"",I74/I79*100)</f>
        <v/>
      </c>
    </row>
    <row r="75" spans="1:10" ht="36.75" customHeight="1" x14ac:dyDescent="0.2">
      <c r="A75" s="122"/>
      <c r="B75" s="127" t="s">
        <v>100</v>
      </c>
      <c r="C75" s="243" t="s">
        <v>101</v>
      </c>
      <c r="D75" s="244"/>
      <c r="E75" s="244"/>
      <c r="F75" s="134" t="s">
        <v>25</v>
      </c>
      <c r="G75" s="135"/>
      <c r="H75" s="135"/>
      <c r="I75" s="135">
        <f>'01 1 Pol'!G116</f>
        <v>0</v>
      </c>
      <c r="J75" s="131" t="str">
        <f>IF(I79=0,"",I75/I79*100)</f>
        <v/>
      </c>
    </row>
    <row r="76" spans="1:10" ht="36.75" customHeight="1" x14ac:dyDescent="0.2">
      <c r="A76" s="122"/>
      <c r="B76" s="127" t="s">
        <v>102</v>
      </c>
      <c r="C76" s="243" t="s">
        <v>103</v>
      </c>
      <c r="D76" s="244"/>
      <c r="E76" s="244"/>
      <c r="F76" s="134" t="s">
        <v>26</v>
      </c>
      <c r="G76" s="135"/>
      <c r="H76" s="135"/>
      <c r="I76" s="135">
        <f>'01 1 Pol'!G127</f>
        <v>0</v>
      </c>
      <c r="J76" s="131" t="str">
        <f>IF(I79=0,"",I76/I79*100)</f>
        <v/>
      </c>
    </row>
    <row r="77" spans="1:10" ht="36.75" customHeight="1" x14ac:dyDescent="0.2">
      <c r="A77" s="122"/>
      <c r="B77" s="127" t="s">
        <v>104</v>
      </c>
      <c r="C77" s="243" t="s">
        <v>105</v>
      </c>
      <c r="D77" s="244"/>
      <c r="E77" s="244"/>
      <c r="F77" s="134" t="s">
        <v>106</v>
      </c>
      <c r="G77" s="135"/>
      <c r="H77" s="135"/>
      <c r="I77" s="135">
        <f>'01 1 Pol'!G130+'01 2 Pol'!G106</f>
        <v>0</v>
      </c>
      <c r="J77" s="131" t="str">
        <f>IF(I79=0,"",I77/I79*100)</f>
        <v/>
      </c>
    </row>
    <row r="78" spans="1:10" ht="36.75" customHeight="1" x14ac:dyDescent="0.2">
      <c r="A78" s="122"/>
      <c r="B78" s="127" t="s">
        <v>107</v>
      </c>
      <c r="C78" s="243" t="s">
        <v>27</v>
      </c>
      <c r="D78" s="244"/>
      <c r="E78" s="244"/>
      <c r="F78" s="134" t="s">
        <v>107</v>
      </c>
      <c r="G78" s="135"/>
      <c r="H78" s="135"/>
      <c r="I78" s="135">
        <f>'01 3 Pol'!G8</f>
        <v>0</v>
      </c>
      <c r="J78" s="131" t="str">
        <f>IF(I79=0,"",I78/I79*100)</f>
        <v/>
      </c>
    </row>
    <row r="79" spans="1:10" ht="25.5" customHeight="1" x14ac:dyDescent="0.2">
      <c r="A79" s="123"/>
      <c r="B79" s="128" t="s">
        <v>1</v>
      </c>
      <c r="C79" s="129"/>
      <c r="D79" s="130"/>
      <c r="E79" s="130"/>
      <c r="F79" s="136"/>
      <c r="G79" s="137"/>
      <c r="H79" s="137"/>
      <c r="I79" s="137">
        <f>SUM(I57:I78)</f>
        <v>0</v>
      </c>
      <c r="J79" s="132">
        <f>SUM(J57:J78)</f>
        <v>0</v>
      </c>
    </row>
    <row r="80" spans="1:10" x14ac:dyDescent="0.2">
      <c r="F80" s="86"/>
      <c r="G80" s="86"/>
      <c r="H80" s="86"/>
      <c r="I80" s="86"/>
      <c r="J80" s="133"/>
    </row>
    <row r="81" spans="6:10" x14ac:dyDescent="0.2">
      <c r="F81" s="86"/>
      <c r="G81" s="86"/>
      <c r="H81" s="86"/>
      <c r="I81" s="86"/>
      <c r="J81" s="133"/>
    </row>
    <row r="82" spans="6:10" x14ac:dyDescent="0.2">
      <c r="F82" s="86"/>
      <c r="G82" s="86"/>
      <c r="H82" s="86"/>
      <c r="I82" s="86"/>
      <c r="J82" s="133"/>
    </row>
  </sheetData>
  <sheetProtection algorithmName="SHA-512" hashValue="UN2uZn18GsqM0e6s5tv6nUEx6cM96TPjrXT3PR7INHTJTcOthVJBYICmGP9R1l75/bnRh2AZcZGBIuwNqRX+9Q==" saltValue="Y4C10p6Ykb1u12/yblHhu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SgdCfhxZT7YAydZb9sTnvKU9pJYmBi06z9dL3y3jAnXvfqU9kLdF52KUOit5g6R4WAf7hJ0YgBUJtaPrs1rwVg==" saltValue="S4kkYWPOIMVY+BvEDt3Y3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69CD-763F-4475-85FC-485DB40EC817}">
  <sheetPr>
    <outlinePr summaryBelow="0"/>
  </sheetPr>
  <dimension ref="A1:BH5000"/>
  <sheetViews>
    <sheetView workbookViewId="0">
      <pane ySplit="7" topLeftCell="A74" activePane="bottomLeft" state="frozen"/>
      <selection pane="bottomLeft" activeCell="F54" sqref="F5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18.2851562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109</v>
      </c>
      <c r="B1" s="251"/>
      <c r="C1" s="251"/>
      <c r="D1" s="251"/>
      <c r="E1" s="251"/>
      <c r="F1" s="251"/>
      <c r="G1" s="251"/>
      <c r="AG1" t="s">
        <v>110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111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111</v>
      </c>
      <c r="AG3" t="s">
        <v>112</v>
      </c>
    </row>
    <row r="4" spans="1:60" ht="24.95" customHeight="1" x14ac:dyDescent="0.2">
      <c r="A4" s="139" t="s">
        <v>9</v>
      </c>
      <c r="B4" s="140" t="s">
        <v>49</v>
      </c>
      <c r="C4" s="255" t="s">
        <v>50</v>
      </c>
      <c r="D4" s="256"/>
      <c r="E4" s="256"/>
      <c r="F4" s="256"/>
      <c r="G4" s="257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472</v>
      </c>
      <c r="G6" s="142" t="s">
        <v>29</v>
      </c>
      <c r="H6" s="145" t="s">
        <v>30</v>
      </c>
      <c r="I6" s="145" t="s">
        <v>119</v>
      </c>
      <c r="J6" s="145" t="s">
        <v>31</v>
      </c>
      <c r="K6" s="145" t="s">
        <v>120</v>
      </c>
      <c r="L6" s="145" t="s">
        <v>121</v>
      </c>
      <c r="M6" s="145" t="s">
        <v>122</v>
      </c>
      <c r="N6" s="145" t="s">
        <v>123</v>
      </c>
      <c r="O6" s="145" t="s">
        <v>124</v>
      </c>
      <c r="P6" s="145" t="s">
        <v>125</v>
      </c>
      <c r="Q6" s="145" t="s">
        <v>126</v>
      </c>
      <c r="R6" s="145" t="s">
        <v>127</v>
      </c>
      <c r="S6" s="145" t="s">
        <v>128</v>
      </c>
      <c r="T6" s="145" t="s">
        <v>129</v>
      </c>
      <c r="U6" s="145" t="s">
        <v>130</v>
      </c>
      <c r="V6" s="145" t="s">
        <v>131</v>
      </c>
      <c r="W6" s="145" t="s">
        <v>132</v>
      </c>
      <c r="X6" s="145" t="s">
        <v>133</v>
      </c>
      <c r="Y6" s="145" t="s">
        <v>134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135</v>
      </c>
      <c r="B8" s="163" t="s">
        <v>72</v>
      </c>
      <c r="C8" s="185" t="s">
        <v>73</v>
      </c>
      <c r="D8" s="164"/>
      <c r="E8" s="165"/>
      <c r="F8" s="166"/>
      <c r="G8" s="166">
        <f>SUMIF(AG9:AG31,"&lt;&gt;NOR",G9:G31)</f>
        <v>0</v>
      </c>
      <c r="H8" s="166"/>
      <c r="I8" s="166">
        <f>SUM(I9:I31)</f>
        <v>0</v>
      </c>
      <c r="J8" s="166"/>
      <c r="K8" s="166">
        <f>SUM(K9:K31)</f>
        <v>0</v>
      </c>
      <c r="L8" s="166"/>
      <c r="M8" s="166">
        <f>SUM(M9:M31)</f>
        <v>0</v>
      </c>
      <c r="N8" s="165"/>
      <c r="O8" s="165">
        <f>SUM(O9:O31)</f>
        <v>3.6200000000000006</v>
      </c>
      <c r="P8" s="165"/>
      <c r="Q8" s="165">
        <f>SUM(Q9:Q31)</f>
        <v>0</v>
      </c>
      <c r="R8" s="166"/>
      <c r="S8" s="166"/>
      <c r="T8" s="167"/>
      <c r="U8" s="161"/>
      <c r="V8" s="161">
        <f>SUM(V9:V31)</f>
        <v>127.79000000000002</v>
      </c>
      <c r="W8" s="161"/>
      <c r="X8" s="161"/>
      <c r="Y8" s="161"/>
      <c r="AG8" t="s">
        <v>136</v>
      </c>
    </row>
    <row r="9" spans="1:60" outlineLevel="1" x14ac:dyDescent="0.2">
      <c r="A9" s="169">
        <v>1</v>
      </c>
      <c r="B9" s="170" t="s">
        <v>137</v>
      </c>
      <c r="C9" s="186" t="s">
        <v>138</v>
      </c>
      <c r="D9" s="171" t="s">
        <v>139</v>
      </c>
      <c r="E9" s="172">
        <v>100.88800000000001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12</v>
      </c>
      <c r="M9" s="174">
        <f>G9*(1+L9/100)</f>
        <v>0</v>
      </c>
      <c r="N9" s="172">
        <v>6.3E-3</v>
      </c>
      <c r="O9" s="172">
        <f>ROUND(E9*N9,2)</f>
        <v>0.64</v>
      </c>
      <c r="P9" s="172">
        <v>0</v>
      </c>
      <c r="Q9" s="172">
        <f>ROUND(E9*P9,2)</f>
        <v>0</v>
      </c>
      <c r="R9" s="174" t="s">
        <v>140</v>
      </c>
      <c r="S9" s="174" t="s">
        <v>141</v>
      </c>
      <c r="T9" s="175" t="s">
        <v>141</v>
      </c>
      <c r="U9" s="157">
        <v>9.0999999999999998E-2</v>
      </c>
      <c r="V9" s="157">
        <f>ROUND(E9*U9,2)</f>
        <v>9.18</v>
      </c>
      <c r="W9" s="157"/>
      <c r="X9" s="157" t="s">
        <v>142</v>
      </c>
      <c r="Y9" s="157" t="s">
        <v>143</v>
      </c>
      <c r="Z9" s="146"/>
      <c r="AA9" s="146"/>
      <c r="AB9" s="146"/>
      <c r="AC9" s="146"/>
      <c r="AD9" s="146"/>
      <c r="AE9" s="146"/>
      <c r="AF9" s="146"/>
      <c r="AG9" s="146" t="s">
        <v>144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9" t="s">
        <v>145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7" t="s">
        <v>147</v>
      </c>
      <c r="D11" s="159"/>
      <c r="E11" s="160">
        <v>20.731999999999999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148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7" t="s">
        <v>149</v>
      </c>
      <c r="D12" s="159"/>
      <c r="E12" s="160">
        <v>50.008000000000003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148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7" t="s">
        <v>150</v>
      </c>
      <c r="D13" s="159"/>
      <c r="E13" s="160">
        <v>20.507999999999999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148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7" t="s">
        <v>151</v>
      </c>
      <c r="D14" s="159"/>
      <c r="E14" s="160">
        <v>9.64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148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9">
        <v>2</v>
      </c>
      <c r="B15" s="170" t="s">
        <v>152</v>
      </c>
      <c r="C15" s="186" t="s">
        <v>153</v>
      </c>
      <c r="D15" s="171" t="s">
        <v>139</v>
      </c>
      <c r="E15" s="172">
        <v>100.88800000000001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12</v>
      </c>
      <c r="M15" s="174">
        <f>G15*(1+L15/100)</f>
        <v>0</v>
      </c>
      <c r="N15" s="172">
        <v>2.205E-2</v>
      </c>
      <c r="O15" s="172">
        <f>ROUND(E15*N15,2)</f>
        <v>2.2200000000000002</v>
      </c>
      <c r="P15" s="172">
        <v>0</v>
      </c>
      <c r="Q15" s="172">
        <f>ROUND(E15*P15,2)</f>
        <v>0</v>
      </c>
      <c r="R15" s="174" t="s">
        <v>140</v>
      </c>
      <c r="S15" s="174" t="s">
        <v>141</v>
      </c>
      <c r="T15" s="175" t="s">
        <v>141</v>
      </c>
      <c r="U15" s="157">
        <v>0.43</v>
      </c>
      <c r="V15" s="157">
        <f>ROUND(E15*U15,2)</f>
        <v>43.38</v>
      </c>
      <c r="W15" s="157"/>
      <c r="X15" s="157" t="s">
        <v>142</v>
      </c>
      <c r="Y15" s="157" t="s">
        <v>143</v>
      </c>
      <c r="Z15" s="146"/>
      <c r="AA15" s="146"/>
      <c r="AB15" s="146"/>
      <c r="AC15" s="146"/>
      <c r="AD15" s="146"/>
      <c r="AE15" s="146"/>
      <c r="AF15" s="146"/>
      <c r="AG15" s="146" t="s">
        <v>144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49" t="s">
        <v>145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7" t="s">
        <v>154</v>
      </c>
      <c r="D17" s="159"/>
      <c r="E17" s="160">
        <v>100.88800000000001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148</v>
      </c>
      <c r="AH17" s="146">
        <v>5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69">
        <v>3</v>
      </c>
      <c r="B18" s="170" t="s">
        <v>155</v>
      </c>
      <c r="C18" s="186" t="s">
        <v>156</v>
      </c>
      <c r="D18" s="171" t="s">
        <v>139</v>
      </c>
      <c r="E18" s="172">
        <v>100.88800000000001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12</v>
      </c>
      <c r="M18" s="174">
        <f>G18*(1+L18/100)</f>
        <v>0</v>
      </c>
      <c r="N18" s="172">
        <v>6.5100000000000002E-3</v>
      </c>
      <c r="O18" s="172">
        <f>ROUND(E18*N18,2)</f>
        <v>0.66</v>
      </c>
      <c r="P18" s="172">
        <v>0</v>
      </c>
      <c r="Q18" s="172">
        <f>ROUND(E18*P18,2)</f>
        <v>0</v>
      </c>
      <c r="R18" s="174" t="s">
        <v>140</v>
      </c>
      <c r="S18" s="174" t="s">
        <v>157</v>
      </c>
      <c r="T18" s="175" t="s">
        <v>157</v>
      </c>
      <c r="U18" s="157">
        <v>0.255</v>
      </c>
      <c r="V18" s="157">
        <f>ROUND(E18*U18,2)</f>
        <v>25.73</v>
      </c>
      <c r="W18" s="157"/>
      <c r="X18" s="157" t="s">
        <v>142</v>
      </c>
      <c r="Y18" s="157" t="s">
        <v>143</v>
      </c>
      <c r="Z18" s="146"/>
      <c r="AA18" s="146"/>
      <c r="AB18" s="146"/>
      <c r="AC18" s="146"/>
      <c r="AD18" s="146"/>
      <c r="AE18" s="146"/>
      <c r="AF18" s="146"/>
      <c r="AG18" s="146" t="s">
        <v>144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49" t="s">
        <v>145</v>
      </c>
      <c r="D19" s="250"/>
      <c r="E19" s="250"/>
      <c r="F19" s="250"/>
      <c r="G19" s="25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146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7" t="s">
        <v>154</v>
      </c>
      <c r="D20" s="159"/>
      <c r="E20" s="160">
        <v>100.88800000000001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148</v>
      </c>
      <c r="AH20" s="146">
        <v>5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9">
        <v>4</v>
      </c>
      <c r="B21" s="170" t="s">
        <v>158</v>
      </c>
      <c r="C21" s="186" t="s">
        <v>159</v>
      </c>
      <c r="D21" s="171" t="s">
        <v>139</v>
      </c>
      <c r="E21" s="172">
        <v>13.858000000000001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12</v>
      </c>
      <c r="M21" s="174">
        <f>G21*(1+L21/100)</f>
        <v>0</v>
      </c>
      <c r="N21" s="172">
        <v>4.0000000000000003E-5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140</v>
      </c>
      <c r="S21" s="174" t="s">
        <v>141</v>
      </c>
      <c r="T21" s="175" t="s">
        <v>141</v>
      </c>
      <c r="U21" s="157">
        <v>7.8E-2</v>
      </c>
      <c r="V21" s="157">
        <f>ROUND(E21*U21,2)</f>
        <v>1.08</v>
      </c>
      <c r="W21" s="157"/>
      <c r="X21" s="157" t="s">
        <v>142</v>
      </c>
      <c r="Y21" s="157" t="s">
        <v>143</v>
      </c>
      <c r="Z21" s="146"/>
      <c r="AA21" s="146"/>
      <c r="AB21" s="146"/>
      <c r="AC21" s="146"/>
      <c r="AD21" s="146"/>
      <c r="AE21" s="146"/>
      <c r="AF21" s="146"/>
      <c r="AG21" s="146" t="s">
        <v>160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2" x14ac:dyDescent="0.2">
      <c r="A22" s="153"/>
      <c r="B22" s="154"/>
      <c r="C22" s="249" t="s">
        <v>161</v>
      </c>
      <c r="D22" s="250"/>
      <c r="E22" s="250"/>
      <c r="F22" s="250"/>
      <c r="G22" s="25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146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6" t="str">
        <f>C22</f>
        <v>které se zřizují před úpravami povrchu, a obalení osazených dveřních zárubní před znečištěním při úpravách povrchu nástřikem plastických maltovin včetně pozdějšího odkrytí,</v>
      </c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7" t="s">
        <v>162</v>
      </c>
      <c r="D23" s="159"/>
      <c r="E23" s="160">
        <v>6.3040000000000003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148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7" t="s">
        <v>163</v>
      </c>
      <c r="D24" s="159"/>
      <c r="E24" s="160">
        <v>6.3040000000000003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148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7" t="s">
        <v>164</v>
      </c>
      <c r="D25" s="159"/>
      <c r="E25" s="160">
        <v>1.25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148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69">
        <v>5</v>
      </c>
      <c r="B26" s="170" t="s">
        <v>165</v>
      </c>
      <c r="C26" s="186" t="s">
        <v>166</v>
      </c>
      <c r="D26" s="171" t="s">
        <v>167</v>
      </c>
      <c r="E26" s="172">
        <v>27.75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12</v>
      </c>
      <c r="M26" s="174">
        <f>G26*(1+L26/100)</f>
        <v>0</v>
      </c>
      <c r="N26" s="172">
        <v>3.7100000000000002E-3</v>
      </c>
      <c r="O26" s="172">
        <f>ROUND(E26*N26,2)</f>
        <v>0.1</v>
      </c>
      <c r="P26" s="172">
        <v>0</v>
      </c>
      <c r="Q26" s="172">
        <f>ROUND(E26*P26,2)</f>
        <v>0</v>
      </c>
      <c r="R26" s="174" t="s">
        <v>168</v>
      </c>
      <c r="S26" s="174" t="s">
        <v>141</v>
      </c>
      <c r="T26" s="175" t="s">
        <v>141</v>
      </c>
      <c r="U26" s="157">
        <v>0.18179999999999999</v>
      </c>
      <c r="V26" s="157">
        <f>ROUND(E26*U26,2)</f>
        <v>5.04</v>
      </c>
      <c r="W26" s="157"/>
      <c r="X26" s="157" t="s">
        <v>142</v>
      </c>
      <c r="Y26" s="157" t="s">
        <v>143</v>
      </c>
      <c r="Z26" s="146"/>
      <c r="AA26" s="146"/>
      <c r="AB26" s="146"/>
      <c r="AC26" s="146"/>
      <c r="AD26" s="146"/>
      <c r="AE26" s="146"/>
      <c r="AF26" s="146"/>
      <c r="AG26" s="146" t="s">
        <v>160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7" t="s">
        <v>169</v>
      </c>
      <c r="D27" s="159"/>
      <c r="E27" s="160">
        <v>5.54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148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7" t="s">
        <v>170</v>
      </c>
      <c r="D28" s="159"/>
      <c r="E28" s="160">
        <v>18.96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148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7" t="s">
        <v>171</v>
      </c>
      <c r="D29" s="159"/>
      <c r="E29" s="160">
        <v>3.25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148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9">
        <v>6</v>
      </c>
      <c r="B30" s="170" t="s">
        <v>172</v>
      </c>
      <c r="C30" s="186" t="s">
        <v>173</v>
      </c>
      <c r="D30" s="171" t="s">
        <v>139</v>
      </c>
      <c r="E30" s="172">
        <v>100.88800000000001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12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 t="s">
        <v>140</v>
      </c>
      <c r="S30" s="174" t="s">
        <v>141</v>
      </c>
      <c r="T30" s="175" t="s">
        <v>141</v>
      </c>
      <c r="U30" s="157">
        <v>0.43</v>
      </c>
      <c r="V30" s="157">
        <f>ROUND(E30*U30,2)</f>
        <v>43.38</v>
      </c>
      <c r="W30" s="157"/>
      <c r="X30" s="157" t="s">
        <v>142</v>
      </c>
      <c r="Y30" s="157" t="s">
        <v>143</v>
      </c>
      <c r="Z30" s="146"/>
      <c r="AA30" s="146"/>
      <c r="AB30" s="146"/>
      <c r="AC30" s="146"/>
      <c r="AD30" s="146"/>
      <c r="AE30" s="146"/>
      <c r="AF30" s="146"/>
      <c r="AG30" s="146" t="s">
        <v>144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7" t="s">
        <v>154</v>
      </c>
      <c r="D31" s="159"/>
      <c r="E31" s="160">
        <v>100.88800000000001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148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2" t="s">
        <v>135</v>
      </c>
      <c r="B32" s="163" t="s">
        <v>76</v>
      </c>
      <c r="C32" s="185" t="s">
        <v>77</v>
      </c>
      <c r="D32" s="164"/>
      <c r="E32" s="165"/>
      <c r="F32" s="166"/>
      <c r="G32" s="166">
        <f>SUMIF(AG33:AG38,"&lt;&gt;NOR",G33:G38)</f>
        <v>0</v>
      </c>
      <c r="H32" s="166"/>
      <c r="I32" s="166">
        <f>SUM(I33:I38)</f>
        <v>0</v>
      </c>
      <c r="J32" s="166"/>
      <c r="K32" s="166">
        <f>SUM(K33:K38)</f>
        <v>0</v>
      </c>
      <c r="L32" s="166"/>
      <c r="M32" s="166">
        <f>SUM(M33:M38)</f>
        <v>0</v>
      </c>
      <c r="N32" s="165"/>
      <c r="O32" s="165">
        <f>SUM(O33:O38)</f>
        <v>6.32</v>
      </c>
      <c r="P32" s="165"/>
      <c r="Q32" s="165">
        <f>SUM(Q33:Q38)</f>
        <v>0</v>
      </c>
      <c r="R32" s="166"/>
      <c r="S32" s="166"/>
      <c r="T32" s="167"/>
      <c r="U32" s="161"/>
      <c r="V32" s="161">
        <f>SUM(V33:V38)</f>
        <v>7.63</v>
      </c>
      <c r="W32" s="161"/>
      <c r="X32" s="161"/>
      <c r="Y32" s="161"/>
      <c r="AG32" t="s">
        <v>136</v>
      </c>
    </row>
    <row r="33" spans="1:60" outlineLevel="1" x14ac:dyDescent="0.2">
      <c r="A33" s="169">
        <v>7</v>
      </c>
      <c r="B33" s="170" t="s">
        <v>174</v>
      </c>
      <c r="C33" s="186" t="s">
        <v>175</v>
      </c>
      <c r="D33" s="171" t="s">
        <v>176</v>
      </c>
      <c r="E33" s="172">
        <v>2.4673400000000001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12</v>
      </c>
      <c r="M33" s="174">
        <f>G33*(1+L33/100)</f>
        <v>0</v>
      </c>
      <c r="N33" s="172">
        <v>2.5249999999999999</v>
      </c>
      <c r="O33" s="172">
        <f>ROUND(E33*N33,2)</f>
        <v>6.23</v>
      </c>
      <c r="P33" s="172">
        <v>0</v>
      </c>
      <c r="Q33" s="172">
        <f>ROUND(E33*P33,2)</f>
        <v>0</v>
      </c>
      <c r="R33" s="174" t="s">
        <v>140</v>
      </c>
      <c r="S33" s="174" t="s">
        <v>141</v>
      </c>
      <c r="T33" s="175" t="s">
        <v>141</v>
      </c>
      <c r="U33" s="157">
        <v>2.58</v>
      </c>
      <c r="V33" s="157">
        <f>ROUND(E33*U33,2)</f>
        <v>6.37</v>
      </c>
      <c r="W33" s="157"/>
      <c r="X33" s="157" t="s">
        <v>142</v>
      </c>
      <c r="Y33" s="157" t="s">
        <v>143</v>
      </c>
      <c r="Z33" s="146"/>
      <c r="AA33" s="146"/>
      <c r="AB33" s="146"/>
      <c r="AC33" s="146"/>
      <c r="AD33" s="146"/>
      <c r="AE33" s="146"/>
      <c r="AF33" s="146"/>
      <c r="AG33" s="146" t="s">
        <v>144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249" t="s">
        <v>177</v>
      </c>
      <c r="D34" s="250"/>
      <c r="E34" s="250"/>
      <c r="F34" s="250"/>
      <c r="G34" s="25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146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7" t="s">
        <v>178</v>
      </c>
      <c r="D35" s="159"/>
      <c r="E35" s="160">
        <v>2.4673400000000001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148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9">
        <v>8</v>
      </c>
      <c r="B36" s="170" t="s">
        <v>179</v>
      </c>
      <c r="C36" s="186" t="s">
        <v>180</v>
      </c>
      <c r="D36" s="171" t="s">
        <v>181</v>
      </c>
      <c r="E36" s="172">
        <v>8.251E-2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12</v>
      </c>
      <c r="M36" s="174">
        <f>G36*(1+L36/100)</f>
        <v>0</v>
      </c>
      <c r="N36" s="172">
        <v>1.0800399999999999</v>
      </c>
      <c r="O36" s="172">
        <f>ROUND(E36*N36,2)</f>
        <v>0.09</v>
      </c>
      <c r="P36" s="172">
        <v>0</v>
      </c>
      <c r="Q36" s="172">
        <f>ROUND(E36*P36,2)</f>
        <v>0</v>
      </c>
      <c r="R36" s="174" t="s">
        <v>140</v>
      </c>
      <c r="S36" s="174" t="s">
        <v>141</v>
      </c>
      <c r="T36" s="175" t="s">
        <v>141</v>
      </c>
      <c r="U36" s="157">
        <v>15.231</v>
      </c>
      <c r="V36" s="157">
        <f>ROUND(E36*U36,2)</f>
        <v>1.26</v>
      </c>
      <c r="W36" s="157"/>
      <c r="X36" s="157" t="s">
        <v>142</v>
      </c>
      <c r="Y36" s="157" t="s">
        <v>143</v>
      </c>
      <c r="Z36" s="146"/>
      <c r="AA36" s="146"/>
      <c r="AB36" s="146"/>
      <c r="AC36" s="146"/>
      <c r="AD36" s="146"/>
      <c r="AE36" s="146"/>
      <c r="AF36" s="146"/>
      <c r="AG36" s="146" t="s">
        <v>144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49" t="s">
        <v>182</v>
      </c>
      <c r="D37" s="250"/>
      <c r="E37" s="250"/>
      <c r="F37" s="250"/>
      <c r="G37" s="25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146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7" t="s">
        <v>183</v>
      </c>
      <c r="D38" s="159"/>
      <c r="E38" s="160">
        <v>8.251E-2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148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2" t="s">
        <v>135</v>
      </c>
      <c r="B39" s="163" t="s">
        <v>78</v>
      </c>
      <c r="C39" s="185" t="s">
        <v>79</v>
      </c>
      <c r="D39" s="164"/>
      <c r="E39" s="165"/>
      <c r="F39" s="166"/>
      <c r="G39" s="166">
        <f>SUMIF(AG40:AG41,"&lt;&gt;NOR",G40:G41)</f>
        <v>0</v>
      </c>
      <c r="H39" s="166"/>
      <c r="I39" s="166">
        <f>SUM(I40:I41)</f>
        <v>0</v>
      </c>
      <c r="J39" s="166"/>
      <c r="K39" s="166">
        <f>SUM(K40:K41)</f>
        <v>0</v>
      </c>
      <c r="L39" s="166"/>
      <c r="M39" s="166">
        <f>SUM(M40:M41)</f>
        <v>0</v>
      </c>
      <c r="N39" s="165"/>
      <c r="O39" s="165">
        <f>SUM(O40:O41)</f>
        <v>0.01</v>
      </c>
      <c r="P39" s="165"/>
      <c r="Q39" s="165">
        <f>SUM(Q40:Q41)</f>
        <v>0</v>
      </c>
      <c r="R39" s="166"/>
      <c r="S39" s="166"/>
      <c r="T39" s="167"/>
      <c r="U39" s="161"/>
      <c r="V39" s="161">
        <f>SUM(V40:V41)</f>
        <v>0.43</v>
      </c>
      <c r="W39" s="161"/>
      <c r="X39" s="161"/>
      <c r="Y39" s="161"/>
      <c r="AG39" t="s">
        <v>136</v>
      </c>
    </row>
    <row r="40" spans="1:60" ht="22.5" outlineLevel="1" x14ac:dyDescent="0.2">
      <c r="A40" s="169">
        <v>9</v>
      </c>
      <c r="B40" s="170" t="s">
        <v>184</v>
      </c>
      <c r="C40" s="186" t="s">
        <v>185</v>
      </c>
      <c r="D40" s="171" t="s">
        <v>167</v>
      </c>
      <c r="E40" s="172">
        <v>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12</v>
      </c>
      <c r="M40" s="174">
        <f>G40*(1+L40/100)</f>
        <v>0</v>
      </c>
      <c r="N40" s="172">
        <v>6.8100000000000001E-3</v>
      </c>
      <c r="O40" s="172">
        <f>ROUND(E40*N40,2)</f>
        <v>0.01</v>
      </c>
      <c r="P40" s="172">
        <v>0</v>
      </c>
      <c r="Q40" s="172">
        <f>ROUND(E40*P40,2)</f>
        <v>0</v>
      </c>
      <c r="R40" s="174" t="s">
        <v>140</v>
      </c>
      <c r="S40" s="174" t="s">
        <v>141</v>
      </c>
      <c r="T40" s="175" t="s">
        <v>141</v>
      </c>
      <c r="U40" s="157">
        <v>0.42499999999999999</v>
      </c>
      <c r="V40" s="157">
        <f>ROUND(E40*U40,2)</f>
        <v>0.43</v>
      </c>
      <c r="W40" s="157"/>
      <c r="X40" s="157" t="s">
        <v>142</v>
      </c>
      <c r="Y40" s="157" t="s">
        <v>143</v>
      </c>
      <c r="Z40" s="146"/>
      <c r="AA40" s="146"/>
      <c r="AB40" s="146"/>
      <c r="AC40" s="146"/>
      <c r="AD40" s="146"/>
      <c r="AE40" s="146"/>
      <c r="AF40" s="146"/>
      <c r="AG40" s="146" t="s">
        <v>144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2" x14ac:dyDescent="0.2">
      <c r="A41" s="153"/>
      <c r="B41" s="154"/>
      <c r="C41" s="249" t="s">
        <v>186</v>
      </c>
      <c r="D41" s="250"/>
      <c r="E41" s="250"/>
      <c r="F41" s="250"/>
      <c r="G41" s="25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146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76" t="str">
        <f>C41</f>
        <v>a poloplastických hmot na montážní pěnu, zapravení omítky pod parapetem, těsnění spáry mezi parapetem a rámem okna, dodávka silikonu.</v>
      </c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62" t="s">
        <v>135</v>
      </c>
      <c r="B42" s="163" t="s">
        <v>84</v>
      </c>
      <c r="C42" s="185" t="s">
        <v>85</v>
      </c>
      <c r="D42" s="164"/>
      <c r="E42" s="165"/>
      <c r="F42" s="166"/>
      <c r="G42" s="166">
        <f>SUMIF(AG43:AG43,"&lt;&gt;NOR",G43:G43)</f>
        <v>0</v>
      </c>
      <c r="H42" s="166"/>
      <c r="I42" s="166">
        <f>SUM(I43:I43)</f>
        <v>0</v>
      </c>
      <c r="J42" s="166"/>
      <c r="K42" s="166">
        <f>SUM(K43:K43)</f>
        <v>0</v>
      </c>
      <c r="L42" s="166"/>
      <c r="M42" s="166">
        <f>SUM(M43:M43)</f>
        <v>0</v>
      </c>
      <c r="N42" s="165"/>
      <c r="O42" s="165">
        <f>SUM(O43:O43)</f>
        <v>0.05</v>
      </c>
      <c r="P42" s="165"/>
      <c r="Q42" s="165">
        <f>SUM(Q43:Q43)</f>
        <v>0</v>
      </c>
      <c r="R42" s="166"/>
      <c r="S42" s="166"/>
      <c r="T42" s="167"/>
      <c r="U42" s="161"/>
      <c r="V42" s="161">
        <f>SUM(V43:V43)</f>
        <v>7.82</v>
      </c>
      <c r="W42" s="161"/>
      <c r="X42" s="161"/>
      <c r="Y42" s="161"/>
      <c r="AG42" t="s">
        <v>136</v>
      </c>
    </row>
    <row r="43" spans="1:60" outlineLevel="1" x14ac:dyDescent="0.2">
      <c r="A43" s="177">
        <v>10</v>
      </c>
      <c r="B43" s="178" t="s">
        <v>187</v>
      </c>
      <c r="C43" s="188" t="s">
        <v>188</v>
      </c>
      <c r="D43" s="179" t="s">
        <v>139</v>
      </c>
      <c r="E43" s="180">
        <v>44.2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12</v>
      </c>
      <c r="M43" s="182">
        <f>G43*(1+L43/100)</f>
        <v>0</v>
      </c>
      <c r="N43" s="180">
        <v>1.2099999999999999E-3</v>
      </c>
      <c r="O43" s="180">
        <f>ROUND(E43*N43,2)</f>
        <v>0.05</v>
      </c>
      <c r="P43" s="180">
        <v>0</v>
      </c>
      <c r="Q43" s="180">
        <f>ROUND(E43*P43,2)</f>
        <v>0</v>
      </c>
      <c r="R43" s="182" t="s">
        <v>189</v>
      </c>
      <c r="S43" s="182" t="s">
        <v>141</v>
      </c>
      <c r="T43" s="183" t="s">
        <v>141</v>
      </c>
      <c r="U43" s="157">
        <v>0.17699999999999999</v>
      </c>
      <c r="V43" s="157">
        <f>ROUND(E43*U43,2)</f>
        <v>7.82</v>
      </c>
      <c r="W43" s="157"/>
      <c r="X43" s="157" t="s">
        <v>142</v>
      </c>
      <c r="Y43" s="157" t="s">
        <v>143</v>
      </c>
      <c r="Z43" s="146"/>
      <c r="AA43" s="146"/>
      <c r="AB43" s="146"/>
      <c r="AC43" s="146"/>
      <c r="AD43" s="146"/>
      <c r="AE43" s="146"/>
      <c r="AF43" s="146"/>
      <c r="AG43" s="146" t="s">
        <v>144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2" t="s">
        <v>135</v>
      </c>
      <c r="B44" s="163" t="s">
        <v>86</v>
      </c>
      <c r="C44" s="185" t="s">
        <v>87</v>
      </c>
      <c r="D44" s="164"/>
      <c r="E44" s="165"/>
      <c r="F44" s="166"/>
      <c r="G44" s="166">
        <f>SUMIF(AG45:AG49,"&lt;&gt;NOR",G45:G49)</f>
        <v>0</v>
      </c>
      <c r="H44" s="166"/>
      <c r="I44" s="166">
        <f>SUM(I45:I49)</f>
        <v>0</v>
      </c>
      <c r="J44" s="166"/>
      <c r="K44" s="166">
        <f>SUM(K45:K49)</f>
        <v>0</v>
      </c>
      <c r="L44" s="166"/>
      <c r="M44" s="166">
        <f>SUM(M45:M49)</f>
        <v>0</v>
      </c>
      <c r="N44" s="165"/>
      <c r="O44" s="165">
        <f>SUM(O45:O49)</f>
        <v>0</v>
      </c>
      <c r="P44" s="165"/>
      <c r="Q44" s="165">
        <f>SUM(Q45:Q49)</f>
        <v>0</v>
      </c>
      <c r="R44" s="166"/>
      <c r="S44" s="166"/>
      <c r="T44" s="167"/>
      <c r="U44" s="161"/>
      <c r="V44" s="161">
        <f>SUM(V45:V49)</f>
        <v>34.33</v>
      </c>
      <c r="W44" s="161"/>
      <c r="X44" s="161"/>
      <c r="Y44" s="161"/>
      <c r="AG44" t="s">
        <v>136</v>
      </c>
    </row>
    <row r="45" spans="1:60" ht="56.25" outlineLevel="1" x14ac:dyDescent="0.2">
      <c r="A45" s="177">
        <v>11</v>
      </c>
      <c r="B45" s="178" t="s">
        <v>190</v>
      </c>
      <c r="C45" s="188" t="s">
        <v>191</v>
      </c>
      <c r="D45" s="179" t="s">
        <v>139</v>
      </c>
      <c r="E45" s="180">
        <v>97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12</v>
      </c>
      <c r="M45" s="182">
        <f>G45*(1+L45/100)</f>
        <v>0</v>
      </c>
      <c r="N45" s="180">
        <v>4.0000000000000003E-5</v>
      </c>
      <c r="O45" s="180">
        <f>ROUND(E45*N45,2)</f>
        <v>0</v>
      </c>
      <c r="P45" s="180">
        <v>0</v>
      </c>
      <c r="Q45" s="180">
        <f>ROUND(E45*P45,2)</f>
        <v>0</v>
      </c>
      <c r="R45" s="182" t="s">
        <v>140</v>
      </c>
      <c r="S45" s="182" t="s">
        <v>141</v>
      </c>
      <c r="T45" s="183" t="s">
        <v>141</v>
      </c>
      <c r="U45" s="157">
        <v>0.308</v>
      </c>
      <c r="V45" s="157">
        <f>ROUND(E45*U45,2)</f>
        <v>29.88</v>
      </c>
      <c r="W45" s="157"/>
      <c r="X45" s="157" t="s">
        <v>142</v>
      </c>
      <c r="Y45" s="157" t="s">
        <v>143</v>
      </c>
      <c r="Z45" s="146"/>
      <c r="AA45" s="146"/>
      <c r="AB45" s="146"/>
      <c r="AC45" s="146"/>
      <c r="AD45" s="146"/>
      <c r="AE45" s="146"/>
      <c r="AF45" s="146"/>
      <c r="AG45" s="146" t="s">
        <v>144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9">
        <v>12</v>
      </c>
      <c r="B46" s="170" t="s">
        <v>192</v>
      </c>
      <c r="C46" s="186" t="s">
        <v>193</v>
      </c>
      <c r="D46" s="171" t="s">
        <v>139</v>
      </c>
      <c r="E46" s="172">
        <v>57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12</v>
      </c>
      <c r="M46" s="174">
        <f>G46*(1+L46/100)</f>
        <v>0</v>
      </c>
      <c r="N46" s="172">
        <v>4.0000000000000003E-5</v>
      </c>
      <c r="O46" s="172">
        <f>ROUND(E46*N46,2)</f>
        <v>0</v>
      </c>
      <c r="P46" s="172">
        <v>0</v>
      </c>
      <c r="Q46" s="172">
        <f>ROUND(E46*P46,2)</f>
        <v>0</v>
      </c>
      <c r="R46" s="174"/>
      <c r="S46" s="174" t="s">
        <v>194</v>
      </c>
      <c r="T46" s="175" t="s">
        <v>157</v>
      </c>
      <c r="U46" s="157">
        <v>7.8E-2</v>
      </c>
      <c r="V46" s="157">
        <f>ROUND(E46*U46,2)</f>
        <v>4.45</v>
      </c>
      <c r="W46" s="157"/>
      <c r="X46" s="157" t="s">
        <v>142</v>
      </c>
      <c r="Y46" s="157" t="s">
        <v>143</v>
      </c>
      <c r="Z46" s="146"/>
      <c r="AA46" s="146"/>
      <c r="AB46" s="146"/>
      <c r="AC46" s="146"/>
      <c r="AD46" s="146"/>
      <c r="AE46" s="146"/>
      <c r="AF46" s="146"/>
      <c r="AG46" s="146" t="s">
        <v>144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87" t="s">
        <v>195</v>
      </c>
      <c r="D47" s="159"/>
      <c r="E47" s="160">
        <v>12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6"/>
      <c r="AA47" s="146"/>
      <c r="AB47" s="146"/>
      <c r="AC47" s="146"/>
      <c r="AD47" s="146"/>
      <c r="AE47" s="146"/>
      <c r="AF47" s="146"/>
      <c r="AG47" s="146" t="s">
        <v>148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7" t="s">
        <v>196</v>
      </c>
      <c r="D48" s="159"/>
      <c r="E48" s="160">
        <v>10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148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7" t="s">
        <v>197</v>
      </c>
      <c r="D49" s="159"/>
      <c r="E49" s="160">
        <v>35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148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2" t="s">
        <v>135</v>
      </c>
      <c r="B50" s="163" t="s">
        <v>88</v>
      </c>
      <c r="C50" s="185" t="s">
        <v>89</v>
      </c>
      <c r="D50" s="164"/>
      <c r="E50" s="165"/>
      <c r="F50" s="166"/>
      <c r="G50" s="166">
        <f>SUMIF(AG51:AG69,"&lt;&gt;NOR",G51:G69)</f>
        <v>0</v>
      </c>
      <c r="H50" s="166"/>
      <c r="I50" s="166">
        <f>SUM(I51:I69)</f>
        <v>0</v>
      </c>
      <c r="J50" s="166"/>
      <c r="K50" s="166">
        <f>SUM(K51:K69)</f>
        <v>0</v>
      </c>
      <c r="L50" s="166"/>
      <c r="M50" s="166">
        <f>SUM(M51:M69)</f>
        <v>0</v>
      </c>
      <c r="N50" s="165"/>
      <c r="O50" s="165">
        <f>SUM(O51:O69)</f>
        <v>0</v>
      </c>
      <c r="P50" s="165"/>
      <c r="Q50" s="165">
        <f>SUM(Q51:Q69)</f>
        <v>12.61</v>
      </c>
      <c r="R50" s="166"/>
      <c r="S50" s="166"/>
      <c r="T50" s="167"/>
      <c r="U50" s="161"/>
      <c r="V50" s="161">
        <f>SUM(V51:V69)</f>
        <v>74.45</v>
      </c>
      <c r="W50" s="161"/>
      <c r="X50" s="161"/>
      <c r="Y50" s="161"/>
      <c r="AG50" t="s">
        <v>136</v>
      </c>
    </row>
    <row r="51" spans="1:60" outlineLevel="1" x14ac:dyDescent="0.2">
      <c r="A51" s="169">
        <v>13</v>
      </c>
      <c r="B51" s="170" t="s">
        <v>198</v>
      </c>
      <c r="C51" s="186" t="s">
        <v>199</v>
      </c>
      <c r="D51" s="171" t="s">
        <v>139</v>
      </c>
      <c r="E51" s="172">
        <v>1.9239999999999999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12</v>
      </c>
      <c r="M51" s="174">
        <f>G51*(1+L51/100)</f>
        <v>0</v>
      </c>
      <c r="N51" s="172">
        <v>6.7000000000000002E-4</v>
      </c>
      <c r="O51" s="172">
        <f>ROUND(E51*N51,2)</f>
        <v>0</v>
      </c>
      <c r="P51" s="172">
        <v>0.31900000000000001</v>
      </c>
      <c r="Q51" s="172">
        <f>ROUND(E51*P51,2)</f>
        <v>0.61</v>
      </c>
      <c r="R51" s="174" t="s">
        <v>200</v>
      </c>
      <c r="S51" s="174" t="s">
        <v>141</v>
      </c>
      <c r="T51" s="175" t="s">
        <v>141</v>
      </c>
      <c r="U51" s="157">
        <v>0.317</v>
      </c>
      <c r="V51" s="157">
        <f>ROUND(E51*U51,2)</f>
        <v>0.61</v>
      </c>
      <c r="W51" s="157"/>
      <c r="X51" s="157" t="s">
        <v>142</v>
      </c>
      <c r="Y51" s="157" t="s">
        <v>143</v>
      </c>
      <c r="Z51" s="146"/>
      <c r="AA51" s="146"/>
      <c r="AB51" s="146"/>
      <c r="AC51" s="146"/>
      <c r="AD51" s="146"/>
      <c r="AE51" s="146"/>
      <c r="AF51" s="146"/>
      <c r="AG51" s="146" t="s">
        <v>144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2" x14ac:dyDescent="0.2">
      <c r="A52" s="153"/>
      <c r="B52" s="154"/>
      <c r="C52" s="249" t="s">
        <v>201</v>
      </c>
      <c r="D52" s="250"/>
      <c r="E52" s="250"/>
      <c r="F52" s="250"/>
      <c r="G52" s="25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146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76" t="str">
        <f>C52</f>
        <v>nebo vybourání otvorů průřezové plochy přes 4 m2 v příčkách, včetně pomocného lešení o výšce podlahy do 1900 mm a pro zatížení do 1,5 kPa  (150 kg/m2),</v>
      </c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7" t="s">
        <v>202</v>
      </c>
      <c r="D53" s="159"/>
      <c r="E53" s="160">
        <v>1.9239999999999999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148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69">
        <v>14</v>
      </c>
      <c r="B54" s="170" t="s">
        <v>203</v>
      </c>
      <c r="C54" s="186" t="s">
        <v>204</v>
      </c>
      <c r="D54" s="171" t="s">
        <v>176</v>
      </c>
      <c r="E54" s="172">
        <v>2.4673400000000001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12</v>
      </c>
      <c r="M54" s="174">
        <f>G54*(1+L54/100)</f>
        <v>0</v>
      </c>
      <c r="N54" s="172">
        <v>0</v>
      </c>
      <c r="O54" s="172">
        <f>ROUND(E54*N54,2)</f>
        <v>0</v>
      </c>
      <c r="P54" s="172">
        <v>2.2000000000000002</v>
      </c>
      <c r="Q54" s="172">
        <f>ROUND(E54*P54,2)</f>
        <v>5.43</v>
      </c>
      <c r="R54" s="174" t="s">
        <v>200</v>
      </c>
      <c r="S54" s="174" t="s">
        <v>141</v>
      </c>
      <c r="T54" s="175" t="s">
        <v>141</v>
      </c>
      <c r="U54" s="157">
        <v>7.1950000000000003</v>
      </c>
      <c r="V54" s="157">
        <f>ROUND(E54*U54,2)</f>
        <v>17.75</v>
      </c>
      <c r="W54" s="157"/>
      <c r="X54" s="157" t="s">
        <v>142</v>
      </c>
      <c r="Y54" s="157" t="s">
        <v>143</v>
      </c>
      <c r="Z54" s="146"/>
      <c r="AA54" s="146"/>
      <c r="AB54" s="146"/>
      <c r="AC54" s="146"/>
      <c r="AD54" s="146"/>
      <c r="AE54" s="146"/>
      <c r="AF54" s="146"/>
      <c r="AG54" s="146" t="s">
        <v>144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7" t="s">
        <v>205</v>
      </c>
      <c r="D55" s="159"/>
      <c r="E55" s="160">
        <v>2.0838000000000001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148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7" t="s">
        <v>206</v>
      </c>
      <c r="D56" s="159"/>
      <c r="E56" s="160">
        <v>0.38353999999999999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148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9">
        <v>15</v>
      </c>
      <c r="B57" s="170" t="s">
        <v>207</v>
      </c>
      <c r="C57" s="186" t="s">
        <v>208</v>
      </c>
      <c r="D57" s="171" t="s">
        <v>139</v>
      </c>
      <c r="E57" s="172">
        <v>24.673400000000001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12</v>
      </c>
      <c r="M57" s="174">
        <f>G57*(1+L57/100)</f>
        <v>0</v>
      </c>
      <c r="N57" s="172">
        <v>0</v>
      </c>
      <c r="O57" s="172">
        <f>ROUND(E57*N57,2)</f>
        <v>0</v>
      </c>
      <c r="P57" s="172">
        <v>0.02</v>
      </c>
      <c r="Q57" s="172">
        <f>ROUND(E57*P57,2)</f>
        <v>0.49</v>
      </c>
      <c r="R57" s="174" t="s">
        <v>200</v>
      </c>
      <c r="S57" s="174" t="s">
        <v>141</v>
      </c>
      <c r="T57" s="175" t="s">
        <v>141</v>
      </c>
      <c r="U57" s="157">
        <v>0.23</v>
      </c>
      <c r="V57" s="157">
        <f>ROUND(E57*U57,2)</f>
        <v>5.67</v>
      </c>
      <c r="W57" s="157"/>
      <c r="X57" s="157" t="s">
        <v>142</v>
      </c>
      <c r="Y57" s="157" t="s">
        <v>143</v>
      </c>
      <c r="Z57" s="146"/>
      <c r="AA57" s="146"/>
      <c r="AB57" s="146"/>
      <c r="AC57" s="146"/>
      <c r="AD57" s="146"/>
      <c r="AE57" s="146"/>
      <c r="AF57" s="146"/>
      <c r="AG57" s="146" t="s">
        <v>144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249" t="s">
        <v>209</v>
      </c>
      <c r="D58" s="250"/>
      <c r="E58" s="250"/>
      <c r="F58" s="250"/>
      <c r="G58" s="25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146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7" t="s">
        <v>210</v>
      </c>
      <c r="D59" s="159"/>
      <c r="E59" s="160">
        <v>20.838000000000001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148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7" t="s">
        <v>211</v>
      </c>
      <c r="D60" s="159"/>
      <c r="E60" s="160">
        <v>3.8353999999999999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148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9">
        <v>16</v>
      </c>
      <c r="B61" s="170" t="s">
        <v>212</v>
      </c>
      <c r="C61" s="186" t="s">
        <v>213</v>
      </c>
      <c r="D61" s="171" t="s">
        <v>167</v>
      </c>
      <c r="E61" s="172">
        <v>26.82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12</v>
      </c>
      <c r="M61" s="174">
        <f>G61*(1+L61/100)</f>
        <v>0</v>
      </c>
      <c r="N61" s="172">
        <v>0</v>
      </c>
      <c r="O61" s="172">
        <f>ROUND(E61*N61,2)</f>
        <v>0</v>
      </c>
      <c r="P61" s="172">
        <v>4.0000000000000002E-4</v>
      </c>
      <c r="Q61" s="172">
        <f>ROUND(E61*P61,2)</f>
        <v>0.01</v>
      </c>
      <c r="R61" s="174" t="s">
        <v>200</v>
      </c>
      <c r="S61" s="174" t="s">
        <v>141</v>
      </c>
      <c r="T61" s="175" t="s">
        <v>141</v>
      </c>
      <c r="U61" s="157">
        <v>7.0000000000000007E-2</v>
      </c>
      <c r="V61" s="157">
        <f>ROUND(E61*U61,2)</f>
        <v>1.88</v>
      </c>
      <c r="W61" s="157"/>
      <c r="X61" s="157" t="s">
        <v>142</v>
      </c>
      <c r="Y61" s="157" t="s">
        <v>143</v>
      </c>
      <c r="Z61" s="146"/>
      <c r="AA61" s="146"/>
      <c r="AB61" s="146"/>
      <c r="AC61" s="146"/>
      <c r="AD61" s="146"/>
      <c r="AE61" s="146"/>
      <c r="AF61" s="146"/>
      <c r="AG61" s="146" t="s">
        <v>144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249" t="s">
        <v>209</v>
      </c>
      <c r="D62" s="250"/>
      <c r="E62" s="250"/>
      <c r="F62" s="250"/>
      <c r="G62" s="25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146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7" t="s">
        <v>214</v>
      </c>
      <c r="D63" s="159"/>
      <c r="E63" s="160">
        <v>7.78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148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7" t="s">
        <v>215</v>
      </c>
      <c r="D64" s="159"/>
      <c r="E64" s="160">
        <v>19.04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148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7">
        <v>17</v>
      </c>
      <c r="B65" s="178" t="s">
        <v>216</v>
      </c>
      <c r="C65" s="188" t="s">
        <v>217</v>
      </c>
      <c r="D65" s="179" t="s">
        <v>167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12</v>
      </c>
      <c r="M65" s="182">
        <f>G65*(1+L65/100)</f>
        <v>0</v>
      </c>
      <c r="N65" s="180">
        <v>0</v>
      </c>
      <c r="O65" s="180">
        <f>ROUND(E65*N65,2)</f>
        <v>0</v>
      </c>
      <c r="P65" s="180">
        <v>1.507E-2</v>
      </c>
      <c r="Q65" s="180">
        <f>ROUND(E65*P65,2)</f>
        <v>0.02</v>
      </c>
      <c r="R65" s="182" t="s">
        <v>200</v>
      </c>
      <c r="S65" s="182" t="s">
        <v>141</v>
      </c>
      <c r="T65" s="183" t="s">
        <v>141</v>
      </c>
      <c r="U65" s="157">
        <v>0.11</v>
      </c>
      <c r="V65" s="157">
        <f>ROUND(E65*U65,2)</f>
        <v>0.11</v>
      </c>
      <c r="W65" s="157"/>
      <c r="X65" s="157" t="s">
        <v>142</v>
      </c>
      <c r="Y65" s="157" t="s">
        <v>143</v>
      </c>
      <c r="Z65" s="146"/>
      <c r="AA65" s="146"/>
      <c r="AB65" s="146"/>
      <c r="AC65" s="146"/>
      <c r="AD65" s="146"/>
      <c r="AE65" s="146"/>
      <c r="AF65" s="146"/>
      <c r="AG65" s="146" t="s">
        <v>144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69">
        <v>18</v>
      </c>
      <c r="B66" s="170" t="s">
        <v>218</v>
      </c>
      <c r="C66" s="186" t="s">
        <v>219</v>
      </c>
      <c r="D66" s="171" t="s">
        <v>139</v>
      </c>
      <c r="E66" s="172">
        <v>100.88800000000001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12</v>
      </c>
      <c r="M66" s="174">
        <f>G66*(1+L66/100)</f>
        <v>0</v>
      </c>
      <c r="N66" s="172">
        <v>0</v>
      </c>
      <c r="O66" s="172">
        <f>ROUND(E66*N66,2)</f>
        <v>0</v>
      </c>
      <c r="P66" s="172">
        <v>4.5999999999999999E-2</v>
      </c>
      <c r="Q66" s="172">
        <f>ROUND(E66*P66,2)</f>
        <v>4.6399999999999997</v>
      </c>
      <c r="R66" s="174" t="s">
        <v>200</v>
      </c>
      <c r="S66" s="174" t="s">
        <v>141</v>
      </c>
      <c r="T66" s="175" t="s">
        <v>141</v>
      </c>
      <c r="U66" s="157">
        <v>0.26</v>
      </c>
      <c r="V66" s="157">
        <f>ROUND(E66*U66,2)</f>
        <v>26.23</v>
      </c>
      <c r="W66" s="157"/>
      <c r="X66" s="157" t="s">
        <v>142</v>
      </c>
      <c r="Y66" s="157" t="s">
        <v>143</v>
      </c>
      <c r="Z66" s="146"/>
      <c r="AA66" s="146"/>
      <c r="AB66" s="146"/>
      <c r="AC66" s="146"/>
      <c r="AD66" s="146"/>
      <c r="AE66" s="146"/>
      <c r="AF66" s="146"/>
      <c r="AG66" s="146" t="s">
        <v>144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7" t="s">
        <v>154</v>
      </c>
      <c r="D67" s="159"/>
      <c r="E67" s="160">
        <v>100.88800000000001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148</v>
      </c>
      <c r="AH67" s="146">
        <v>5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69">
        <v>19</v>
      </c>
      <c r="B68" s="170" t="s">
        <v>220</v>
      </c>
      <c r="C68" s="186" t="s">
        <v>221</v>
      </c>
      <c r="D68" s="171" t="s">
        <v>139</v>
      </c>
      <c r="E68" s="172">
        <v>100.88800000000001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12</v>
      </c>
      <c r="M68" s="174">
        <f>G68*(1+L68/100)</f>
        <v>0</v>
      </c>
      <c r="N68" s="172">
        <v>0</v>
      </c>
      <c r="O68" s="172">
        <f>ROUND(E68*N68,2)</f>
        <v>0</v>
      </c>
      <c r="P68" s="172">
        <v>1.4E-2</v>
      </c>
      <c r="Q68" s="172">
        <f>ROUND(E68*P68,2)</f>
        <v>1.41</v>
      </c>
      <c r="R68" s="174" t="s">
        <v>200</v>
      </c>
      <c r="S68" s="174" t="s">
        <v>141</v>
      </c>
      <c r="T68" s="175" t="s">
        <v>141</v>
      </c>
      <c r="U68" s="157">
        <v>0.22</v>
      </c>
      <c r="V68" s="157">
        <f>ROUND(E68*U68,2)</f>
        <v>22.2</v>
      </c>
      <c r="W68" s="157"/>
      <c r="X68" s="157" t="s">
        <v>142</v>
      </c>
      <c r="Y68" s="157" t="s">
        <v>143</v>
      </c>
      <c r="Z68" s="146"/>
      <c r="AA68" s="146"/>
      <c r="AB68" s="146"/>
      <c r="AC68" s="146"/>
      <c r="AD68" s="146"/>
      <c r="AE68" s="146"/>
      <c r="AF68" s="146"/>
      <c r="AG68" s="146" t="s">
        <v>144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7" t="s">
        <v>154</v>
      </c>
      <c r="D69" s="159"/>
      <c r="E69" s="160">
        <v>100.88800000000001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148</v>
      </c>
      <c r="AH69" s="146">
        <v>5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2" t="s">
        <v>135</v>
      </c>
      <c r="B70" s="163" t="s">
        <v>90</v>
      </c>
      <c r="C70" s="185" t="s">
        <v>91</v>
      </c>
      <c r="D70" s="164"/>
      <c r="E70" s="165"/>
      <c r="F70" s="166"/>
      <c r="G70" s="166">
        <f>SUMIF(AG71:AG72,"&lt;&gt;NOR",G71:G72)</f>
        <v>0</v>
      </c>
      <c r="H70" s="166"/>
      <c r="I70" s="166">
        <f>SUM(I71:I72)</f>
        <v>0</v>
      </c>
      <c r="J70" s="166"/>
      <c r="K70" s="166">
        <f>SUM(K71:K72)</f>
        <v>0</v>
      </c>
      <c r="L70" s="166"/>
      <c r="M70" s="166">
        <f>SUM(M71:M72)</f>
        <v>0</v>
      </c>
      <c r="N70" s="165"/>
      <c r="O70" s="165">
        <f>SUM(O71:O72)</f>
        <v>0</v>
      </c>
      <c r="P70" s="165"/>
      <c r="Q70" s="165">
        <f>SUM(Q71:Q72)</f>
        <v>0</v>
      </c>
      <c r="R70" s="166"/>
      <c r="S70" s="166"/>
      <c r="T70" s="167"/>
      <c r="U70" s="161"/>
      <c r="V70" s="161">
        <f>SUM(V71:V72)</f>
        <v>9.39</v>
      </c>
      <c r="W70" s="161"/>
      <c r="X70" s="161"/>
      <c r="Y70" s="161"/>
      <c r="AG70" t="s">
        <v>136</v>
      </c>
    </row>
    <row r="71" spans="1:60" ht="22.5" outlineLevel="1" x14ac:dyDescent="0.2">
      <c r="A71" s="169">
        <v>20</v>
      </c>
      <c r="B71" s="170" t="s">
        <v>222</v>
      </c>
      <c r="C71" s="186" t="s">
        <v>223</v>
      </c>
      <c r="D71" s="171" t="s">
        <v>181</v>
      </c>
      <c r="E71" s="172">
        <v>10.007350000000001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12</v>
      </c>
      <c r="M71" s="174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4" t="s">
        <v>168</v>
      </c>
      <c r="S71" s="174" t="s">
        <v>141</v>
      </c>
      <c r="T71" s="175" t="s">
        <v>141</v>
      </c>
      <c r="U71" s="157">
        <v>0.9385</v>
      </c>
      <c r="V71" s="157">
        <f>ROUND(E71*U71,2)</f>
        <v>9.39</v>
      </c>
      <c r="W71" s="157"/>
      <c r="X71" s="157" t="s">
        <v>224</v>
      </c>
      <c r="Y71" s="157" t="s">
        <v>143</v>
      </c>
      <c r="Z71" s="146"/>
      <c r="AA71" s="146"/>
      <c r="AB71" s="146"/>
      <c r="AC71" s="146"/>
      <c r="AD71" s="146"/>
      <c r="AE71" s="146"/>
      <c r="AF71" s="146"/>
      <c r="AG71" s="146" t="s">
        <v>225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249" t="s">
        <v>226</v>
      </c>
      <c r="D72" s="250"/>
      <c r="E72" s="250"/>
      <c r="F72" s="250"/>
      <c r="G72" s="25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146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2" t="s">
        <v>135</v>
      </c>
      <c r="B73" s="163" t="s">
        <v>92</v>
      </c>
      <c r="C73" s="185" t="s">
        <v>93</v>
      </c>
      <c r="D73" s="164"/>
      <c r="E73" s="165"/>
      <c r="F73" s="166"/>
      <c r="G73" s="166">
        <f>SUMIF(AG74:AG81,"&lt;&gt;NOR",G74:G81)</f>
        <v>0</v>
      </c>
      <c r="H73" s="166"/>
      <c r="I73" s="166">
        <f>SUM(I74:I81)</f>
        <v>0</v>
      </c>
      <c r="J73" s="166"/>
      <c r="K73" s="166">
        <f>SUM(K74:K81)</f>
        <v>0</v>
      </c>
      <c r="L73" s="166"/>
      <c r="M73" s="166">
        <f>SUM(M74:M81)</f>
        <v>0</v>
      </c>
      <c r="N73" s="165"/>
      <c r="O73" s="165">
        <f>SUM(O74:O81)</f>
        <v>0.15000000000000002</v>
      </c>
      <c r="P73" s="165"/>
      <c r="Q73" s="165">
        <f>SUM(Q74:Q81)</f>
        <v>0.03</v>
      </c>
      <c r="R73" s="166"/>
      <c r="S73" s="166"/>
      <c r="T73" s="167"/>
      <c r="U73" s="161"/>
      <c r="V73" s="161">
        <f>SUM(V74:V81)</f>
        <v>7.21</v>
      </c>
      <c r="W73" s="161"/>
      <c r="X73" s="161"/>
      <c r="Y73" s="161"/>
      <c r="AG73" t="s">
        <v>136</v>
      </c>
    </row>
    <row r="74" spans="1:60" ht="22.5" outlineLevel="1" x14ac:dyDescent="0.2">
      <c r="A74" s="169">
        <v>21</v>
      </c>
      <c r="B74" s="170" t="s">
        <v>227</v>
      </c>
      <c r="C74" s="186" t="s">
        <v>468</v>
      </c>
      <c r="D74" s="171" t="s">
        <v>139</v>
      </c>
      <c r="E74" s="172">
        <v>24.673400000000001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12</v>
      </c>
      <c r="M74" s="174">
        <f>G74*(1+L74/100)</f>
        <v>0</v>
      </c>
      <c r="N74" s="172">
        <v>3.3E-4</v>
      </c>
      <c r="O74" s="172">
        <f>ROUND(E74*N74,2)</f>
        <v>0.01</v>
      </c>
      <c r="P74" s="172">
        <v>0</v>
      </c>
      <c r="Q74" s="172">
        <f>ROUND(E74*P74,2)</f>
        <v>0</v>
      </c>
      <c r="R74" s="174" t="s">
        <v>228</v>
      </c>
      <c r="S74" s="174" t="s">
        <v>141</v>
      </c>
      <c r="T74" s="175" t="s">
        <v>141</v>
      </c>
      <c r="U74" s="157">
        <v>2.75E-2</v>
      </c>
      <c r="V74" s="157">
        <f>ROUND(E74*U74,2)</f>
        <v>0.68</v>
      </c>
      <c r="W74" s="157"/>
      <c r="X74" s="157" t="s">
        <v>142</v>
      </c>
      <c r="Y74" s="157" t="s">
        <v>143</v>
      </c>
      <c r="Z74" s="146"/>
      <c r="AA74" s="146"/>
      <c r="AB74" s="146"/>
      <c r="AC74" s="146"/>
      <c r="AD74" s="146"/>
      <c r="AE74" s="146"/>
      <c r="AF74" s="146"/>
      <c r="AG74" s="146" t="s">
        <v>144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187" t="s">
        <v>229</v>
      </c>
      <c r="D75" s="159"/>
      <c r="E75" s="160">
        <v>24.673400000000001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148</v>
      </c>
      <c r="AH75" s="146">
        <v>5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9">
        <v>22</v>
      </c>
      <c r="B76" s="170" t="s">
        <v>230</v>
      </c>
      <c r="C76" s="186" t="s">
        <v>231</v>
      </c>
      <c r="D76" s="171" t="s">
        <v>139</v>
      </c>
      <c r="E76" s="172">
        <v>24.673400000000001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12</v>
      </c>
      <c r="M76" s="174">
        <f>G76*(1+L76/100)</f>
        <v>0</v>
      </c>
      <c r="N76" s="172">
        <v>0</v>
      </c>
      <c r="O76" s="172">
        <f>ROUND(E76*N76,2)</f>
        <v>0</v>
      </c>
      <c r="P76" s="172">
        <v>1.15E-3</v>
      </c>
      <c r="Q76" s="172">
        <f>ROUND(E76*P76,2)</f>
        <v>0.03</v>
      </c>
      <c r="R76" s="174" t="s">
        <v>228</v>
      </c>
      <c r="S76" s="174" t="s">
        <v>141</v>
      </c>
      <c r="T76" s="175" t="s">
        <v>141</v>
      </c>
      <c r="U76" s="157">
        <v>3.5000000000000003E-2</v>
      </c>
      <c r="V76" s="157">
        <f>ROUND(E76*U76,2)</f>
        <v>0.86</v>
      </c>
      <c r="W76" s="157"/>
      <c r="X76" s="157" t="s">
        <v>142</v>
      </c>
      <c r="Y76" s="157" t="s">
        <v>143</v>
      </c>
      <c r="Z76" s="146"/>
      <c r="AA76" s="146"/>
      <c r="AB76" s="146"/>
      <c r="AC76" s="146"/>
      <c r="AD76" s="146"/>
      <c r="AE76" s="146"/>
      <c r="AF76" s="146"/>
      <c r="AG76" s="146" t="s">
        <v>144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7" t="s">
        <v>229</v>
      </c>
      <c r="D77" s="159"/>
      <c r="E77" s="160">
        <v>24.673400000000001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148</v>
      </c>
      <c r="AH77" s="146">
        <v>5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69">
        <v>23</v>
      </c>
      <c r="B78" s="170" t="s">
        <v>232</v>
      </c>
      <c r="C78" s="186" t="s">
        <v>233</v>
      </c>
      <c r="D78" s="171" t="s">
        <v>139</v>
      </c>
      <c r="E78" s="172">
        <v>24.673400000000001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12</v>
      </c>
      <c r="M78" s="174">
        <f>G78*(1+L78/100)</f>
        <v>0</v>
      </c>
      <c r="N78" s="172">
        <v>5.5900000000000004E-3</v>
      </c>
      <c r="O78" s="172">
        <f>ROUND(E78*N78,2)</f>
        <v>0.14000000000000001</v>
      </c>
      <c r="P78" s="172">
        <v>0</v>
      </c>
      <c r="Q78" s="172">
        <f>ROUND(E78*P78,2)</f>
        <v>0</v>
      </c>
      <c r="R78" s="174" t="s">
        <v>228</v>
      </c>
      <c r="S78" s="174" t="s">
        <v>141</v>
      </c>
      <c r="T78" s="175" t="s">
        <v>141</v>
      </c>
      <c r="U78" s="157">
        <v>0.22991</v>
      </c>
      <c r="V78" s="157">
        <f>ROUND(E78*U78,2)</f>
        <v>5.67</v>
      </c>
      <c r="W78" s="157"/>
      <c r="X78" s="157" t="s">
        <v>142</v>
      </c>
      <c r="Y78" s="157" t="s">
        <v>143</v>
      </c>
      <c r="Z78" s="146"/>
      <c r="AA78" s="146"/>
      <c r="AB78" s="146"/>
      <c r="AC78" s="146"/>
      <c r="AD78" s="146"/>
      <c r="AE78" s="146"/>
      <c r="AF78" s="146"/>
      <c r="AG78" s="146" t="s">
        <v>144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87" t="s">
        <v>229</v>
      </c>
      <c r="D79" s="159"/>
      <c r="E79" s="160">
        <v>24.673400000000001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148</v>
      </c>
      <c r="AH79" s="146">
        <v>5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>
        <v>24</v>
      </c>
      <c r="B80" s="154" t="s">
        <v>234</v>
      </c>
      <c r="C80" s="189" t="s">
        <v>235</v>
      </c>
      <c r="D80" s="155" t="s">
        <v>0</v>
      </c>
      <c r="E80" s="184"/>
      <c r="F80" s="158"/>
      <c r="G80" s="157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12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 t="s">
        <v>228</v>
      </c>
      <c r="S80" s="157" t="s">
        <v>141</v>
      </c>
      <c r="T80" s="157" t="s">
        <v>141</v>
      </c>
      <c r="U80" s="157">
        <v>0</v>
      </c>
      <c r="V80" s="157">
        <f>ROUND(E80*U80,2)</f>
        <v>0</v>
      </c>
      <c r="W80" s="157"/>
      <c r="X80" s="157" t="s">
        <v>224</v>
      </c>
      <c r="Y80" s="157" t="s">
        <v>143</v>
      </c>
      <c r="Z80" s="146"/>
      <c r="AA80" s="146"/>
      <c r="AB80" s="146"/>
      <c r="AC80" s="146"/>
      <c r="AD80" s="146"/>
      <c r="AE80" s="146"/>
      <c r="AF80" s="146"/>
      <c r="AG80" s="146" t="s">
        <v>225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260" t="s">
        <v>236</v>
      </c>
      <c r="D81" s="261"/>
      <c r="E81" s="261"/>
      <c r="F81" s="261"/>
      <c r="G81" s="26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146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135</v>
      </c>
      <c r="B82" s="163" t="s">
        <v>94</v>
      </c>
      <c r="C82" s="185" t="s">
        <v>95</v>
      </c>
      <c r="D82" s="164"/>
      <c r="E82" s="165"/>
      <c r="F82" s="166"/>
      <c r="G82" s="166">
        <f>SUMIF(AG83:AG90,"&lt;&gt;NOR",G83:G90)</f>
        <v>0</v>
      </c>
      <c r="H82" s="166"/>
      <c r="I82" s="166">
        <f>SUM(I83:I90)</f>
        <v>0</v>
      </c>
      <c r="J82" s="166"/>
      <c r="K82" s="166">
        <f>SUM(K83:K90)</f>
        <v>0</v>
      </c>
      <c r="L82" s="166"/>
      <c r="M82" s="166">
        <f>SUM(M83:M90)</f>
        <v>0</v>
      </c>
      <c r="N82" s="165"/>
      <c r="O82" s="165">
        <f>SUM(O83:O90)</f>
        <v>0.05</v>
      </c>
      <c r="P82" s="165"/>
      <c r="Q82" s="165">
        <f>SUM(Q83:Q90)</f>
        <v>0.05</v>
      </c>
      <c r="R82" s="166"/>
      <c r="S82" s="166"/>
      <c r="T82" s="167"/>
      <c r="U82" s="161"/>
      <c r="V82" s="161">
        <f>SUM(V83:V90)</f>
        <v>4.6400000000000006</v>
      </c>
      <c r="W82" s="161"/>
      <c r="X82" s="161"/>
      <c r="Y82" s="161"/>
      <c r="AG82" t="s">
        <v>136</v>
      </c>
    </row>
    <row r="83" spans="1:60" ht="22.5" outlineLevel="1" x14ac:dyDescent="0.2">
      <c r="A83" s="169">
        <v>25</v>
      </c>
      <c r="B83" s="170" t="s">
        <v>237</v>
      </c>
      <c r="C83" s="186" t="s">
        <v>238</v>
      </c>
      <c r="D83" s="171" t="s">
        <v>139</v>
      </c>
      <c r="E83" s="172">
        <v>24.673400000000001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12</v>
      </c>
      <c r="M83" s="174">
        <f>G83*(1+L83/100)</f>
        <v>0</v>
      </c>
      <c r="N83" s="172">
        <v>0</v>
      </c>
      <c r="O83" s="172">
        <f>ROUND(E83*N83,2)</f>
        <v>0</v>
      </c>
      <c r="P83" s="172">
        <v>2E-3</v>
      </c>
      <c r="Q83" s="172">
        <f>ROUND(E83*P83,2)</f>
        <v>0.05</v>
      </c>
      <c r="R83" s="174" t="s">
        <v>239</v>
      </c>
      <c r="S83" s="174" t="s">
        <v>141</v>
      </c>
      <c r="T83" s="175" t="s">
        <v>141</v>
      </c>
      <c r="U83" s="157">
        <v>3.7999999999999999E-2</v>
      </c>
      <c r="V83" s="157">
        <f>ROUND(E83*U83,2)</f>
        <v>0.94</v>
      </c>
      <c r="W83" s="157"/>
      <c r="X83" s="157" t="s">
        <v>142</v>
      </c>
      <c r="Y83" s="157" t="s">
        <v>143</v>
      </c>
      <c r="Z83" s="146"/>
      <c r="AA83" s="146"/>
      <c r="AB83" s="146"/>
      <c r="AC83" s="146"/>
      <c r="AD83" s="146"/>
      <c r="AE83" s="146"/>
      <c r="AF83" s="146"/>
      <c r="AG83" s="146" t="s">
        <v>144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7" t="s">
        <v>229</v>
      </c>
      <c r="D84" s="159"/>
      <c r="E84" s="160">
        <v>24.673400000000001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148</v>
      </c>
      <c r="AH84" s="146">
        <v>5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9">
        <v>26</v>
      </c>
      <c r="B85" s="170" t="s">
        <v>240</v>
      </c>
      <c r="C85" s="186" t="s">
        <v>241</v>
      </c>
      <c r="D85" s="171" t="s">
        <v>139</v>
      </c>
      <c r="E85" s="172">
        <v>24.673400000000001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12</v>
      </c>
      <c r="M85" s="174">
        <f>G85*(1+L85/100)</f>
        <v>0</v>
      </c>
      <c r="N85" s="172">
        <v>2.0400000000000001E-3</v>
      </c>
      <c r="O85" s="172">
        <f>ROUND(E85*N85,2)</f>
        <v>0.05</v>
      </c>
      <c r="P85" s="172">
        <v>0</v>
      </c>
      <c r="Q85" s="172">
        <f>ROUND(E85*P85,2)</f>
        <v>0</v>
      </c>
      <c r="R85" s="174" t="s">
        <v>239</v>
      </c>
      <c r="S85" s="174" t="s">
        <v>141</v>
      </c>
      <c r="T85" s="175" t="s">
        <v>141</v>
      </c>
      <c r="U85" s="157">
        <v>0.08</v>
      </c>
      <c r="V85" s="157">
        <f>ROUND(E85*U85,2)</f>
        <v>1.97</v>
      </c>
      <c r="W85" s="157"/>
      <c r="X85" s="157" t="s">
        <v>142</v>
      </c>
      <c r="Y85" s="157" t="s">
        <v>143</v>
      </c>
      <c r="Z85" s="146"/>
      <c r="AA85" s="146"/>
      <c r="AB85" s="146"/>
      <c r="AC85" s="146"/>
      <c r="AD85" s="146"/>
      <c r="AE85" s="146"/>
      <c r="AF85" s="146"/>
      <c r="AG85" s="146" t="s">
        <v>144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87" t="s">
        <v>229</v>
      </c>
      <c r="D86" s="159"/>
      <c r="E86" s="160">
        <v>24.673400000000001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148</v>
      </c>
      <c r="AH86" s="146">
        <v>5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169">
        <v>27</v>
      </c>
      <c r="B87" s="170" t="s">
        <v>242</v>
      </c>
      <c r="C87" s="186" t="s">
        <v>469</v>
      </c>
      <c r="D87" s="171" t="s">
        <v>139</v>
      </c>
      <c r="E87" s="172">
        <v>24.673400000000001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12</v>
      </c>
      <c r="M87" s="174">
        <f>G87*(1+L87/100)</f>
        <v>0</v>
      </c>
      <c r="N87" s="172">
        <v>3.0000000000000001E-5</v>
      </c>
      <c r="O87" s="172">
        <f>ROUND(E87*N87,2)</f>
        <v>0</v>
      </c>
      <c r="P87" s="172">
        <v>0</v>
      </c>
      <c r="Q87" s="172">
        <f>ROUND(E87*P87,2)</f>
        <v>0</v>
      </c>
      <c r="R87" s="174" t="s">
        <v>239</v>
      </c>
      <c r="S87" s="174" t="s">
        <v>141</v>
      </c>
      <c r="T87" s="175" t="s">
        <v>141</v>
      </c>
      <c r="U87" s="157">
        <v>7.0000000000000007E-2</v>
      </c>
      <c r="V87" s="157">
        <f>ROUND(E87*U87,2)</f>
        <v>1.73</v>
      </c>
      <c r="W87" s="157"/>
      <c r="X87" s="157" t="s">
        <v>142</v>
      </c>
      <c r="Y87" s="157" t="s">
        <v>143</v>
      </c>
      <c r="Z87" s="146"/>
      <c r="AA87" s="146"/>
      <c r="AB87" s="146"/>
      <c r="AC87" s="146"/>
      <c r="AD87" s="146"/>
      <c r="AE87" s="146"/>
      <c r="AF87" s="146"/>
      <c r="AG87" s="146" t="s">
        <v>144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87" t="s">
        <v>229</v>
      </c>
      <c r="D88" s="159"/>
      <c r="E88" s="160">
        <v>24.673400000000001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148</v>
      </c>
      <c r="AH88" s="146">
        <v>5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>
        <v>28</v>
      </c>
      <c r="B89" s="154" t="s">
        <v>243</v>
      </c>
      <c r="C89" s="189" t="s">
        <v>244</v>
      </c>
      <c r="D89" s="155" t="s">
        <v>0</v>
      </c>
      <c r="E89" s="184"/>
      <c r="F89" s="158"/>
      <c r="G89" s="157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12</v>
      </c>
      <c r="M89" s="157">
        <f>G89*(1+L89/100)</f>
        <v>0</v>
      </c>
      <c r="N89" s="156">
        <v>0</v>
      </c>
      <c r="O89" s="156">
        <f>ROUND(E89*N89,2)</f>
        <v>0</v>
      </c>
      <c r="P89" s="156">
        <v>0</v>
      </c>
      <c r="Q89" s="156">
        <f>ROUND(E89*P89,2)</f>
        <v>0</v>
      </c>
      <c r="R89" s="157" t="s">
        <v>239</v>
      </c>
      <c r="S89" s="157" t="s">
        <v>141</v>
      </c>
      <c r="T89" s="157" t="s">
        <v>141</v>
      </c>
      <c r="U89" s="157">
        <v>0</v>
      </c>
      <c r="V89" s="157">
        <f>ROUND(E89*U89,2)</f>
        <v>0</v>
      </c>
      <c r="W89" s="157"/>
      <c r="X89" s="157" t="s">
        <v>224</v>
      </c>
      <c r="Y89" s="157" t="s">
        <v>143</v>
      </c>
      <c r="Z89" s="146"/>
      <c r="AA89" s="146"/>
      <c r="AB89" s="146"/>
      <c r="AC89" s="146"/>
      <c r="AD89" s="146"/>
      <c r="AE89" s="146"/>
      <c r="AF89" s="146"/>
      <c r="AG89" s="146" t="s">
        <v>225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260" t="s">
        <v>245</v>
      </c>
      <c r="D90" s="261"/>
      <c r="E90" s="261"/>
      <c r="F90" s="261"/>
      <c r="G90" s="26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146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x14ac:dyDescent="0.2">
      <c r="A91" s="162" t="s">
        <v>135</v>
      </c>
      <c r="B91" s="163" t="s">
        <v>96</v>
      </c>
      <c r="C91" s="185" t="s">
        <v>97</v>
      </c>
      <c r="D91" s="164"/>
      <c r="E91" s="165"/>
      <c r="F91" s="166"/>
      <c r="G91" s="166">
        <f>SUMIF(AG92:AG96,"&lt;&gt;NOR",G92:G96)</f>
        <v>0</v>
      </c>
      <c r="H91" s="166"/>
      <c r="I91" s="166">
        <f>SUM(I92:I96)</f>
        <v>0</v>
      </c>
      <c r="J91" s="166"/>
      <c r="K91" s="166">
        <f>SUM(K92:K96)</f>
        <v>0</v>
      </c>
      <c r="L91" s="166"/>
      <c r="M91" s="166">
        <f>SUM(M92:M96)</f>
        <v>0</v>
      </c>
      <c r="N91" s="165"/>
      <c r="O91" s="165">
        <f>SUM(O92:O96)</f>
        <v>0</v>
      </c>
      <c r="P91" s="165"/>
      <c r="Q91" s="165">
        <f>SUM(Q92:Q96)</f>
        <v>0.01</v>
      </c>
      <c r="R91" s="166"/>
      <c r="S91" s="166"/>
      <c r="T91" s="167"/>
      <c r="U91" s="161"/>
      <c r="V91" s="161">
        <f>SUM(V92:V96)</f>
        <v>0.56000000000000005</v>
      </c>
      <c r="W91" s="161"/>
      <c r="X91" s="161"/>
      <c r="Y91" s="161"/>
      <c r="AG91" t="s">
        <v>136</v>
      </c>
    </row>
    <row r="92" spans="1:60" outlineLevel="1" x14ac:dyDescent="0.2">
      <c r="A92" s="177">
        <v>29</v>
      </c>
      <c r="B92" s="178" t="s">
        <v>246</v>
      </c>
      <c r="C92" s="188" t="s">
        <v>247</v>
      </c>
      <c r="D92" s="179" t="s">
        <v>248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12</v>
      </c>
      <c r="M92" s="182">
        <f>G92*(1+L92/100)</f>
        <v>0</v>
      </c>
      <c r="N92" s="180">
        <v>5.0000000000000002E-5</v>
      </c>
      <c r="O92" s="180">
        <f>ROUND(E92*N92,2)</f>
        <v>0</v>
      </c>
      <c r="P92" s="180">
        <v>1.235E-2</v>
      </c>
      <c r="Q92" s="180">
        <f>ROUND(E92*P92,2)</f>
        <v>0.01</v>
      </c>
      <c r="R92" s="182" t="s">
        <v>249</v>
      </c>
      <c r="S92" s="182" t="s">
        <v>141</v>
      </c>
      <c r="T92" s="183" t="s">
        <v>141</v>
      </c>
      <c r="U92" s="157">
        <v>0.23699999999999999</v>
      </c>
      <c r="V92" s="157">
        <f>ROUND(E92*U92,2)</f>
        <v>0.24</v>
      </c>
      <c r="W92" s="157"/>
      <c r="X92" s="157" t="s">
        <v>142</v>
      </c>
      <c r="Y92" s="157" t="s">
        <v>143</v>
      </c>
      <c r="Z92" s="146"/>
      <c r="AA92" s="146"/>
      <c r="AB92" s="146"/>
      <c r="AC92" s="146"/>
      <c r="AD92" s="146"/>
      <c r="AE92" s="146"/>
      <c r="AF92" s="146"/>
      <c r="AG92" s="146" t="s">
        <v>144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7">
        <v>30</v>
      </c>
      <c r="B93" s="178" t="s">
        <v>250</v>
      </c>
      <c r="C93" s="188" t="s">
        <v>251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12</v>
      </c>
      <c r="M93" s="182">
        <f>G93*(1+L93/100)</f>
        <v>0</v>
      </c>
      <c r="N93" s="180">
        <v>1.2999999999999999E-4</v>
      </c>
      <c r="O93" s="180">
        <f>ROUND(E93*N93,2)</f>
        <v>0</v>
      </c>
      <c r="P93" s="180">
        <v>0</v>
      </c>
      <c r="Q93" s="180">
        <f>ROUND(E93*P93,2)</f>
        <v>0</v>
      </c>
      <c r="R93" s="182" t="s">
        <v>249</v>
      </c>
      <c r="S93" s="182" t="s">
        <v>141</v>
      </c>
      <c r="T93" s="183" t="s">
        <v>141</v>
      </c>
      <c r="U93" s="157">
        <v>0.23699999999999999</v>
      </c>
      <c r="V93" s="157">
        <f>ROUND(E93*U93,2)</f>
        <v>0.24</v>
      </c>
      <c r="W93" s="157"/>
      <c r="X93" s="157" t="s">
        <v>142</v>
      </c>
      <c r="Y93" s="157" t="s">
        <v>143</v>
      </c>
      <c r="Z93" s="146"/>
      <c r="AA93" s="146"/>
      <c r="AB93" s="146"/>
      <c r="AC93" s="146"/>
      <c r="AD93" s="146"/>
      <c r="AE93" s="146"/>
      <c r="AF93" s="146"/>
      <c r="AG93" s="146" t="s">
        <v>144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7">
        <v>31</v>
      </c>
      <c r="B94" s="178" t="s">
        <v>252</v>
      </c>
      <c r="C94" s="188" t="s">
        <v>253</v>
      </c>
      <c r="D94" s="179" t="s">
        <v>254</v>
      </c>
      <c r="E94" s="180">
        <v>1</v>
      </c>
      <c r="F94" s="181"/>
      <c r="G94" s="182">
        <f>ROUND(E94*F94,2)</f>
        <v>0</v>
      </c>
      <c r="H94" s="181"/>
      <c r="I94" s="182">
        <f>ROUND(E94*H94,2)</f>
        <v>0</v>
      </c>
      <c r="J94" s="181"/>
      <c r="K94" s="182">
        <f>ROUND(E94*J94,2)</f>
        <v>0</v>
      </c>
      <c r="L94" s="182">
        <v>12</v>
      </c>
      <c r="M94" s="182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2"/>
      <c r="S94" s="182" t="s">
        <v>194</v>
      </c>
      <c r="T94" s="183" t="s">
        <v>255</v>
      </c>
      <c r="U94" s="157">
        <v>3.1E-2</v>
      </c>
      <c r="V94" s="157">
        <f>ROUND(E94*U94,2)</f>
        <v>0.03</v>
      </c>
      <c r="W94" s="157"/>
      <c r="X94" s="157" t="s">
        <v>142</v>
      </c>
      <c r="Y94" s="157" t="s">
        <v>143</v>
      </c>
      <c r="Z94" s="146"/>
      <c r="AA94" s="146"/>
      <c r="AB94" s="146"/>
      <c r="AC94" s="146"/>
      <c r="AD94" s="146"/>
      <c r="AE94" s="146"/>
      <c r="AF94" s="146"/>
      <c r="AG94" s="146" t="s">
        <v>144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9">
        <v>32</v>
      </c>
      <c r="B95" s="170" t="s">
        <v>256</v>
      </c>
      <c r="C95" s="186" t="s">
        <v>257</v>
      </c>
      <c r="D95" s="171" t="s">
        <v>254</v>
      </c>
      <c r="E95" s="172">
        <v>1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12</v>
      </c>
      <c r="M95" s="174">
        <f>G95*(1+L95/100)</f>
        <v>0</v>
      </c>
      <c r="N95" s="172">
        <v>0</v>
      </c>
      <c r="O95" s="172">
        <f>ROUND(E95*N95,2)</f>
        <v>0</v>
      </c>
      <c r="P95" s="172">
        <v>0</v>
      </c>
      <c r="Q95" s="172">
        <f>ROUND(E95*P95,2)</f>
        <v>0</v>
      </c>
      <c r="R95" s="174"/>
      <c r="S95" s="174" t="s">
        <v>194</v>
      </c>
      <c r="T95" s="175" t="s">
        <v>255</v>
      </c>
      <c r="U95" s="157">
        <v>5.1999999999999998E-2</v>
      </c>
      <c r="V95" s="157">
        <f>ROUND(E95*U95,2)</f>
        <v>0.05</v>
      </c>
      <c r="W95" s="157"/>
      <c r="X95" s="157" t="s">
        <v>142</v>
      </c>
      <c r="Y95" s="157" t="s">
        <v>143</v>
      </c>
      <c r="Z95" s="146"/>
      <c r="AA95" s="146"/>
      <c r="AB95" s="146"/>
      <c r="AC95" s="146"/>
      <c r="AD95" s="146"/>
      <c r="AE95" s="146"/>
      <c r="AF95" s="146"/>
      <c r="AG95" s="146" t="s">
        <v>144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>
        <v>33</v>
      </c>
      <c r="B96" s="154" t="s">
        <v>258</v>
      </c>
      <c r="C96" s="189" t="s">
        <v>259</v>
      </c>
      <c r="D96" s="155" t="s">
        <v>0</v>
      </c>
      <c r="E96" s="184"/>
      <c r="F96" s="158"/>
      <c r="G96" s="157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12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 t="s">
        <v>249</v>
      </c>
      <c r="S96" s="157" t="s">
        <v>141</v>
      </c>
      <c r="T96" s="157" t="s">
        <v>141</v>
      </c>
      <c r="U96" s="157">
        <v>0</v>
      </c>
      <c r="V96" s="157">
        <f>ROUND(E96*U96,2)</f>
        <v>0</v>
      </c>
      <c r="W96" s="157"/>
      <c r="X96" s="157" t="s">
        <v>224</v>
      </c>
      <c r="Y96" s="157" t="s">
        <v>143</v>
      </c>
      <c r="Z96" s="146"/>
      <c r="AA96" s="146"/>
      <c r="AB96" s="146"/>
      <c r="AC96" s="146"/>
      <c r="AD96" s="146"/>
      <c r="AE96" s="146"/>
      <c r="AF96" s="146"/>
      <c r="AG96" s="146" t="s">
        <v>225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2" t="s">
        <v>135</v>
      </c>
      <c r="B97" s="163" t="s">
        <v>98</v>
      </c>
      <c r="C97" s="185" t="s">
        <v>99</v>
      </c>
      <c r="D97" s="164"/>
      <c r="E97" s="165"/>
      <c r="F97" s="166"/>
      <c r="G97" s="166">
        <f>SUMIF(AG98:AG115,"&lt;&gt;NOR",G98:G115)</f>
        <v>0</v>
      </c>
      <c r="H97" s="166"/>
      <c r="I97" s="166">
        <f>SUM(I98:I115)</f>
        <v>0</v>
      </c>
      <c r="J97" s="166"/>
      <c r="K97" s="166">
        <f>SUM(K98:K115)</f>
        <v>0</v>
      </c>
      <c r="L97" s="166"/>
      <c r="M97" s="166">
        <f>SUM(M98:M115)</f>
        <v>0</v>
      </c>
      <c r="N97" s="165"/>
      <c r="O97" s="165">
        <f>SUM(O98:O115)</f>
        <v>0.72</v>
      </c>
      <c r="P97" s="165"/>
      <c r="Q97" s="165">
        <f>SUM(Q98:Q115)</f>
        <v>0</v>
      </c>
      <c r="R97" s="166"/>
      <c r="S97" s="166"/>
      <c r="T97" s="167"/>
      <c r="U97" s="161"/>
      <c r="V97" s="161">
        <f>SUM(V98:V115)</f>
        <v>36.21</v>
      </c>
      <c r="W97" s="161"/>
      <c r="X97" s="161"/>
      <c r="Y97" s="161"/>
      <c r="AG97" t="s">
        <v>136</v>
      </c>
    </row>
    <row r="98" spans="1:60" ht="22.5" outlineLevel="1" x14ac:dyDescent="0.2">
      <c r="A98" s="169">
        <v>34</v>
      </c>
      <c r="B98" s="170" t="s">
        <v>260</v>
      </c>
      <c r="C98" s="186" t="s">
        <v>261</v>
      </c>
      <c r="D98" s="171" t="s">
        <v>139</v>
      </c>
      <c r="E98" s="172">
        <v>24.673400000000001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12</v>
      </c>
      <c r="M98" s="174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4" t="s">
        <v>262</v>
      </c>
      <c r="S98" s="174" t="s">
        <v>141</v>
      </c>
      <c r="T98" s="175" t="s">
        <v>141</v>
      </c>
      <c r="U98" s="157">
        <v>1.6E-2</v>
      </c>
      <c r="V98" s="157">
        <f>ROUND(E98*U98,2)</f>
        <v>0.39</v>
      </c>
      <c r="W98" s="157"/>
      <c r="X98" s="157" t="s">
        <v>142</v>
      </c>
      <c r="Y98" s="157" t="s">
        <v>143</v>
      </c>
      <c r="Z98" s="146"/>
      <c r="AA98" s="146"/>
      <c r="AB98" s="146"/>
      <c r="AC98" s="146"/>
      <c r="AD98" s="146"/>
      <c r="AE98" s="146"/>
      <c r="AF98" s="146"/>
      <c r="AG98" s="146" t="s">
        <v>144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7" t="s">
        <v>229</v>
      </c>
      <c r="D99" s="159"/>
      <c r="E99" s="160">
        <v>24.673400000000001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148</v>
      </c>
      <c r="AH99" s="146">
        <v>5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9">
        <v>35</v>
      </c>
      <c r="B100" s="170" t="s">
        <v>263</v>
      </c>
      <c r="C100" s="186" t="s">
        <v>264</v>
      </c>
      <c r="D100" s="171" t="s">
        <v>139</v>
      </c>
      <c r="E100" s="172">
        <v>24.673400000000001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12</v>
      </c>
      <c r="M100" s="174">
        <f>G100*(1+L100/100)</f>
        <v>0</v>
      </c>
      <c r="N100" s="172">
        <v>2.1000000000000001E-4</v>
      </c>
      <c r="O100" s="172">
        <f>ROUND(E100*N100,2)</f>
        <v>0.01</v>
      </c>
      <c r="P100" s="172">
        <v>0</v>
      </c>
      <c r="Q100" s="172">
        <f>ROUND(E100*P100,2)</f>
        <v>0</v>
      </c>
      <c r="R100" s="174" t="s">
        <v>262</v>
      </c>
      <c r="S100" s="174" t="s">
        <v>141</v>
      </c>
      <c r="T100" s="175" t="s">
        <v>141</v>
      </c>
      <c r="U100" s="157">
        <v>0.05</v>
      </c>
      <c r="V100" s="157">
        <f>ROUND(E100*U100,2)</f>
        <v>1.23</v>
      </c>
      <c r="W100" s="157"/>
      <c r="X100" s="157" t="s">
        <v>142</v>
      </c>
      <c r="Y100" s="157" t="s">
        <v>143</v>
      </c>
      <c r="Z100" s="146"/>
      <c r="AA100" s="146"/>
      <c r="AB100" s="146"/>
      <c r="AC100" s="146"/>
      <c r="AD100" s="146"/>
      <c r="AE100" s="146"/>
      <c r="AF100" s="146"/>
      <c r="AG100" s="146" t="s">
        <v>144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7" t="s">
        <v>265</v>
      </c>
      <c r="D101" s="159"/>
      <c r="E101" s="160">
        <v>20.838000000000001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148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7" t="s">
        <v>266</v>
      </c>
      <c r="D102" s="159"/>
      <c r="E102" s="160">
        <v>3.8353999999999999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148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69">
        <v>36</v>
      </c>
      <c r="B103" s="170" t="s">
        <v>267</v>
      </c>
      <c r="C103" s="186" t="s">
        <v>268</v>
      </c>
      <c r="D103" s="171" t="s">
        <v>167</v>
      </c>
      <c r="E103" s="172">
        <v>26.82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12</v>
      </c>
      <c r="M103" s="174">
        <f>G103*(1+L103/100)</f>
        <v>0</v>
      </c>
      <c r="N103" s="172">
        <v>3.2000000000000003E-4</v>
      </c>
      <c r="O103" s="172">
        <f>ROUND(E103*N103,2)</f>
        <v>0.01</v>
      </c>
      <c r="P103" s="172">
        <v>0</v>
      </c>
      <c r="Q103" s="172">
        <f>ROUND(E103*P103,2)</f>
        <v>0</v>
      </c>
      <c r="R103" s="174" t="s">
        <v>262</v>
      </c>
      <c r="S103" s="174" t="s">
        <v>141</v>
      </c>
      <c r="T103" s="175" t="s">
        <v>141</v>
      </c>
      <c r="U103" s="157">
        <v>0.23599999999999999</v>
      </c>
      <c r="V103" s="157">
        <f>ROUND(E103*U103,2)</f>
        <v>6.33</v>
      </c>
      <c r="W103" s="157"/>
      <c r="X103" s="157" t="s">
        <v>142</v>
      </c>
      <c r="Y103" s="157" t="s">
        <v>143</v>
      </c>
      <c r="Z103" s="146"/>
      <c r="AA103" s="146"/>
      <c r="AB103" s="146"/>
      <c r="AC103" s="146"/>
      <c r="AD103" s="146"/>
      <c r="AE103" s="146"/>
      <c r="AF103" s="146"/>
      <c r="AG103" s="146" t="s">
        <v>144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87" t="s">
        <v>214</v>
      </c>
      <c r="D104" s="159"/>
      <c r="E104" s="160">
        <v>7.78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148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7" t="s">
        <v>215</v>
      </c>
      <c r="D105" s="159"/>
      <c r="E105" s="160">
        <v>19.04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148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69">
        <v>37</v>
      </c>
      <c r="B106" s="170" t="s">
        <v>269</v>
      </c>
      <c r="C106" s="186" t="s">
        <v>270</v>
      </c>
      <c r="D106" s="171" t="s">
        <v>167</v>
      </c>
      <c r="E106" s="172">
        <v>26.82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12</v>
      </c>
      <c r="M106" s="174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4" t="s">
        <v>262</v>
      </c>
      <c r="S106" s="174" t="s">
        <v>141</v>
      </c>
      <c r="T106" s="175" t="s">
        <v>141</v>
      </c>
      <c r="U106" s="157">
        <v>0.154</v>
      </c>
      <c r="V106" s="157">
        <f>ROUND(E106*U106,2)</f>
        <v>4.13</v>
      </c>
      <c r="W106" s="157"/>
      <c r="X106" s="157" t="s">
        <v>142</v>
      </c>
      <c r="Y106" s="157" t="s">
        <v>143</v>
      </c>
      <c r="Z106" s="146"/>
      <c r="AA106" s="146"/>
      <c r="AB106" s="146"/>
      <c r="AC106" s="146"/>
      <c r="AD106" s="146"/>
      <c r="AE106" s="146"/>
      <c r="AF106" s="146"/>
      <c r="AG106" s="146" t="s">
        <v>144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7" t="s">
        <v>271</v>
      </c>
      <c r="D107" s="159"/>
      <c r="E107" s="160">
        <v>26.82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6"/>
      <c r="AA107" s="146"/>
      <c r="AB107" s="146"/>
      <c r="AC107" s="146"/>
      <c r="AD107" s="146"/>
      <c r="AE107" s="146"/>
      <c r="AF107" s="146"/>
      <c r="AG107" s="146" t="s">
        <v>148</v>
      </c>
      <c r="AH107" s="146">
        <v>5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69">
        <v>38</v>
      </c>
      <c r="B108" s="170" t="s">
        <v>272</v>
      </c>
      <c r="C108" s="186" t="s">
        <v>273</v>
      </c>
      <c r="D108" s="171" t="s">
        <v>139</v>
      </c>
      <c r="E108" s="172">
        <v>24.673400000000001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12</v>
      </c>
      <c r="M108" s="174">
        <f>G108*(1+L108/100)</f>
        <v>0</v>
      </c>
      <c r="N108" s="172">
        <v>5.0400000000000002E-3</v>
      </c>
      <c r="O108" s="172">
        <f>ROUND(E108*N108,2)</f>
        <v>0.12</v>
      </c>
      <c r="P108" s="172">
        <v>0</v>
      </c>
      <c r="Q108" s="172">
        <f>ROUND(E108*P108,2)</f>
        <v>0</v>
      </c>
      <c r="R108" s="174" t="s">
        <v>262</v>
      </c>
      <c r="S108" s="174" t="s">
        <v>141</v>
      </c>
      <c r="T108" s="175" t="s">
        <v>141</v>
      </c>
      <c r="U108" s="157">
        <v>0.97799999999999998</v>
      </c>
      <c r="V108" s="157">
        <f>ROUND(E108*U108,2)</f>
        <v>24.13</v>
      </c>
      <c r="W108" s="157"/>
      <c r="X108" s="157" t="s">
        <v>142</v>
      </c>
      <c r="Y108" s="157" t="s">
        <v>143</v>
      </c>
      <c r="Z108" s="146"/>
      <c r="AA108" s="146"/>
      <c r="AB108" s="146"/>
      <c r="AC108" s="146"/>
      <c r="AD108" s="146"/>
      <c r="AE108" s="146"/>
      <c r="AF108" s="146"/>
      <c r="AG108" s="146" t="s">
        <v>144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7" t="s">
        <v>274</v>
      </c>
      <c r="D109" s="159"/>
      <c r="E109" s="160">
        <v>24.673400000000001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6"/>
      <c r="AA109" s="146"/>
      <c r="AB109" s="146"/>
      <c r="AC109" s="146"/>
      <c r="AD109" s="146"/>
      <c r="AE109" s="146"/>
      <c r="AF109" s="146"/>
      <c r="AG109" s="146" t="s">
        <v>148</v>
      </c>
      <c r="AH109" s="146">
        <v>5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69">
        <v>39</v>
      </c>
      <c r="B110" s="170" t="s">
        <v>275</v>
      </c>
      <c r="C110" s="186" t="s">
        <v>276</v>
      </c>
      <c r="D110" s="171" t="s">
        <v>139</v>
      </c>
      <c r="E110" s="172">
        <v>30.09094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12</v>
      </c>
      <c r="M110" s="174">
        <f>G110*(1+L110/100)</f>
        <v>0</v>
      </c>
      <c r="N110" s="172">
        <v>1.9199999999999998E-2</v>
      </c>
      <c r="O110" s="172">
        <f>ROUND(E110*N110,2)</f>
        <v>0.57999999999999996</v>
      </c>
      <c r="P110" s="172">
        <v>0</v>
      </c>
      <c r="Q110" s="172">
        <f>ROUND(E110*P110,2)</f>
        <v>0</v>
      </c>
      <c r="R110" s="174" t="s">
        <v>277</v>
      </c>
      <c r="S110" s="174" t="s">
        <v>141</v>
      </c>
      <c r="T110" s="175" t="s">
        <v>141</v>
      </c>
      <c r="U110" s="157">
        <v>0</v>
      </c>
      <c r="V110" s="157">
        <f>ROUND(E110*U110,2)</f>
        <v>0</v>
      </c>
      <c r="W110" s="157"/>
      <c r="X110" s="157" t="s">
        <v>278</v>
      </c>
      <c r="Y110" s="157" t="s">
        <v>143</v>
      </c>
      <c r="Z110" s="146"/>
      <c r="AA110" s="146"/>
      <c r="AB110" s="146"/>
      <c r="AC110" s="146"/>
      <c r="AD110" s="146"/>
      <c r="AE110" s="146"/>
      <c r="AF110" s="146"/>
      <c r="AG110" s="146" t="s">
        <v>279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7" t="s">
        <v>280</v>
      </c>
      <c r="D111" s="159"/>
      <c r="E111" s="160">
        <v>27.140740000000001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148</v>
      </c>
      <c r="AH111" s="146">
        <v>5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87" t="s">
        <v>281</v>
      </c>
      <c r="D112" s="159"/>
      <c r="E112" s="160">
        <v>0.85580000000000001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6"/>
      <c r="AA112" s="146"/>
      <c r="AB112" s="146"/>
      <c r="AC112" s="146"/>
      <c r="AD112" s="146"/>
      <c r="AE112" s="146"/>
      <c r="AF112" s="146"/>
      <c r="AG112" s="146" t="s">
        <v>148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7" t="s">
        <v>282</v>
      </c>
      <c r="D113" s="159"/>
      <c r="E113" s="160">
        <v>2.0943999999999998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148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3">
        <v>40</v>
      </c>
      <c r="B114" s="154" t="s">
        <v>283</v>
      </c>
      <c r="C114" s="189" t="s">
        <v>284</v>
      </c>
      <c r="D114" s="155" t="s">
        <v>0</v>
      </c>
      <c r="E114" s="184"/>
      <c r="F114" s="158"/>
      <c r="G114" s="157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12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 t="s">
        <v>262</v>
      </c>
      <c r="S114" s="157" t="s">
        <v>141</v>
      </c>
      <c r="T114" s="157" t="s">
        <v>141</v>
      </c>
      <c r="U114" s="157">
        <v>0</v>
      </c>
      <c r="V114" s="157">
        <f>ROUND(E114*U114,2)</f>
        <v>0</v>
      </c>
      <c r="W114" s="157"/>
      <c r="X114" s="157" t="s">
        <v>224</v>
      </c>
      <c r="Y114" s="157" t="s">
        <v>143</v>
      </c>
      <c r="Z114" s="146"/>
      <c r="AA114" s="146"/>
      <c r="AB114" s="146"/>
      <c r="AC114" s="146"/>
      <c r="AD114" s="146"/>
      <c r="AE114" s="146"/>
      <c r="AF114" s="146"/>
      <c r="AG114" s="146" t="s">
        <v>225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260" t="s">
        <v>245</v>
      </c>
      <c r="D115" s="261"/>
      <c r="E115" s="261"/>
      <c r="F115" s="261"/>
      <c r="G115" s="261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146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62" t="s">
        <v>135</v>
      </c>
      <c r="B116" s="163" t="s">
        <v>100</v>
      </c>
      <c r="C116" s="185" t="s">
        <v>101</v>
      </c>
      <c r="D116" s="164"/>
      <c r="E116" s="165"/>
      <c r="F116" s="166"/>
      <c r="G116" s="166">
        <f>SUMIF(AG117:AG126,"&lt;&gt;NOR",G117:G126)</f>
        <v>0</v>
      </c>
      <c r="H116" s="166"/>
      <c r="I116" s="166">
        <f>SUM(I117:I126)</f>
        <v>0</v>
      </c>
      <c r="J116" s="166"/>
      <c r="K116" s="166">
        <f>SUM(K117:K126)</f>
        <v>0</v>
      </c>
      <c r="L116" s="166"/>
      <c r="M116" s="166">
        <f>SUM(M117:M126)</f>
        <v>0</v>
      </c>
      <c r="N116" s="165"/>
      <c r="O116" s="165">
        <f>SUM(O117:O126)</f>
        <v>0.04</v>
      </c>
      <c r="P116" s="165"/>
      <c r="Q116" s="165">
        <f>SUM(Q117:Q126)</f>
        <v>0</v>
      </c>
      <c r="R116" s="166"/>
      <c r="S116" s="166"/>
      <c r="T116" s="167"/>
      <c r="U116" s="161"/>
      <c r="V116" s="161">
        <f>SUM(V117:V126)</f>
        <v>16.34</v>
      </c>
      <c r="W116" s="161"/>
      <c r="X116" s="161"/>
      <c r="Y116" s="161"/>
      <c r="AG116" t="s">
        <v>136</v>
      </c>
    </row>
    <row r="117" spans="1:60" outlineLevel="1" x14ac:dyDescent="0.2">
      <c r="A117" s="169">
        <v>41</v>
      </c>
      <c r="B117" s="170" t="s">
        <v>285</v>
      </c>
      <c r="C117" s="186" t="s">
        <v>286</v>
      </c>
      <c r="D117" s="171" t="s">
        <v>139</v>
      </c>
      <c r="E117" s="172">
        <v>100.88800000000001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12</v>
      </c>
      <c r="M117" s="174">
        <f>G117*(1+L117/100)</f>
        <v>0</v>
      </c>
      <c r="N117" s="172">
        <v>1.2999999999999999E-4</v>
      </c>
      <c r="O117" s="172">
        <f>ROUND(E117*N117,2)</f>
        <v>0.01</v>
      </c>
      <c r="P117" s="172">
        <v>0</v>
      </c>
      <c r="Q117" s="172">
        <f>ROUND(E117*P117,2)</f>
        <v>0</v>
      </c>
      <c r="R117" s="174" t="s">
        <v>287</v>
      </c>
      <c r="S117" s="174" t="s">
        <v>141</v>
      </c>
      <c r="T117" s="175" t="s">
        <v>141</v>
      </c>
      <c r="U117" s="157">
        <v>3.2480000000000002E-2</v>
      </c>
      <c r="V117" s="157">
        <f>ROUND(E117*U117,2)</f>
        <v>3.28</v>
      </c>
      <c r="W117" s="157"/>
      <c r="X117" s="157" t="s">
        <v>142</v>
      </c>
      <c r="Y117" s="157" t="s">
        <v>143</v>
      </c>
      <c r="Z117" s="146"/>
      <c r="AA117" s="146"/>
      <c r="AB117" s="146"/>
      <c r="AC117" s="146"/>
      <c r="AD117" s="146"/>
      <c r="AE117" s="146"/>
      <c r="AF117" s="146"/>
      <c r="AG117" s="146" t="s">
        <v>144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187" t="s">
        <v>154</v>
      </c>
      <c r="D118" s="159"/>
      <c r="E118" s="160">
        <v>100.88800000000001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148</v>
      </c>
      <c r="AH118" s="146">
        <v>5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69">
        <v>42</v>
      </c>
      <c r="B119" s="170" t="s">
        <v>288</v>
      </c>
      <c r="C119" s="186" t="s">
        <v>289</v>
      </c>
      <c r="D119" s="171" t="s">
        <v>139</v>
      </c>
      <c r="E119" s="172">
        <v>100.88800000000001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12</v>
      </c>
      <c r="M119" s="174">
        <f>G119*(1+L119/100)</f>
        <v>0</v>
      </c>
      <c r="N119" s="172">
        <v>2.9E-4</v>
      </c>
      <c r="O119" s="172">
        <f>ROUND(E119*N119,2)</f>
        <v>0.03</v>
      </c>
      <c r="P119" s="172">
        <v>0</v>
      </c>
      <c r="Q119" s="172">
        <f>ROUND(E119*P119,2)</f>
        <v>0</v>
      </c>
      <c r="R119" s="174" t="s">
        <v>287</v>
      </c>
      <c r="S119" s="174" t="s">
        <v>141</v>
      </c>
      <c r="T119" s="175" t="s">
        <v>141</v>
      </c>
      <c r="U119" s="157">
        <v>0.10191</v>
      </c>
      <c r="V119" s="157">
        <f>ROUND(E119*U119,2)</f>
        <v>10.28</v>
      </c>
      <c r="W119" s="157"/>
      <c r="X119" s="157" t="s">
        <v>142</v>
      </c>
      <c r="Y119" s="157" t="s">
        <v>143</v>
      </c>
      <c r="Z119" s="146"/>
      <c r="AA119" s="146"/>
      <c r="AB119" s="146"/>
      <c r="AC119" s="146"/>
      <c r="AD119" s="146"/>
      <c r="AE119" s="146"/>
      <c r="AF119" s="146"/>
      <c r="AG119" s="146" t="s">
        <v>144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7" t="s">
        <v>154</v>
      </c>
      <c r="D120" s="159"/>
      <c r="E120" s="160">
        <v>100.88800000000001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148</v>
      </c>
      <c r="AH120" s="146">
        <v>5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9">
        <v>43</v>
      </c>
      <c r="B121" s="170" t="s">
        <v>290</v>
      </c>
      <c r="C121" s="186" t="s">
        <v>291</v>
      </c>
      <c r="D121" s="171" t="s">
        <v>139</v>
      </c>
      <c r="E121" s="172">
        <v>100.88800000000001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12</v>
      </c>
      <c r="M121" s="174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2">
        <f>ROUND(E121*P121,2)</f>
        <v>0</v>
      </c>
      <c r="R121" s="174" t="s">
        <v>287</v>
      </c>
      <c r="S121" s="174" t="s">
        <v>141</v>
      </c>
      <c r="T121" s="175" t="s">
        <v>141</v>
      </c>
      <c r="U121" s="157">
        <v>2.1000000000000001E-2</v>
      </c>
      <c r="V121" s="157">
        <f>ROUND(E121*U121,2)</f>
        <v>2.12</v>
      </c>
      <c r="W121" s="157"/>
      <c r="X121" s="157" t="s">
        <v>142</v>
      </c>
      <c r="Y121" s="157" t="s">
        <v>143</v>
      </c>
      <c r="Z121" s="146"/>
      <c r="AA121" s="146"/>
      <c r="AB121" s="146"/>
      <c r="AC121" s="146"/>
      <c r="AD121" s="146"/>
      <c r="AE121" s="146"/>
      <c r="AF121" s="146"/>
      <c r="AG121" s="146" t="s">
        <v>144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7" t="s">
        <v>154</v>
      </c>
      <c r="D122" s="159"/>
      <c r="E122" s="160">
        <v>100.88800000000001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148</v>
      </c>
      <c r="AH122" s="146">
        <v>5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9">
        <v>44</v>
      </c>
      <c r="B123" s="170" t="s">
        <v>292</v>
      </c>
      <c r="C123" s="186" t="s">
        <v>293</v>
      </c>
      <c r="D123" s="171" t="s">
        <v>167</v>
      </c>
      <c r="E123" s="172">
        <v>27.75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12</v>
      </c>
      <c r="M123" s="174">
        <f>G123*(1+L123/100)</f>
        <v>0</v>
      </c>
      <c r="N123" s="172">
        <v>0</v>
      </c>
      <c r="O123" s="172">
        <f>ROUND(E123*N123,2)</f>
        <v>0</v>
      </c>
      <c r="P123" s="172">
        <v>0</v>
      </c>
      <c r="Q123" s="172">
        <f>ROUND(E123*P123,2)</f>
        <v>0</v>
      </c>
      <c r="R123" s="174" t="s">
        <v>287</v>
      </c>
      <c r="S123" s="174" t="s">
        <v>141</v>
      </c>
      <c r="T123" s="175" t="s">
        <v>141</v>
      </c>
      <c r="U123" s="157">
        <v>2.375E-2</v>
      </c>
      <c r="V123" s="157">
        <f>ROUND(E123*U123,2)</f>
        <v>0.66</v>
      </c>
      <c r="W123" s="157"/>
      <c r="X123" s="157" t="s">
        <v>142</v>
      </c>
      <c r="Y123" s="157" t="s">
        <v>143</v>
      </c>
      <c r="Z123" s="146"/>
      <c r="AA123" s="146"/>
      <c r="AB123" s="146"/>
      <c r="AC123" s="146"/>
      <c r="AD123" s="146"/>
      <c r="AE123" s="146"/>
      <c r="AF123" s="146"/>
      <c r="AG123" s="146" t="s">
        <v>144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7" t="s">
        <v>169</v>
      </c>
      <c r="D124" s="159"/>
      <c r="E124" s="160">
        <v>5.54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6"/>
      <c r="AA124" s="146"/>
      <c r="AB124" s="146"/>
      <c r="AC124" s="146"/>
      <c r="AD124" s="146"/>
      <c r="AE124" s="146"/>
      <c r="AF124" s="146"/>
      <c r="AG124" s="146" t="s">
        <v>148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7" t="s">
        <v>170</v>
      </c>
      <c r="D125" s="159"/>
      <c r="E125" s="160">
        <v>18.96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148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7" t="s">
        <v>171</v>
      </c>
      <c r="D126" s="159"/>
      <c r="E126" s="160">
        <v>3.25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148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x14ac:dyDescent="0.2">
      <c r="A127" s="162" t="s">
        <v>135</v>
      </c>
      <c r="B127" s="163" t="s">
        <v>102</v>
      </c>
      <c r="C127" s="185" t="s">
        <v>103</v>
      </c>
      <c r="D127" s="164"/>
      <c r="E127" s="165"/>
      <c r="F127" s="166"/>
      <c r="G127" s="166">
        <f>SUMIF(AG128:AG129,"&lt;&gt;NOR",G128:G129)</f>
        <v>0</v>
      </c>
      <c r="H127" s="166"/>
      <c r="I127" s="166">
        <f>SUM(I128:I129)</f>
        <v>0</v>
      </c>
      <c r="J127" s="166"/>
      <c r="K127" s="166">
        <f>SUM(K128:K129)</f>
        <v>0</v>
      </c>
      <c r="L127" s="166"/>
      <c r="M127" s="166">
        <f>SUM(M128:M129)</f>
        <v>0</v>
      </c>
      <c r="N127" s="165"/>
      <c r="O127" s="165">
        <f>SUM(O128:O129)</f>
        <v>0</v>
      </c>
      <c r="P127" s="165"/>
      <c r="Q127" s="165">
        <f>SUM(Q128:Q129)</f>
        <v>0</v>
      </c>
      <c r="R127" s="166"/>
      <c r="S127" s="166"/>
      <c r="T127" s="167"/>
      <c r="U127" s="161"/>
      <c r="V127" s="161">
        <f>SUM(V128:V129)</f>
        <v>0</v>
      </c>
      <c r="W127" s="161"/>
      <c r="X127" s="161"/>
      <c r="Y127" s="161"/>
      <c r="AG127" t="s">
        <v>136</v>
      </c>
    </row>
    <row r="128" spans="1:60" outlineLevel="1" x14ac:dyDescent="0.2">
      <c r="A128" s="177">
        <v>45</v>
      </c>
      <c r="B128" s="178" t="s">
        <v>294</v>
      </c>
      <c r="C128" s="188" t="s">
        <v>295</v>
      </c>
      <c r="D128" s="179" t="s">
        <v>296</v>
      </c>
      <c r="E128" s="180">
        <v>2</v>
      </c>
      <c r="F128" s="181"/>
      <c r="G128" s="182">
        <f>ROUND(E128*F128,2)</f>
        <v>0</v>
      </c>
      <c r="H128" s="181"/>
      <c r="I128" s="182">
        <f>ROUND(E128*H128,2)</f>
        <v>0</v>
      </c>
      <c r="J128" s="181"/>
      <c r="K128" s="182">
        <f>ROUND(E128*J128,2)</f>
        <v>0</v>
      </c>
      <c r="L128" s="182">
        <v>12</v>
      </c>
      <c r="M128" s="182">
        <f>G128*(1+L128/100)</f>
        <v>0</v>
      </c>
      <c r="N128" s="180">
        <v>0</v>
      </c>
      <c r="O128" s="180">
        <f>ROUND(E128*N128,2)</f>
        <v>0</v>
      </c>
      <c r="P128" s="180">
        <v>0</v>
      </c>
      <c r="Q128" s="180">
        <f>ROUND(E128*P128,2)</f>
        <v>0</v>
      </c>
      <c r="R128" s="182"/>
      <c r="S128" s="182" t="s">
        <v>194</v>
      </c>
      <c r="T128" s="183" t="s">
        <v>297</v>
      </c>
      <c r="U128" s="157">
        <v>0</v>
      </c>
      <c r="V128" s="157">
        <f>ROUND(E128*U128,2)</f>
        <v>0</v>
      </c>
      <c r="W128" s="157"/>
      <c r="X128" s="157" t="s">
        <v>298</v>
      </c>
      <c r="Y128" s="157" t="s">
        <v>143</v>
      </c>
      <c r="Z128" s="146"/>
      <c r="AA128" s="146"/>
      <c r="AB128" s="146"/>
      <c r="AC128" s="146"/>
      <c r="AD128" s="146"/>
      <c r="AE128" s="146"/>
      <c r="AF128" s="146"/>
      <c r="AG128" s="146" t="s">
        <v>299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7">
        <v>46</v>
      </c>
      <c r="B129" s="178" t="s">
        <v>300</v>
      </c>
      <c r="C129" s="188" t="s">
        <v>301</v>
      </c>
      <c r="D129" s="179" t="s">
        <v>296</v>
      </c>
      <c r="E129" s="180">
        <v>5</v>
      </c>
      <c r="F129" s="181"/>
      <c r="G129" s="182">
        <f>ROUND(E129*F129,2)</f>
        <v>0</v>
      </c>
      <c r="H129" s="181"/>
      <c r="I129" s="182">
        <f>ROUND(E129*H129,2)</f>
        <v>0</v>
      </c>
      <c r="J129" s="181"/>
      <c r="K129" s="182">
        <f>ROUND(E129*J129,2)</f>
        <v>0</v>
      </c>
      <c r="L129" s="182">
        <v>12</v>
      </c>
      <c r="M129" s="182">
        <f>G129*(1+L129/100)</f>
        <v>0</v>
      </c>
      <c r="N129" s="180">
        <v>0</v>
      </c>
      <c r="O129" s="180">
        <f>ROUND(E129*N129,2)</f>
        <v>0</v>
      </c>
      <c r="P129" s="180">
        <v>0</v>
      </c>
      <c r="Q129" s="180">
        <f>ROUND(E129*P129,2)</f>
        <v>0</v>
      </c>
      <c r="R129" s="182"/>
      <c r="S129" s="182" t="s">
        <v>194</v>
      </c>
      <c r="T129" s="183" t="s">
        <v>297</v>
      </c>
      <c r="U129" s="157">
        <v>0</v>
      </c>
      <c r="V129" s="157">
        <f>ROUND(E129*U129,2)</f>
        <v>0</v>
      </c>
      <c r="W129" s="157"/>
      <c r="X129" s="157" t="s">
        <v>298</v>
      </c>
      <c r="Y129" s="157" t="s">
        <v>143</v>
      </c>
      <c r="Z129" s="146"/>
      <c r="AA129" s="146"/>
      <c r="AB129" s="146"/>
      <c r="AC129" s="146"/>
      <c r="AD129" s="146"/>
      <c r="AE129" s="146"/>
      <c r="AF129" s="146"/>
      <c r="AG129" s="146" t="s">
        <v>299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x14ac:dyDescent="0.2">
      <c r="A130" s="162" t="s">
        <v>135</v>
      </c>
      <c r="B130" s="163" t="s">
        <v>104</v>
      </c>
      <c r="C130" s="185" t="s">
        <v>105</v>
      </c>
      <c r="D130" s="164"/>
      <c r="E130" s="165"/>
      <c r="F130" s="166"/>
      <c r="G130" s="166">
        <f>SUMIF(AG131:AG141,"&lt;&gt;NOR",G131:G141)</f>
        <v>0</v>
      </c>
      <c r="H130" s="166"/>
      <c r="I130" s="166">
        <f>SUM(I131:I141)</f>
        <v>0</v>
      </c>
      <c r="J130" s="166"/>
      <c r="K130" s="166">
        <f>SUM(K131:K141)</f>
        <v>0</v>
      </c>
      <c r="L130" s="166"/>
      <c r="M130" s="166">
        <f>SUM(M131:M141)</f>
        <v>0</v>
      </c>
      <c r="N130" s="165"/>
      <c r="O130" s="165">
        <f>SUM(O131:O141)</f>
        <v>0</v>
      </c>
      <c r="P130" s="165"/>
      <c r="Q130" s="165">
        <f>SUM(Q131:Q141)</f>
        <v>0</v>
      </c>
      <c r="R130" s="166"/>
      <c r="S130" s="166"/>
      <c r="T130" s="167"/>
      <c r="U130" s="161"/>
      <c r="V130" s="161">
        <f>SUM(V131:V141)</f>
        <v>54.650000000000006</v>
      </c>
      <c r="W130" s="161"/>
      <c r="X130" s="161"/>
      <c r="Y130" s="161"/>
      <c r="AG130" t="s">
        <v>136</v>
      </c>
    </row>
    <row r="131" spans="1:60" outlineLevel="1" x14ac:dyDescent="0.2">
      <c r="A131" s="169">
        <v>47</v>
      </c>
      <c r="B131" s="170" t="s">
        <v>302</v>
      </c>
      <c r="C131" s="186" t="s">
        <v>303</v>
      </c>
      <c r="D131" s="171" t="s">
        <v>181</v>
      </c>
      <c r="E131" s="172">
        <v>12.67652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12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4" t="s">
        <v>200</v>
      </c>
      <c r="S131" s="174" t="s">
        <v>141</v>
      </c>
      <c r="T131" s="175" t="s">
        <v>255</v>
      </c>
      <c r="U131" s="157">
        <v>0</v>
      </c>
      <c r="V131" s="157">
        <f>ROUND(E131*U131,2)</f>
        <v>0</v>
      </c>
      <c r="W131" s="157"/>
      <c r="X131" s="157" t="s">
        <v>142</v>
      </c>
      <c r="Y131" s="157" t="s">
        <v>143</v>
      </c>
      <c r="Z131" s="146"/>
      <c r="AA131" s="146"/>
      <c r="AB131" s="146"/>
      <c r="AC131" s="146"/>
      <c r="AD131" s="146"/>
      <c r="AE131" s="146"/>
      <c r="AF131" s="146"/>
      <c r="AG131" s="146" t="s">
        <v>144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2" x14ac:dyDescent="0.2">
      <c r="A132" s="153"/>
      <c r="B132" s="154"/>
      <c r="C132" s="187" t="s">
        <v>304</v>
      </c>
      <c r="D132" s="159"/>
      <c r="E132" s="160">
        <v>12.67652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6"/>
      <c r="AA132" s="146"/>
      <c r="AB132" s="146"/>
      <c r="AC132" s="146"/>
      <c r="AD132" s="146"/>
      <c r="AE132" s="146"/>
      <c r="AF132" s="146"/>
      <c r="AG132" s="146" t="s">
        <v>148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7">
        <v>48</v>
      </c>
      <c r="B133" s="178" t="s">
        <v>305</v>
      </c>
      <c r="C133" s="188" t="s">
        <v>306</v>
      </c>
      <c r="D133" s="179" t="s">
        <v>181</v>
      </c>
      <c r="E133" s="180">
        <v>2.8000000000000001E-2</v>
      </c>
      <c r="F133" s="181"/>
      <c r="G133" s="182">
        <f>ROUND(E133*F133,2)</f>
        <v>0</v>
      </c>
      <c r="H133" s="181"/>
      <c r="I133" s="182">
        <f>ROUND(E133*H133,2)</f>
        <v>0</v>
      </c>
      <c r="J133" s="181"/>
      <c r="K133" s="182">
        <f>ROUND(E133*J133,2)</f>
        <v>0</v>
      </c>
      <c r="L133" s="182">
        <v>12</v>
      </c>
      <c r="M133" s="182">
        <f>G133*(1+L133/100)</f>
        <v>0</v>
      </c>
      <c r="N133" s="180">
        <v>0</v>
      </c>
      <c r="O133" s="180">
        <f>ROUND(E133*N133,2)</f>
        <v>0</v>
      </c>
      <c r="P133" s="180">
        <v>0</v>
      </c>
      <c r="Q133" s="180">
        <f>ROUND(E133*P133,2)</f>
        <v>0</v>
      </c>
      <c r="R133" s="182" t="s">
        <v>200</v>
      </c>
      <c r="S133" s="182" t="s">
        <v>141</v>
      </c>
      <c r="T133" s="183" t="s">
        <v>141</v>
      </c>
      <c r="U133" s="157">
        <v>0</v>
      </c>
      <c r="V133" s="157">
        <f>ROUND(E133*U133,2)</f>
        <v>0</v>
      </c>
      <c r="W133" s="157"/>
      <c r="X133" s="157" t="s">
        <v>142</v>
      </c>
      <c r="Y133" s="157" t="s">
        <v>143</v>
      </c>
      <c r="Z133" s="146"/>
      <c r="AA133" s="146"/>
      <c r="AB133" s="146"/>
      <c r="AC133" s="146"/>
      <c r="AD133" s="146"/>
      <c r="AE133" s="146"/>
      <c r="AF133" s="146"/>
      <c r="AG133" s="146" t="s">
        <v>144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69">
        <v>49</v>
      </c>
      <c r="B134" s="170" t="s">
        <v>307</v>
      </c>
      <c r="C134" s="186" t="s">
        <v>308</v>
      </c>
      <c r="D134" s="171" t="s">
        <v>181</v>
      </c>
      <c r="E134" s="172">
        <v>12.70452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12</v>
      </c>
      <c r="M134" s="174">
        <f>G134*(1+L134/100)</f>
        <v>0</v>
      </c>
      <c r="N134" s="172">
        <v>0</v>
      </c>
      <c r="O134" s="172">
        <f>ROUND(E134*N134,2)</f>
        <v>0</v>
      </c>
      <c r="P134" s="172">
        <v>0</v>
      </c>
      <c r="Q134" s="172">
        <f>ROUND(E134*P134,2)</f>
        <v>0</v>
      </c>
      <c r="R134" s="174" t="s">
        <v>309</v>
      </c>
      <c r="S134" s="174" t="s">
        <v>141</v>
      </c>
      <c r="T134" s="175" t="s">
        <v>141</v>
      </c>
      <c r="U134" s="157">
        <v>0.27700000000000002</v>
      </c>
      <c r="V134" s="157">
        <f>ROUND(E134*U134,2)</f>
        <v>3.52</v>
      </c>
      <c r="W134" s="157"/>
      <c r="X134" s="157" t="s">
        <v>310</v>
      </c>
      <c r="Y134" s="157" t="s">
        <v>143</v>
      </c>
      <c r="Z134" s="146"/>
      <c r="AA134" s="146"/>
      <c r="AB134" s="146"/>
      <c r="AC134" s="146"/>
      <c r="AD134" s="146"/>
      <c r="AE134" s="146"/>
      <c r="AF134" s="146"/>
      <c r="AG134" s="146" t="s">
        <v>311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249" t="s">
        <v>312</v>
      </c>
      <c r="D135" s="250"/>
      <c r="E135" s="250"/>
      <c r="F135" s="250"/>
      <c r="G135" s="25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6"/>
      <c r="AA135" s="146"/>
      <c r="AB135" s="146"/>
      <c r="AC135" s="146"/>
      <c r="AD135" s="146"/>
      <c r="AE135" s="146"/>
      <c r="AF135" s="146"/>
      <c r="AG135" s="146" t="s">
        <v>146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77">
        <v>50</v>
      </c>
      <c r="B136" s="178" t="s">
        <v>313</v>
      </c>
      <c r="C136" s="188" t="s">
        <v>314</v>
      </c>
      <c r="D136" s="179" t="s">
        <v>181</v>
      </c>
      <c r="E136" s="180">
        <v>12.70452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12</v>
      </c>
      <c r="M136" s="182">
        <f>G136*(1+L136/100)</f>
        <v>0</v>
      </c>
      <c r="N136" s="180">
        <v>0</v>
      </c>
      <c r="O136" s="180">
        <f>ROUND(E136*N136,2)</f>
        <v>0</v>
      </c>
      <c r="P136" s="180">
        <v>0</v>
      </c>
      <c r="Q136" s="180">
        <f>ROUND(E136*P136,2)</f>
        <v>0</v>
      </c>
      <c r="R136" s="182" t="s">
        <v>200</v>
      </c>
      <c r="S136" s="182" t="s">
        <v>141</v>
      </c>
      <c r="T136" s="183" t="s">
        <v>141</v>
      </c>
      <c r="U136" s="157">
        <v>2.0670000000000002</v>
      </c>
      <c r="V136" s="157">
        <f>ROUND(E136*U136,2)</f>
        <v>26.26</v>
      </c>
      <c r="W136" s="157"/>
      <c r="X136" s="157" t="s">
        <v>310</v>
      </c>
      <c r="Y136" s="157" t="s">
        <v>143</v>
      </c>
      <c r="Z136" s="146"/>
      <c r="AA136" s="146"/>
      <c r="AB136" s="146"/>
      <c r="AC136" s="146"/>
      <c r="AD136" s="146"/>
      <c r="AE136" s="146"/>
      <c r="AF136" s="146"/>
      <c r="AG136" s="146" t="s">
        <v>311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9">
        <v>51</v>
      </c>
      <c r="B137" s="170" t="s">
        <v>315</v>
      </c>
      <c r="C137" s="186" t="s">
        <v>316</v>
      </c>
      <c r="D137" s="171" t="s">
        <v>181</v>
      </c>
      <c r="E137" s="172">
        <v>12.70452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12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4" t="s">
        <v>200</v>
      </c>
      <c r="S137" s="174" t="s">
        <v>141</v>
      </c>
      <c r="T137" s="175" t="s">
        <v>141</v>
      </c>
      <c r="U137" s="157">
        <v>0.49</v>
      </c>
      <c r="V137" s="157">
        <f>ROUND(E137*U137,2)</f>
        <v>6.23</v>
      </c>
      <c r="W137" s="157"/>
      <c r="X137" s="157" t="s">
        <v>310</v>
      </c>
      <c r="Y137" s="157" t="s">
        <v>143</v>
      </c>
      <c r="Z137" s="146"/>
      <c r="AA137" s="146"/>
      <c r="AB137" s="146"/>
      <c r="AC137" s="146"/>
      <c r="AD137" s="146"/>
      <c r="AE137" s="146"/>
      <c r="AF137" s="146"/>
      <c r="AG137" s="146" t="s">
        <v>311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258" t="s">
        <v>317</v>
      </c>
      <c r="D138" s="259"/>
      <c r="E138" s="259"/>
      <c r="F138" s="259"/>
      <c r="G138" s="259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6"/>
      <c r="AA138" s="146"/>
      <c r="AB138" s="146"/>
      <c r="AC138" s="146"/>
      <c r="AD138" s="146"/>
      <c r="AE138" s="146"/>
      <c r="AF138" s="146"/>
      <c r="AG138" s="146" t="s">
        <v>318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7">
        <v>52</v>
      </c>
      <c r="B139" s="178" t="s">
        <v>319</v>
      </c>
      <c r="C139" s="188" t="s">
        <v>320</v>
      </c>
      <c r="D139" s="179" t="s">
        <v>181</v>
      </c>
      <c r="E139" s="180">
        <v>114.34069</v>
      </c>
      <c r="F139" s="181"/>
      <c r="G139" s="182">
        <f>ROUND(E139*F139,2)</f>
        <v>0</v>
      </c>
      <c r="H139" s="181"/>
      <c r="I139" s="182">
        <f>ROUND(E139*H139,2)</f>
        <v>0</v>
      </c>
      <c r="J139" s="181"/>
      <c r="K139" s="182">
        <f>ROUND(E139*J139,2)</f>
        <v>0</v>
      </c>
      <c r="L139" s="182">
        <v>12</v>
      </c>
      <c r="M139" s="182">
        <f>G139*(1+L139/100)</f>
        <v>0</v>
      </c>
      <c r="N139" s="180">
        <v>0</v>
      </c>
      <c r="O139" s="180">
        <f>ROUND(E139*N139,2)</f>
        <v>0</v>
      </c>
      <c r="P139" s="180">
        <v>0</v>
      </c>
      <c r="Q139" s="180">
        <f>ROUND(E139*P139,2)</f>
        <v>0</v>
      </c>
      <c r="R139" s="182" t="s">
        <v>200</v>
      </c>
      <c r="S139" s="182" t="s">
        <v>141</v>
      </c>
      <c r="T139" s="183" t="s">
        <v>141</v>
      </c>
      <c r="U139" s="157">
        <v>0</v>
      </c>
      <c r="V139" s="157">
        <f>ROUND(E139*U139,2)</f>
        <v>0</v>
      </c>
      <c r="W139" s="157"/>
      <c r="X139" s="157" t="s">
        <v>310</v>
      </c>
      <c r="Y139" s="157" t="s">
        <v>143</v>
      </c>
      <c r="Z139" s="146"/>
      <c r="AA139" s="146"/>
      <c r="AB139" s="146"/>
      <c r="AC139" s="146"/>
      <c r="AD139" s="146"/>
      <c r="AE139" s="146"/>
      <c r="AF139" s="146"/>
      <c r="AG139" s="146" t="s">
        <v>311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7">
        <v>53</v>
      </c>
      <c r="B140" s="178" t="s">
        <v>321</v>
      </c>
      <c r="C140" s="188" t="s">
        <v>322</v>
      </c>
      <c r="D140" s="179" t="s">
        <v>181</v>
      </c>
      <c r="E140" s="180">
        <v>12.70452</v>
      </c>
      <c r="F140" s="181"/>
      <c r="G140" s="182">
        <f>ROUND(E140*F140,2)</f>
        <v>0</v>
      </c>
      <c r="H140" s="181"/>
      <c r="I140" s="182">
        <f>ROUND(E140*H140,2)</f>
        <v>0</v>
      </c>
      <c r="J140" s="181"/>
      <c r="K140" s="182">
        <f>ROUND(E140*J140,2)</f>
        <v>0</v>
      </c>
      <c r="L140" s="182">
        <v>12</v>
      </c>
      <c r="M140" s="182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2" t="s">
        <v>200</v>
      </c>
      <c r="S140" s="182" t="s">
        <v>141</v>
      </c>
      <c r="T140" s="183" t="s">
        <v>141</v>
      </c>
      <c r="U140" s="157">
        <v>0.94199999999999995</v>
      </c>
      <c r="V140" s="157">
        <f>ROUND(E140*U140,2)</f>
        <v>11.97</v>
      </c>
      <c r="W140" s="157"/>
      <c r="X140" s="157" t="s">
        <v>310</v>
      </c>
      <c r="Y140" s="157" t="s">
        <v>143</v>
      </c>
      <c r="Z140" s="146"/>
      <c r="AA140" s="146"/>
      <c r="AB140" s="146"/>
      <c r="AC140" s="146"/>
      <c r="AD140" s="146"/>
      <c r="AE140" s="146"/>
      <c r="AF140" s="146"/>
      <c r="AG140" s="146" t="s">
        <v>311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22.5" outlineLevel="1" x14ac:dyDescent="0.2">
      <c r="A141" s="169">
        <v>54</v>
      </c>
      <c r="B141" s="170" t="s">
        <v>323</v>
      </c>
      <c r="C141" s="186" t="s">
        <v>324</v>
      </c>
      <c r="D141" s="171" t="s">
        <v>181</v>
      </c>
      <c r="E141" s="172">
        <v>63.52261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12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 t="s">
        <v>200</v>
      </c>
      <c r="S141" s="174" t="s">
        <v>141</v>
      </c>
      <c r="T141" s="175" t="s">
        <v>141</v>
      </c>
      <c r="U141" s="157">
        <v>0.105</v>
      </c>
      <c r="V141" s="157">
        <f>ROUND(E141*U141,2)</f>
        <v>6.67</v>
      </c>
      <c r="W141" s="157"/>
      <c r="X141" s="157" t="s">
        <v>310</v>
      </c>
      <c r="Y141" s="157" t="s">
        <v>143</v>
      </c>
      <c r="Z141" s="146"/>
      <c r="AA141" s="146"/>
      <c r="AB141" s="146"/>
      <c r="AC141" s="146"/>
      <c r="AD141" s="146"/>
      <c r="AE141" s="146"/>
      <c r="AF141" s="146"/>
      <c r="AG141" s="146" t="s">
        <v>311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3"/>
      <c r="B142" s="4"/>
      <c r="C142" s="190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v>12</v>
      </c>
      <c r="AF142">
        <v>21</v>
      </c>
      <c r="AG142" t="s">
        <v>121</v>
      </c>
    </row>
    <row r="143" spans="1:60" x14ac:dyDescent="0.2">
      <c r="A143" s="149"/>
      <c r="B143" s="150" t="s">
        <v>29</v>
      </c>
      <c r="C143" s="191"/>
      <c r="D143" s="151"/>
      <c r="E143" s="152"/>
      <c r="F143" s="152"/>
      <c r="G143" s="168">
        <f>G8+G32+G39+G42+G44+G50+G70+G73+G82+G91+G97+G116+G127+G130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f>SUMIF(L7:L141,AE142,G7:G141)</f>
        <v>0</v>
      </c>
      <c r="AF143">
        <f>SUMIF(L7:L141,AF142,G7:G141)</f>
        <v>0</v>
      </c>
      <c r="AG143" t="s">
        <v>325</v>
      </c>
    </row>
    <row r="144" spans="1:60" x14ac:dyDescent="0.2">
      <c r="C144" s="192"/>
      <c r="D144" s="10"/>
      <c r="AG144" t="s">
        <v>326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Q/ytadYSB8QvTYCmeaYtXOtLj6DicZAJWPUJriaIajeR9HPcTIn0/6/BbWgaIihs2+J6MMkPgCB9kBUn7yL7Q==" saltValue="vc0H/W+TSpWthM+c9TJP8Q==" spinCount="100000" sheet="1" formatRows="0"/>
  <mergeCells count="20">
    <mergeCell ref="C135:G135"/>
    <mergeCell ref="C138:G138"/>
    <mergeCell ref="C58:G58"/>
    <mergeCell ref="C62:G62"/>
    <mergeCell ref="C72:G72"/>
    <mergeCell ref="C81:G81"/>
    <mergeCell ref="C90:G90"/>
    <mergeCell ref="C115:G115"/>
    <mergeCell ref="C52:G52"/>
    <mergeCell ref="A1:G1"/>
    <mergeCell ref="C2:G2"/>
    <mergeCell ref="C3:G3"/>
    <mergeCell ref="C4:G4"/>
    <mergeCell ref="C10:G10"/>
    <mergeCell ref="C16:G16"/>
    <mergeCell ref="C19:G19"/>
    <mergeCell ref="C22:G22"/>
    <mergeCell ref="C34:G34"/>
    <mergeCell ref="C37:G37"/>
    <mergeCell ref="C41:G4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0180-0F8C-4F74-9AC0-BDBDFD661826}">
  <sheetPr>
    <outlinePr summaryBelow="0"/>
  </sheetPr>
  <dimension ref="A1:BH5000"/>
  <sheetViews>
    <sheetView workbookViewId="0">
      <pane ySplit="7" topLeftCell="A92" activePane="bottomLeft" state="frozen"/>
      <selection pane="bottomLeft" activeCell="G94" sqref="G9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17.2851562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109</v>
      </c>
      <c r="B1" s="251"/>
      <c r="C1" s="251"/>
      <c r="D1" s="251"/>
      <c r="E1" s="251"/>
      <c r="F1" s="251"/>
      <c r="G1" s="251"/>
      <c r="AG1" t="s">
        <v>110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111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111</v>
      </c>
      <c r="AG3" t="s">
        <v>112</v>
      </c>
    </row>
    <row r="4" spans="1:60" ht="24.95" customHeight="1" x14ac:dyDescent="0.2">
      <c r="A4" s="139" t="s">
        <v>9</v>
      </c>
      <c r="B4" s="140" t="s">
        <v>51</v>
      </c>
      <c r="C4" s="255" t="s">
        <v>52</v>
      </c>
      <c r="D4" s="256"/>
      <c r="E4" s="256"/>
      <c r="F4" s="256"/>
      <c r="G4" s="257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472</v>
      </c>
      <c r="G6" s="142" t="s">
        <v>29</v>
      </c>
      <c r="H6" s="145" t="s">
        <v>30</v>
      </c>
      <c r="I6" s="145" t="s">
        <v>119</v>
      </c>
      <c r="J6" s="145" t="s">
        <v>31</v>
      </c>
      <c r="K6" s="145" t="s">
        <v>120</v>
      </c>
      <c r="L6" s="145" t="s">
        <v>121</v>
      </c>
      <c r="M6" s="145" t="s">
        <v>122</v>
      </c>
      <c r="N6" s="145" t="s">
        <v>123</v>
      </c>
      <c r="O6" s="145" t="s">
        <v>124</v>
      </c>
      <c r="P6" s="145" t="s">
        <v>125</v>
      </c>
      <c r="Q6" s="145" t="s">
        <v>126</v>
      </c>
      <c r="R6" s="145" t="s">
        <v>127</v>
      </c>
      <c r="S6" s="145" t="s">
        <v>128</v>
      </c>
      <c r="T6" s="145" t="s">
        <v>129</v>
      </c>
      <c r="U6" s="145" t="s">
        <v>130</v>
      </c>
      <c r="V6" s="145" t="s">
        <v>131</v>
      </c>
      <c r="W6" s="145" t="s">
        <v>132</v>
      </c>
      <c r="X6" s="145" t="s">
        <v>133</v>
      </c>
      <c r="Y6" s="145" t="s">
        <v>134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135</v>
      </c>
      <c r="B8" s="163" t="s">
        <v>49</v>
      </c>
      <c r="C8" s="185" t="s">
        <v>67</v>
      </c>
      <c r="D8" s="164"/>
      <c r="E8" s="165"/>
      <c r="F8" s="166"/>
      <c r="G8" s="166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5"/>
      <c r="O8" s="165">
        <f>SUM(O9:O50)</f>
        <v>136.33000000000001</v>
      </c>
      <c r="P8" s="165"/>
      <c r="Q8" s="165">
        <f>SUM(Q9:Q50)</f>
        <v>15.95</v>
      </c>
      <c r="R8" s="166"/>
      <c r="S8" s="166"/>
      <c r="T8" s="167"/>
      <c r="U8" s="161"/>
      <c r="V8" s="161">
        <f>SUM(V9:V50)</f>
        <v>613.14</v>
      </c>
      <c r="W8" s="161"/>
      <c r="X8" s="161"/>
      <c r="Y8" s="161"/>
      <c r="AG8" t="s">
        <v>136</v>
      </c>
    </row>
    <row r="9" spans="1:60" outlineLevel="1" x14ac:dyDescent="0.2">
      <c r="A9" s="169">
        <v>1</v>
      </c>
      <c r="B9" s="170" t="s">
        <v>327</v>
      </c>
      <c r="C9" s="186" t="s">
        <v>328</v>
      </c>
      <c r="D9" s="171" t="s">
        <v>139</v>
      </c>
      <c r="E9" s="172">
        <v>15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12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329</v>
      </c>
      <c r="S9" s="174" t="s">
        <v>141</v>
      </c>
      <c r="T9" s="175" t="s">
        <v>141</v>
      </c>
      <c r="U9" s="157">
        <v>0.17199999999999999</v>
      </c>
      <c r="V9" s="157">
        <f>ROUND(E9*U9,2)</f>
        <v>2.58</v>
      </c>
      <c r="W9" s="157"/>
      <c r="X9" s="157" t="s">
        <v>142</v>
      </c>
      <c r="Y9" s="157" t="s">
        <v>143</v>
      </c>
      <c r="Z9" s="146"/>
      <c r="AA9" s="146"/>
      <c r="AB9" s="146"/>
      <c r="AC9" s="146"/>
      <c r="AD9" s="146"/>
      <c r="AE9" s="146"/>
      <c r="AF9" s="146"/>
      <c r="AG9" s="146" t="s">
        <v>144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249" t="s">
        <v>330</v>
      </c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s odstraněním kořenů a s případným nutným odklizením křovin a stromů na hromady na vzdálenost do 50 m nebo s naložením na dopravní prostředek, do sklonu terénu 1 : 5,</v>
      </c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7" t="s">
        <v>331</v>
      </c>
      <c r="D11" s="159"/>
      <c r="E11" s="160">
        <v>15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148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9">
        <v>2</v>
      </c>
      <c r="B12" s="170" t="s">
        <v>332</v>
      </c>
      <c r="C12" s="186" t="s">
        <v>333</v>
      </c>
      <c r="D12" s="171" t="s">
        <v>139</v>
      </c>
      <c r="E12" s="172">
        <v>75.599999999999994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12</v>
      </c>
      <c r="M12" s="174">
        <f>G12*(1+L12/100)</f>
        <v>0</v>
      </c>
      <c r="N12" s="172">
        <v>0</v>
      </c>
      <c r="O12" s="172">
        <f>ROUND(E12*N12,2)</f>
        <v>0</v>
      </c>
      <c r="P12" s="172">
        <v>0.13800000000000001</v>
      </c>
      <c r="Q12" s="172">
        <f>ROUND(E12*P12,2)</f>
        <v>10.43</v>
      </c>
      <c r="R12" s="174" t="s">
        <v>334</v>
      </c>
      <c r="S12" s="174" t="s">
        <v>141</v>
      </c>
      <c r="T12" s="175" t="s">
        <v>141</v>
      </c>
      <c r="U12" s="157">
        <v>0.16</v>
      </c>
      <c r="V12" s="157">
        <f>ROUND(E12*U12,2)</f>
        <v>12.1</v>
      </c>
      <c r="W12" s="157"/>
      <c r="X12" s="157" t="s">
        <v>142</v>
      </c>
      <c r="Y12" s="157" t="s">
        <v>143</v>
      </c>
      <c r="Z12" s="146"/>
      <c r="AA12" s="146"/>
      <c r="AB12" s="146"/>
      <c r="AC12" s="146"/>
      <c r="AD12" s="146"/>
      <c r="AE12" s="146"/>
      <c r="AF12" s="146"/>
      <c r="AG12" s="146" t="s">
        <v>144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249" t="s">
        <v>335</v>
      </c>
      <c r="D13" s="250"/>
      <c r="E13" s="250"/>
      <c r="F13" s="250"/>
      <c r="G13" s="25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146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7" t="s">
        <v>336</v>
      </c>
      <c r="D14" s="159"/>
      <c r="E14" s="160">
        <v>75.599999999999994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148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9">
        <v>3</v>
      </c>
      <c r="B15" s="170" t="s">
        <v>337</v>
      </c>
      <c r="C15" s="186" t="s">
        <v>338</v>
      </c>
      <c r="D15" s="171" t="s">
        <v>167</v>
      </c>
      <c r="E15" s="172">
        <v>23.1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12</v>
      </c>
      <c r="M15" s="174">
        <f>G15*(1+L15/100)</f>
        <v>0</v>
      </c>
      <c r="N15" s="172">
        <v>0</v>
      </c>
      <c r="O15" s="172">
        <f>ROUND(E15*N15,2)</f>
        <v>0</v>
      </c>
      <c r="P15" s="172">
        <v>0.22</v>
      </c>
      <c r="Q15" s="172">
        <f>ROUND(E15*P15,2)</f>
        <v>5.08</v>
      </c>
      <c r="R15" s="174" t="s">
        <v>334</v>
      </c>
      <c r="S15" s="174" t="s">
        <v>141</v>
      </c>
      <c r="T15" s="175" t="s">
        <v>141</v>
      </c>
      <c r="U15" s="157">
        <v>0.14299999999999999</v>
      </c>
      <c r="V15" s="157">
        <f>ROUND(E15*U15,2)</f>
        <v>3.3</v>
      </c>
      <c r="W15" s="157"/>
      <c r="X15" s="157" t="s">
        <v>142</v>
      </c>
      <c r="Y15" s="157" t="s">
        <v>143</v>
      </c>
      <c r="Z15" s="146"/>
      <c r="AA15" s="146"/>
      <c r="AB15" s="146"/>
      <c r="AC15" s="146"/>
      <c r="AD15" s="146"/>
      <c r="AE15" s="146"/>
      <c r="AF15" s="146"/>
      <c r="AG15" s="146" t="s">
        <v>144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49" t="s">
        <v>339</v>
      </c>
      <c r="D16" s="250"/>
      <c r="E16" s="250"/>
      <c r="F16" s="250"/>
      <c r="G16" s="25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6" t="str">
        <f>C16</f>
        <v>s vybouráním lože, s přemístěním hmot na skládku na vzdálenost do 3 m nebo naložením na dopravní prostředek</v>
      </c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7" t="s">
        <v>340</v>
      </c>
      <c r="D17" s="159"/>
      <c r="E17" s="160">
        <v>23.1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148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9">
        <v>4</v>
      </c>
      <c r="B18" s="170" t="s">
        <v>341</v>
      </c>
      <c r="C18" s="186" t="s">
        <v>342</v>
      </c>
      <c r="D18" s="171" t="s">
        <v>167</v>
      </c>
      <c r="E18" s="172">
        <v>3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12</v>
      </c>
      <c r="M18" s="174">
        <f>G18*(1+L18/100)</f>
        <v>0</v>
      </c>
      <c r="N18" s="172">
        <v>0</v>
      </c>
      <c r="O18" s="172">
        <f>ROUND(E18*N18,2)</f>
        <v>0</v>
      </c>
      <c r="P18" s="172">
        <v>0.14607999999999999</v>
      </c>
      <c r="Q18" s="172">
        <f>ROUND(E18*P18,2)</f>
        <v>0.44</v>
      </c>
      <c r="R18" s="174" t="s">
        <v>334</v>
      </c>
      <c r="S18" s="174" t="s">
        <v>141</v>
      </c>
      <c r="T18" s="175" t="s">
        <v>141</v>
      </c>
      <c r="U18" s="157">
        <v>0.24199999999999999</v>
      </c>
      <c r="V18" s="157">
        <f>ROUND(E18*U18,2)</f>
        <v>0.73</v>
      </c>
      <c r="W18" s="157"/>
      <c r="X18" s="157" t="s">
        <v>142</v>
      </c>
      <c r="Y18" s="157" t="s">
        <v>143</v>
      </c>
      <c r="Z18" s="146"/>
      <c r="AA18" s="146"/>
      <c r="AB18" s="146"/>
      <c r="AC18" s="146"/>
      <c r="AD18" s="146"/>
      <c r="AE18" s="146"/>
      <c r="AF18" s="146"/>
      <c r="AG18" s="146" t="s">
        <v>144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49" t="s">
        <v>343</v>
      </c>
      <c r="D19" s="250"/>
      <c r="E19" s="250"/>
      <c r="F19" s="250"/>
      <c r="G19" s="25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146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9">
        <v>5</v>
      </c>
      <c r="B20" s="170" t="s">
        <v>344</v>
      </c>
      <c r="C20" s="186" t="s">
        <v>345</v>
      </c>
      <c r="D20" s="171" t="s">
        <v>176</v>
      </c>
      <c r="E20" s="172">
        <v>33.264000000000003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12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 t="s">
        <v>329</v>
      </c>
      <c r="S20" s="174" t="s">
        <v>141</v>
      </c>
      <c r="T20" s="175" t="s">
        <v>141</v>
      </c>
      <c r="U20" s="157">
        <v>0.36799999999999999</v>
      </c>
      <c r="V20" s="157">
        <f>ROUND(E20*U20,2)</f>
        <v>12.24</v>
      </c>
      <c r="W20" s="157"/>
      <c r="X20" s="157" t="s">
        <v>142</v>
      </c>
      <c r="Y20" s="157" t="s">
        <v>143</v>
      </c>
      <c r="Z20" s="146"/>
      <c r="AA20" s="146"/>
      <c r="AB20" s="146"/>
      <c r="AC20" s="146"/>
      <c r="AD20" s="146"/>
      <c r="AE20" s="146"/>
      <c r="AF20" s="146"/>
      <c r="AG20" s="146" t="s">
        <v>144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249" t="s">
        <v>346</v>
      </c>
      <c r="D21" s="250"/>
      <c r="E21" s="250"/>
      <c r="F21" s="250"/>
      <c r="G21" s="25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146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7" t="s">
        <v>347</v>
      </c>
      <c r="D22" s="159"/>
      <c r="E22" s="160">
        <v>33.264000000000003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148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69">
        <v>6</v>
      </c>
      <c r="B23" s="170" t="s">
        <v>348</v>
      </c>
      <c r="C23" s="186" t="s">
        <v>349</v>
      </c>
      <c r="D23" s="171" t="s">
        <v>176</v>
      </c>
      <c r="E23" s="172">
        <v>66.239999999999995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12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 t="s">
        <v>329</v>
      </c>
      <c r="S23" s="174" t="s">
        <v>141</v>
      </c>
      <c r="T23" s="175" t="s">
        <v>141</v>
      </c>
      <c r="U23" s="157">
        <v>4.7279999999999998</v>
      </c>
      <c r="V23" s="157">
        <f>ROUND(E23*U23,2)</f>
        <v>313.18</v>
      </c>
      <c r="W23" s="157"/>
      <c r="X23" s="157" t="s">
        <v>142</v>
      </c>
      <c r="Y23" s="157" t="s">
        <v>143</v>
      </c>
      <c r="Z23" s="146"/>
      <c r="AA23" s="146"/>
      <c r="AB23" s="146"/>
      <c r="AC23" s="146"/>
      <c r="AD23" s="146"/>
      <c r="AE23" s="146"/>
      <c r="AF23" s="146"/>
      <c r="AG23" s="146" t="s">
        <v>144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249" t="s">
        <v>350</v>
      </c>
      <c r="D24" s="250"/>
      <c r="E24" s="250"/>
      <c r="F24" s="250"/>
      <c r="G24" s="25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146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7" t="s">
        <v>351</v>
      </c>
      <c r="D25" s="159"/>
      <c r="E25" s="160">
        <v>66.239999999999995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148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9">
        <v>7</v>
      </c>
      <c r="B26" s="170" t="s">
        <v>352</v>
      </c>
      <c r="C26" s="186" t="s">
        <v>353</v>
      </c>
      <c r="D26" s="171" t="s">
        <v>139</v>
      </c>
      <c r="E26" s="172">
        <v>62.4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12</v>
      </c>
      <c r="M26" s="174">
        <f>G26*(1+L26/100)</f>
        <v>0</v>
      </c>
      <c r="N26" s="172">
        <v>8.4999999999999995E-4</v>
      </c>
      <c r="O26" s="172">
        <f>ROUND(E26*N26,2)</f>
        <v>0.05</v>
      </c>
      <c r="P26" s="172">
        <v>0</v>
      </c>
      <c r="Q26" s="172">
        <f>ROUND(E26*P26,2)</f>
        <v>0</v>
      </c>
      <c r="R26" s="174" t="s">
        <v>329</v>
      </c>
      <c r="S26" s="174" t="s">
        <v>141</v>
      </c>
      <c r="T26" s="175" t="s">
        <v>141</v>
      </c>
      <c r="U26" s="157">
        <v>0.47899999999999998</v>
      </c>
      <c r="V26" s="157">
        <f>ROUND(E26*U26,2)</f>
        <v>29.89</v>
      </c>
      <c r="W26" s="157"/>
      <c r="X26" s="157" t="s">
        <v>142</v>
      </c>
      <c r="Y26" s="157" t="s">
        <v>143</v>
      </c>
      <c r="Z26" s="146"/>
      <c r="AA26" s="146"/>
      <c r="AB26" s="146"/>
      <c r="AC26" s="146"/>
      <c r="AD26" s="146"/>
      <c r="AE26" s="146"/>
      <c r="AF26" s="146"/>
      <c r="AG26" s="146" t="s">
        <v>144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49" t="s">
        <v>354</v>
      </c>
      <c r="D27" s="250"/>
      <c r="E27" s="250"/>
      <c r="F27" s="250"/>
      <c r="G27" s="25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146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7" t="s">
        <v>355</v>
      </c>
      <c r="D28" s="159"/>
      <c r="E28" s="160">
        <v>62.4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148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9">
        <v>8</v>
      </c>
      <c r="B29" s="170" t="s">
        <v>356</v>
      </c>
      <c r="C29" s="186" t="s">
        <v>357</v>
      </c>
      <c r="D29" s="171" t="s">
        <v>139</v>
      </c>
      <c r="E29" s="172">
        <v>62.4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12</v>
      </c>
      <c r="M29" s="174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4" t="s">
        <v>329</v>
      </c>
      <c r="S29" s="174" t="s">
        <v>141</v>
      </c>
      <c r="T29" s="175" t="s">
        <v>141</v>
      </c>
      <c r="U29" s="157">
        <v>0.32700000000000001</v>
      </c>
      <c r="V29" s="157">
        <f>ROUND(E29*U29,2)</f>
        <v>20.399999999999999</v>
      </c>
      <c r="W29" s="157"/>
      <c r="X29" s="157" t="s">
        <v>142</v>
      </c>
      <c r="Y29" s="157" t="s">
        <v>143</v>
      </c>
      <c r="Z29" s="146"/>
      <c r="AA29" s="146"/>
      <c r="AB29" s="146"/>
      <c r="AC29" s="146"/>
      <c r="AD29" s="146"/>
      <c r="AE29" s="146"/>
      <c r="AF29" s="146"/>
      <c r="AG29" s="146" t="s">
        <v>144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249" t="s">
        <v>358</v>
      </c>
      <c r="D30" s="250"/>
      <c r="E30" s="250"/>
      <c r="F30" s="250"/>
      <c r="G30" s="25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146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7" t="s">
        <v>359</v>
      </c>
      <c r="D31" s="159"/>
      <c r="E31" s="160">
        <v>62.4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148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69">
        <v>9</v>
      </c>
      <c r="B32" s="170" t="s">
        <v>360</v>
      </c>
      <c r="C32" s="186" t="s">
        <v>361</v>
      </c>
      <c r="D32" s="171" t="s">
        <v>176</v>
      </c>
      <c r="E32" s="172">
        <v>99.504000000000005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12</v>
      </c>
      <c r="M32" s="174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 t="s">
        <v>329</v>
      </c>
      <c r="S32" s="174" t="s">
        <v>141</v>
      </c>
      <c r="T32" s="175" t="s">
        <v>141</v>
      </c>
      <c r="U32" s="157">
        <v>1.0999999999999999E-2</v>
      </c>
      <c r="V32" s="157">
        <f>ROUND(E32*U32,2)</f>
        <v>1.0900000000000001</v>
      </c>
      <c r="W32" s="157"/>
      <c r="X32" s="157" t="s">
        <v>142</v>
      </c>
      <c r="Y32" s="157" t="s">
        <v>143</v>
      </c>
      <c r="Z32" s="146"/>
      <c r="AA32" s="146"/>
      <c r="AB32" s="146"/>
      <c r="AC32" s="146"/>
      <c r="AD32" s="146"/>
      <c r="AE32" s="146"/>
      <c r="AF32" s="146"/>
      <c r="AG32" s="146" t="s">
        <v>144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49" t="s">
        <v>362</v>
      </c>
      <c r="D33" s="250"/>
      <c r="E33" s="250"/>
      <c r="F33" s="250"/>
      <c r="G33" s="25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146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7" t="s">
        <v>347</v>
      </c>
      <c r="D34" s="159"/>
      <c r="E34" s="160">
        <v>33.264000000000003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148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7" t="s">
        <v>351</v>
      </c>
      <c r="D35" s="159"/>
      <c r="E35" s="160">
        <v>66.239999999999995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148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9">
        <v>10</v>
      </c>
      <c r="B36" s="170" t="s">
        <v>363</v>
      </c>
      <c r="C36" s="186" t="s">
        <v>364</v>
      </c>
      <c r="D36" s="171" t="s">
        <v>176</v>
      </c>
      <c r="E36" s="172">
        <v>99.504000000000005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12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 t="s">
        <v>329</v>
      </c>
      <c r="S36" s="174" t="s">
        <v>141</v>
      </c>
      <c r="T36" s="175" t="s">
        <v>141</v>
      </c>
      <c r="U36" s="157">
        <v>0.66800000000000004</v>
      </c>
      <c r="V36" s="157">
        <f>ROUND(E36*U36,2)</f>
        <v>66.47</v>
      </c>
      <c r="W36" s="157"/>
      <c r="X36" s="157" t="s">
        <v>142</v>
      </c>
      <c r="Y36" s="157" t="s">
        <v>143</v>
      </c>
      <c r="Z36" s="146"/>
      <c r="AA36" s="146"/>
      <c r="AB36" s="146"/>
      <c r="AC36" s="146"/>
      <c r="AD36" s="146"/>
      <c r="AE36" s="146"/>
      <c r="AF36" s="146"/>
      <c r="AG36" s="146" t="s">
        <v>144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49" t="s">
        <v>365</v>
      </c>
      <c r="D37" s="250"/>
      <c r="E37" s="250"/>
      <c r="F37" s="250"/>
      <c r="G37" s="25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6"/>
      <c r="AA37" s="146"/>
      <c r="AB37" s="146"/>
      <c r="AC37" s="146"/>
      <c r="AD37" s="146"/>
      <c r="AE37" s="146"/>
      <c r="AF37" s="146"/>
      <c r="AG37" s="146" t="s">
        <v>146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7" t="s">
        <v>366</v>
      </c>
      <c r="D38" s="159"/>
      <c r="E38" s="160">
        <v>99.504000000000005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148</v>
      </c>
      <c r="AH38" s="146">
        <v>5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9">
        <v>11</v>
      </c>
      <c r="B39" s="170" t="s">
        <v>367</v>
      </c>
      <c r="C39" s="186" t="s">
        <v>368</v>
      </c>
      <c r="D39" s="171" t="s">
        <v>248</v>
      </c>
      <c r="E39" s="172">
        <v>5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12</v>
      </c>
      <c r="M39" s="174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4" t="s">
        <v>329</v>
      </c>
      <c r="S39" s="174" t="s">
        <v>141</v>
      </c>
      <c r="T39" s="175" t="s">
        <v>141</v>
      </c>
      <c r="U39" s="157">
        <v>4.4999999999999998E-2</v>
      </c>
      <c r="V39" s="157">
        <f>ROUND(E39*U39,2)</f>
        <v>0.23</v>
      </c>
      <c r="W39" s="157"/>
      <c r="X39" s="157" t="s">
        <v>142</v>
      </c>
      <c r="Y39" s="157" t="s">
        <v>143</v>
      </c>
      <c r="Z39" s="146"/>
      <c r="AA39" s="146"/>
      <c r="AB39" s="146"/>
      <c r="AC39" s="146"/>
      <c r="AD39" s="146"/>
      <c r="AE39" s="146"/>
      <c r="AF39" s="146"/>
      <c r="AG39" s="146" t="s">
        <v>144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249" t="s">
        <v>369</v>
      </c>
      <c r="D40" s="250"/>
      <c r="E40" s="250"/>
      <c r="F40" s="250"/>
      <c r="G40" s="25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6"/>
      <c r="AA40" s="146"/>
      <c r="AB40" s="146"/>
      <c r="AC40" s="146"/>
      <c r="AD40" s="146"/>
      <c r="AE40" s="146"/>
      <c r="AF40" s="146"/>
      <c r="AG40" s="146" t="s">
        <v>146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9">
        <v>12</v>
      </c>
      <c r="B41" s="170" t="s">
        <v>370</v>
      </c>
      <c r="C41" s="186" t="s">
        <v>371</v>
      </c>
      <c r="D41" s="171" t="s">
        <v>176</v>
      </c>
      <c r="E41" s="172">
        <v>68.14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12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 t="s">
        <v>329</v>
      </c>
      <c r="S41" s="174" t="s">
        <v>141</v>
      </c>
      <c r="T41" s="175" t="s">
        <v>141</v>
      </c>
      <c r="U41" s="157">
        <v>2.1949999999999998</v>
      </c>
      <c r="V41" s="157">
        <f>ROUND(E41*U41,2)</f>
        <v>149.57</v>
      </c>
      <c r="W41" s="157"/>
      <c r="X41" s="157" t="s">
        <v>142</v>
      </c>
      <c r="Y41" s="157" t="s">
        <v>143</v>
      </c>
      <c r="Z41" s="146"/>
      <c r="AA41" s="146"/>
      <c r="AB41" s="146"/>
      <c r="AC41" s="146"/>
      <c r="AD41" s="146"/>
      <c r="AE41" s="146"/>
      <c r="AF41" s="146"/>
      <c r="AG41" s="146" t="s">
        <v>144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2" x14ac:dyDescent="0.2">
      <c r="A42" s="153"/>
      <c r="B42" s="154"/>
      <c r="C42" s="249" t="s">
        <v>372</v>
      </c>
      <c r="D42" s="250"/>
      <c r="E42" s="250"/>
      <c r="F42" s="250"/>
      <c r="G42" s="25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146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76" t="str">
        <f>C42</f>
        <v>sypaninou z vhodných hornin tř. 1 - 4 nebo materiálem, uloženým ve vzdálenosti do 30 m od vnějšího kraje objektu, pro jakoukoliv míru zhutnění,</v>
      </c>
      <c r="BB42" s="146"/>
      <c r="BC42" s="146"/>
      <c r="BD42" s="146"/>
      <c r="BE42" s="146"/>
      <c r="BF42" s="146"/>
      <c r="BG42" s="146"/>
      <c r="BH42" s="146"/>
    </row>
    <row r="43" spans="1:60" outlineLevel="2" x14ac:dyDescent="0.2">
      <c r="A43" s="153"/>
      <c r="B43" s="154"/>
      <c r="C43" s="187" t="s">
        <v>351</v>
      </c>
      <c r="D43" s="159"/>
      <c r="E43" s="160">
        <v>66.239999999999995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148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7" t="s">
        <v>373</v>
      </c>
      <c r="D44" s="159"/>
      <c r="E44" s="160">
        <v>1.9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148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9">
        <v>13</v>
      </c>
      <c r="B45" s="170" t="s">
        <v>374</v>
      </c>
      <c r="C45" s="186" t="s">
        <v>375</v>
      </c>
      <c r="D45" s="171" t="s">
        <v>139</v>
      </c>
      <c r="E45" s="172">
        <v>75.599999999999994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12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 t="s">
        <v>329</v>
      </c>
      <c r="S45" s="174" t="s">
        <v>141</v>
      </c>
      <c r="T45" s="175" t="s">
        <v>141</v>
      </c>
      <c r="U45" s="157">
        <v>1.7999999999999999E-2</v>
      </c>
      <c r="V45" s="157">
        <f>ROUND(E45*U45,2)</f>
        <v>1.36</v>
      </c>
      <c r="W45" s="157"/>
      <c r="X45" s="157" t="s">
        <v>142</v>
      </c>
      <c r="Y45" s="157" t="s">
        <v>143</v>
      </c>
      <c r="Z45" s="146"/>
      <c r="AA45" s="146"/>
      <c r="AB45" s="146"/>
      <c r="AC45" s="146"/>
      <c r="AD45" s="146"/>
      <c r="AE45" s="146"/>
      <c r="AF45" s="146"/>
      <c r="AG45" s="146" t="s">
        <v>144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249" t="s">
        <v>376</v>
      </c>
      <c r="D46" s="250"/>
      <c r="E46" s="250"/>
      <c r="F46" s="250"/>
      <c r="G46" s="25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146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14</v>
      </c>
      <c r="B47" s="170" t="s">
        <v>377</v>
      </c>
      <c r="C47" s="186" t="s">
        <v>378</v>
      </c>
      <c r="D47" s="171" t="s">
        <v>176</v>
      </c>
      <c r="E47" s="172">
        <v>99.504000000000005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12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 t="s">
        <v>329</v>
      </c>
      <c r="S47" s="174" t="s">
        <v>141</v>
      </c>
      <c r="T47" s="175" t="s">
        <v>141</v>
      </c>
      <c r="U47" s="157">
        <v>0</v>
      </c>
      <c r="V47" s="157">
        <f>ROUND(E47*U47,2)</f>
        <v>0</v>
      </c>
      <c r="W47" s="157"/>
      <c r="X47" s="157" t="s">
        <v>142</v>
      </c>
      <c r="Y47" s="157" t="s">
        <v>143</v>
      </c>
      <c r="Z47" s="146"/>
      <c r="AA47" s="146"/>
      <c r="AB47" s="146"/>
      <c r="AC47" s="146"/>
      <c r="AD47" s="146"/>
      <c r="AE47" s="146"/>
      <c r="AF47" s="146"/>
      <c r="AG47" s="146" t="s">
        <v>144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7" t="s">
        <v>366</v>
      </c>
      <c r="D48" s="159"/>
      <c r="E48" s="160">
        <v>99.504000000000005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148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9">
        <v>15</v>
      </c>
      <c r="B49" s="170" t="s">
        <v>379</v>
      </c>
      <c r="C49" s="186" t="s">
        <v>380</v>
      </c>
      <c r="D49" s="171" t="s">
        <v>181</v>
      </c>
      <c r="E49" s="172">
        <v>136.28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12</v>
      </c>
      <c r="M49" s="174">
        <f>G49*(1+L49/100)</f>
        <v>0</v>
      </c>
      <c r="N49" s="172">
        <v>1</v>
      </c>
      <c r="O49" s="172">
        <f>ROUND(E49*N49,2)</f>
        <v>136.28</v>
      </c>
      <c r="P49" s="172">
        <v>0</v>
      </c>
      <c r="Q49" s="172">
        <f>ROUND(E49*P49,2)</f>
        <v>0</v>
      </c>
      <c r="R49" s="174" t="s">
        <v>277</v>
      </c>
      <c r="S49" s="174" t="s">
        <v>141</v>
      </c>
      <c r="T49" s="175" t="s">
        <v>141</v>
      </c>
      <c r="U49" s="157">
        <v>0</v>
      </c>
      <c r="V49" s="157">
        <f>ROUND(E49*U49,2)</f>
        <v>0</v>
      </c>
      <c r="W49" s="157"/>
      <c r="X49" s="157" t="s">
        <v>278</v>
      </c>
      <c r="Y49" s="157" t="s">
        <v>143</v>
      </c>
      <c r="Z49" s="146"/>
      <c r="AA49" s="146"/>
      <c r="AB49" s="146"/>
      <c r="AC49" s="146"/>
      <c r="AD49" s="146"/>
      <c r="AE49" s="146"/>
      <c r="AF49" s="146"/>
      <c r="AG49" s="146" t="s">
        <v>279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7" t="s">
        <v>381</v>
      </c>
      <c r="D50" s="159"/>
      <c r="E50" s="160">
        <v>136.28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148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2" t="s">
        <v>135</v>
      </c>
      <c r="B51" s="163" t="s">
        <v>51</v>
      </c>
      <c r="C51" s="185" t="s">
        <v>68</v>
      </c>
      <c r="D51" s="164"/>
      <c r="E51" s="165"/>
      <c r="F51" s="166"/>
      <c r="G51" s="166">
        <f>SUMIF(AG52:AG59,"&lt;&gt;NOR",G52:G59)</f>
        <v>0</v>
      </c>
      <c r="H51" s="166"/>
      <c r="I51" s="166">
        <f>SUM(I52:I59)</f>
        <v>0</v>
      </c>
      <c r="J51" s="166"/>
      <c r="K51" s="166">
        <f>SUM(K52:K59)</f>
        <v>0</v>
      </c>
      <c r="L51" s="166"/>
      <c r="M51" s="166">
        <f>SUM(M52:M59)</f>
        <v>0</v>
      </c>
      <c r="N51" s="165"/>
      <c r="O51" s="165">
        <f>SUM(O52:O59)</f>
        <v>3.11</v>
      </c>
      <c r="P51" s="165"/>
      <c r="Q51" s="165">
        <f>SUM(Q52:Q59)</f>
        <v>0</v>
      </c>
      <c r="R51" s="166"/>
      <c r="S51" s="166"/>
      <c r="T51" s="167"/>
      <c r="U51" s="161"/>
      <c r="V51" s="161">
        <f>SUM(V52:V59)</f>
        <v>4.54</v>
      </c>
      <c r="W51" s="161"/>
      <c r="X51" s="161"/>
      <c r="Y51" s="161"/>
      <c r="AG51" t="s">
        <v>136</v>
      </c>
    </row>
    <row r="52" spans="1:60" outlineLevel="1" x14ac:dyDescent="0.2">
      <c r="A52" s="169">
        <v>16</v>
      </c>
      <c r="B52" s="170" t="s">
        <v>382</v>
      </c>
      <c r="C52" s="186" t="s">
        <v>383</v>
      </c>
      <c r="D52" s="171" t="s">
        <v>139</v>
      </c>
      <c r="E52" s="172">
        <v>9.5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12</v>
      </c>
      <c r="M52" s="174">
        <f>G52*(1+L52/100)</f>
        <v>0</v>
      </c>
      <c r="N52" s="172">
        <v>1.7000000000000001E-4</v>
      </c>
      <c r="O52" s="172">
        <f>ROUND(E52*N52,2)</f>
        <v>0</v>
      </c>
      <c r="P52" s="172">
        <v>0</v>
      </c>
      <c r="Q52" s="172">
        <f>ROUND(E52*P52,2)</f>
        <v>0</v>
      </c>
      <c r="R52" s="174" t="s">
        <v>384</v>
      </c>
      <c r="S52" s="174" t="s">
        <v>141</v>
      </c>
      <c r="T52" s="175" t="s">
        <v>141</v>
      </c>
      <c r="U52" s="157">
        <v>7.4999999999999997E-2</v>
      </c>
      <c r="V52" s="157">
        <f>ROUND(E52*U52,2)</f>
        <v>0.71</v>
      </c>
      <c r="W52" s="157"/>
      <c r="X52" s="157" t="s">
        <v>142</v>
      </c>
      <c r="Y52" s="157" t="s">
        <v>143</v>
      </c>
      <c r="Z52" s="146"/>
      <c r="AA52" s="146"/>
      <c r="AB52" s="146"/>
      <c r="AC52" s="146"/>
      <c r="AD52" s="146"/>
      <c r="AE52" s="146"/>
      <c r="AF52" s="146"/>
      <c r="AG52" s="146" t="s">
        <v>144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249" t="s">
        <v>385</v>
      </c>
      <c r="D53" s="250"/>
      <c r="E53" s="250"/>
      <c r="F53" s="250"/>
      <c r="G53" s="25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146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7" t="s">
        <v>386</v>
      </c>
      <c r="D54" s="159"/>
      <c r="E54" s="160">
        <v>9.5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148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9">
        <v>17</v>
      </c>
      <c r="B55" s="170" t="s">
        <v>387</v>
      </c>
      <c r="C55" s="186" t="s">
        <v>388</v>
      </c>
      <c r="D55" s="171" t="s">
        <v>176</v>
      </c>
      <c r="E55" s="172">
        <v>1.9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12</v>
      </c>
      <c r="M55" s="174">
        <f>G55*(1+L55/100)</f>
        <v>0</v>
      </c>
      <c r="N55" s="172">
        <v>1.63</v>
      </c>
      <c r="O55" s="172">
        <f>ROUND(E55*N55,2)</f>
        <v>3.1</v>
      </c>
      <c r="P55" s="172">
        <v>0</v>
      </c>
      <c r="Q55" s="172">
        <f>ROUND(E55*P55,2)</f>
        <v>0</v>
      </c>
      <c r="R55" s="174" t="s">
        <v>384</v>
      </c>
      <c r="S55" s="174" t="s">
        <v>141</v>
      </c>
      <c r="T55" s="175" t="s">
        <v>141</v>
      </c>
      <c r="U55" s="157">
        <v>1.5840000000000001</v>
      </c>
      <c r="V55" s="157">
        <f>ROUND(E55*U55,2)</f>
        <v>3.01</v>
      </c>
      <c r="W55" s="157"/>
      <c r="X55" s="157" t="s">
        <v>142</v>
      </c>
      <c r="Y55" s="157" t="s">
        <v>143</v>
      </c>
      <c r="Z55" s="146"/>
      <c r="AA55" s="146"/>
      <c r="AB55" s="146"/>
      <c r="AC55" s="146"/>
      <c r="AD55" s="146"/>
      <c r="AE55" s="146"/>
      <c r="AF55" s="146"/>
      <c r="AG55" s="146" t="s">
        <v>144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87" t="s">
        <v>373</v>
      </c>
      <c r="D56" s="159"/>
      <c r="E56" s="160">
        <v>1.9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148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7">
        <v>18</v>
      </c>
      <c r="B57" s="178" t="s">
        <v>389</v>
      </c>
      <c r="C57" s="188" t="s">
        <v>390</v>
      </c>
      <c r="D57" s="179" t="s">
        <v>167</v>
      </c>
      <c r="E57" s="180">
        <v>19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12</v>
      </c>
      <c r="M57" s="182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2" t="s">
        <v>391</v>
      </c>
      <c r="S57" s="182" t="s">
        <v>141</v>
      </c>
      <c r="T57" s="183" t="s">
        <v>141</v>
      </c>
      <c r="U57" s="157">
        <v>4.3400000000000001E-2</v>
      </c>
      <c r="V57" s="157">
        <f>ROUND(E57*U57,2)</f>
        <v>0.82</v>
      </c>
      <c r="W57" s="157"/>
      <c r="X57" s="157" t="s">
        <v>142</v>
      </c>
      <c r="Y57" s="157" t="s">
        <v>143</v>
      </c>
      <c r="Z57" s="146"/>
      <c r="AA57" s="146"/>
      <c r="AB57" s="146"/>
      <c r="AC57" s="146"/>
      <c r="AD57" s="146"/>
      <c r="AE57" s="146"/>
      <c r="AF57" s="146"/>
      <c r="AG57" s="146" t="s">
        <v>144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7">
        <v>19</v>
      </c>
      <c r="B58" s="178" t="s">
        <v>392</v>
      </c>
      <c r="C58" s="188" t="s">
        <v>393</v>
      </c>
      <c r="D58" s="179" t="s">
        <v>167</v>
      </c>
      <c r="E58" s="180">
        <v>19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12</v>
      </c>
      <c r="M58" s="182">
        <f>G58*(1+L58/100)</f>
        <v>0</v>
      </c>
      <c r="N58" s="180">
        <v>4.8000000000000001E-4</v>
      </c>
      <c r="O58" s="180">
        <f>ROUND(E58*N58,2)</f>
        <v>0.01</v>
      </c>
      <c r="P58" s="180">
        <v>0</v>
      </c>
      <c r="Q58" s="180">
        <f>ROUND(E58*P58,2)</f>
        <v>0</v>
      </c>
      <c r="R58" s="182" t="s">
        <v>277</v>
      </c>
      <c r="S58" s="182" t="s">
        <v>141</v>
      </c>
      <c r="T58" s="183" t="s">
        <v>141</v>
      </c>
      <c r="U58" s="157">
        <v>0</v>
      </c>
      <c r="V58" s="157">
        <f>ROUND(E58*U58,2)</f>
        <v>0</v>
      </c>
      <c r="W58" s="157"/>
      <c r="X58" s="157" t="s">
        <v>278</v>
      </c>
      <c r="Y58" s="157" t="s">
        <v>143</v>
      </c>
      <c r="Z58" s="146"/>
      <c r="AA58" s="146"/>
      <c r="AB58" s="146"/>
      <c r="AC58" s="146"/>
      <c r="AD58" s="146"/>
      <c r="AE58" s="146"/>
      <c r="AF58" s="146"/>
      <c r="AG58" s="146" t="s">
        <v>279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7">
        <v>20</v>
      </c>
      <c r="B59" s="178" t="s">
        <v>394</v>
      </c>
      <c r="C59" s="188" t="s">
        <v>395</v>
      </c>
      <c r="D59" s="179" t="s">
        <v>139</v>
      </c>
      <c r="E59" s="180">
        <v>9.5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12</v>
      </c>
      <c r="M59" s="182">
        <f>G59*(1+L59/100)</f>
        <v>0</v>
      </c>
      <c r="N59" s="180">
        <v>2.2000000000000001E-4</v>
      </c>
      <c r="O59" s="180">
        <f>ROUND(E59*N59,2)</f>
        <v>0</v>
      </c>
      <c r="P59" s="180">
        <v>0</v>
      </c>
      <c r="Q59" s="180">
        <f>ROUND(E59*P59,2)</f>
        <v>0</v>
      </c>
      <c r="R59" s="182" t="s">
        <v>277</v>
      </c>
      <c r="S59" s="182" t="s">
        <v>141</v>
      </c>
      <c r="T59" s="183" t="s">
        <v>141</v>
      </c>
      <c r="U59" s="157">
        <v>0</v>
      </c>
      <c r="V59" s="157">
        <f>ROUND(E59*U59,2)</f>
        <v>0</v>
      </c>
      <c r="W59" s="157"/>
      <c r="X59" s="157" t="s">
        <v>278</v>
      </c>
      <c r="Y59" s="157" t="s">
        <v>143</v>
      </c>
      <c r="Z59" s="146"/>
      <c r="AA59" s="146"/>
      <c r="AB59" s="146"/>
      <c r="AC59" s="146"/>
      <c r="AD59" s="146"/>
      <c r="AE59" s="146"/>
      <c r="AF59" s="146"/>
      <c r="AG59" s="146" t="s">
        <v>279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62" t="s">
        <v>135</v>
      </c>
      <c r="B60" s="163" t="s">
        <v>53</v>
      </c>
      <c r="C60" s="185" t="s">
        <v>69</v>
      </c>
      <c r="D60" s="164"/>
      <c r="E60" s="165"/>
      <c r="F60" s="166"/>
      <c r="G60" s="166">
        <f>SUMIF(AG61:AG65,"&lt;&gt;NOR",G61:G65)</f>
        <v>0</v>
      </c>
      <c r="H60" s="166"/>
      <c r="I60" s="166">
        <f>SUM(I61:I65)</f>
        <v>0</v>
      </c>
      <c r="J60" s="166"/>
      <c r="K60" s="166">
        <f>SUM(K61:K65)</f>
        <v>0</v>
      </c>
      <c r="L60" s="166"/>
      <c r="M60" s="166">
        <f>SUM(M61:M65)</f>
        <v>0</v>
      </c>
      <c r="N60" s="165"/>
      <c r="O60" s="165">
        <f>SUM(O61:O65)</f>
        <v>0.13</v>
      </c>
      <c r="P60" s="165"/>
      <c r="Q60" s="165">
        <f>SUM(Q61:Q65)</f>
        <v>0</v>
      </c>
      <c r="R60" s="166"/>
      <c r="S60" s="166"/>
      <c r="T60" s="167"/>
      <c r="U60" s="161"/>
      <c r="V60" s="161">
        <f>SUM(V61:V65)</f>
        <v>43.98</v>
      </c>
      <c r="W60" s="161"/>
      <c r="X60" s="161"/>
      <c r="Y60" s="161"/>
      <c r="AG60" t="s">
        <v>136</v>
      </c>
    </row>
    <row r="61" spans="1:60" ht="22.5" outlineLevel="1" x14ac:dyDescent="0.2">
      <c r="A61" s="169">
        <v>21</v>
      </c>
      <c r="B61" s="170" t="s">
        <v>396</v>
      </c>
      <c r="C61" s="186" t="s">
        <v>397</v>
      </c>
      <c r="D61" s="171" t="s">
        <v>167</v>
      </c>
      <c r="E61" s="172">
        <v>13.324999999999999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12</v>
      </c>
      <c r="M61" s="174">
        <f>G61*(1+L61/100)</f>
        <v>0</v>
      </c>
      <c r="N61" s="172">
        <v>5.3600000000000002E-3</v>
      </c>
      <c r="O61" s="172">
        <f>ROUND(E61*N61,2)</f>
        <v>7.0000000000000007E-2</v>
      </c>
      <c r="P61" s="172">
        <v>0</v>
      </c>
      <c r="Q61" s="172">
        <f>ROUND(E61*P61,2)</f>
        <v>0</v>
      </c>
      <c r="R61" s="174" t="s">
        <v>168</v>
      </c>
      <c r="S61" s="174" t="s">
        <v>141</v>
      </c>
      <c r="T61" s="175" t="s">
        <v>141</v>
      </c>
      <c r="U61" s="157">
        <v>3</v>
      </c>
      <c r="V61" s="157">
        <f>ROUND(E61*U61,2)</f>
        <v>39.979999999999997</v>
      </c>
      <c r="W61" s="157"/>
      <c r="X61" s="157" t="s">
        <v>142</v>
      </c>
      <c r="Y61" s="157" t="s">
        <v>143</v>
      </c>
      <c r="Z61" s="146"/>
      <c r="AA61" s="146"/>
      <c r="AB61" s="146"/>
      <c r="AC61" s="146"/>
      <c r="AD61" s="146"/>
      <c r="AE61" s="146"/>
      <c r="AF61" s="146"/>
      <c r="AG61" s="146" t="s">
        <v>144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7" t="s">
        <v>398</v>
      </c>
      <c r="D62" s="159"/>
      <c r="E62" s="160">
        <v>13.324999999999999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148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9">
        <v>22</v>
      </c>
      <c r="B63" s="170" t="s">
        <v>399</v>
      </c>
      <c r="C63" s="186" t="s">
        <v>400</v>
      </c>
      <c r="D63" s="171" t="s">
        <v>248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12</v>
      </c>
      <c r="M63" s="174">
        <f>G63*(1+L63/100)</f>
        <v>0</v>
      </c>
      <c r="N63" s="172">
        <v>4.0000000000000002E-4</v>
      </c>
      <c r="O63" s="172">
        <f>ROUND(E63*N63,2)</f>
        <v>0</v>
      </c>
      <c r="P63" s="172">
        <v>0</v>
      </c>
      <c r="Q63" s="172">
        <f>ROUND(E63*P63,2)</f>
        <v>0</v>
      </c>
      <c r="R63" s="174" t="s">
        <v>140</v>
      </c>
      <c r="S63" s="174" t="s">
        <v>141</v>
      </c>
      <c r="T63" s="175" t="s">
        <v>141</v>
      </c>
      <c r="U63" s="157">
        <v>4</v>
      </c>
      <c r="V63" s="157">
        <f>ROUND(E63*U63,2)</f>
        <v>4</v>
      </c>
      <c r="W63" s="157"/>
      <c r="X63" s="157" t="s">
        <v>142</v>
      </c>
      <c r="Y63" s="157" t="s">
        <v>143</v>
      </c>
      <c r="Z63" s="146"/>
      <c r="AA63" s="146"/>
      <c r="AB63" s="146"/>
      <c r="AC63" s="146"/>
      <c r="AD63" s="146"/>
      <c r="AE63" s="146"/>
      <c r="AF63" s="146"/>
      <c r="AG63" s="146" t="s">
        <v>144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249" t="s">
        <v>401</v>
      </c>
      <c r="D64" s="250"/>
      <c r="E64" s="250"/>
      <c r="F64" s="250"/>
      <c r="G64" s="25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146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76" t="str">
        <f>C64</f>
        <v>osazení hmoždinek, nanesení těsnicího tmelu, vložení roštu, osazení tělesa světlíku a přišroubování, montáž zápachové uzávěrky,</v>
      </c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7">
        <v>23</v>
      </c>
      <c r="B65" s="178" t="s">
        <v>402</v>
      </c>
      <c r="C65" s="188" t="s">
        <v>403</v>
      </c>
      <c r="D65" s="179" t="s">
        <v>248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12</v>
      </c>
      <c r="M65" s="182">
        <f>G65*(1+L65/100)</f>
        <v>0</v>
      </c>
      <c r="N65" s="180">
        <v>5.8999999999999997E-2</v>
      </c>
      <c r="O65" s="180">
        <f>ROUND(E65*N65,2)</f>
        <v>0.06</v>
      </c>
      <c r="P65" s="180">
        <v>0</v>
      </c>
      <c r="Q65" s="180">
        <f>ROUND(E65*P65,2)</f>
        <v>0</v>
      </c>
      <c r="R65" s="182" t="s">
        <v>277</v>
      </c>
      <c r="S65" s="182" t="s">
        <v>141</v>
      </c>
      <c r="T65" s="183" t="s">
        <v>141</v>
      </c>
      <c r="U65" s="157">
        <v>0</v>
      </c>
      <c r="V65" s="157">
        <f>ROUND(E65*U65,2)</f>
        <v>0</v>
      </c>
      <c r="W65" s="157"/>
      <c r="X65" s="157" t="s">
        <v>278</v>
      </c>
      <c r="Y65" s="157" t="s">
        <v>143</v>
      </c>
      <c r="Z65" s="146"/>
      <c r="AA65" s="146"/>
      <c r="AB65" s="146"/>
      <c r="AC65" s="146"/>
      <c r="AD65" s="146"/>
      <c r="AE65" s="146"/>
      <c r="AF65" s="146"/>
      <c r="AG65" s="146" t="s">
        <v>279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162" t="s">
        <v>135</v>
      </c>
      <c r="B66" s="163" t="s">
        <v>70</v>
      </c>
      <c r="C66" s="185" t="s">
        <v>71</v>
      </c>
      <c r="D66" s="164"/>
      <c r="E66" s="165"/>
      <c r="F66" s="166"/>
      <c r="G66" s="166">
        <f>SUMIF(AG67:AG74,"&lt;&gt;NOR",G67:G74)</f>
        <v>0</v>
      </c>
      <c r="H66" s="166"/>
      <c r="I66" s="166">
        <f>SUM(I67:I74)</f>
        <v>0</v>
      </c>
      <c r="J66" s="166"/>
      <c r="K66" s="166">
        <f>SUM(K67:K74)</f>
        <v>0</v>
      </c>
      <c r="L66" s="166"/>
      <c r="M66" s="166">
        <f>SUM(M67:M74)</f>
        <v>0</v>
      </c>
      <c r="N66" s="165"/>
      <c r="O66" s="165">
        <f>SUM(O67:O74)</f>
        <v>79.260000000000005</v>
      </c>
      <c r="P66" s="165"/>
      <c r="Q66" s="165">
        <f>SUM(Q67:Q74)</f>
        <v>0</v>
      </c>
      <c r="R66" s="166"/>
      <c r="S66" s="166"/>
      <c r="T66" s="167"/>
      <c r="U66" s="161"/>
      <c r="V66" s="161">
        <f>SUM(V67:V74)</f>
        <v>48.02</v>
      </c>
      <c r="W66" s="161"/>
      <c r="X66" s="161"/>
      <c r="Y66" s="161"/>
      <c r="AG66" t="s">
        <v>136</v>
      </c>
    </row>
    <row r="67" spans="1:60" ht="22.5" outlineLevel="1" x14ac:dyDescent="0.2">
      <c r="A67" s="177">
        <v>24</v>
      </c>
      <c r="B67" s="178" t="s">
        <v>404</v>
      </c>
      <c r="C67" s="188" t="s">
        <v>405</v>
      </c>
      <c r="D67" s="179" t="s">
        <v>139</v>
      </c>
      <c r="E67" s="180">
        <v>75.599999999999994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12</v>
      </c>
      <c r="M67" s="182">
        <f>G67*(1+L67/100)</f>
        <v>0</v>
      </c>
      <c r="N67" s="180">
        <v>0.46</v>
      </c>
      <c r="O67" s="180">
        <f>ROUND(E67*N67,2)</f>
        <v>34.78</v>
      </c>
      <c r="P67" s="180">
        <v>0</v>
      </c>
      <c r="Q67" s="180">
        <f>ROUND(E67*P67,2)</f>
        <v>0</v>
      </c>
      <c r="R67" s="182" t="s">
        <v>334</v>
      </c>
      <c r="S67" s="182" t="s">
        <v>141</v>
      </c>
      <c r="T67" s="183" t="s">
        <v>141</v>
      </c>
      <c r="U67" s="157">
        <v>2.9000000000000001E-2</v>
      </c>
      <c r="V67" s="157">
        <f>ROUND(E67*U67,2)</f>
        <v>2.19</v>
      </c>
      <c r="W67" s="157"/>
      <c r="X67" s="157" t="s">
        <v>142</v>
      </c>
      <c r="Y67" s="157" t="s">
        <v>143</v>
      </c>
      <c r="Z67" s="146"/>
      <c r="AA67" s="146"/>
      <c r="AB67" s="146"/>
      <c r="AC67" s="146"/>
      <c r="AD67" s="146"/>
      <c r="AE67" s="146"/>
      <c r="AF67" s="146"/>
      <c r="AG67" s="146" t="s">
        <v>144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7">
        <v>25</v>
      </c>
      <c r="B68" s="178" t="s">
        <v>406</v>
      </c>
      <c r="C68" s="188" t="s">
        <v>407</v>
      </c>
      <c r="D68" s="179" t="s">
        <v>139</v>
      </c>
      <c r="E68" s="180">
        <v>75.599999999999994</v>
      </c>
      <c r="F68" s="181"/>
      <c r="G68" s="182">
        <f>ROUND(E68*F68,2)</f>
        <v>0</v>
      </c>
      <c r="H68" s="181"/>
      <c r="I68" s="182">
        <f>ROUND(E68*H68,2)</f>
        <v>0</v>
      </c>
      <c r="J68" s="181"/>
      <c r="K68" s="182">
        <f>ROUND(E68*J68,2)</f>
        <v>0</v>
      </c>
      <c r="L68" s="182">
        <v>12</v>
      </c>
      <c r="M68" s="182">
        <f>G68*(1+L68/100)</f>
        <v>0</v>
      </c>
      <c r="N68" s="180">
        <v>0.46</v>
      </c>
      <c r="O68" s="180">
        <f>ROUND(E68*N68,2)</f>
        <v>34.78</v>
      </c>
      <c r="P68" s="180">
        <v>0</v>
      </c>
      <c r="Q68" s="180">
        <f>ROUND(E68*P68,2)</f>
        <v>0</v>
      </c>
      <c r="R68" s="182" t="s">
        <v>334</v>
      </c>
      <c r="S68" s="182" t="s">
        <v>141</v>
      </c>
      <c r="T68" s="183" t="s">
        <v>141</v>
      </c>
      <c r="U68" s="157">
        <v>2.9000000000000001E-2</v>
      </c>
      <c r="V68" s="157">
        <f>ROUND(E68*U68,2)</f>
        <v>2.19</v>
      </c>
      <c r="W68" s="157"/>
      <c r="X68" s="157" t="s">
        <v>142</v>
      </c>
      <c r="Y68" s="157" t="s">
        <v>143</v>
      </c>
      <c r="Z68" s="146"/>
      <c r="AA68" s="146"/>
      <c r="AB68" s="146"/>
      <c r="AC68" s="146"/>
      <c r="AD68" s="146"/>
      <c r="AE68" s="146"/>
      <c r="AF68" s="146"/>
      <c r="AG68" s="146" t="s">
        <v>144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26</v>
      </c>
      <c r="B69" s="170" t="s">
        <v>408</v>
      </c>
      <c r="C69" s="186" t="s">
        <v>409</v>
      </c>
      <c r="D69" s="171" t="s">
        <v>139</v>
      </c>
      <c r="E69" s="172">
        <v>75.599999999999994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12</v>
      </c>
      <c r="M69" s="174">
        <f>G69*(1+L69/100)</f>
        <v>0</v>
      </c>
      <c r="N69" s="172">
        <v>7.3899999999999993E-2</v>
      </c>
      <c r="O69" s="172">
        <f>ROUND(E69*N69,2)</f>
        <v>5.59</v>
      </c>
      <c r="P69" s="172">
        <v>0</v>
      </c>
      <c r="Q69" s="172">
        <f>ROUND(E69*P69,2)</f>
        <v>0</v>
      </c>
      <c r="R69" s="174" t="s">
        <v>334</v>
      </c>
      <c r="S69" s="174" t="s">
        <v>141</v>
      </c>
      <c r="T69" s="175" t="s">
        <v>141</v>
      </c>
      <c r="U69" s="157">
        <v>0.47799999999999998</v>
      </c>
      <c r="V69" s="157">
        <f>ROUND(E69*U69,2)</f>
        <v>36.14</v>
      </c>
      <c r="W69" s="157"/>
      <c r="X69" s="157" t="s">
        <v>142</v>
      </c>
      <c r="Y69" s="157" t="s">
        <v>143</v>
      </c>
      <c r="Z69" s="146"/>
      <c r="AA69" s="146"/>
      <c r="AB69" s="146"/>
      <c r="AC69" s="146"/>
      <c r="AD69" s="146"/>
      <c r="AE69" s="146"/>
      <c r="AF69" s="146"/>
      <c r="AG69" s="146" t="s">
        <v>144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2" x14ac:dyDescent="0.2">
      <c r="A70" s="153"/>
      <c r="B70" s="154"/>
      <c r="C70" s="249" t="s">
        <v>410</v>
      </c>
      <c r="D70" s="250"/>
      <c r="E70" s="250"/>
      <c r="F70" s="250"/>
      <c r="G70" s="25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146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76" t="str">
        <f>C70</f>
        <v>s provedením lože z kameniva drceného, s vyplněním spár, s dvojitým hutněním a se smetením přebytečného materiálu na krajnici. S dodáním hmot pro lože a výplň spár.</v>
      </c>
      <c r="BB70" s="146"/>
      <c r="BC70" s="146"/>
      <c r="BD70" s="146"/>
      <c r="BE70" s="146"/>
      <c r="BF70" s="146"/>
      <c r="BG70" s="146"/>
      <c r="BH70" s="146"/>
    </row>
    <row r="71" spans="1:60" ht="33.75" outlineLevel="1" x14ac:dyDescent="0.2">
      <c r="A71" s="169">
        <v>27</v>
      </c>
      <c r="B71" s="170" t="s">
        <v>411</v>
      </c>
      <c r="C71" s="186" t="s">
        <v>412</v>
      </c>
      <c r="D71" s="171" t="s">
        <v>167</v>
      </c>
      <c r="E71" s="172">
        <v>10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12</v>
      </c>
      <c r="M71" s="174">
        <f>G71*(1+L71/100)</f>
        <v>0</v>
      </c>
      <c r="N71" s="172">
        <v>0.27811999999999998</v>
      </c>
      <c r="O71" s="172">
        <f>ROUND(E71*N71,2)</f>
        <v>2.78</v>
      </c>
      <c r="P71" s="172">
        <v>0</v>
      </c>
      <c r="Q71" s="172">
        <f>ROUND(E71*P71,2)</f>
        <v>0</v>
      </c>
      <c r="R71" s="174" t="s">
        <v>413</v>
      </c>
      <c r="S71" s="174" t="s">
        <v>141</v>
      </c>
      <c r="T71" s="175" t="s">
        <v>141</v>
      </c>
      <c r="U71" s="157">
        <v>0.75005999999999995</v>
      </c>
      <c r="V71" s="157">
        <f>ROUND(E71*U71,2)</f>
        <v>7.5</v>
      </c>
      <c r="W71" s="157"/>
      <c r="X71" s="157" t="s">
        <v>298</v>
      </c>
      <c r="Y71" s="157" t="s">
        <v>143</v>
      </c>
      <c r="Z71" s="146"/>
      <c r="AA71" s="146"/>
      <c r="AB71" s="146"/>
      <c r="AC71" s="146"/>
      <c r="AD71" s="146"/>
      <c r="AE71" s="146"/>
      <c r="AF71" s="146"/>
      <c r="AG71" s="146" t="s">
        <v>299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2" x14ac:dyDescent="0.2">
      <c r="A72" s="153"/>
      <c r="B72" s="154"/>
      <c r="C72" s="249" t="s">
        <v>414</v>
      </c>
      <c r="D72" s="250"/>
      <c r="E72" s="250"/>
      <c r="F72" s="250"/>
      <c r="G72" s="25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146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76" t="str">
        <f>C72</f>
        <v>montáž odvodňovacích žlabů a vpustí k odvodňovacím žlabům z polymerbetonu, včetně betonového lože popř. obetonování, s dodávkou žlabů a vpustí.</v>
      </c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9">
        <v>28</v>
      </c>
      <c r="B73" s="170" t="s">
        <v>415</v>
      </c>
      <c r="C73" s="186" t="s">
        <v>416</v>
      </c>
      <c r="D73" s="171" t="s">
        <v>139</v>
      </c>
      <c r="E73" s="172">
        <v>7.56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12</v>
      </c>
      <c r="M73" s="174">
        <f>G73*(1+L73/100)</f>
        <v>0</v>
      </c>
      <c r="N73" s="172">
        <v>0.17599999999999999</v>
      </c>
      <c r="O73" s="172">
        <f>ROUND(E73*N73,2)</f>
        <v>1.33</v>
      </c>
      <c r="P73" s="172">
        <v>0</v>
      </c>
      <c r="Q73" s="172">
        <f>ROUND(E73*P73,2)</f>
        <v>0</v>
      </c>
      <c r="R73" s="174" t="s">
        <v>277</v>
      </c>
      <c r="S73" s="174" t="s">
        <v>141</v>
      </c>
      <c r="T73" s="175" t="s">
        <v>141</v>
      </c>
      <c r="U73" s="157">
        <v>0</v>
      </c>
      <c r="V73" s="157">
        <f>ROUND(E73*U73,2)</f>
        <v>0</v>
      </c>
      <c r="W73" s="157"/>
      <c r="X73" s="157" t="s">
        <v>278</v>
      </c>
      <c r="Y73" s="157" t="s">
        <v>143</v>
      </c>
      <c r="Z73" s="146"/>
      <c r="AA73" s="146"/>
      <c r="AB73" s="146"/>
      <c r="AC73" s="146"/>
      <c r="AD73" s="146"/>
      <c r="AE73" s="146"/>
      <c r="AF73" s="146"/>
      <c r="AG73" s="146" t="s">
        <v>279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7" t="s">
        <v>417</v>
      </c>
      <c r="D74" s="159"/>
      <c r="E74" s="160">
        <v>7.56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148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2" t="s">
        <v>135</v>
      </c>
      <c r="B75" s="163" t="s">
        <v>74</v>
      </c>
      <c r="C75" s="185" t="s">
        <v>75</v>
      </c>
      <c r="D75" s="164"/>
      <c r="E75" s="165"/>
      <c r="F75" s="166"/>
      <c r="G75" s="166">
        <f>SUMIF(AG76:AG77,"&lt;&gt;NOR",G76:G77)</f>
        <v>0</v>
      </c>
      <c r="H75" s="166"/>
      <c r="I75" s="166">
        <f>SUM(I76:I77)</f>
        <v>0</v>
      </c>
      <c r="J75" s="166"/>
      <c r="K75" s="166">
        <f>SUM(K76:K77)</f>
        <v>0</v>
      </c>
      <c r="L75" s="166"/>
      <c r="M75" s="166">
        <f>SUM(M76:M77)</f>
        <v>0</v>
      </c>
      <c r="N75" s="165"/>
      <c r="O75" s="165">
        <f>SUM(O76:O77)</f>
        <v>0.86</v>
      </c>
      <c r="P75" s="165"/>
      <c r="Q75" s="165">
        <f>SUM(Q76:Q77)</f>
        <v>0</v>
      </c>
      <c r="R75" s="166"/>
      <c r="S75" s="166"/>
      <c r="T75" s="167"/>
      <c r="U75" s="161"/>
      <c r="V75" s="161">
        <f>SUM(V76:V77)</f>
        <v>14.73</v>
      </c>
      <c r="W75" s="161"/>
      <c r="X75" s="161"/>
      <c r="Y75" s="161"/>
      <c r="AG75" t="s">
        <v>136</v>
      </c>
    </row>
    <row r="76" spans="1:60" outlineLevel="1" x14ac:dyDescent="0.2">
      <c r="A76" s="169">
        <v>29</v>
      </c>
      <c r="B76" s="170" t="s">
        <v>418</v>
      </c>
      <c r="C76" s="186" t="s">
        <v>419</v>
      </c>
      <c r="D76" s="171" t="s">
        <v>139</v>
      </c>
      <c r="E76" s="172">
        <v>40.905000000000001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12</v>
      </c>
      <c r="M76" s="174">
        <f>G76*(1+L76/100)</f>
        <v>0</v>
      </c>
      <c r="N76" s="172">
        <v>2.1000000000000001E-2</v>
      </c>
      <c r="O76" s="172">
        <f>ROUND(E76*N76,2)</f>
        <v>0.86</v>
      </c>
      <c r="P76" s="172">
        <v>0</v>
      </c>
      <c r="Q76" s="172">
        <f>ROUND(E76*P76,2)</f>
        <v>0</v>
      </c>
      <c r="R76" s="174"/>
      <c r="S76" s="174" t="s">
        <v>141</v>
      </c>
      <c r="T76" s="175" t="s">
        <v>141</v>
      </c>
      <c r="U76" s="157">
        <v>0.36</v>
      </c>
      <c r="V76" s="157">
        <f>ROUND(E76*U76,2)</f>
        <v>14.73</v>
      </c>
      <c r="W76" s="157"/>
      <c r="X76" s="157" t="s">
        <v>142</v>
      </c>
      <c r="Y76" s="157" t="s">
        <v>143</v>
      </c>
      <c r="Z76" s="146"/>
      <c r="AA76" s="146"/>
      <c r="AB76" s="146"/>
      <c r="AC76" s="146"/>
      <c r="AD76" s="146"/>
      <c r="AE76" s="146"/>
      <c r="AF76" s="146"/>
      <c r="AG76" s="146" t="s">
        <v>144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7" t="s">
        <v>420</v>
      </c>
      <c r="D77" s="159"/>
      <c r="E77" s="160">
        <v>40.905000000000001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148</v>
      </c>
      <c r="AH77" s="146">
        <v>5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x14ac:dyDescent="0.2">
      <c r="A78" s="162" t="s">
        <v>135</v>
      </c>
      <c r="B78" s="163" t="s">
        <v>80</v>
      </c>
      <c r="C78" s="185" t="s">
        <v>81</v>
      </c>
      <c r="D78" s="164"/>
      <c r="E78" s="165"/>
      <c r="F78" s="166"/>
      <c r="G78" s="166">
        <f>SUMIF(AG79:AG80,"&lt;&gt;NOR",G79:G80)</f>
        <v>0</v>
      </c>
      <c r="H78" s="166"/>
      <c r="I78" s="166">
        <f>SUM(I79:I80)</f>
        <v>0</v>
      </c>
      <c r="J78" s="166"/>
      <c r="K78" s="166">
        <f>SUM(K79:K80)</f>
        <v>0</v>
      </c>
      <c r="L78" s="166"/>
      <c r="M78" s="166">
        <f>SUM(M79:M80)</f>
        <v>0</v>
      </c>
      <c r="N78" s="165"/>
      <c r="O78" s="165">
        <f>SUM(O79:O80)</f>
        <v>3.68</v>
      </c>
      <c r="P78" s="165"/>
      <c r="Q78" s="165">
        <f>SUM(Q79:Q80)</f>
        <v>0</v>
      </c>
      <c r="R78" s="166"/>
      <c r="S78" s="166"/>
      <c r="T78" s="167"/>
      <c r="U78" s="161"/>
      <c r="V78" s="161">
        <f>SUM(V79:V80)</f>
        <v>32.32</v>
      </c>
      <c r="W78" s="161"/>
      <c r="X78" s="161"/>
      <c r="Y78" s="161"/>
      <c r="AG78" t="s">
        <v>136</v>
      </c>
    </row>
    <row r="79" spans="1:60" outlineLevel="1" x14ac:dyDescent="0.2">
      <c r="A79" s="177">
        <v>30</v>
      </c>
      <c r="B79" s="178" t="s">
        <v>421</v>
      </c>
      <c r="C79" s="188" t="s">
        <v>422</v>
      </c>
      <c r="D79" s="179" t="s">
        <v>248</v>
      </c>
      <c r="E79" s="180">
        <v>1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12</v>
      </c>
      <c r="M79" s="182">
        <f>G79*(1+L79/100)</f>
        <v>0</v>
      </c>
      <c r="N79" s="180">
        <v>0.43093999999999999</v>
      </c>
      <c r="O79" s="180">
        <f>ROUND(E79*N79,2)</f>
        <v>0.43</v>
      </c>
      <c r="P79" s="180">
        <v>0</v>
      </c>
      <c r="Q79" s="180">
        <f>ROUND(E79*P79,2)</f>
        <v>0</v>
      </c>
      <c r="R79" s="182"/>
      <c r="S79" s="182" t="s">
        <v>194</v>
      </c>
      <c r="T79" s="183" t="s">
        <v>141</v>
      </c>
      <c r="U79" s="157">
        <v>3.8170000000000002</v>
      </c>
      <c r="V79" s="157">
        <f>ROUND(E79*U79,2)</f>
        <v>3.82</v>
      </c>
      <c r="W79" s="157"/>
      <c r="X79" s="157" t="s">
        <v>142</v>
      </c>
      <c r="Y79" s="157" t="s">
        <v>143</v>
      </c>
      <c r="Z79" s="146"/>
      <c r="AA79" s="146"/>
      <c r="AB79" s="146"/>
      <c r="AC79" s="146"/>
      <c r="AD79" s="146"/>
      <c r="AE79" s="146"/>
      <c r="AF79" s="146"/>
      <c r="AG79" s="146" t="s">
        <v>144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7">
        <v>31</v>
      </c>
      <c r="B80" s="178" t="s">
        <v>423</v>
      </c>
      <c r="C80" s="188" t="s">
        <v>424</v>
      </c>
      <c r="D80" s="179" t="s">
        <v>167</v>
      </c>
      <c r="E80" s="180">
        <v>15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12</v>
      </c>
      <c r="M80" s="182">
        <f>G80*(1+L80/100)</f>
        <v>0</v>
      </c>
      <c r="N80" s="180">
        <v>0.21664</v>
      </c>
      <c r="O80" s="180">
        <f>ROUND(E80*N80,2)</f>
        <v>3.25</v>
      </c>
      <c r="P80" s="180">
        <v>0</v>
      </c>
      <c r="Q80" s="180">
        <f>ROUND(E80*P80,2)</f>
        <v>0</v>
      </c>
      <c r="R80" s="182" t="s">
        <v>425</v>
      </c>
      <c r="S80" s="182" t="s">
        <v>141</v>
      </c>
      <c r="T80" s="183" t="s">
        <v>141</v>
      </c>
      <c r="U80" s="157">
        <v>1.89974</v>
      </c>
      <c r="V80" s="157">
        <f>ROUND(E80*U80,2)</f>
        <v>28.5</v>
      </c>
      <c r="W80" s="157"/>
      <c r="X80" s="157" t="s">
        <v>298</v>
      </c>
      <c r="Y80" s="157" t="s">
        <v>143</v>
      </c>
      <c r="Z80" s="146"/>
      <c r="AA80" s="146"/>
      <c r="AB80" s="146"/>
      <c r="AC80" s="146"/>
      <c r="AD80" s="146"/>
      <c r="AE80" s="146"/>
      <c r="AF80" s="146"/>
      <c r="AG80" s="146" t="s">
        <v>299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2" t="s">
        <v>135</v>
      </c>
      <c r="B81" s="163" t="s">
        <v>82</v>
      </c>
      <c r="C81" s="185" t="s">
        <v>83</v>
      </c>
      <c r="D81" s="164"/>
      <c r="E81" s="165"/>
      <c r="F81" s="166"/>
      <c r="G81" s="166">
        <f>SUMIF(AG82:AG84,"&lt;&gt;NOR",G82:G84)</f>
        <v>0</v>
      </c>
      <c r="H81" s="166"/>
      <c r="I81" s="166">
        <f>SUM(I82:I84)</f>
        <v>0</v>
      </c>
      <c r="J81" s="166"/>
      <c r="K81" s="166">
        <f>SUM(K82:K84)</f>
        <v>0</v>
      </c>
      <c r="L81" s="166"/>
      <c r="M81" s="166">
        <f>SUM(M82:M84)</f>
        <v>0</v>
      </c>
      <c r="N81" s="165"/>
      <c r="O81" s="165">
        <f>SUM(O82:O84)</f>
        <v>4.43</v>
      </c>
      <c r="P81" s="165"/>
      <c r="Q81" s="165">
        <f>SUM(Q82:Q84)</f>
        <v>0</v>
      </c>
      <c r="R81" s="166"/>
      <c r="S81" s="166"/>
      <c r="T81" s="167"/>
      <c r="U81" s="161"/>
      <c r="V81" s="161">
        <f>SUM(V82:V84)</f>
        <v>3.74</v>
      </c>
      <c r="W81" s="161"/>
      <c r="X81" s="161"/>
      <c r="Y81" s="161"/>
      <c r="AG81" t="s">
        <v>136</v>
      </c>
    </row>
    <row r="82" spans="1:60" ht="22.5" outlineLevel="1" x14ac:dyDescent="0.2">
      <c r="A82" s="169">
        <v>32</v>
      </c>
      <c r="B82" s="170" t="s">
        <v>426</v>
      </c>
      <c r="C82" s="186" t="s">
        <v>427</v>
      </c>
      <c r="D82" s="171" t="s">
        <v>167</v>
      </c>
      <c r="E82" s="172">
        <v>23.1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12</v>
      </c>
      <c r="M82" s="174">
        <f>G82*(1+L82/100)</f>
        <v>0</v>
      </c>
      <c r="N82" s="172">
        <v>0.19189000000000001</v>
      </c>
      <c r="O82" s="172">
        <f>ROUND(E82*N82,2)</f>
        <v>4.43</v>
      </c>
      <c r="P82" s="172">
        <v>0</v>
      </c>
      <c r="Q82" s="172">
        <f>ROUND(E82*P82,2)</f>
        <v>0</v>
      </c>
      <c r="R82" s="174" t="s">
        <v>334</v>
      </c>
      <c r="S82" s="174" t="s">
        <v>141</v>
      </c>
      <c r="T82" s="175" t="s">
        <v>141</v>
      </c>
      <c r="U82" s="157">
        <v>0.16200000000000001</v>
      </c>
      <c r="V82" s="157">
        <f>ROUND(E82*U82,2)</f>
        <v>3.74</v>
      </c>
      <c r="W82" s="157"/>
      <c r="X82" s="157" t="s">
        <v>142</v>
      </c>
      <c r="Y82" s="157" t="s">
        <v>143</v>
      </c>
      <c r="Z82" s="146"/>
      <c r="AA82" s="146"/>
      <c r="AB82" s="146"/>
      <c r="AC82" s="146"/>
      <c r="AD82" s="146"/>
      <c r="AE82" s="146"/>
      <c r="AF82" s="146"/>
      <c r="AG82" s="146" t="s">
        <v>144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249" t="s">
        <v>428</v>
      </c>
      <c r="D83" s="250"/>
      <c r="E83" s="250"/>
      <c r="F83" s="250"/>
      <c r="G83" s="25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146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7" t="s">
        <v>429</v>
      </c>
      <c r="D84" s="159"/>
      <c r="E84" s="160">
        <v>23.1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148</v>
      </c>
      <c r="AH84" s="146">
        <v>5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162" t="s">
        <v>135</v>
      </c>
      <c r="B85" s="163" t="s">
        <v>88</v>
      </c>
      <c r="C85" s="185" t="s">
        <v>89</v>
      </c>
      <c r="D85" s="164"/>
      <c r="E85" s="165"/>
      <c r="F85" s="166"/>
      <c r="G85" s="166">
        <f>SUMIF(AG86:AG89,"&lt;&gt;NOR",G86:G89)</f>
        <v>0</v>
      </c>
      <c r="H85" s="166"/>
      <c r="I85" s="166">
        <f>SUM(I86:I89)</f>
        <v>0</v>
      </c>
      <c r="J85" s="166"/>
      <c r="K85" s="166">
        <f>SUM(K86:K89)</f>
        <v>0</v>
      </c>
      <c r="L85" s="166"/>
      <c r="M85" s="166">
        <f>SUM(M86:M89)</f>
        <v>0</v>
      </c>
      <c r="N85" s="165"/>
      <c r="O85" s="165">
        <f>SUM(O86:O89)</f>
        <v>0</v>
      </c>
      <c r="P85" s="165"/>
      <c r="Q85" s="165">
        <f>SUM(Q86:Q89)</f>
        <v>1.24</v>
      </c>
      <c r="R85" s="166"/>
      <c r="S85" s="166"/>
      <c r="T85" s="167"/>
      <c r="U85" s="161"/>
      <c r="V85" s="161">
        <f>SUM(V86:V89)</f>
        <v>2.81</v>
      </c>
      <c r="W85" s="161"/>
      <c r="X85" s="161"/>
      <c r="Y85" s="161"/>
      <c r="AG85" t="s">
        <v>136</v>
      </c>
    </row>
    <row r="86" spans="1:60" outlineLevel="1" x14ac:dyDescent="0.2">
      <c r="A86" s="169">
        <v>33</v>
      </c>
      <c r="B86" s="170" t="s">
        <v>430</v>
      </c>
      <c r="C86" s="186" t="s">
        <v>431</v>
      </c>
      <c r="D86" s="171" t="s">
        <v>176</v>
      </c>
      <c r="E86" s="172">
        <v>0.56200000000000006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12</v>
      </c>
      <c r="M86" s="174">
        <f>G86*(1+L86/100)</f>
        <v>0</v>
      </c>
      <c r="N86" s="172">
        <v>1.47E-3</v>
      </c>
      <c r="O86" s="172">
        <f>ROUND(E86*N86,2)</f>
        <v>0</v>
      </c>
      <c r="P86" s="172">
        <v>2.2000000000000002</v>
      </c>
      <c r="Q86" s="172">
        <f>ROUND(E86*P86,2)</f>
        <v>1.24</v>
      </c>
      <c r="R86" s="174" t="s">
        <v>200</v>
      </c>
      <c r="S86" s="174" t="s">
        <v>141</v>
      </c>
      <c r="T86" s="175" t="s">
        <v>141</v>
      </c>
      <c r="U86" s="157">
        <v>4.9960000000000004</v>
      </c>
      <c r="V86" s="157">
        <f>ROUND(E86*U86,2)</f>
        <v>2.81</v>
      </c>
      <c r="W86" s="157"/>
      <c r="X86" s="157" t="s">
        <v>142</v>
      </c>
      <c r="Y86" s="157" t="s">
        <v>143</v>
      </c>
      <c r="Z86" s="146"/>
      <c r="AA86" s="146"/>
      <c r="AB86" s="146"/>
      <c r="AC86" s="146"/>
      <c r="AD86" s="146"/>
      <c r="AE86" s="146"/>
      <c r="AF86" s="146"/>
      <c r="AG86" s="146" t="s">
        <v>144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2" x14ac:dyDescent="0.2">
      <c r="A87" s="153"/>
      <c r="B87" s="154"/>
      <c r="C87" s="249" t="s">
        <v>432</v>
      </c>
      <c r="D87" s="250"/>
      <c r="E87" s="250"/>
      <c r="F87" s="250"/>
      <c r="G87" s="25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146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76" t="str">
        <f>C87</f>
        <v>nebo vybourání otvorů průřezové plochy přes 4 m2 ve zdivu z betonu prostého, včetně pomocného lešení o výšce podlahy do 1900 mm a pro zatížení do 1,5 kPa  (150 kg/m2),</v>
      </c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87" t="s">
        <v>433</v>
      </c>
      <c r="D88" s="159"/>
      <c r="E88" s="160">
        <v>0.49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148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7" t="s">
        <v>434</v>
      </c>
      <c r="D89" s="159"/>
      <c r="E89" s="160">
        <v>7.1999999999999995E-2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148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62" t="s">
        <v>135</v>
      </c>
      <c r="B90" s="163" t="s">
        <v>90</v>
      </c>
      <c r="C90" s="185" t="s">
        <v>91</v>
      </c>
      <c r="D90" s="164"/>
      <c r="E90" s="165"/>
      <c r="F90" s="166"/>
      <c r="G90" s="166">
        <f>SUMIF(AG91:AG92,"&lt;&gt;NOR",G91:G92)</f>
        <v>0</v>
      </c>
      <c r="H90" s="166"/>
      <c r="I90" s="166">
        <f>SUM(I91:I92)</f>
        <v>0</v>
      </c>
      <c r="J90" s="166"/>
      <c r="K90" s="166">
        <f>SUM(K91:K92)</f>
        <v>0</v>
      </c>
      <c r="L90" s="166"/>
      <c r="M90" s="166">
        <f>SUM(M91:M92)</f>
        <v>0</v>
      </c>
      <c r="N90" s="165"/>
      <c r="O90" s="165">
        <f>SUM(O91:O92)</f>
        <v>0</v>
      </c>
      <c r="P90" s="165"/>
      <c r="Q90" s="165">
        <f>SUM(Q91:Q92)</f>
        <v>0</v>
      </c>
      <c r="R90" s="166"/>
      <c r="S90" s="166"/>
      <c r="T90" s="167"/>
      <c r="U90" s="161"/>
      <c r="V90" s="161">
        <f>SUM(V91:V92)</f>
        <v>208.13</v>
      </c>
      <c r="W90" s="161"/>
      <c r="X90" s="161"/>
      <c r="Y90" s="161"/>
      <c r="AG90" t="s">
        <v>136</v>
      </c>
    </row>
    <row r="91" spans="1:60" ht="22.5" outlineLevel="1" x14ac:dyDescent="0.2">
      <c r="A91" s="169">
        <v>34</v>
      </c>
      <c r="B91" s="170" t="s">
        <v>222</v>
      </c>
      <c r="C91" s="186" t="s">
        <v>223</v>
      </c>
      <c r="D91" s="171" t="s">
        <v>181</v>
      </c>
      <c r="E91" s="172">
        <v>221.76652000000001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12</v>
      </c>
      <c r="M91" s="174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4" t="s">
        <v>168</v>
      </c>
      <c r="S91" s="174" t="s">
        <v>141</v>
      </c>
      <c r="T91" s="175" t="s">
        <v>141</v>
      </c>
      <c r="U91" s="157">
        <v>0.9385</v>
      </c>
      <c r="V91" s="157">
        <f>ROUND(E91*U91,2)</f>
        <v>208.13</v>
      </c>
      <c r="W91" s="157"/>
      <c r="X91" s="157" t="s">
        <v>224</v>
      </c>
      <c r="Y91" s="157" t="s">
        <v>143</v>
      </c>
      <c r="Z91" s="146"/>
      <c r="AA91" s="146"/>
      <c r="AB91" s="146"/>
      <c r="AC91" s="146"/>
      <c r="AD91" s="146"/>
      <c r="AE91" s="146"/>
      <c r="AF91" s="146"/>
      <c r="AG91" s="146" t="s">
        <v>225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2" x14ac:dyDescent="0.2">
      <c r="A92" s="153"/>
      <c r="B92" s="154"/>
      <c r="C92" s="249" t="s">
        <v>226</v>
      </c>
      <c r="D92" s="250"/>
      <c r="E92" s="250"/>
      <c r="F92" s="250"/>
      <c r="G92" s="25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6"/>
      <c r="AA92" s="146"/>
      <c r="AB92" s="146"/>
      <c r="AC92" s="146"/>
      <c r="AD92" s="146"/>
      <c r="AE92" s="146"/>
      <c r="AF92" s="146"/>
      <c r="AG92" s="146" t="s">
        <v>146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x14ac:dyDescent="0.2">
      <c r="A93" s="162" t="s">
        <v>135</v>
      </c>
      <c r="B93" s="163" t="s">
        <v>92</v>
      </c>
      <c r="C93" s="185" t="s">
        <v>93</v>
      </c>
      <c r="D93" s="164"/>
      <c r="E93" s="165"/>
      <c r="F93" s="166"/>
      <c r="G93" s="166">
        <f>SUMIF(AG94:AG105,"&lt;&gt;NOR",G94:G105)</f>
        <v>0</v>
      </c>
      <c r="H93" s="166"/>
      <c r="I93" s="166">
        <f>SUM(I94:I105)</f>
        <v>0</v>
      </c>
      <c r="J93" s="166"/>
      <c r="K93" s="166">
        <f>SUM(K94:K105)</f>
        <v>0</v>
      </c>
      <c r="L93" s="166"/>
      <c r="M93" s="166">
        <f>SUM(M94:M105)</f>
        <v>0</v>
      </c>
      <c r="N93" s="165"/>
      <c r="O93" s="165">
        <f>SUM(O94:O105)</f>
        <v>0.28000000000000003</v>
      </c>
      <c r="P93" s="165"/>
      <c r="Q93" s="165">
        <f>SUM(Q94:Q105)</f>
        <v>0.42</v>
      </c>
      <c r="R93" s="166"/>
      <c r="S93" s="166"/>
      <c r="T93" s="167"/>
      <c r="U93" s="161"/>
      <c r="V93" s="161">
        <f>SUM(V94:V105)</f>
        <v>23.51</v>
      </c>
      <c r="W93" s="161"/>
      <c r="X93" s="161"/>
      <c r="Y93" s="161"/>
      <c r="AG93" t="s">
        <v>136</v>
      </c>
    </row>
    <row r="94" spans="1:60" ht="33.75" outlineLevel="1" x14ac:dyDescent="0.2">
      <c r="A94" s="169">
        <v>35</v>
      </c>
      <c r="B94" s="170" t="s">
        <v>435</v>
      </c>
      <c r="C94" s="186" t="s">
        <v>470</v>
      </c>
      <c r="D94" s="171" t="s">
        <v>139</v>
      </c>
      <c r="E94" s="172">
        <v>40.905000000000001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12</v>
      </c>
      <c r="M94" s="174">
        <f>G94*(1+L94/100)</f>
        <v>0</v>
      </c>
      <c r="N94" s="172">
        <v>5.1999999999999995E-4</v>
      </c>
      <c r="O94" s="172">
        <f>ROUND(E94*N94,2)</f>
        <v>0.02</v>
      </c>
      <c r="P94" s="172">
        <v>0</v>
      </c>
      <c r="Q94" s="172">
        <f>ROUND(E94*P94,2)</f>
        <v>0</v>
      </c>
      <c r="R94" s="174" t="s">
        <v>228</v>
      </c>
      <c r="S94" s="174" t="s">
        <v>141</v>
      </c>
      <c r="T94" s="175" t="s">
        <v>141</v>
      </c>
      <c r="U94" s="157">
        <v>4.9000000000000002E-2</v>
      </c>
      <c r="V94" s="157">
        <f>ROUND(E94*U94,2)</f>
        <v>2</v>
      </c>
      <c r="W94" s="157"/>
      <c r="X94" s="157" t="s">
        <v>142</v>
      </c>
      <c r="Y94" s="157" t="s">
        <v>143</v>
      </c>
      <c r="Z94" s="146"/>
      <c r="AA94" s="146"/>
      <c r="AB94" s="146"/>
      <c r="AC94" s="146"/>
      <c r="AD94" s="146"/>
      <c r="AE94" s="146"/>
      <c r="AF94" s="146"/>
      <c r="AG94" s="146" t="s">
        <v>144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187" t="s">
        <v>436</v>
      </c>
      <c r="D95" s="159"/>
      <c r="E95" s="160">
        <v>40.905000000000001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148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69">
        <v>36</v>
      </c>
      <c r="B96" s="170" t="s">
        <v>437</v>
      </c>
      <c r="C96" s="186" t="s">
        <v>438</v>
      </c>
      <c r="D96" s="171" t="s">
        <v>139</v>
      </c>
      <c r="E96" s="172">
        <v>40.905000000000001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12</v>
      </c>
      <c r="M96" s="174">
        <f>G96*(1+L96/100)</f>
        <v>0</v>
      </c>
      <c r="N96" s="172">
        <v>5.9800000000000001E-3</v>
      </c>
      <c r="O96" s="172">
        <f>ROUND(E96*N96,2)</f>
        <v>0.24</v>
      </c>
      <c r="P96" s="172">
        <v>0</v>
      </c>
      <c r="Q96" s="172">
        <f>ROUND(E96*P96,2)</f>
        <v>0</v>
      </c>
      <c r="R96" s="174" t="s">
        <v>228</v>
      </c>
      <c r="S96" s="174" t="s">
        <v>141</v>
      </c>
      <c r="T96" s="175" t="s">
        <v>141</v>
      </c>
      <c r="U96" s="157">
        <v>0.26600000000000001</v>
      </c>
      <c r="V96" s="157">
        <f>ROUND(E96*U96,2)</f>
        <v>10.88</v>
      </c>
      <c r="W96" s="157"/>
      <c r="X96" s="157" t="s">
        <v>142</v>
      </c>
      <c r="Y96" s="157" t="s">
        <v>143</v>
      </c>
      <c r="Z96" s="146"/>
      <c r="AA96" s="146"/>
      <c r="AB96" s="146"/>
      <c r="AC96" s="146"/>
      <c r="AD96" s="146"/>
      <c r="AE96" s="146"/>
      <c r="AF96" s="146"/>
      <c r="AG96" s="146" t="s">
        <v>144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7" t="s">
        <v>439</v>
      </c>
      <c r="D97" s="159"/>
      <c r="E97" s="160">
        <v>40.905000000000001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148</v>
      </c>
      <c r="AH97" s="146">
        <v>5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9">
        <v>37</v>
      </c>
      <c r="B98" s="170" t="s">
        <v>440</v>
      </c>
      <c r="C98" s="186" t="s">
        <v>441</v>
      </c>
      <c r="D98" s="171" t="s">
        <v>139</v>
      </c>
      <c r="E98" s="172">
        <v>40.905000000000001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12</v>
      </c>
      <c r="M98" s="174">
        <f>G98*(1+L98/100)</f>
        <v>0</v>
      </c>
      <c r="N98" s="172">
        <v>0</v>
      </c>
      <c r="O98" s="172">
        <f>ROUND(E98*N98,2)</f>
        <v>0</v>
      </c>
      <c r="P98" s="172">
        <v>1.03E-2</v>
      </c>
      <c r="Q98" s="172">
        <f>ROUND(E98*P98,2)</f>
        <v>0.42</v>
      </c>
      <c r="R98" s="174" t="s">
        <v>228</v>
      </c>
      <c r="S98" s="174" t="s">
        <v>141</v>
      </c>
      <c r="T98" s="175" t="s">
        <v>141</v>
      </c>
      <c r="U98" s="157">
        <v>4.4999999999999998E-2</v>
      </c>
      <c r="V98" s="157">
        <f>ROUND(E98*U98,2)</f>
        <v>1.84</v>
      </c>
      <c r="W98" s="157"/>
      <c r="X98" s="157" t="s">
        <v>142</v>
      </c>
      <c r="Y98" s="157" t="s">
        <v>143</v>
      </c>
      <c r="Z98" s="146"/>
      <c r="AA98" s="146"/>
      <c r="AB98" s="146"/>
      <c r="AC98" s="146"/>
      <c r="AD98" s="146"/>
      <c r="AE98" s="146"/>
      <c r="AF98" s="146"/>
      <c r="AG98" s="146" t="s">
        <v>144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7" t="s">
        <v>436</v>
      </c>
      <c r="D99" s="159"/>
      <c r="E99" s="160">
        <v>40.905000000000001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148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9">
        <v>38</v>
      </c>
      <c r="B100" s="170" t="s">
        <v>442</v>
      </c>
      <c r="C100" s="186" t="s">
        <v>443</v>
      </c>
      <c r="D100" s="171" t="s">
        <v>139</v>
      </c>
      <c r="E100" s="172">
        <v>45.45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12</v>
      </c>
      <c r="M100" s="174">
        <f>G100*(1+L100/100)</f>
        <v>0</v>
      </c>
      <c r="N100" s="172">
        <v>2.3000000000000001E-4</v>
      </c>
      <c r="O100" s="172">
        <f>ROUND(E100*N100,2)</f>
        <v>0.01</v>
      </c>
      <c r="P100" s="172">
        <v>0</v>
      </c>
      <c r="Q100" s="172">
        <f>ROUND(E100*P100,2)</f>
        <v>0</v>
      </c>
      <c r="R100" s="174" t="s">
        <v>228</v>
      </c>
      <c r="S100" s="174" t="s">
        <v>141</v>
      </c>
      <c r="T100" s="175" t="s">
        <v>141</v>
      </c>
      <c r="U100" s="157">
        <v>0.16</v>
      </c>
      <c r="V100" s="157">
        <f>ROUND(E100*U100,2)</f>
        <v>7.27</v>
      </c>
      <c r="W100" s="157"/>
      <c r="X100" s="157" t="s">
        <v>142</v>
      </c>
      <c r="Y100" s="157" t="s">
        <v>143</v>
      </c>
      <c r="Z100" s="146"/>
      <c r="AA100" s="146"/>
      <c r="AB100" s="146"/>
      <c r="AC100" s="146"/>
      <c r="AD100" s="146"/>
      <c r="AE100" s="146"/>
      <c r="AF100" s="146"/>
      <c r="AG100" s="146" t="s">
        <v>144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7" t="s">
        <v>444</v>
      </c>
      <c r="D101" s="159"/>
      <c r="E101" s="160">
        <v>45.45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148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69">
        <v>39</v>
      </c>
      <c r="B102" s="170" t="s">
        <v>445</v>
      </c>
      <c r="C102" s="186" t="s">
        <v>446</v>
      </c>
      <c r="D102" s="171" t="s">
        <v>167</v>
      </c>
      <c r="E102" s="172">
        <v>15.15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12</v>
      </c>
      <c r="M102" s="174">
        <f>G102*(1+L102/100)</f>
        <v>0</v>
      </c>
      <c r="N102" s="172">
        <v>5.2999999999999998E-4</v>
      </c>
      <c r="O102" s="172">
        <f>ROUND(E102*N102,2)</f>
        <v>0.01</v>
      </c>
      <c r="P102" s="172">
        <v>0</v>
      </c>
      <c r="Q102" s="172">
        <f>ROUND(E102*P102,2)</f>
        <v>0</v>
      </c>
      <c r="R102" s="174" t="s">
        <v>228</v>
      </c>
      <c r="S102" s="174" t="s">
        <v>141</v>
      </c>
      <c r="T102" s="175" t="s">
        <v>141</v>
      </c>
      <c r="U102" s="157">
        <v>0.1</v>
      </c>
      <c r="V102" s="157">
        <f>ROUND(E102*U102,2)</f>
        <v>1.52</v>
      </c>
      <c r="W102" s="157"/>
      <c r="X102" s="157" t="s">
        <v>142</v>
      </c>
      <c r="Y102" s="157" t="s">
        <v>143</v>
      </c>
      <c r="Z102" s="146"/>
      <c r="AA102" s="146"/>
      <c r="AB102" s="146"/>
      <c r="AC102" s="146"/>
      <c r="AD102" s="146"/>
      <c r="AE102" s="146"/>
      <c r="AF102" s="146"/>
      <c r="AG102" s="146" t="s">
        <v>144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87" t="s">
        <v>447</v>
      </c>
      <c r="D103" s="159"/>
      <c r="E103" s="160">
        <v>15.15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148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>
        <v>40</v>
      </c>
      <c r="B104" s="154" t="s">
        <v>234</v>
      </c>
      <c r="C104" s="189" t="s">
        <v>235</v>
      </c>
      <c r="D104" s="155" t="s">
        <v>0</v>
      </c>
      <c r="E104" s="184"/>
      <c r="F104" s="158"/>
      <c r="G104" s="157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12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 t="s">
        <v>228</v>
      </c>
      <c r="S104" s="157" t="s">
        <v>141</v>
      </c>
      <c r="T104" s="157" t="s">
        <v>141</v>
      </c>
      <c r="U104" s="157">
        <v>0</v>
      </c>
      <c r="V104" s="157">
        <f>ROUND(E104*U104,2)</f>
        <v>0</v>
      </c>
      <c r="W104" s="157"/>
      <c r="X104" s="157" t="s">
        <v>224</v>
      </c>
      <c r="Y104" s="157" t="s">
        <v>143</v>
      </c>
      <c r="Z104" s="146"/>
      <c r="AA104" s="146"/>
      <c r="AB104" s="146"/>
      <c r="AC104" s="146"/>
      <c r="AD104" s="146"/>
      <c r="AE104" s="146"/>
      <c r="AF104" s="146"/>
      <c r="AG104" s="146" t="s">
        <v>225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260" t="s">
        <v>236</v>
      </c>
      <c r="D105" s="261"/>
      <c r="E105" s="261"/>
      <c r="F105" s="261"/>
      <c r="G105" s="26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146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162" t="s">
        <v>135</v>
      </c>
      <c r="B106" s="163" t="s">
        <v>104</v>
      </c>
      <c r="C106" s="185" t="s">
        <v>105</v>
      </c>
      <c r="D106" s="164"/>
      <c r="E106" s="165"/>
      <c r="F106" s="166"/>
      <c r="G106" s="166">
        <f>SUMIF(AG107:AG115,"&lt;&gt;NOR",G107:G115)</f>
        <v>0</v>
      </c>
      <c r="H106" s="166"/>
      <c r="I106" s="166">
        <f>SUM(I107:I115)</f>
        <v>0</v>
      </c>
      <c r="J106" s="166"/>
      <c r="K106" s="166">
        <f>SUM(K107:K115)</f>
        <v>0</v>
      </c>
      <c r="L106" s="166"/>
      <c r="M106" s="166">
        <f>SUM(M107:M115)</f>
        <v>0</v>
      </c>
      <c r="N106" s="165"/>
      <c r="O106" s="165">
        <f>SUM(O107:O115)</f>
        <v>0</v>
      </c>
      <c r="P106" s="165"/>
      <c r="Q106" s="165">
        <f>SUM(Q107:Q115)</f>
        <v>0</v>
      </c>
      <c r="R106" s="166"/>
      <c r="S106" s="166"/>
      <c r="T106" s="167"/>
      <c r="U106" s="161"/>
      <c r="V106" s="161">
        <f>SUM(V107:V115)</f>
        <v>35.65</v>
      </c>
      <c r="W106" s="161"/>
      <c r="X106" s="161"/>
      <c r="Y106" s="161"/>
      <c r="AG106" t="s">
        <v>136</v>
      </c>
    </row>
    <row r="107" spans="1:60" ht="22.5" outlineLevel="1" x14ac:dyDescent="0.2">
      <c r="A107" s="169">
        <v>41</v>
      </c>
      <c r="B107" s="170" t="s">
        <v>307</v>
      </c>
      <c r="C107" s="186" t="s">
        <v>308</v>
      </c>
      <c r="D107" s="171" t="s">
        <v>181</v>
      </c>
      <c r="E107" s="172">
        <v>17.610759999999999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12</v>
      </c>
      <c r="M107" s="174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4" t="s">
        <v>309</v>
      </c>
      <c r="S107" s="174" t="s">
        <v>141</v>
      </c>
      <c r="T107" s="175" t="s">
        <v>141</v>
      </c>
      <c r="U107" s="157">
        <v>0.27700000000000002</v>
      </c>
      <c r="V107" s="157">
        <f>ROUND(E107*U107,2)</f>
        <v>4.88</v>
      </c>
      <c r="W107" s="157"/>
      <c r="X107" s="157" t="s">
        <v>310</v>
      </c>
      <c r="Y107" s="157" t="s">
        <v>143</v>
      </c>
      <c r="Z107" s="146"/>
      <c r="AA107" s="146"/>
      <c r="AB107" s="146"/>
      <c r="AC107" s="146"/>
      <c r="AD107" s="146"/>
      <c r="AE107" s="146"/>
      <c r="AF107" s="146"/>
      <c r="AG107" s="146" t="s">
        <v>311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249" t="s">
        <v>312</v>
      </c>
      <c r="D108" s="250"/>
      <c r="E108" s="250"/>
      <c r="F108" s="250"/>
      <c r="G108" s="250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146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9">
        <v>42</v>
      </c>
      <c r="B109" s="170" t="s">
        <v>315</v>
      </c>
      <c r="C109" s="186" t="s">
        <v>316</v>
      </c>
      <c r="D109" s="171" t="s">
        <v>181</v>
      </c>
      <c r="E109" s="172">
        <v>17.610759999999999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12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4" t="s">
        <v>200</v>
      </c>
      <c r="S109" s="174" t="s">
        <v>141</v>
      </c>
      <c r="T109" s="175" t="s">
        <v>141</v>
      </c>
      <c r="U109" s="157">
        <v>0.49</v>
      </c>
      <c r="V109" s="157">
        <f>ROUND(E109*U109,2)</f>
        <v>8.6300000000000008</v>
      </c>
      <c r="W109" s="157"/>
      <c r="X109" s="157" t="s">
        <v>310</v>
      </c>
      <c r="Y109" s="157" t="s">
        <v>143</v>
      </c>
      <c r="Z109" s="146"/>
      <c r="AA109" s="146"/>
      <c r="AB109" s="146"/>
      <c r="AC109" s="146"/>
      <c r="AD109" s="146"/>
      <c r="AE109" s="146"/>
      <c r="AF109" s="146"/>
      <c r="AG109" s="146" t="s">
        <v>311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258" t="s">
        <v>317</v>
      </c>
      <c r="D110" s="259"/>
      <c r="E110" s="259"/>
      <c r="F110" s="259"/>
      <c r="G110" s="259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6"/>
      <c r="AA110" s="146"/>
      <c r="AB110" s="146"/>
      <c r="AC110" s="146"/>
      <c r="AD110" s="146"/>
      <c r="AE110" s="146"/>
      <c r="AF110" s="146"/>
      <c r="AG110" s="146" t="s">
        <v>318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7">
        <v>43</v>
      </c>
      <c r="B111" s="178" t="s">
        <v>319</v>
      </c>
      <c r="C111" s="188" t="s">
        <v>320</v>
      </c>
      <c r="D111" s="179" t="s">
        <v>181</v>
      </c>
      <c r="E111" s="180">
        <v>158.49684999999999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12</v>
      </c>
      <c r="M111" s="182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2" t="s">
        <v>200</v>
      </c>
      <c r="S111" s="182" t="s">
        <v>141</v>
      </c>
      <c r="T111" s="183" t="s">
        <v>141</v>
      </c>
      <c r="U111" s="157">
        <v>0</v>
      </c>
      <c r="V111" s="157">
        <f>ROUND(E111*U111,2)</f>
        <v>0</v>
      </c>
      <c r="W111" s="157"/>
      <c r="X111" s="157" t="s">
        <v>310</v>
      </c>
      <c r="Y111" s="157" t="s">
        <v>143</v>
      </c>
      <c r="Z111" s="146"/>
      <c r="AA111" s="146"/>
      <c r="AB111" s="146"/>
      <c r="AC111" s="146"/>
      <c r="AD111" s="146"/>
      <c r="AE111" s="146"/>
      <c r="AF111" s="146"/>
      <c r="AG111" s="146" t="s">
        <v>311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7">
        <v>44</v>
      </c>
      <c r="B112" s="178" t="s">
        <v>321</v>
      </c>
      <c r="C112" s="188" t="s">
        <v>322</v>
      </c>
      <c r="D112" s="179" t="s">
        <v>181</v>
      </c>
      <c r="E112" s="180">
        <v>17.610759999999999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12</v>
      </c>
      <c r="M112" s="182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2" t="s">
        <v>200</v>
      </c>
      <c r="S112" s="182" t="s">
        <v>141</v>
      </c>
      <c r="T112" s="183" t="s">
        <v>141</v>
      </c>
      <c r="U112" s="157">
        <v>0.94199999999999995</v>
      </c>
      <c r="V112" s="157">
        <f>ROUND(E112*U112,2)</f>
        <v>16.59</v>
      </c>
      <c r="W112" s="157"/>
      <c r="X112" s="157" t="s">
        <v>310</v>
      </c>
      <c r="Y112" s="157" t="s">
        <v>143</v>
      </c>
      <c r="Z112" s="146"/>
      <c r="AA112" s="146"/>
      <c r="AB112" s="146"/>
      <c r="AC112" s="146"/>
      <c r="AD112" s="146"/>
      <c r="AE112" s="146"/>
      <c r="AF112" s="146"/>
      <c r="AG112" s="146" t="s">
        <v>311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77">
        <v>45</v>
      </c>
      <c r="B113" s="178" t="s">
        <v>323</v>
      </c>
      <c r="C113" s="188" t="s">
        <v>324</v>
      </c>
      <c r="D113" s="179" t="s">
        <v>181</v>
      </c>
      <c r="E113" s="180">
        <v>52.832279999999997</v>
      </c>
      <c r="F113" s="181"/>
      <c r="G113" s="182">
        <f>ROUND(E113*F113,2)</f>
        <v>0</v>
      </c>
      <c r="H113" s="181"/>
      <c r="I113" s="182">
        <f>ROUND(E113*H113,2)</f>
        <v>0</v>
      </c>
      <c r="J113" s="181"/>
      <c r="K113" s="182">
        <f>ROUND(E113*J113,2)</f>
        <v>0</v>
      </c>
      <c r="L113" s="182">
        <v>12</v>
      </c>
      <c r="M113" s="182">
        <f>G113*(1+L113/100)</f>
        <v>0</v>
      </c>
      <c r="N113" s="180">
        <v>0</v>
      </c>
      <c r="O113" s="180">
        <f>ROUND(E113*N113,2)</f>
        <v>0</v>
      </c>
      <c r="P113" s="180">
        <v>0</v>
      </c>
      <c r="Q113" s="180">
        <f>ROUND(E113*P113,2)</f>
        <v>0</v>
      </c>
      <c r="R113" s="182" t="s">
        <v>200</v>
      </c>
      <c r="S113" s="182" t="s">
        <v>141</v>
      </c>
      <c r="T113" s="183" t="s">
        <v>141</v>
      </c>
      <c r="U113" s="157">
        <v>0.105</v>
      </c>
      <c r="V113" s="157">
        <f>ROUND(E113*U113,2)</f>
        <v>5.55</v>
      </c>
      <c r="W113" s="157"/>
      <c r="X113" s="157" t="s">
        <v>310</v>
      </c>
      <c r="Y113" s="157" t="s">
        <v>143</v>
      </c>
      <c r="Z113" s="146"/>
      <c r="AA113" s="146"/>
      <c r="AB113" s="146"/>
      <c r="AC113" s="146"/>
      <c r="AD113" s="146"/>
      <c r="AE113" s="146"/>
      <c r="AF113" s="146"/>
      <c r="AG113" s="146" t="s">
        <v>311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7">
        <v>46</v>
      </c>
      <c r="B114" s="178" t="s">
        <v>448</v>
      </c>
      <c r="C114" s="188" t="s">
        <v>449</v>
      </c>
      <c r="D114" s="179" t="s">
        <v>181</v>
      </c>
      <c r="E114" s="180">
        <v>17.610759999999999</v>
      </c>
      <c r="F114" s="181"/>
      <c r="G114" s="182">
        <f>ROUND(E114*F114,2)</f>
        <v>0</v>
      </c>
      <c r="H114" s="181"/>
      <c r="I114" s="182">
        <f>ROUND(E114*H114,2)</f>
        <v>0</v>
      </c>
      <c r="J114" s="181"/>
      <c r="K114" s="182">
        <f>ROUND(E114*J114,2)</f>
        <v>0</v>
      </c>
      <c r="L114" s="182">
        <v>12</v>
      </c>
      <c r="M114" s="182">
        <f>G114*(1+L114/100)</f>
        <v>0</v>
      </c>
      <c r="N114" s="180">
        <v>0</v>
      </c>
      <c r="O114" s="180">
        <f>ROUND(E114*N114,2)</f>
        <v>0</v>
      </c>
      <c r="P114" s="180">
        <v>0</v>
      </c>
      <c r="Q114" s="180">
        <f>ROUND(E114*P114,2)</f>
        <v>0</v>
      </c>
      <c r="R114" s="182" t="s">
        <v>200</v>
      </c>
      <c r="S114" s="182" t="s">
        <v>450</v>
      </c>
      <c r="T114" s="183" t="s">
        <v>450</v>
      </c>
      <c r="U114" s="157">
        <v>0</v>
      </c>
      <c r="V114" s="157">
        <f>ROUND(E114*U114,2)</f>
        <v>0</v>
      </c>
      <c r="W114" s="157"/>
      <c r="X114" s="157" t="s">
        <v>310</v>
      </c>
      <c r="Y114" s="157" t="s">
        <v>143</v>
      </c>
      <c r="Z114" s="146"/>
      <c r="AA114" s="146"/>
      <c r="AB114" s="146"/>
      <c r="AC114" s="146"/>
      <c r="AD114" s="146"/>
      <c r="AE114" s="146"/>
      <c r="AF114" s="146"/>
      <c r="AG114" s="146" t="s">
        <v>311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2.5" outlineLevel="1" x14ac:dyDescent="0.2">
      <c r="A115" s="169">
        <v>47</v>
      </c>
      <c r="B115" s="170" t="s">
        <v>451</v>
      </c>
      <c r="C115" s="186" t="s">
        <v>452</v>
      </c>
      <c r="D115" s="171" t="s">
        <v>181</v>
      </c>
      <c r="E115" s="172">
        <v>17.610759999999999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12</v>
      </c>
      <c r="M115" s="174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4" t="s">
        <v>200</v>
      </c>
      <c r="S115" s="174" t="s">
        <v>141</v>
      </c>
      <c r="T115" s="175" t="s">
        <v>141</v>
      </c>
      <c r="U115" s="157">
        <v>0</v>
      </c>
      <c r="V115" s="157">
        <f>ROUND(E115*U115,2)</f>
        <v>0</v>
      </c>
      <c r="W115" s="157"/>
      <c r="X115" s="157" t="s">
        <v>310</v>
      </c>
      <c r="Y115" s="157" t="s">
        <v>143</v>
      </c>
      <c r="Z115" s="146"/>
      <c r="AA115" s="146"/>
      <c r="AB115" s="146"/>
      <c r="AC115" s="146"/>
      <c r="AD115" s="146"/>
      <c r="AE115" s="146"/>
      <c r="AF115" s="146"/>
      <c r="AG115" s="146" t="s">
        <v>311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3"/>
      <c r="B116" s="4"/>
      <c r="C116" s="190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121</v>
      </c>
    </row>
    <row r="117" spans="1:60" x14ac:dyDescent="0.2">
      <c r="A117" s="149"/>
      <c r="B117" s="150" t="s">
        <v>29</v>
      </c>
      <c r="C117" s="191"/>
      <c r="D117" s="151"/>
      <c r="E117" s="152"/>
      <c r="F117" s="152"/>
      <c r="G117" s="168">
        <f>G8+G51+G60+G66+G75+G78+G81+G85+G90+G93+G106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325</v>
      </c>
    </row>
    <row r="118" spans="1:60" x14ac:dyDescent="0.2">
      <c r="C118" s="192"/>
      <c r="D118" s="10"/>
      <c r="AG118" t="s">
        <v>326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ou0zF97rqH2XeuurWNhg+rHodmDnkrh5PNa1uYTmTOVW+0qmcwpdoiF+VI28SU2ttc5Bn+YVlO48BoX1qamcQ==" saltValue="DTSgNmPzAV8RsxloW3EA6w==" spinCount="100000" sheet="1" formatRows="0"/>
  <mergeCells count="27">
    <mergeCell ref="C105:G105"/>
    <mergeCell ref="C108:G108"/>
    <mergeCell ref="C110:G110"/>
    <mergeCell ref="C64:G64"/>
    <mergeCell ref="C70:G70"/>
    <mergeCell ref="C72:G72"/>
    <mergeCell ref="C83:G83"/>
    <mergeCell ref="C87:G87"/>
    <mergeCell ref="C92:G92"/>
    <mergeCell ref="C53:G53"/>
    <mergeCell ref="C16:G16"/>
    <mergeCell ref="C19:G19"/>
    <mergeCell ref="C21:G21"/>
    <mergeCell ref="C24:G24"/>
    <mergeCell ref="C27:G27"/>
    <mergeCell ref="C30:G30"/>
    <mergeCell ref="C33:G33"/>
    <mergeCell ref="C37:G37"/>
    <mergeCell ref="C40:G40"/>
    <mergeCell ref="C42:G42"/>
    <mergeCell ref="C46:G46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3C9C-A017-438D-AD5E-4E2863F93D10}">
  <sheetPr>
    <outlinePr summaryBelow="0"/>
  </sheetPr>
  <dimension ref="A1:BH5000"/>
  <sheetViews>
    <sheetView workbookViewId="0">
      <pane ySplit="7" topLeftCell="A8" activePane="bottomLeft" state="frozen"/>
      <selection pane="bottomLeft" activeCell="G11" sqref="F11:G1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17.2851562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109</v>
      </c>
      <c r="B1" s="251"/>
      <c r="C1" s="251"/>
      <c r="D1" s="251"/>
      <c r="E1" s="251"/>
      <c r="F1" s="251"/>
      <c r="G1" s="251"/>
      <c r="AG1" t="s">
        <v>110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111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111</v>
      </c>
      <c r="AG3" t="s">
        <v>112</v>
      </c>
    </row>
    <row r="4" spans="1:60" ht="24.95" customHeight="1" x14ac:dyDescent="0.2">
      <c r="A4" s="139" t="s">
        <v>9</v>
      </c>
      <c r="B4" s="140" t="s">
        <v>53</v>
      </c>
      <c r="C4" s="255" t="s">
        <v>54</v>
      </c>
      <c r="D4" s="256"/>
      <c r="E4" s="256"/>
      <c r="F4" s="256"/>
      <c r="G4" s="257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473</v>
      </c>
      <c r="G6" s="142" t="s">
        <v>29</v>
      </c>
      <c r="H6" s="145" t="s">
        <v>30</v>
      </c>
      <c r="I6" s="145" t="s">
        <v>119</v>
      </c>
      <c r="J6" s="145" t="s">
        <v>31</v>
      </c>
      <c r="K6" s="145" t="s">
        <v>120</v>
      </c>
      <c r="L6" s="145" t="s">
        <v>121</v>
      </c>
      <c r="M6" s="145" t="s">
        <v>122</v>
      </c>
      <c r="N6" s="145" t="s">
        <v>123</v>
      </c>
      <c r="O6" s="145" t="s">
        <v>124</v>
      </c>
      <c r="P6" s="145" t="s">
        <v>125</v>
      </c>
      <c r="Q6" s="145" t="s">
        <v>126</v>
      </c>
      <c r="R6" s="145" t="s">
        <v>127</v>
      </c>
      <c r="S6" s="145" t="s">
        <v>128</v>
      </c>
      <c r="T6" s="145" t="s">
        <v>129</v>
      </c>
      <c r="U6" s="145" t="s">
        <v>130</v>
      </c>
      <c r="V6" s="145" t="s">
        <v>131</v>
      </c>
      <c r="W6" s="145" t="s">
        <v>132</v>
      </c>
      <c r="X6" s="145" t="s">
        <v>133</v>
      </c>
      <c r="Y6" s="145" t="s">
        <v>134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135</v>
      </c>
      <c r="B8" s="163" t="s">
        <v>107</v>
      </c>
      <c r="C8" s="185" t="s">
        <v>27</v>
      </c>
      <c r="D8" s="164"/>
      <c r="E8" s="165"/>
      <c r="F8" s="166"/>
      <c r="G8" s="166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6"/>
      <c r="S8" s="166"/>
      <c r="T8" s="167"/>
      <c r="U8" s="161"/>
      <c r="V8" s="161">
        <f>SUM(V9:V17)</f>
        <v>0</v>
      </c>
      <c r="W8" s="161"/>
      <c r="X8" s="161"/>
      <c r="Y8" s="161"/>
      <c r="AG8" t="s">
        <v>136</v>
      </c>
    </row>
    <row r="9" spans="1:60" outlineLevel="1" x14ac:dyDescent="0.2">
      <c r="A9" s="169">
        <v>1</v>
      </c>
      <c r="B9" s="170" t="s">
        <v>453</v>
      </c>
      <c r="C9" s="186" t="s">
        <v>454</v>
      </c>
      <c r="D9" s="171" t="s">
        <v>455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12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141</v>
      </c>
      <c r="T9" s="175" t="s">
        <v>255</v>
      </c>
      <c r="U9" s="157">
        <v>0</v>
      </c>
      <c r="V9" s="157">
        <f>ROUND(E9*U9,2)</f>
        <v>0</v>
      </c>
      <c r="W9" s="157"/>
      <c r="X9" s="157" t="s">
        <v>456</v>
      </c>
      <c r="Y9" s="157" t="s">
        <v>143</v>
      </c>
      <c r="Z9" s="146"/>
      <c r="AA9" s="146"/>
      <c r="AB9" s="146"/>
      <c r="AC9" s="146"/>
      <c r="AD9" s="146"/>
      <c r="AE9" s="146"/>
      <c r="AF9" s="146"/>
      <c r="AG9" s="146" t="s">
        <v>457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49</v>
      </c>
      <c r="D10" s="159"/>
      <c r="E10" s="160">
        <v>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2</v>
      </c>
      <c r="B11" s="170" t="s">
        <v>458</v>
      </c>
      <c r="C11" s="186" t="s">
        <v>459</v>
      </c>
      <c r="D11" s="171" t="s">
        <v>455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12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141</v>
      </c>
      <c r="T11" s="175" t="s">
        <v>255</v>
      </c>
      <c r="U11" s="157">
        <v>0</v>
      </c>
      <c r="V11" s="157">
        <f>ROUND(E11*U11,2)</f>
        <v>0</v>
      </c>
      <c r="W11" s="157"/>
      <c r="X11" s="157" t="s">
        <v>456</v>
      </c>
      <c r="Y11" s="157" t="s">
        <v>143</v>
      </c>
      <c r="Z11" s="146"/>
      <c r="AA11" s="146"/>
      <c r="AB11" s="146"/>
      <c r="AC11" s="146"/>
      <c r="AD11" s="146"/>
      <c r="AE11" s="146"/>
      <c r="AF11" s="146"/>
      <c r="AG11" s="146" t="s">
        <v>457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7" t="s">
        <v>49</v>
      </c>
      <c r="D12" s="159"/>
      <c r="E12" s="160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148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9">
        <v>3</v>
      </c>
      <c r="B13" s="170" t="s">
        <v>460</v>
      </c>
      <c r="C13" s="186" t="s">
        <v>461</v>
      </c>
      <c r="D13" s="171" t="s">
        <v>455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12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141</v>
      </c>
      <c r="T13" s="175" t="s">
        <v>255</v>
      </c>
      <c r="U13" s="157">
        <v>0</v>
      </c>
      <c r="V13" s="157">
        <f>ROUND(E13*U13,2)</f>
        <v>0</v>
      </c>
      <c r="W13" s="157"/>
      <c r="X13" s="157" t="s">
        <v>456</v>
      </c>
      <c r="Y13" s="157" t="s">
        <v>143</v>
      </c>
      <c r="Z13" s="146"/>
      <c r="AA13" s="146"/>
      <c r="AB13" s="146"/>
      <c r="AC13" s="146"/>
      <c r="AD13" s="146"/>
      <c r="AE13" s="146"/>
      <c r="AF13" s="146"/>
      <c r="AG13" s="146" t="s">
        <v>457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7" t="s">
        <v>49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148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7">
        <v>4</v>
      </c>
      <c r="B15" s="178" t="s">
        <v>462</v>
      </c>
      <c r="C15" s="188" t="s">
        <v>463</v>
      </c>
      <c r="D15" s="179" t="s">
        <v>455</v>
      </c>
      <c r="E15" s="180">
        <v>1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12</v>
      </c>
      <c r="M15" s="182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2"/>
      <c r="S15" s="182" t="s">
        <v>141</v>
      </c>
      <c r="T15" s="183" t="s">
        <v>255</v>
      </c>
      <c r="U15" s="157">
        <v>0</v>
      </c>
      <c r="V15" s="157">
        <f>ROUND(E15*U15,2)</f>
        <v>0</v>
      </c>
      <c r="W15" s="157"/>
      <c r="X15" s="157" t="s">
        <v>456</v>
      </c>
      <c r="Y15" s="157" t="s">
        <v>143</v>
      </c>
      <c r="Z15" s="146"/>
      <c r="AA15" s="146"/>
      <c r="AB15" s="146"/>
      <c r="AC15" s="146"/>
      <c r="AD15" s="146"/>
      <c r="AE15" s="146"/>
      <c r="AF15" s="146"/>
      <c r="AG15" s="146" t="s">
        <v>457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7">
        <v>5</v>
      </c>
      <c r="B16" s="178" t="s">
        <v>464</v>
      </c>
      <c r="C16" s="188" t="s">
        <v>465</v>
      </c>
      <c r="D16" s="179" t="s">
        <v>455</v>
      </c>
      <c r="E16" s="180">
        <v>1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12</v>
      </c>
      <c r="M16" s="182">
        <f>G16*(1+L16/100)</f>
        <v>0</v>
      </c>
      <c r="N16" s="180">
        <v>0</v>
      </c>
      <c r="O16" s="180">
        <f>ROUND(E16*N16,2)</f>
        <v>0</v>
      </c>
      <c r="P16" s="180">
        <v>0</v>
      </c>
      <c r="Q16" s="180">
        <f>ROUND(E16*P16,2)</f>
        <v>0</v>
      </c>
      <c r="R16" s="182"/>
      <c r="S16" s="182" t="s">
        <v>141</v>
      </c>
      <c r="T16" s="183" t="s">
        <v>255</v>
      </c>
      <c r="U16" s="157">
        <v>0</v>
      </c>
      <c r="V16" s="157">
        <f>ROUND(E16*U16,2)</f>
        <v>0</v>
      </c>
      <c r="W16" s="157"/>
      <c r="X16" s="157" t="s">
        <v>456</v>
      </c>
      <c r="Y16" s="157" t="s">
        <v>143</v>
      </c>
      <c r="Z16" s="146"/>
      <c r="AA16" s="146"/>
      <c r="AB16" s="146"/>
      <c r="AC16" s="146"/>
      <c r="AD16" s="146"/>
      <c r="AE16" s="146"/>
      <c r="AF16" s="146"/>
      <c r="AG16" s="146" t="s">
        <v>457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6</v>
      </c>
      <c r="B17" s="170" t="s">
        <v>466</v>
      </c>
      <c r="C17" s="186" t="s">
        <v>467</v>
      </c>
      <c r="D17" s="171" t="s">
        <v>455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12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141</v>
      </c>
      <c r="T17" s="175" t="s">
        <v>255</v>
      </c>
      <c r="U17" s="157">
        <v>0</v>
      </c>
      <c r="V17" s="157">
        <f>ROUND(E17*U17,2)</f>
        <v>0</v>
      </c>
      <c r="W17" s="157"/>
      <c r="X17" s="157" t="s">
        <v>456</v>
      </c>
      <c r="Y17" s="157" t="s">
        <v>143</v>
      </c>
      <c r="Z17" s="146"/>
      <c r="AA17" s="146"/>
      <c r="AB17" s="146"/>
      <c r="AC17" s="146"/>
      <c r="AD17" s="146"/>
      <c r="AE17" s="146"/>
      <c r="AF17" s="146"/>
      <c r="AG17" s="146" t="s">
        <v>457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3"/>
      <c r="B18" s="4"/>
      <c r="C18" s="19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121</v>
      </c>
    </row>
    <row r="19" spans="1:60" x14ac:dyDescent="0.2">
      <c r="A19" s="149"/>
      <c r="B19" s="150" t="s">
        <v>29</v>
      </c>
      <c r="C19" s="191"/>
      <c r="D19" s="151"/>
      <c r="E19" s="152"/>
      <c r="F19" s="152"/>
      <c r="G19" s="168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325</v>
      </c>
    </row>
    <row r="20" spans="1:60" x14ac:dyDescent="0.2">
      <c r="C20" s="192"/>
      <c r="D20" s="10"/>
      <c r="AG20" t="s">
        <v>326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gpgvcnThm3dnGwtO0a9VJBqaC/af4PcKyyxjcWG26uyGQvYjtiE1asi3JFbrXA2AjsF98q7uKft5uQv+RtxIA==" saltValue="JCGIYSlB+GOES1psXa+7u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1 Pol</vt:lpstr>
      <vt:lpstr>01 2 Pol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'01 3 Pol'!Názvy_tisku</vt:lpstr>
      <vt:lpstr>oadresa</vt:lpstr>
      <vt:lpstr>Stavba!Objednatel</vt:lpstr>
      <vt:lpstr>Stavba!Objekt</vt:lpstr>
      <vt:lpstr>'01 1 Pol'!Oblast_tisku</vt:lpstr>
      <vt:lpstr>'01 2 Pol'!Oblast_tisku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Nesnídalová</dc:creator>
  <cp:lastModifiedBy>Blanka Nesnídalová</cp:lastModifiedBy>
  <cp:lastPrinted>2019-03-19T12:27:02Z</cp:lastPrinted>
  <dcterms:created xsi:type="dcterms:W3CDTF">2009-04-08T07:15:50Z</dcterms:created>
  <dcterms:modified xsi:type="dcterms:W3CDTF">2024-06-24T09:02:22Z</dcterms:modified>
</cp:coreProperties>
</file>