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Projektum\2024\!Zakázky\P-04-2024 - Cvičebna SZŠ Merhautova, Brno\09 ROZPOČET\!FINAL\Podlaha\"/>
    </mc:Choice>
  </mc:AlternateContent>
  <xr:revisionPtr revIDLastSave="0" documentId="8_{4806C33F-17F3-4085-BDFA-6450043B13D1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01a Pol'!$A$1:$Y$109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17" i="1" s="1"/>
  <c r="I56" i="1"/>
  <c r="I55" i="1"/>
  <c r="I54" i="1"/>
  <c r="I53" i="1"/>
  <c r="G42" i="1"/>
  <c r="F42" i="1"/>
  <c r="G41" i="1"/>
  <c r="F41" i="1"/>
  <c r="H41" i="1" s="1"/>
  <c r="I41" i="1" s="1"/>
  <c r="G39" i="1"/>
  <c r="F39" i="1"/>
  <c r="G108" i="12"/>
  <c r="BA106" i="12"/>
  <c r="BA101" i="12"/>
  <c r="BA99" i="12"/>
  <c r="BA97" i="12"/>
  <c r="BA95" i="12"/>
  <c r="BA76" i="12"/>
  <c r="BA73" i="12"/>
  <c r="BA51" i="12"/>
  <c r="G8" i="12"/>
  <c r="G9" i="12"/>
  <c r="M9" i="12" s="1"/>
  <c r="M8" i="12" s="1"/>
  <c r="I9" i="12"/>
  <c r="I8" i="12" s="1"/>
  <c r="K9" i="12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4" i="12"/>
  <c r="I14" i="12"/>
  <c r="K14" i="12"/>
  <c r="K8" i="12" s="1"/>
  <c r="M14" i="12"/>
  <c r="O14" i="12"/>
  <c r="Q14" i="12"/>
  <c r="V14" i="12"/>
  <c r="G18" i="12"/>
  <c r="G17" i="12" s="1"/>
  <c r="I18" i="12"/>
  <c r="I17" i="12" s="1"/>
  <c r="K18" i="12"/>
  <c r="K17" i="12" s="1"/>
  <c r="M18" i="12"/>
  <c r="O18" i="12"/>
  <c r="Q18" i="12"/>
  <c r="Q17" i="12" s="1"/>
  <c r="V18" i="12"/>
  <c r="V17" i="12" s="1"/>
  <c r="G22" i="12"/>
  <c r="M22" i="12" s="1"/>
  <c r="I22" i="12"/>
  <c r="K22" i="12"/>
  <c r="O22" i="12"/>
  <c r="Q22" i="12"/>
  <c r="V22" i="12"/>
  <c r="G26" i="12"/>
  <c r="M26" i="12" s="1"/>
  <c r="I26" i="12"/>
  <c r="K26" i="12"/>
  <c r="O26" i="12"/>
  <c r="Q26" i="12"/>
  <c r="V26" i="12"/>
  <c r="G33" i="12"/>
  <c r="M33" i="12" s="1"/>
  <c r="I33" i="12"/>
  <c r="K33" i="12"/>
  <c r="O33" i="12"/>
  <c r="O17" i="12" s="1"/>
  <c r="Q33" i="12"/>
  <c r="V33" i="12"/>
  <c r="G40" i="12"/>
  <c r="I40" i="12"/>
  <c r="K40" i="12"/>
  <c r="M40" i="12"/>
  <c r="O40" i="12"/>
  <c r="Q40" i="12"/>
  <c r="V40" i="12"/>
  <c r="G46" i="12"/>
  <c r="I46" i="12"/>
  <c r="K46" i="12"/>
  <c r="M46" i="12"/>
  <c r="O46" i="12"/>
  <c r="Q46" i="12"/>
  <c r="V46" i="12"/>
  <c r="G50" i="12"/>
  <c r="I50" i="12"/>
  <c r="K50" i="12"/>
  <c r="M50" i="12"/>
  <c r="O50" i="12"/>
  <c r="Q50" i="12"/>
  <c r="V50" i="12"/>
  <c r="G53" i="12"/>
  <c r="M53" i="12" s="1"/>
  <c r="I53" i="12"/>
  <c r="K53" i="12"/>
  <c r="O53" i="12"/>
  <c r="Q53" i="12"/>
  <c r="V53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Q63" i="12"/>
  <c r="G64" i="12"/>
  <c r="G63" i="12" s="1"/>
  <c r="I64" i="12"/>
  <c r="I63" i="12" s="1"/>
  <c r="K64" i="12"/>
  <c r="K63" i="12" s="1"/>
  <c r="M64" i="12"/>
  <c r="M63" i="12" s="1"/>
  <c r="O64" i="12"/>
  <c r="O63" i="12" s="1"/>
  <c r="Q64" i="12"/>
  <c r="V64" i="12"/>
  <c r="V63" i="12" s="1"/>
  <c r="G67" i="12"/>
  <c r="M67" i="12" s="1"/>
  <c r="M66" i="12" s="1"/>
  <c r="I67" i="12"/>
  <c r="I66" i="12" s="1"/>
  <c r="K67" i="12"/>
  <c r="K66" i="12" s="1"/>
  <c r="O67" i="12"/>
  <c r="O66" i="12" s="1"/>
  <c r="Q67" i="12"/>
  <c r="Q66" i="12" s="1"/>
  <c r="V67" i="12"/>
  <c r="V66" i="12" s="1"/>
  <c r="G69" i="12"/>
  <c r="I69" i="12"/>
  <c r="V69" i="12"/>
  <c r="G70" i="12"/>
  <c r="M70" i="12" s="1"/>
  <c r="M69" i="12" s="1"/>
  <c r="I70" i="12"/>
  <c r="K70" i="12"/>
  <c r="K69" i="12" s="1"/>
  <c r="O70" i="12"/>
  <c r="O69" i="12" s="1"/>
  <c r="Q70" i="12"/>
  <c r="Q69" i="12" s="1"/>
  <c r="V70" i="12"/>
  <c r="G72" i="12"/>
  <c r="I72" i="12"/>
  <c r="K72" i="12"/>
  <c r="M72" i="12"/>
  <c r="O72" i="12"/>
  <c r="Q72" i="12"/>
  <c r="V72" i="12"/>
  <c r="G75" i="12"/>
  <c r="I75" i="12"/>
  <c r="K75" i="12"/>
  <c r="M75" i="12"/>
  <c r="O75" i="12"/>
  <c r="Q75" i="12"/>
  <c r="V75" i="12"/>
  <c r="G78" i="12"/>
  <c r="I78" i="12"/>
  <c r="K78" i="12"/>
  <c r="M78" i="12"/>
  <c r="O78" i="12"/>
  <c r="Q78" i="12"/>
  <c r="V78" i="12"/>
  <c r="G80" i="12"/>
  <c r="I80" i="12"/>
  <c r="G81" i="12"/>
  <c r="M81" i="12" s="1"/>
  <c r="I81" i="12"/>
  <c r="K81" i="12"/>
  <c r="O81" i="12"/>
  <c r="O80" i="12" s="1"/>
  <c r="Q81" i="12"/>
  <c r="Q80" i="12" s="1"/>
  <c r="V81" i="12"/>
  <c r="V80" i="12" s="1"/>
  <c r="G84" i="12"/>
  <c r="M84" i="12" s="1"/>
  <c r="I84" i="12"/>
  <c r="K84" i="12"/>
  <c r="O84" i="12"/>
  <c r="Q84" i="12"/>
  <c r="V84" i="12"/>
  <c r="G86" i="12"/>
  <c r="I86" i="12"/>
  <c r="K86" i="12"/>
  <c r="M86" i="12"/>
  <c r="O86" i="12"/>
  <c r="Q86" i="12"/>
  <c r="V86" i="12"/>
  <c r="G88" i="12"/>
  <c r="I88" i="12"/>
  <c r="K88" i="12"/>
  <c r="M88" i="12"/>
  <c r="O88" i="12"/>
  <c r="Q88" i="12"/>
  <c r="V88" i="12"/>
  <c r="G91" i="12"/>
  <c r="I91" i="12"/>
  <c r="K91" i="12"/>
  <c r="K80" i="12" s="1"/>
  <c r="M91" i="12"/>
  <c r="O91" i="12"/>
  <c r="Q91" i="12"/>
  <c r="V91" i="12"/>
  <c r="K93" i="12"/>
  <c r="G94" i="12"/>
  <c r="M94" i="12" s="1"/>
  <c r="I94" i="12"/>
  <c r="I93" i="12" s="1"/>
  <c r="K94" i="12"/>
  <c r="O94" i="12"/>
  <c r="O93" i="12" s="1"/>
  <c r="Q94" i="12"/>
  <c r="Q93" i="12" s="1"/>
  <c r="V94" i="12"/>
  <c r="V93" i="12" s="1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0" i="12"/>
  <c r="I100" i="12"/>
  <c r="K100" i="12"/>
  <c r="M100" i="12"/>
  <c r="O100" i="12"/>
  <c r="Q100" i="12"/>
  <c r="V100" i="12"/>
  <c r="G102" i="12"/>
  <c r="I102" i="12"/>
  <c r="K102" i="12"/>
  <c r="M102" i="12"/>
  <c r="O102" i="12"/>
  <c r="Q102" i="12"/>
  <c r="V102" i="12"/>
  <c r="G104" i="12"/>
  <c r="I104" i="12"/>
  <c r="K104" i="12"/>
  <c r="G105" i="12"/>
  <c r="M105" i="12" s="1"/>
  <c r="M104" i="12" s="1"/>
  <c r="I105" i="12"/>
  <c r="K105" i="12"/>
  <c r="O105" i="12"/>
  <c r="O104" i="12" s="1"/>
  <c r="Q105" i="12"/>
  <c r="Q104" i="12" s="1"/>
  <c r="V105" i="12"/>
  <c r="V104" i="12" s="1"/>
  <c r="AE108" i="12"/>
  <c r="I20" i="1"/>
  <c r="I19" i="1"/>
  <c r="I18" i="1"/>
  <c r="I16" i="1"/>
  <c r="G43" i="1"/>
  <c r="G25" i="1" s="1"/>
  <c r="A25" i="1" s="1"/>
  <c r="H42" i="1"/>
  <c r="I42" i="1" s="1"/>
  <c r="H40" i="1"/>
  <c r="J28" i="1"/>
  <c r="J26" i="1"/>
  <c r="G38" i="1"/>
  <c r="F38" i="1"/>
  <c r="J23" i="1"/>
  <c r="J24" i="1"/>
  <c r="J25" i="1"/>
  <c r="J27" i="1"/>
  <c r="E24" i="1"/>
  <c r="E26" i="1"/>
  <c r="I61" i="1" l="1"/>
  <c r="J60" i="1" s="1"/>
  <c r="J57" i="1"/>
  <c r="J58" i="1"/>
  <c r="J56" i="1"/>
  <c r="J53" i="1"/>
  <c r="J59" i="1"/>
  <c r="J55" i="1"/>
  <c r="J54" i="1"/>
  <c r="A26" i="1"/>
  <c r="G26" i="1"/>
  <c r="H39" i="1"/>
  <c r="H43" i="1" s="1"/>
  <c r="F43" i="1"/>
  <c r="M17" i="12"/>
  <c r="M93" i="12"/>
  <c r="M80" i="12"/>
  <c r="G93" i="12"/>
  <c r="AF108" i="12"/>
  <c r="G66" i="12"/>
  <c r="I21" i="1"/>
  <c r="I39" i="1"/>
  <c r="I43" i="1" s="1"/>
  <c r="J61" i="1" l="1"/>
  <c r="G28" i="1"/>
  <c r="G23" i="1"/>
  <c r="J42" i="1"/>
  <c r="J41" i="1"/>
  <c r="J39" i="1"/>
  <c r="J43" i="1" s="1"/>
  <c r="A23" i="1" l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Valenta</author>
  </authors>
  <commentList>
    <comment ref="S6" authorId="0" shapeId="0" xr:uid="{9766E0BF-38CC-4AB5-9CF4-181AC769173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E73434-71FC-45E1-86E4-7738739DCD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<sst xmlns="http://schemas.openxmlformats.org/spreadsheetml/2006/main" count="567" uniqueCount="243">
  <si>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</si>
  <si>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</si>
  <si>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</si>
  <si>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</si>
  <si>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</si>
  <si>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</si>
  <si>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</si>
  <si>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</si>
  <si>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</si>
  <si>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</si>
  <si>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</si>
  <si>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</si>
  <si>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</si>
  <si>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</si>
  <si>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</si>
  <si>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</si>
  <si>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</si>
  <si>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</si>
  <si>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</si>
  <si>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</si>
  <si>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</si>
  <si>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</si>
  <si>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</si>
  <si>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</si>
  <si>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</si>
  <si>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</si>
  <si>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</si>
  <si>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</si>
  <si>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</si>
  <si>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</si>
  <si>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</si>
  <si>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</si>
  <si>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</si>
  <si>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</si>
  <si>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</si>
  <si>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</si>
  <si>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</si>
  <si>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</si>
  <si>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</si>
  <si>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</si>
  <si>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</si>
  <si>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</si>
  <si>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</si>
  <si>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01a</t>
  </si>
  <si>
    <t>Podlahové konstrukce</t>
  </si>
  <si>
    <t>SO 01</t>
  </si>
  <si>
    <t>Stavební úpravy místnosti</t>
  </si>
  <si>
    <t>Objekt:</t>
  </si>
  <si>
    <t>Rozpočet:</t>
  </si>
  <si>
    <t>P-04-2024</t>
  </si>
  <si>
    <t>Stavební úpravy místnosti SZŠ a VOŠ zdravotnické v Brně</t>
  </si>
  <si>
    <t>Stavba</t>
  </si>
  <si>
    <t>Stavební objekt</t>
  </si>
  <si>
    <t>Celkem za stavbu</t>
  </si>
  <si>
    <t>CZK</t>
  </si>
  <si>
    <t>#POPS</t>
  </si>
  <si>
    <t>Popis stavby: P-04-2024 - Stavební úpravy místnosti SZŠ a VOŠ zdravotnické v Brně</t>
  </si>
  <si>
    <t>#POPO</t>
  </si>
  <si>
    <t>Popis objektu: SO 01 - Stavební úpravy místnosti</t>
  </si>
  <si>
    <t>#POPR</t>
  </si>
  <si>
    <t>Popis rozpočtu: 01a - Podlahové konstrukce</t>
  </si>
  <si>
    <t>Rekapitulace dílů</t>
  </si>
  <si>
    <t>Typ dílu</t>
  </si>
  <si>
    <t>4</t>
  </si>
  <si>
    <t>Vodorovné konstrukce</t>
  </si>
  <si>
    <t>63</t>
  </si>
  <si>
    <t>Podlahy a podlahové konstrukce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</si>
  <si>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</si>
  <si>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</si>
  <si>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</si>
  <si>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</si>
  <si>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</si>
  <si>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</si>
  <si>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776</t>
  </si>
  <si>
    <t>Podlahy povlakové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</si>
  <si>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</si>
  <si>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</si>
  <si>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</si>
  <si>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</si>
  <si>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</si>
  <si>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</si>
  <si>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</si>
  <si>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</si>
  <si>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</si>
  <si>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</si>
  <si>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</si>
  <si>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</si>
  <si>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</si>
  <si>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</si>
  <si>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</si>
  <si>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</si>
  <si>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</si>
  <si>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</si>
  <si>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</si>
  <si>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</si>
  <si>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</si>
  <si>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</si>
  <si>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</si>
  <si>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</si>
  <si>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</si>
  <si>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</si>
  <si>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</si>
  <si>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</si>
  <si>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</si>
  <si>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</si>
  <si>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</si>
  <si>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</si>
  <si>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</si>
  <si>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m3</t>
  </si>
  <si>
    <t>801-1</t>
  </si>
  <si>
    <t>RTS 23/ II</t>
  </si>
  <si>
    <t>Práce</t>
  </si>
  <si>
    <t>Běžná</t>
  </si>
  <si>
    <t>POL1_</t>
  </si>
  <si>
    <t>deska nad bazénem : 5,87*4,86*0,16</t>
  </si>
  <si>
    <t>VV</t>
  </si>
  <si>
    <t>411351101RT1</t>
  </si>
  <si>
    <t>Bednění stropů deskových, balkonových nebo plošných konzol plné, rovné, popř. s náběhy bednící materiál prkna, bez podepření, zřízení</t>
  </si>
  <si>
    <t>m2</t>
  </si>
  <si>
    <t>s pomocným lešením</t>
  </si>
  <si>
    <t>SPI</t>
  </si>
  <si>
    <t>deska nad bazénem : 2*(5,87+4,86)*0,16</t>
  </si>
  <si>
    <t>411351102R00</t>
  </si>
  <si>
    <t>Bednění stropů deskových, balkonových nebo plošných konzol plné, rovné, popř. s náběhy  , odstranění</t>
  </si>
  <si>
    <t>Odkaz na mn. položky pořadí 2 : 3,43360</t>
  </si>
  <si>
    <t>457451111R00</t>
  </si>
  <si>
    <t xml:space="preserve">Cementový potěr bez vložky,  </t>
  </si>
  <si>
    <t>821-1</t>
  </si>
  <si>
    <t>tl. do 4 cm pod vodorovnou izolací nebo na ní, v předepsaném spádu, s vyhlazením povrchu,</t>
  </si>
  <si>
    <t>1.01 : 58,99</t>
  </si>
  <si>
    <t>1.02 : 4,53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</si>
  <si>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</si>
  <si>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</si>
  <si>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</si>
  <si>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1.01 : 58,99*0,068</t>
  </si>
  <si>
    <t>1.02 : 4,53*0,068</t>
  </si>
  <si>
    <t>631361921RT4</t>
  </si>
  <si>
    <t>Výztuž mazanin z betonů a z lehkých betonů ze svařovaných sítí průměr drátu 6 mm, velikost oka 100/100 mm</t>
  </si>
  <si>
    <t>t</t>
  </si>
  <si>
    <t>včetně distančních prvků</t>
  </si>
  <si>
    <t xml:space="preserve">6/100 - 4,44 kg/m2 : </t>
  </si>
  <si>
    <t>deska nad bazénem - horní výztuž : (3,83*5,64)*4,44/1000</t>
  </si>
  <si>
    <t/>
  </si>
  <si>
    <t>Mezisoučet</t>
  </si>
  <si>
    <t>stykování 15% : 0,09591*0,15</t>
  </si>
  <si>
    <t>631361921RT5</t>
  </si>
  <si>
    <t>Výztuž mazanin z betonů a z lehkých betonů ze svařovaných sítí průměr drátu 6 mm, velikost oka 150/150 mm</t>
  </si>
  <si>
    <t>RTS 23/ I</t>
  </si>
  <si>
    <t xml:space="preserve">6/150 - 3,014 kg/m2 : </t>
  </si>
  <si>
    <t>1.01 : 58,99*3,014/1000</t>
  </si>
  <si>
    <t>1.02 : 4,53*3,014/1000</t>
  </si>
  <si>
    <t>stykování 15% : 0,19145*0,15</t>
  </si>
  <si>
    <t>631361921RT8</t>
  </si>
  <si>
    <t>Výztuž mazanin z betonů a z lehkých betonů ze svařovaných sítí průměr drátu 8 mm, velikost oka 100/100 mm</t>
  </si>
  <si>
    <t xml:space="preserve">8/100 - 7,9 kg/m2 : </t>
  </si>
  <si>
    <t>deska nad bazénem - spodní výztuž : (3,83*5,64)*7,9/1000</t>
  </si>
  <si>
    <t>stykování 15% : 0,17065*0,15</t>
  </si>
  <si>
    <t>632415104RT3</t>
  </si>
  <si>
    <t>Potěr ze suchých směsí cementový samonivelační rychleschnoucí, tloušťky 4 mm, včetně penetrace</t>
  </si>
  <si>
    <t>s rozprostřením a uhlazením</t>
  </si>
  <si>
    <t>632441491R00</t>
  </si>
  <si>
    <t xml:space="preserve">Potěr litý anhydritový broušení anhydritových potěrů </t>
  </si>
  <si>
    <t>dovoz směsi, doprava pomocí šnekového čerpadla, lití hadicí na plochu, dvojí (křížem vedené) rozvlnění hrazdami</t>
  </si>
  <si>
    <t>Odkaz na mn. položky pořadí 4 : 63,52000</t>
  </si>
  <si>
    <t>634601111R00</t>
  </si>
  <si>
    <t>Zaplnění dilatačních spár v mazaninách tl. do 10 cm v šířce spáry do 10 mm</t>
  </si>
  <si>
    <t>m</t>
  </si>
  <si>
    <t>50 % zasypání pískem a 50 % zalití asfaltem</t>
  </si>
  <si>
    <t xml:space="preserve">SILIKONEM : </t>
  </si>
  <si>
    <t>1.01 : 7,57+7,32</t>
  </si>
  <si>
    <t>713191221R00</t>
  </si>
  <si>
    <t>Izolace tepelné běžných konstrukcí - doplňky obložení stěn pásky 100 mm, včetně dodávky materiálu</t>
  </si>
  <si>
    <t>800-713</t>
  </si>
  <si>
    <t>1.01 : 7,57+8,39+3,55+1,25+0,59+0,63+2,8+4,86</t>
  </si>
  <si>
    <t>1.02 : 2*(2,21+1,89)</t>
  </si>
  <si>
    <t>631313511RX</t>
  </si>
  <si>
    <t>Mazanina betonová tl. 8 - 12 cm C 12/15 z rychletvrdnoucího betonu s chemicky vázanou vodou, vč. provedení dilatačních spar</t>
  </si>
  <si>
    <t>Vlastní</t>
  </si>
  <si>
    <t>Indiv</t>
  </si>
  <si>
    <t>Včetně vytvoření dilatačních spár, bez zaplnění.</t>
  </si>
  <si>
    <t>POP</t>
  </si>
  <si>
    <t>Odkaz na mn. položky pořadí 5 : 4,31936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</si>
  <si>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</si>
  <si>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</si>
  <si>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999281145R00</t>
  </si>
  <si>
    <t>Přesun hmot pro opravy a údržbu objektů pro opravy a údržbu dosavadních objektů včetně vnějších plášťů  výšky do 6 m, nošením</t>
  </si>
  <si>
    <t>801-4</t>
  </si>
  <si>
    <t>Přesun hmot</t>
  </si>
  <si>
    <t>POL7_</t>
  </si>
  <si>
    <t>oborů 801, 803, 811 a 812</t>
  </si>
  <si>
    <t>711111006RZ3</t>
  </si>
  <si>
    <t>Provedení izolace proti zemní vlhkosti natěradly za studena na ploše vodorovné asfaltovou penetrační suspenzí, včetně dodávky emulze 0,3 kg/m2</t>
  </si>
  <si>
    <t>800-711</t>
  </si>
  <si>
    <t>RTS 21/ I</t>
  </si>
  <si>
    <t>RTS 20/ II</t>
  </si>
  <si>
    <t>711141559RY1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</si>
  <si>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</si>
  <si>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</si>
  <si>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711141559RY2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</si>
  <si>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</si>
  <si>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</si>
  <si>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</si>
  <si>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776101101R00</t>
  </si>
  <si>
    <t>Přípravné práce vysávání povlakových podlah průmyslovým vysavačem</t>
  </si>
  <si>
    <t>800-775</t>
  </si>
  <si>
    <t>položky neobsahují žádný materiál</t>
  </si>
  <si>
    <t>776512000RT1</t>
  </si>
  <si>
    <t>Lepení povlakových podlah pryžových bez dodávky materiálu ze čtverců</t>
  </si>
  <si>
    <t>776996110RX</t>
  </si>
  <si>
    <t>Přelakování podlah pryžových vč. dodávky laku doporučeného výrobcem podlahy</t>
  </si>
  <si>
    <t>776-001</t>
  </si>
  <si>
    <t>Podl. krytina z gumových granulí spojených elastomery, tl. 10 mm, odolná nárazu, odření, vlhkosti, vč. příplatku za barevnost, podrobněji viz PD</t>
  </si>
  <si>
    <t>Specifikace</t>
  </si>
  <si>
    <t>POL3_</t>
  </si>
  <si>
    <t xml:space="preserve">vč. prořezu 10 % : </t>
  </si>
  <si>
    <t>Odkaz na mn. položky pořadí 4 : 63,52000*1,1</t>
  </si>
  <si>
    <t>998776201R00</t>
  </si>
  <si>
    <t>Přesun hmot pro podlahy povlakové v objektech výšky do 6 m</t>
  </si>
  <si>
    <t>vodorovně do 50 m</t>
  </si>
  <si>
    <t>005121010R</t>
  </si>
  <si>
    <t>Vybudování zařízení staveniště</t>
  </si>
  <si>
    <t>Soubor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</si>
  <si>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</si>
  <si>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</si>
  <si>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</si>
  <si>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</si>
  <si>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</si>
  <si>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</si>
  <si>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</si>
  <si>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</si>
  <si>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</si>
  <si>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</si>
  <si>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</si>
  <si>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POL99_8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</si>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</sst>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5PAs+F33DKn5YmM2vJ0evszdAMvmSUI7r/TRRsxn2wwMUHP3fIHTXIw4nCz8IEIi7esl/eJeVxbSN105llL+pw==" saltValue="j26jEVRtCl4dAvwGKuoxW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642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SUMIF(F53:F60,A16,I53:I60)+SUMIF(F53:F60,"PSU",I53:I60)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SUMIF(F53:F60,A17,I53:I60)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SUMIF(F53:F60,A18,I53:I60)</f>
        <v>0</v>
      </c>
      <c r="J18" s="85"/>
    </row>
    <row r="19" spans="1:10" ht="23.25" customHeight="1" x14ac:dyDescent="0.2">
      <c r="A19" s="196" t="s">
        <v>75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SUMIF(F53:F60,A19,I53:I60)</f>
        <v>0</v>
      </c>
      <c r="J19" s="85"/>
    </row>
    <row r="20" spans="1:10" ht="23.25" customHeight="1" x14ac:dyDescent="0.2">
      <c r="A20" s="196" t="s">
        <v>76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SUMIF(F53:F60,A20,I53:I60)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'SO 01 01a Pol'!AE108</f>
        <v>0</v>
      </c>
      <c r="G39" s="149">
        <f>'SO 01 01a Pol'!AF108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45</v>
      </c>
      <c r="C41" s="153" t="s">
        <v>46</v>
      </c>
      <c r="D41" s="153"/>
      <c r="E41" s="153"/>
      <c r="F41" s="154">
        <f>'SO 01 01a Pol'!AE108</f>
        <v>0</v>
      </c>
      <c r="G41" s="155">
        <f>'SO 01 01a Pol'!AF108</f>
        <v>0</v>
      </c>
      <c r="H41" s="155">
        <f>(F41*SazbaDPH1/100)+(G41*SazbaDPH2/100)</f>
        <v>0</v>
      </c>
      <c r="I41" s="155">
        <f>F41+G41+H41</f>
        <v>0</v>
      </c>
      <c r="J41" s="156" t="str">
        <f>IF(_xlfn.SINGLE(CenaCelkemVypocet)=0,"",I41/_xlfn.SINGLE(CenaCelkemVypocet)*100)</f>
        <v/>
      </c>
    </row>
    <row r="42" spans="1:10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'SO 01 01a Pol'!AE108</f>
        <v>0</v>
      </c>
      <c r="G42" s="150">
        <f>'SO 01 01a Pol'!AF108</f>
        <v>0</v>
      </c>
      <c r="H42" s="150">
        <f>(F42*SazbaDPH1/100)+(G42*SazbaDPH2/100)</f>
        <v>0</v>
      </c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hidden="1" customHeight="1" x14ac:dyDescent="0.2">
      <c r="A43" s="136"/>
      <c r="B43" s="159" t="s">
        <v>53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5" t="s">
        <v>61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62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63</v>
      </c>
      <c r="C53" s="184" t="s">
        <v>64</v>
      </c>
      <c r="D53" s="185"/>
      <c r="E53" s="185"/>
      <c r="F53" s="192" t="s">
        <v>24</v>
      </c>
      <c r="G53" s="193"/>
      <c r="H53" s="193"/>
      <c r="I53" s="193">
        <f>'SO 01 01a Pol'!G8</f>
        <v>0</v>
      </c>
      <c r="J53" s="189" t="str">
        <f>IF(I61=0,"",I53/I61*100)</f>
        <v/>
      </c>
    </row>
    <row r="54" spans="1:10" ht="36.75" customHeight="1" x14ac:dyDescent="0.2">
      <c r="A54" s="178"/>
      <c r="B54" s="183" t="s">
        <v>65</v>
      </c>
      <c r="C54" s="184" t="s">
        <v>66</v>
      </c>
      <c r="D54" s="185"/>
      <c r="E54" s="185"/>
      <c r="F54" s="192" t="s">
        <v>24</v>
      </c>
      <c r="G54" s="193"/>
      <c r="H54" s="193"/>
      <c r="I54" s="193">
        <f>'SO 01 01a Pol'!G17</f>
        <v>0</v>
      </c>
      <c r="J54" s="189" t="str">
        <f>IF(I61=0,"",I54/I61*100)</f>
        <v/>
      </c>
    </row>
    <row r="55" spans="1:10" ht="36.75" customHeight="1" x14ac:dyDescent="0.2">
      <c r="A55" s="178"/>
      <c r="B55" s="183" t="s">
        <v>67</v>
      </c>
      <c r="C55" s="184" t="s">
        <v>68</v>
      </c>
      <c r="D55" s="185"/>
      <c r="E55" s="185"/>
      <c r="F55" s="192" t="s">
        <v>24</v>
      </c>
      <c r="G55" s="193"/>
      <c r="H55" s="193"/>
      <c r="I55" s="193">
        <f>'SO 01 01a Pol'!G63</f>
        <v>0</v>
      </c>
      <c r="J55" s="189" t="str">
        <f>IF(I61=0,"",I55/I61*100)</f>
        <v/>
      </c>
    </row>
    <row r="56" spans="1:10" ht="36.75" customHeight="1" x14ac:dyDescent="0.2">
      <c r="A56" s="178"/>
      <c r="B56" s="183" t="s">
        <v>69</v>
      </c>
      <c r="C56" s="184" t="s">
        <v>70</v>
      </c>
      <c r="D56" s="185"/>
      <c r="E56" s="185"/>
      <c r="F56" s="192" t="s">
        <v>24</v>
      </c>
      <c r="G56" s="193"/>
      <c r="H56" s="193"/>
      <c r="I56" s="193">
        <f>'SO 01 01a Pol'!G66</f>
        <v>0</v>
      </c>
      <c r="J56" s="189" t="str">
        <f>IF(I61=0,"",I56/I61*100)</f>
        <v/>
      </c>
    </row>
    <row r="57" spans="1:10" ht="36.75" customHeight="1" x14ac:dyDescent="0.2">
      <c r="A57" s="178"/>
      <c r="B57" s="183" t="s">
        <v>71</v>
      </c>
      <c r="C57" s="184" t="s">
        <v>72</v>
      </c>
      <c r="D57" s="185"/>
      <c r="E57" s="185"/>
      <c r="F57" s="192" t="s">
        <v>25</v>
      </c>
      <c r="G57" s="193"/>
      <c r="H57" s="193"/>
      <c r="I57" s="193">
        <f>'SO 01 01a Pol'!G69</f>
        <v>0</v>
      </c>
      <c r="J57" s="189" t="str">
        <f>IF(I61=0,"",I57/I61*100)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2" t="s">
        <v>25</v>
      </c>
      <c r="G58" s="193"/>
      <c r="H58" s="193"/>
      <c r="I58" s="193">
        <f>'SO 01 01a Pol'!G80</f>
        <v>0</v>
      </c>
      <c r="J58" s="189" t="str">
        <f>IF(I61=0,"",I58/I61*100)</f>
        <v/>
      </c>
    </row>
    <row r="59" spans="1:10" ht="36.75" customHeight="1" x14ac:dyDescent="0.2">
      <c r="A59" s="178"/>
      <c r="B59" s="183" t="s">
        <v>75</v>
      </c>
      <c r="C59" s="184" t="s">
        <v>27</v>
      </c>
      <c r="D59" s="185"/>
      <c r="E59" s="185"/>
      <c r="F59" s="192" t="s">
        <v>75</v>
      </c>
      <c r="G59" s="193"/>
      <c r="H59" s="193"/>
      <c r="I59" s="193">
        <f>'SO 01 01a Pol'!G93</f>
        <v>0</v>
      </c>
      <c r="J59" s="189" t="str">
        <f>IF(I61=0,"",I59/I61*100)</f>
        <v/>
      </c>
    </row>
    <row r="60" spans="1:10" ht="36.75" customHeight="1" x14ac:dyDescent="0.2">
      <c r="A60" s="178"/>
      <c r="B60" s="183" t="s">
        <v>76</v>
      </c>
      <c r="C60" s="184" t="s">
        <v>28</v>
      </c>
      <c r="D60" s="185"/>
      <c r="E60" s="185"/>
      <c r="F60" s="192" t="s">
        <v>76</v>
      </c>
      <c r="G60" s="193"/>
      <c r="H60" s="193"/>
      <c r="I60" s="193">
        <f>'SO 01 01a Pol'!G104</f>
        <v>0</v>
      </c>
      <c r="J60" s="189" t="str">
        <f>IF(I61=0,"",I60/I61*100)</f>
        <v/>
      </c>
    </row>
    <row r="61" spans="1:10" ht="25.5" customHeight="1" x14ac:dyDescent="0.2">
      <c r="A61" s="179"/>
      <c r="B61" s="186" t="s">
        <v>1</v>
      </c>
      <c r="C61" s="187"/>
      <c r="D61" s="188"/>
      <c r="E61" s="188"/>
      <c r="F61" s="194"/>
      <c r="G61" s="195"/>
      <c r="H61" s="195"/>
      <c r="I61" s="195">
        <f>SUM(I53:I60)</f>
        <v>0</v>
      </c>
      <c r="J61" s="190">
        <f>SUM(J53:J60)</f>
        <v>0</v>
      </c>
    </row>
    <row r="62" spans="1:10" x14ac:dyDescent="0.2">
      <c r="F62" s="135"/>
      <c r="G62" s="135"/>
      <c r="H62" s="135"/>
      <c r="I62" s="135"/>
      <c r="J62" s="191"/>
    </row>
    <row r="63" spans="1:10" x14ac:dyDescent="0.2">
      <c r="F63" s="135"/>
      <c r="G63" s="135"/>
      <c r="H63" s="135"/>
      <c r="I63" s="135"/>
      <c r="J63" s="191"/>
    </row>
    <row r="64" spans="1:10" x14ac:dyDescent="0.2">
      <c r="F64" s="135"/>
      <c r="G64" s="135"/>
      <c r="H64" s="135"/>
      <c r="I64" s="135"/>
      <c r="J64" s="191"/>
    </row>
  </sheetData>
  <sheetProtection algorithmName="SHA-512" hashValue="vUZisCmTZyK3IfYhRHGQz6nL7vdgNhtUIpkCZMJ+vbOvB68KFnX6nLYZiosZ6gsmrOW1BRq2zF7k0DVW6SWVWA==" saltValue="W75UxzxI7c7TEiOUUIUMN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Chz/Sv35zlSYi4lemm7pz5A1/KRQ9R3WiS4QhCs8Br5E2oDmgStnB8VPZeL+ZfQF3/ZJnIMUmqFBAOzIgXaP9w==" saltValue="+2UNtONOUWPCYjaavimz1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91617-8AE8-450D-A58D-A969676CE1D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77</v>
      </c>
      <c r="B1" s="197"/>
      <c r="C1" s="197"/>
      <c r="D1" s="197"/>
      <c r="E1" s="197"/>
      <c r="F1" s="197"/>
      <c r="G1" s="197"/>
      <c r="AG1" t="s">
        <v>78</v>
      </c>
    </row>
    <row r="2" spans="1:60" ht="24.95" customHeight="1" x14ac:dyDescent="0.2">
      <c r="A2" s="198" t="s">
        <v>7</v>
      </c>
      <c r="B2" s="49" t="s">
        <v>49</v>
      </c>
      <c r="C2" s="201" t="s">
        <v>50</v>
      </c>
      <c r="D2" s="199"/>
      <c r="E2" s="199"/>
      <c r="F2" s="199"/>
      <c r="G2" s="200"/>
      <c r="AG2" t="s">
        <v>79</v>
      </c>
    </row>
    <row r="3" spans="1:60" ht="24.95" customHeight="1" x14ac:dyDescent="0.2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79</v>
      </c>
      <c r="AG3" t="s">
        <v>80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81</v>
      </c>
    </row>
    <row r="5" spans="1:60" x14ac:dyDescent="0.2">
      <c r="D5" s="10"/>
    </row>
    <row r="6" spans="1:60" ht="38.25" x14ac:dyDescent="0.2">
      <c r="A6" s="208" t="s">
        <v>82</v>
      </c>
      <c r="B6" s="210" t="s">
        <v>83</v>
      </c>
      <c r="C6" s="210" t="s">
        <v>84</v>
      </c>
      <c r="D6" s="209" t="s">
        <v>85</v>
      </c>
      <c r="E6" s="208" t="s">
        <v>86</v>
      </c>
      <c r="F6" s="207" t="s">
        <v>87</v>
      </c>
      <c r="G6" s="208" t="s">
        <v>29</v>
      </c>
      <c r="H6" s="211" t="s">
        <v>30</v>
      </c>
      <c r="I6" s="211" t="s">
        <v>88</v>
      </c>
      <c r="J6" s="211" t="s">
        <v>31</v>
      </c>
      <c r="K6" s="211" t="s">
        <v>89</v>
      </c>
      <c r="L6" s="211" t="s">
        <v>90</v>
      </c>
      <c r="M6" s="211" t="s">
        <v>91</v>
      </c>
      <c r="N6" s="211" t="s">
        <v>92</v>
      </c>
      <c r="O6" s="211" t="s">
        <v>93</v>
      </c>
      <c r="P6" s="211" t="s">
        <v>94</v>
      </c>
      <c r="Q6" s="211" t="s">
        <v>95</v>
      </c>
      <c r="R6" s="211" t="s">
        <v>96</v>
      </c>
      <c r="S6" s="211" t="s">
        <v>97</v>
      </c>
      <c r="T6" s="211" t="s">
        <v>98</v>
      </c>
      <c r="U6" s="211" t="s">
        <v>99</v>
      </c>
      <c r="V6" s="211" t="s">
        <v>100</v>
      </c>
      <c r="W6" s="211" t="s">
        <v>101</v>
      </c>
      <c r="X6" s="211" t="s">
        <v>102</v>
      </c>
      <c r="Y6" s="211" t="s">
        <v>103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0" t="s">
        <v>104</v>
      </c>
      <c r="B8" s="231" t="s">
        <v>63</v>
      </c>
      <c r="C8" s="249" t="s">
        <v>64</v>
      </c>
      <c r="D8" s="232"/>
      <c r="E8" s="233"/>
      <c r="F8" s="234"/>
      <c r="G8" s="234">
        <f>SUMIF(AG9:AG16,"&lt;&gt;NOR",G9:G16)</f>
        <v>0</v>
      </c>
      <c r="H8" s="234"/>
      <c r="I8" s="234">
        <f>SUM(I9:I16)</f>
        <v>0</v>
      </c>
      <c r="J8" s="234"/>
      <c r="K8" s="234">
        <f>SUM(K9:K16)</f>
        <v>0</v>
      </c>
      <c r="L8" s="234"/>
      <c r="M8" s="234">
        <f>SUM(M9:M16)</f>
        <v>0</v>
      </c>
      <c r="N8" s="233"/>
      <c r="O8" s="233">
        <f>SUM(O9:O16)</f>
        <v>11.649999999999999</v>
      </c>
      <c r="P8" s="233"/>
      <c r="Q8" s="233">
        <f>SUM(Q9:Q16)</f>
        <v>0</v>
      </c>
      <c r="R8" s="234"/>
      <c r="S8" s="234"/>
      <c r="T8" s="235"/>
      <c r="U8" s="229"/>
      <c r="V8" s="229">
        <f>SUM(V9:V16)</f>
        <v>7.6199999999999992</v>
      </c>
      <c r="W8" s="229"/>
      <c r="X8" s="229"/>
      <c r="Y8" s="229"/>
      <c r="AG8" t="s">
        <v>105</v>
      </c>
    </row>
    <row r="9" spans="1:60" ht="33.75" outlineLevel="1" x14ac:dyDescent="0.2">
      <c r="A9" s="237">
        <v>1</v>
      </c>
      <c r="B9" s="238" t="s">
        <v>106</v>
      </c>
      <c r="C9" s="250" t="s">
        <v>107</v>
      </c>
      <c r="D9" s="239" t="s">
        <v>108</v>
      </c>
      <c r="E9" s="240">
        <v>4.5645100000000003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2.5251399999999999</v>
      </c>
      <c r="O9" s="240">
        <f>ROUND(E9*N9,2)</f>
        <v>11.53</v>
      </c>
      <c r="P9" s="240">
        <v>0</v>
      </c>
      <c r="Q9" s="240">
        <f>ROUND(E9*P9,2)</f>
        <v>0</v>
      </c>
      <c r="R9" s="242" t="s">
        <v>109</v>
      </c>
      <c r="S9" s="242" t="s">
        <v>110</v>
      </c>
      <c r="T9" s="243" t="s">
        <v>110</v>
      </c>
      <c r="U9" s="223">
        <v>0.98699999999999999</v>
      </c>
      <c r="V9" s="223">
        <f>ROUND(E9*U9,2)</f>
        <v>4.51</v>
      </c>
      <c r="W9" s="223"/>
      <c r="X9" s="223" t="s">
        <v>111</v>
      </c>
      <c r="Y9" s="223" t="s">
        <v>112</v>
      </c>
      <c r="Z9" s="212"/>
      <c r="AA9" s="212"/>
      <c r="AB9" s="212"/>
      <c r="AC9" s="212"/>
      <c r="AD9" s="212"/>
      <c r="AE9" s="212"/>
      <c r="AF9" s="212"/>
      <c r="AG9" s="212" t="s">
        <v>113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1" t="s">
        <v>114</v>
      </c>
      <c r="D10" s="225"/>
      <c r="E10" s="226">
        <v>4.5645100000000003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115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37">
        <v>2</v>
      </c>
      <c r="B11" s="238" t="s">
        <v>116</v>
      </c>
      <c r="C11" s="250" t="s">
        <v>117</v>
      </c>
      <c r="D11" s="239" t="s">
        <v>118</v>
      </c>
      <c r="E11" s="240">
        <v>3.4336000000000002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3.637E-2</v>
      </c>
      <c r="O11" s="240">
        <f>ROUND(E11*N11,2)</f>
        <v>0.12</v>
      </c>
      <c r="P11" s="240">
        <v>0</v>
      </c>
      <c r="Q11" s="240">
        <f>ROUND(E11*P11,2)</f>
        <v>0</v>
      </c>
      <c r="R11" s="242" t="s">
        <v>109</v>
      </c>
      <c r="S11" s="242" t="s">
        <v>110</v>
      </c>
      <c r="T11" s="243" t="s">
        <v>110</v>
      </c>
      <c r="U11" s="223">
        <v>0.73399999999999999</v>
      </c>
      <c r="V11" s="223">
        <f>ROUND(E11*U11,2)</f>
        <v>2.52</v>
      </c>
      <c r="W11" s="223"/>
      <c r="X11" s="223" t="s">
        <v>111</v>
      </c>
      <c r="Y11" s="223" t="s">
        <v>112</v>
      </c>
      <c r="Z11" s="212"/>
      <c r="AA11" s="212"/>
      <c r="AB11" s="212"/>
      <c r="AC11" s="212"/>
      <c r="AD11" s="212"/>
      <c r="AE11" s="212"/>
      <c r="AF11" s="212"/>
      <c r="AG11" s="212" t="s">
        <v>113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52" t="s">
        <v>119</v>
      </c>
      <c r="D12" s="244"/>
      <c r="E12" s="244"/>
      <c r="F12" s="244"/>
      <c r="G12" s="244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120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51" t="s">
        <v>121</v>
      </c>
      <c r="D13" s="225"/>
      <c r="E13" s="226">
        <v>3.4336000000000002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2"/>
      <c r="AA13" s="212"/>
      <c r="AB13" s="212"/>
      <c r="AC13" s="212"/>
      <c r="AD13" s="212"/>
      <c r="AE13" s="212"/>
      <c r="AF13" s="212"/>
      <c r="AG13" s="212" t="s">
        <v>115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37">
        <v>3</v>
      </c>
      <c r="B14" s="238" t="s">
        <v>122</v>
      </c>
      <c r="C14" s="250" t="s">
        <v>123</v>
      </c>
      <c r="D14" s="239" t="s">
        <v>118</v>
      </c>
      <c r="E14" s="240">
        <v>3.4336000000000002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 t="s">
        <v>109</v>
      </c>
      <c r="S14" s="242" t="s">
        <v>110</v>
      </c>
      <c r="T14" s="243" t="s">
        <v>110</v>
      </c>
      <c r="U14" s="223">
        <v>0.17299999999999999</v>
      </c>
      <c r="V14" s="223">
        <f>ROUND(E14*U14,2)</f>
        <v>0.59</v>
      </c>
      <c r="W14" s="223"/>
      <c r="X14" s="223" t="s">
        <v>111</v>
      </c>
      <c r="Y14" s="223" t="s">
        <v>112</v>
      </c>
      <c r="Z14" s="212"/>
      <c r="AA14" s="212"/>
      <c r="AB14" s="212"/>
      <c r="AC14" s="212"/>
      <c r="AD14" s="212"/>
      <c r="AE14" s="212"/>
      <c r="AF14" s="212"/>
      <c r="AG14" s="212" t="s">
        <v>113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52" t="s">
        <v>119</v>
      </c>
      <c r="D15" s="244"/>
      <c r="E15" s="244"/>
      <c r="F15" s="244"/>
      <c r="G15" s="244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2"/>
      <c r="AA15" s="212"/>
      <c r="AB15" s="212"/>
      <c r="AC15" s="212"/>
      <c r="AD15" s="212"/>
      <c r="AE15" s="212"/>
      <c r="AF15" s="212"/>
      <c r="AG15" s="212" t="s">
        <v>120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51" t="s">
        <v>124</v>
      </c>
      <c r="D16" s="225"/>
      <c r="E16" s="226">
        <v>3.4336000000000002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115</v>
      </c>
      <c r="AH16" s="212">
        <v>5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30" t="s">
        <v>104</v>
      </c>
      <c r="B17" s="231" t="s">
        <v>65</v>
      </c>
      <c r="C17" s="249" t="s">
        <v>66</v>
      </c>
      <c r="D17" s="232"/>
      <c r="E17" s="233"/>
      <c r="F17" s="234"/>
      <c r="G17" s="234">
        <f>SUMIF(AG18:AG62,"&lt;&gt;NOR",G18:G62)</f>
        <v>0</v>
      </c>
      <c r="H17" s="234"/>
      <c r="I17" s="234">
        <f>SUM(I18:I62)</f>
        <v>0</v>
      </c>
      <c r="J17" s="234"/>
      <c r="K17" s="234">
        <f>SUM(K18:K62)</f>
        <v>0</v>
      </c>
      <c r="L17" s="234"/>
      <c r="M17" s="234">
        <f>SUM(M18:M62)</f>
        <v>0</v>
      </c>
      <c r="N17" s="233"/>
      <c r="O17" s="233">
        <f>SUM(O18:O62)</f>
        <v>17.34</v>
      </c>
      <c r="P17" s="233"/>
      <c r="Q17" s="233">
        <f>SUM(Q18:Q62)</f>
        <v>0</v>
      </c>
      <c r="R17" s="234"/>
      <c r="S17" s="234"/>
      <c r="T17" s="235"/>
      <c r="U17" s="229"/>
      <c r="V17" s="229">
        <f>SUM(V18:V62)</f>
        <v>71.069999999999993</v>
      </c>
      <c r="W17" s="229"/>
      <c r="X17" s="229"/>
      <c r="Y17" s="229"/>
      <c r="AG17" t="s">
        <v>105</v>
      </c>
    </row>
    <row r="18" spans="1:60" outlineLevel="1" x14ac:dyDescent="0.2">
      <c r="A18" s="237">
        <v>4</v>
      </c>
      <c r="B18" s="238" t="s">
        <v>125</v>
      </c>
      <c r="C18" s="250" t="s">
        <v>126</v>
      </c>
      <c r="D18" s="239" t="s">
        <v>118</v>
      </c>
      <c r="E18" s="240">
        <v>63.52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8.523E-2</v>
      </c>
      <c r="O18" s="240">
        <f>ROUND(E18*N18,2)</f>
        <v>5.41</v>
      </c>
      <c r="P18" s="240">
        <v>0</v>
      </c>
      <c r="Q18" s="240">
        <f>ROUND(E18*P18,2)</f>
        <v>0</v>
      </c>
      <c r="R18" s="242" t="s">
        <v>127</v>
      </c>
      <c r="S18" s="242" t="s">
        <v>110</v>
      </c>
      <c r="T18" s="243" t="s">
        <v>110</v>
      </c>
      <c r="U18" s="223">
        <v>0.32</v>
      </c>
      <c r="V18" s="223">
        <f>ROUND(E18*U18,2)</f>
        <v>20.329999999999998</v>
      </c>
      <c r="W18" s="223"/>
      <c r="X18" s="223" t="s">
        <v>111</v>
      </c>
      <c r="Y18" s="223" t="s">
        <v>112</v>
      </c>
      <c r="Z18" s="212"/>
      <c r="AA18" s="212"/>
      <c r="AB18" s="212"/>
      <c r="AC18" s="212"/>
      <c r="AD18" s="212"/>
      <c r="AE18" s="212"/>
      <c r="AF18" s="212"/>
      <c r="AG18" s="212" t="s">
        <v>113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2" t="s">
        <v>128</v>
      </c>
      <c r="D19" s="244"/>
      <c r="E19" s="244"/>
      <c r="F19" s="244"/>
      <c r="G19" s="244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2"/>
      <c r="AA19" s="212"/>
      <c r="AB19" s="212"/>
      <c r="AC19" s="212"/>
      <c r="AD19" s="212"/>
      <c r="AE19" s="212"/>
      <c r="AF19" s="212"/>
      <c r="AG19" s="212" t="s">
        <v>120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51" t="s">
        <v>129</v>
      </c>
      <c r="D20" s="225"/>
      <c r="E20" s="226">
        <v>58.99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2"/>
      <c r="AA20" s="212"/>
      <c r="AB20" s="212"/>
      <c r="AC20" s="212"/>
      <c r="AD20" s="212"/>
      <c r="AE20" s="212"/>
      <c r="AF20" s="212"/>
      <c r="AG20" s="212" t="s">
        <v>115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51" t="s">
        <v>130</v>
      </c>
      <c r="D21" s="225"/>
      <c r="E21" s="226">
        <v>4.53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2"/>
      <c r="AA21" s="212"/>
      <c r="AB21" s="212"/>
      <c r="AC21" s="212"/>
      <c r="AD21" s="212"/>
      <c r="AE21" s="212"/>
      <c r="AF21" s="212"/>
      <c r="AG21" s="212" t="s">
        <v>115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7">
        <v>5</v>
      </c>
      <c r="B22" s="238" t="s">
        <v>131</v>
      </c>
      <c r="C22" s="250" t="s">
        <v>132</v>
      </c>
      <c r="D22" s="239" t="s">
        <v>108</v>
      </c>
      <c r="E22" s="240">
        <v>4.3193599999999996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0">
        <v>0</v>
      </c>
      <c r="O22" s="240">
        <f>ROUND(E22*N22,2)</f>
        <v>0</v>
      </c>
      <c r="P22" s="240">
        <v>0</v>
      </c>
      <c r="Q22" s="240">
        <f>ROUND(E22*P22,2)</f>
        <v>0</v>
      </c>
      <c r="R22" s="242" t="s">
        <v>109</v>
      </c>
      <c r="S22" s="242" t="s">
        <v>110</v>
      </c>
      <c r="T22" s="243" t="s">
        <v>110</v>
      </c>
      <c r="U22" s="223">
        <v>0.82</v>
      </c>
      <c r="V22" s="223">
        <f>ROUND(E22*U22,2)</f>
        <v>3.54</v>
      </c>
      <c r="W22" s="223"/>
      <c r="X22" s="223" t="s">
        <v>111</v>
      </c>
      <c r="Y22" s="223" t="s">
        <v>112</v>
      </c>
      <c r="Z22" s="212"/>
      <c r="AA22" s="212"/>
      <c r="AB22" s="212"/>
      <c r="AC22" s="212"/>
      <c r="AD22" s="212"/>
      <c r="AE22" s="212"/>
      <c r="AF22" s="212"/>
      <c r="AG22" s="212" t="s">
        <v>113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52" t="s">
        <v>133</v>
      </c>
      <c r="D23" s="244"/>
      <c r="E23" s="244"/>
      <c r="F23" s="244"/>
      <c r="G23" s="244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2"/>
      <c r="AA23" s="212"/>
      <c r="AB23" s="212"/>
      <c r="AC23" s="212"/>
      <c r="AD23" s="212"/>
      <c r="AE23" s="212"/>
      <c r="AF23" s="212"/>
      <c r="AG23" s="212" t="s">
        <v>120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19"/>
      <c r="B24" s="220"/>
      <c r="C24" s="251" t="s">
        <v>134</v>
      </c>
      <c r="D24" s="225"/>
      <c r="E24" s="226">
        <v>4.0113200000000004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2"/>
      <c r="AA24" s="212"/>
      <c r="AB24" s="212"/>
      <c r="AC24" s="212"/>
      <c r="AD24" s="212"/>
      <c r="AE24" s="212"/>
      <c r="AF24" s="212"/>
      <c r="AG24" s="212" t="s">
        <v>115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51" t="s">
        <v>135</v>
      </c>
      <c r="D25" s="225"/>
      <c r="E25" s="226">
        <v>0.30803999999999998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2"/>
      <c r="AA25" s="212"/>
      <c r="AB25" s="212"/>
      <c r="AC25" s="212"/>
      <c r="AD25" s="212"/>
      <c r="AE25" s="212"/>
      <c r="AF25" s="212"/>
      <c r="AG25" s="212" t="s">
        <v>115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37">
        <v>6</v>
      </c>
      <c r="B26" s="238" t="s">
        <v>136</v>
      </c>
      <c r="C26" s="250" t="s">
        <v>137</v>
      </c>
      <c r="D26" s="239" t="s">
        <v>138</v>
      </c>
      <c r="E26" s="240">
        <v>0.1103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1.08961</v>
      </c>
      <c r="O26" s="240">
        <f>ROUND(E26*N26,2)</f>
        <v>0.12</v>
      </c>
      <c r="P26" s="240">
        <v>0</v>
      </c>
      <c r="Q26" s="240">
        <f>ROUND(E26*P26,2)</f>
        <v>0</v>
      </c>
      <c r="R26" s="242" t="s">
        <v>109</v>
      </c>
      <c r="S26" s="242" t="s">
        <v>110</v>
      </c>
      <c r="T26" s="243" t="s">
        <v>110</v>
      </c>
      <c r="U26" s="223">
        <v>15.231</v>
      </c>
      <c r="V26" s="223">
        <f>ROUND(E26*U26,2)</f>
        <v>1.68</v>
      </c>
      <c r="W26" s="223"/>
      <c r="X26" s="223" t="s">
        <v>111</v>
      </c>
      <c r="Y26" s="223" t="s">
        <v>112</v>
      </c>
      <c r="Z26" s="212"/>
      <c r="AA26" s="212"/>
      <c r="AB26" s="212"/>
      <c r="AC26" s="212"/>
      <c r="AD26" s="212"/>
      <c r="AE26" s="212"/>
      <c r="AF26" s="212"/>
      <c r="AG26" s="212" t="s">
        <v>113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52" t="s">
        <v>139</v>
      </c>
      <c r="D27" s="244"/>
      <c r="E27" s="244"/>
      <c r="F27" s="244"/>
      <c r="G27" s="244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2"/>
      <c r="AA27" s="212"/>
      <c r="AB27" s="212"/>
      <c r="AC27" s="212"/>
      <c r="AD27" s="212"/>
      <c r="AE27" s="212"/>
      <c r="AF27" s="212"/>
      <c r="AG27" s="212" t="s">
        <v>120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51" t="s">
        <v>140</v>
      </c>
      <c r="D28" s="225"/>
      <c r="E28" s="226"/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2"/>
      <c r="AA28" s="212"/>
      <c r="AB28" s="212"/>
      <c r="AC28" s="212"/>
      <c r="AD28" s="212"/>
      <c r="AE28" s="212"/>
      <c r="AF28" s="212"/>
      <c r="AG28" s="212" t="s">
        <v>115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51" t="s">
        <v>141</v>
      </c>
      <c r="D29" s="225"/>
      <c r="E29" s="226">
        <v>9.5909999999999995E-2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115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51" t="s">
        <v>142</v>
      </c>
      <c r="D30" s="225"/>
      <c r="E30" s="226"/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2"/>
      <c r="AA30" s="212"/>
      <c r="AB30" s="212"/>
      <c r="AC30" s="212"/>
      <c r="AD30" s="212"/>
      <c r="AE30" s="212"/>
      <c r="AF30" s="212"/>
      <c r="AG30" s="212" t="s">
        <v>115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53" t="s">
        <v>143</v>
      </c>
      <c r="D31" s="227"/>
      <c r="E31" s="228">
        <v>9.5909999999999995E-2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2"/>
      <c r="AA31" s="212"/>
      <c r="AB31" s="212"/>
      <c r="AC31" s="212"/>
      <c r="AD31" s="212"/>
      <c r="AE31" s="212"/>
      <c r="AF31" s="212"/>
      <c r="AG31" s="212" t="s">
        <v>115</v>
      </c>
      <c r="AH31" s="212">
        <v>1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51" t="s">
        <v>144</v>
      </c>
      <c r="D32" s="225"/>
      <c r="E32" s="226">
        <v>1.439E-2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2"/>
      <c r="AA32" s="212"/>
      <c r="AB32" s="212"/>
      <c r="AC32" s="212"/>
      <c r="AD32" s="212"/>
      <c r="AE32" s="212"/>
      <c r="AF32" s="212"/>
      <c r="AG32" s="212" t="s">
        <v>115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37">
        <v>7</v>
      </c>
      <c r="B33" s="238" t="s">
        <v>145</v>
      </c>
      <c r="C33" s="250" t="s">
        <v>146</v>
      </c>
      <c r="D33" s="239" t="s">
        <v>138</v>
      </c>
      <c r="E33" s="240">
        <v>0.22017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1.0662499999999999</v>
      </c>
      <c r="O33" s="240">
        <f>ROUND(E33*N33,2)</f>
        <v>0.23</v>
      </c>
      <c r="P33" s="240">
        <v>0</v>
      </c>
      <c r="Q33" s="240">
        <f>ROUND(E33*P33,2)</f>
        <v>0</v>
      </c>
      <c r="R33" s="242" t="s">
        <v>109</v>
      </c>
      <c r="S33" s="242" t="s">
        <v>110</v>
      </c>
      <c r="T33" s="243" t="s">
        <v>147</v>
      </c>
      <c r="U33" s="223">
        <v>15.23</v>
      </c>
      <c r="V33" s="223">
        <f>ROUND(E33*U33,2)</f>
        <v>3.35</v>
      </c>
      <c r="W33" s="223"/>
      <c r="X33" s="223" t="s">
        <v>111</v>
      </c>
      <c r="Y33" s="223" t="s">
        <v>112</v>
      </c>
      <c r="Z33" s="212"/>
      <c r="AA33" s="212"/>
      <c r="AB33" s="212"/>
      <c r="AC33" s="212"/>
      <c r="AD33" s="212"/>
      <c r="AE33" s="212"/>
      <c r="AF33" s="212"/>
      <c r="AG33" s="212" t="s">
        <v>113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52" t="s">
        <v>139</v>
      </c>
      <c r="D34" s="244"/>
      <c r="E34" s="244"/>
      <c r="F34" s="244"/>
      <c r="G34" s="244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2"/>
      <c r="AA34" s="212"/>
      <c r="AB34" s="212"/>
      <c r="AC34" s="212"/>
      <c r="AD34" s="212"/>
      <c r="AE34" s="212"/>
      <c r="AF34" s="212"/>
      <c r="AG34" s="212" t="s">
        <v>120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19"/>
      <c r="B35" s="220"/>
      <c r="C35" s="251" t="s">
        <v>148</v>
      </c>
      <c r="D35" s="225"/>
      <c r="E35" s="226"/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2"/>
      <c r="AA35" s="212"/>
      <c r="AB35" s="212"/>
      <c r="AC35" s="212"/>
      <c r="AD35" s="212"/>
      <c r="AE35" s="212"/>
      <c r="AF35" s="212"/>
      <c r="AG35" s="212" t="s">
        <v>115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51" t="s">
        <v>149</v>
      </c>
      <c r="D36" s="225"/>
      <c r="E36" s="226">
        <v>0.17780000000000001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2"/>
      <c r="AA36" s="212"/>
      <c r="AB36" s="212"/>
      <c r="AC36" s="212"/>
      <c r="AD36" s="212"/>
      <c r="AE36" s="212"/>
      <c r="AF36" s="212"/>
      <c r="AG36" s="212" t="s">
        <v>115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51" t="s">
        <v>150</v>
      </c>
      <c r="D37" s="225"/>
      <c r="E37" s="226">
        <v>1.3650000000000001E-2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2"/>
      <c r="AA37" s="212"/>
      <c r="AB37" s="212"/>
      <c r="AC37" s="212"/>
      <c r="AD37" s="212"/>
      <c r="AE37" s="212"/>
      <c r="AF37" s="212"/>
      <c r="AG37" s="212" t="s">
        <v>115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53" t="s">
        <v>143</v>
      </c>
      <c r="D38" s="227"/>
      <c r="E38" s="228">
        <v>0.19145000000000001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2"/>
      <c r="AA38" s="212"/>
      <c r="AB38" s="212"/>
      <c r="AC38" s="212"/>
      <c r="AD38" s="212"/>
      <c r="AE38" s="212"/>
      <c r="AF38" s="212"/>
      <c r="AG38" s="212" t="s">
        <v>115</v>
      </c>
      <c r="AH38" s="212">
        <v>1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51" t="s">
        <v>151</v>
      </c>
      <c r="D39" s="225"/>
      <c r="E39" s="226">
        <v>2.8719999999999999E-2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2"/>
      <c r="AA39" s="212"/>
      <c r="AB39" s="212"/>
      <c r="AC39" s="212"/>
      <c r="AD39" s="212"/>
      <c r="AE39" s="212"/>
      <c r="AF39" s="212"/>
      <c r="AG39" s="212" t="s">
        <v>115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7">
        <v>8</v>
      </c>
      <c r="B40" s="238" t="s">
        <v>152</v>
      </c>
      <c r="C40" s="250" t="s">
        <v>153</v>
      </c>
      <c r="D40" s="239" t="s">
        <v>138</v>
      </c>
      <c r="E40" s="240">
        <v>0.19625000000000001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1.0800399999999999</v>
      </c>
      <c r="O40" s="240">
        <f>ROUND(E40*N40,2)</f>
        <v>0.21</v>
      </c>
      <c r="P40" s="240">
        <v>0</v>
      </c>
      <c r="Q40" s="240">
        <f>ROUND(E40*P40,2)</f>
        <v>0</v>
      </c>
      <c r="R40" s="242" t="s">
        <v>109</v>
      </c>
      <c r="S40" s="242" t="s">
        <v>110</v>
      </c>
      <c r="T40" s="243" t="s">
        <v>110</v>
      </c>
      <c r="U40" s="223">
        <v>15.231</v>
      </c>
      <c r="V40" s="223">
        <f>ROUND(E40*U40,2)</f>
        <v>2.99</v>
      </c>
      <c r="W40" s="223"/>
      <c r="X40" s="223" t="s">
        <v>111</v>
      </c>
      <c r="Y40" s="223" t="s">
        <v>112</v>
      </c>
      <c r="Z40" s="212"/>
      <c r="AA40" s="212"/>
      <c r="AB40" s="212"/>
      <c r="AC40" s="212"/>
      <c r="AD40" s="212"/>
      <c r="AE40" s="212"/>
      <c r="AF40" s="212"/>
      <c r="AG40" s="212" t="s">
        <v>113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52" t="s">
        <v>139</v>
      </c>
      <c r="D41" s="244"/>
      <c r="E41" s="244"/>
      <c r="F41" s="244"/>
      <c r="G41" s="244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2"/>
      <c r="AA41" s="212"/>
      <c r="AB41" s="212"/>
      <c r="AC41" s="212"/>
      <c r="AD41" s="212"/>
      <c r="AE41" s="212"/>
      <c r="AF41" s="212"/>
      <c r="AG41" s="212" t="s">
        <v>120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19"/>
      <c r="B42" s="220"/>
      <c r="C42" s="251" t="s">
        <v>154</v>
      </c>
      <c r="D42" s="225"/>
      <c r="E42" s="226"/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2"/>
      <c r="AA42" s="212"/>
      <c r="AB42" s="212"/>
      <c r="AC42" s="212"/>
      <c r="AD42" s="212"/>
      <c r="AE42" s="212"/>
      <c r="AF42" s="212"/>
      <c r="AG42" s="212" t="s">
        <v>115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51" t="s">
        <v>155</v>
      </c>
      <c r="D43" s="225"/>
      <c r="E43" s="226">
        <v>0.17065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2"/>
      <c r="AA43" s="212"/>
      <c r="AB43" s="212"/>
      <c r="AC43" s="212"/>
      <c r="AD43" s="212"/>
      <c r="AE43" s="212"/>
      <c r="AF43" s="212"/>
      <c r="AG43" s="212" t="s">
        <v>115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">
      <c r="A44" s="219"/>
      <c r="B44" s="220"/>
      <c r="C44" s="253" t="s">
        <v>143</v>
      </c>
      <c r="D44" s="227"/>
      <c r="E44" s="228">
        <v>0.17065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2"/>
      <c r="AA44" s="212"/>
      <c r="AB44" s="212"/>
      <c r="AC44" s="212"/>
      <c r="AD44" s="212"/>
      <c r="AE44" s="212"/>
      <c r="AF44" s="212"/>
      <c r="AG44" s="212" t="s">
        <v>115</v>
      </c>
      <c r="AH44" s="212">
        <v>1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51" t="s">
        <v>156</v>
      </c>
      <c r="D45" s="225"/>
      <c r="E45" s="226">
        <v>2.5600000000000001E-2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2"/>
      <c r="AA45" s="212"/>
      <c r="AB45" s="212"/>
      <c r="AC45" s="212"/>
      <c r="AD45" s="212"/>
      <c r="AE45" s="212"/>
      <c r="AF45" s="212"/>
      <c r="AG45" s="212" t="s">
        <v>115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37">
        <v>9</v>
      </c>
      <c r="B46" s="238" t="s">
        <v>157</v>
      </c>
      <c r="C46" s="250" t="s">
        <v>158</v>
      </c>
      <c r="D46" s="239" t="s">
        <v>118</v>
      </c>
      <c r="E46" s="240">
        <v>63.52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0">
        <v>6.9499999999999996E-3</v>
      </c>
      <c r="O46" s="240">
        <f>ROUND(E46*N46,2)</f>
        <v>0.44</v>
      </c>
      <c r="P46" s="240">
        <v>0</v>
      </c>
      <c r="Q46" s="240">
        <f>ROUND(E46*P46,2)</f>
        <v>0</v>
      </c>
      <c r="R46" s="242" t="s">
        <v>109</v>
      </c>
      <c r="S46" s="242" t="s">
        <v>110</v>
      </c>
      <c r="T46" s="243" t="s">
        <v>110</v>
      </c>
      <c r="U46" s="223">
        <v>0.34</v>
      </c>
      <c r="V46" s="223">
        <f>ROUND(E46*U46,2)</f>
        <v>21.6</v>
      </c>
      <c r="W46" s="223"/>
      <c r="X46" s="223" t="s">
        <v>111</v>
      </c>
      <c r="Y46" s="223" t="s">
        <v>112</v>
      </c>
      <c r="Z46" s="212"/>
      <c r="AA46" s="212"/>
      <c r="AB46" s="212"/>
      <c r="AC46" s="212"/>
      <c r="AD46" s="212"/>
      <c r="AE46" s="212"/>
      <c r="AF46" s="212"/>
      <c r="AG46" s="212" t="s">
        <v>113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52" t="s">
        <v>159</v>
      </c>
      <c r="D47" s="244"/>
      <c r="E47" s="244"/>
      <c r="F47" s="244"/>
      <c r="G47" s="244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2"/>
      <c r="AA47" s="212"/>
      <c r="AB47" s="212"/>
      <c r="AC47" s="212"/>
      <c r="AD47" s="212"/>
      <c r="AE47" s="212"/>
      <c r="AF47" s="212"/>
      <c r="AG47" s="212" t="s">
        <v>120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51" t="s">
        <v>129</v>
      </c>
      <c r="D48" s="225"/>
      <c r="E48" s="226">
        <v>58.99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2"/>
      <c r="AA48" s="212"/>
      <c r="AB48" s="212"/>
      <c r="AC48" s="212"/>
      <c r="AD48" s="212"/>
      <c r="AE48" s="212"/>
      <c r="AF48" s="212"/>
      <c r="AG48" s="212" t="s">
        <v>115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51" t="s">
        <v>130</v>
      </c>
      <c r="D49" s="225"/>
      <c r="E49" s="226">
        <v>4.53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2"/>
      <c r="AA49" s="212"/>
      <c r="AB49" s="212"/>
      <c r="AC49" s="212"/>
      <c r="AD49" s="212"/>
      <c r="AE49" s="212"/>
      <c r="AF49" s="212"/>
      <c r="AG49" s="212" t="s">
        <v>115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7">
        <v>10</v>
      </c>
      <c r="B50" s="238" t="s">
        <v>160</v>
      </c>
      <c r="C50" s="250" t="s">
        <v>161</v>
      </c>
      <c r="D50" s="239" t="s">
        <v>118</v>
      </c>
      <c r="E50" s="240">
        <v>63.52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 t="s">
        <v>109</v>
      </c>
      <c r="S50" s="242" t="s">
        <v>110</v>
      </c>
      <c r="T50" s="243" t="s">
        <v>110</v>
      </c>
      <c r="U50" s="223">
        <v>0.05</v>
      </c>
      <c r="V50" s="223">
        <f>ROUND(E50*U50,2)</f>
        <v>3.18</v>
      </c>
      <c r="W50" s="223"/>
      <c r="X50" s="223" t="s">
        <v>111</v>
      </c>
      <c r="Y50" s="223" t="s">
        <v>112</v>
      </c>
      <c r="Z50" s="212"/>
      <c r="AA50" s="212"/>
      <c r="AB50" s="212"/>
      <c r="AC50" s="212"/>
      <c r="AD50" s="212"/>
      <c r="AE50" s="212"/>
      <c r="AF50" s="212"/>
      <c r="AG50" s="212" t="s">
        <v>113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">
      <c r="A51" s="219"/>
      <c r="B51" s="220"/>
      <c r="C51" s="252" t="s">
        <v>162</v>
      </c>
      <c r="D51" s="244"/>
      <c r="E51" s="244"/>
      <c r="F51" s="244"/>
      <c r="G51" s="244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2"/>
      <c r="AA51" s="212"/>
      <c r="AB51" s="212"/>
      <c r="AC51" s="212"/>
      <c r="AD51" s="212"/>
      <c r="AE51" s="212"/>
      <c r="AF51" s="212"/>
      <c r="AG51" s="212" t="s">
        <v>120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45" t="str">
        <f>C51</f>
        <v>dovoz směsi, doprava pomocí šnekového čerpadla, lití hadicí na plochu, dvojí (křížem vedené) rozvlnění hrazdami</v>
      </c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19"/>
      <c r="B52" s="220"/>
      <c r="C52" s="251" t="s">
        <v>163</v>
      </c>
      <c r="D52" s="225"/>
      <c r="E52" s="226">
        <v>63.52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2"/>
      <c r="AA52" s="212"/>
      <c r="AB52" s="212"/>
      <c r="AC52" s="212"/>
      <c r="AD52" s="212"/>
      <c r="AE52" s="212"/>
      <c r="AF52" s="212"/>
      <c r="AG52" s="212" t="s">
        <v>115</v>
      </c>
      <c r="AH52" s="212">
        <v>5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7">
        <v>11</v>
      </c>
      <c r="B53" s="238" t="s">
        <v>164</v>
      </c>
      <c r="C53" s="250" t="s">
        <v>165</v>
      </c>
      <c r="D53" s="239" t="s">
        <v>166</v>
      </c>
      <c r="E53" s="240">
        <v>14.89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0">
        <v>1.2800000000000001E-3</v>
      </c>
      <c r="O53" s="240">
        <f>ROUND(E53*N53,2)</f>
        <v>0.02</v>
      </c>
      <c r="P53" s="240">
        <v>0</v>
      </c>
      <c r="Q53" s="240">
        <f>ROUND(E53*P53,2)</f>
        <v>0</v>
      </c>
      <c r="R53" s="242" t="s">
        <v>109</v>
      </c>
      <c r="S53" s="242" t="s">
        <v>110</v>
      </c>
      <c r="T53" s="243" t="s">
        <v>110</v>
      </c>
      <c r="U53" s="223">
        <v>9.1999999999999998E-2</v>
      </c>
      <c r="V53" s="223">
        <f>ROUND(E53*U53,2)</f>
        <v>1.37</v>
      </c>
      <c r="W53" s="223"/>
      <c r="X53" s="223" t="s">
        <v>111</v>
      </c>
      <c r="Y53" s="223" t="s">
        <v>112</v>
      </c>
      <c r="Z53" s="212"/>
      <c r="AA53" s="212"/>
      <c r="AB53" s="212"/>
      <c r="AC53" s="212"/>
      <c r="AD53" s="212"/>
      <c r="AE53" s="212"/>
      <c r="AF53" s="212"/>
      <c r="AG53" s="212" t="s">
        <v>113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19"/>
      <c r="B54" s="220"/>
      <c r="C54" s="252" t="s">
        <v>167</v>
      </c>
      <c r="D54" s="244"/>
      <c r="E54" s="244"/>
      <c r="F54" s="244"/>
      <c r="G54" s="244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2"/>
      <c r="AA54" s="212"/>
      <c r="AB54" s="212"/>
      <c r="AC54" s="212"/>
      <c r="AD54" s="212"/>
      <c r="AE54" s="212"/>
      <c r="AF54" s="212"/>
      <c r="AG54" s="212" t="s">
        <v>120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19"/>
      <c r="B55" s="220"/>
      <c r="C55" s="251" t="s">
        <v>168</v>
      </c>
      <c r="D55" s="225"/>
      <c r="E55" s="226"/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2"/>
      <c r="AA55" s="212"/>
      <c r="AB55" s="212"/>
      <c r="AC55" s="212"/>
      <c r="AD55" s="212"/>
      <c r="AE55" s="212"/>
      <c r="AF55" s="212"/>
      <c r="AG55" s="212" t="s">
        <v>115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51" t="s">
        <v>169</v>
      </c>
      <c r="D56" s="225"/>
      <c r="E56" s="226">
        <v>14.89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2"/>
      <c r="AA56" s="212"/>
      <c r="AB56" s="212"/>
      <c r="AC56" s="212"/>
      <c r="AD56" s="212"/>
      <c r="AE56" s="212"/>
      <c r="AF56" s="212"/>
      <c r="AG56" s="212" t="s">
        <v>115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37">
        <v>12</v>
      </c>
      <c r="B57" s="238" t="s">
        <v>170</v>
      </c>
      <c r="C57" s="250" t="s">
        <v>171</v>
      </c>
      <c r="D57" s="239" t="s">
        <v>166</v>
      </c>
      <c r="E57" s="240">
        <v>37.840000000000003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0">
        <v>0</v>
      </c>
      <c r="O57" s="240">
        <f>ROUND(E57*N57,2)</f>
        <v>0</v>
      </c>
      <c r="P57" s="240">
        <v>0</v>
      </c>
      <c r="Q57" s="240">
        <f>ROUND(E57*P57,2)</f>
        <v>0</v>
      </c>
      <c r="R57" s="242" t="s">
        <v>172</v>
      </c>
      <c r="S57" s="242" t="s">
        <v>110</v>
      </c>
      <c r="T57" s="243" t="s">
        <v>110</v>
      </c>
      <c r="U57" s="223">
        <v>0.05</v>
      </c>
      <c r="V57" s="223">
        <f>ROUND(E57*U57,2)</f>
        <v>1.89</v>
      </c>
      <c r="W57" s="223"/>
      <c r="X57" s="223" t="s">
        <v>111</v>
      </c>
      <c r="Y57" s="223" t="s">
        <v>112</v>
      </c>
      <c r="Z57" s="212"/>
      <c r="AA57" s="212"/>
      <c r="AB57" s="212"/>
      <c r="AC57" s="212"/>
      <c r="AD57" s="212"/>
      <c r="AE57" s="212"/>
      <c r="AF57" s="212"/>
      <c r="AG57" s="212" t="s">
        <v>113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19"/>
      <c r="B58" s="220"/>
      <c r="C58" s="251" t="s">
        <v>173</v>
      </c>
      <c r="D58" s="225"/>
      <c r="E58" s="226">
        <v>29.64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2"/>
      <c r="AA58" s="212"/>
      <c r="AB58" s="212"/>
      <c r="AC58" s="212"/>
      <c r="AD58" s="212"/>
      <c r="AE58" s="212"/>
      <c r="AF58" s="212"/>
      <c r="AG58" s="212" t="s">
        <v>115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51" t="s">
        <v>174</v>
      </c>
      <c r="D59" s="225"/>
      <c r="E59" s="226">
        <v>8.1999999999999993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2"/>
      <c r="AA59" s="212"/>
      <c r="AB59" s="212"/>
      <c r="AC59" s="212"/>
      <c r="AD59" s="212"/>
      <c r="AE59" s="212"/>
      <c r="AF59" s="212"/>
      <c r="AG59" s="212" t="s">
        <v>115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37">
        <v>13</v>
      </c>
      <c r="B60" s="238" t="s">
        <v>175</v>
      </c>
      <c r="C60" s="250" t="s">
        <v>176</v>
      </c>
      <c r="D60" s="239" t="s">
        <v>108</v>
      </c>
      <c r="E60" s="240">
        <v>4.3193599999999996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0">
        <v>2.5249999999999999</v>
      </c>
      <c r="O60" s="240">
        <f>ROUND(E60*N60,2)</f>
        <v>10.91</v>
      </c>
      <c r="P60" s="240">
        <v>0</v>
      </c>
      <c r="Q60" s="240">
        <f>ROUND(E60*P60,2)</f>
        <v>0</v>
      </c>
      <c r="R60" s="242"/>
      <c r="S60" s="242" t="s">
        <v>177</v>
      </c>
      <c r="T60" s="243" t="s">
        <v>178</v>
      </c>
      <c r="U60" s="223">
        <v>2.58</v>
      </c>
      <c r="V60" s="223">
        <f>ROUND(E60*U60,2)</f>
        <v>11.14</v>
      </c>
      <c r="W60" s="223"/>
      <c r="X60" s="223" t="s">
        <v>111</v>
      </c>
      <c r="Y60" s="223" t="s">
        <v>112</v>
      </c>
      <c r="Z60" s="212"/>
      <c r="AA60" s="212"/>
      <c r="AB60" s="212"/>
      <c r="AC60" s="212"/>
      <c r="AD60" s="212"/>
      <c r="AE60" s="212"/>
      <c r="AF60" s="212"/>
      <c r="AG60" s="212" t="s">
        <v>113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19"/>
      <c r="B61" s="220"/>
      <c r="C61" s="254" t="s">
        <v>179</v>
      </c>
      <c r="D61" s="246"/>
      <c r="E61" s="246"/>
      <c r="F61" s="246"/>
      <c r="G61" s="246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2"/>
      <c r="AA61" s="212"/>
      <c r="AB61" s="212"/>
      <c r="AC61" s="212"/>
      <c r="AD61" s="212"/>
      <c r="AE61" s="212"/>
      <c r="AF61" s="212"/>
      <c r="AG61" s="212" t="s">
        <v>180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19"/>
      <c r="B62" s="220"/>
      <c r="C62" s="251" t="s">
        <v>181</v>
      </c>
      <c r="D62" s="225"/>
      <c r="E62" s="226">
        <v>4.3193599999999996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2"/>
      <c r="AA62" s="212"/>
      <c r="AB62" s="212"/>
      <c r="AC62" s="212"/>
      <c r="AD62" s="212"/>
      <c r="AE62" s="212"/>
      <c r="AF62" s="212"/>
      <c r="AG62" s="212" t="s">
        <v>115</v>
      </c>
      <c r="AH62" s="212">
        <v>5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">
      <c r="A63" s="230" t="s">
        <v>104</v>
      </c>
      <c r="B63" s="231" t="s">
        <v>67</v>
      </c>
      <c r="C63" s="249" t="s">
        <v>68</v>
      </c>
      <c r="D63" s="232"/>
      <c r="E63" s="233"/>
      <c r="F63" s="234"/>
      <c r="G63" s="234">
        <f>SUMIF(AG64:AG65,"&lt;&gt;NOR",G64:G65)</f>
        <v>0</v>
      </c>
      <c r="H63" s="234"/>
      <c r="I63" s="234">
        <f>SUM(I64:I65)</f>
        <v>0</v>
      </c>
      <c r="J63" s="234"/>
      <c r="K63" s="234">
        <f>SUM(K64:K65)</f>
        <v>0</v>
      </c>
      <c r="L63" s="234"/>
      <c r="M63" s="234">
        <f>SUM(M64:M65)</f>
        <v>0</v>
      </c>
      <c r="N63" s="233"/>
      <c r="O63" s="233">
        <f>SUM(O64:O65)</f>
        <v>0</v>
      </c>
      <c r="P63" s="233"/>
      <c r="Q63" s="233">
        <f>SUM(Q64:Q65)</f>
        <v>0</v>
      </c>
      <c r="R63" s="234"/>
      <c r="S63" s="234"/>
      <c r="T63" s="235"/>
      <c r="U63" s="229"/>
      <c r="V63" s="229">
        <f>SUM(V64:V65)</f>
        <v>19.690000000000001</v>
      </c>
      <c r="W63" s="229"/>
      <c r="X63" s="229"/>
      <c r="Y63" s="229"/>
      <c r="AG63" t="s">
        <v>105</v>
      </c>
    </row>
    <row r="64" spans="1:60" ht="56.25" outlineLevel="1" x14ac:dyDescent="0.2">
      <c r="A64" s="237">
        <v>14</v>
      </c>
      <c r="B64" s="238" t="s">
        <v>182</v>
      </c>
      <c r="C64" s="250" t="s">
        <v>183</v>
      </c>
      <c r="D64" s="239" t="s">
        <v>118</v>
      </c>
      <c r="E64" s="240">
        <v>63.52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4.0000000000000003E-5</v>
      </c>
      <c r="O64" s="240">
        <f>ROUND(E64*N64,2)</f>
        <v>0</v>
      </c>
      <c r="P64" s="240">
        <v>0</v>
      </c>
      <c r="Q64" s="240">
        <f>ROUND(E64*P64,2)</f>
        <v>0</v>
      </c>
      <c r="R64" s="242" t="s">
        <v>109</v>
      </c>
      <c r="S64" s="242" t="s">
        <v>110</v>
      </c>
      <c r="T64" s="243" t="s">
        <v>110</v>
      </c>
      <c r="U64" s="223">
        <v>0.31</v>
      </c>
      <c r="V64" s="223">
        <f>ROUND(E64*U64,2)</f>
        <v>19.690000000000001</v>
      </c>
      <c r="W64" s="223"/>
      <c r="X64" s="223" t="s">
        <v>111</v>
      </c>
      <c r="Y64" s="223" t="s">
        <v>112</v>
      </c>
      <c r="Z64" s="212"/>
      <c r="AA64" s="212"/>
      <c r="AB64" s="212"/>
      <c r="AC64" s="212"/>
      <c r="AD64" s="212"/>
      <c r="AE64" s="212"/>
      <c r="AF64" s="212"/>
      <c r="AG64" s="212" t="s">
        <v>113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19"/>
      <c r="B65" s="220"/>
      <c r="C65" s="251" t="s">
        <v>163</v>
      </c>
      <c r="D65" s="225"/>
      <c r="E65" s="226">
        <v>63.52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2"/>
      <c r="AA65" s="212"/>
      <c r="AB65" s="212"/>
      <c r="AC65" s="212"/>
      <c r="AD65" s="212"/>
      <c r="AE65" s="212"/>
      <c r="AF65" s="212"/>
      <c r="AG65" s="212" t="s">
        <v>115</v>
      </c>
      <c r="AH65" s="212">
        <v>5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">
      <c r="A66" s="230" t="s">
        <v>104</v>
      </c>
      <c r="B66" s="231" t="s">
        <v>69</v>
      </c>
      <c r="C66" s="249" t="s">
        <v>70</v>
      </c>
      <c r="D66" s="232"/>
      <c r="E66" s="233"/>
      <c r="F66" s="234"/>
      <c r="G66" s="234">
        <f>SUMIF(AG67:AG68,"&lt;&gt;NOR",G67:G68)</f>
        <v>0</v>
      </c>
      <c r="H66" s="234"/>
      <c r="I66" s="234">
        <f>SUM(I67:I68)</f>
        <v>0</v>
      </c>
      <c r="J66" s="234"/>
      <c r="K66" s="234">
        <f>SUM(K67:K68)</f>
        <v>0</v>
      </c>
      <c r="L66" s="234"/>
      <c r="M66" s="234">
        <f>SUM(M67:M68)</f>
        <v>0</v>
      </c>
      <c r="N66" s="233"/>
      <c r="O66" s="233">
        <f>SUM(O67:O68)</f>
        <v>0</v>
      </c>
      <c r="P66" s="233"/>
      <c r="Q66" s="233">
        <f>SUM(Q67:Q68)</f>
        <v>0</v>
      </c>
      <c r="R66" s="234"/>
      <c r="S66" s="234"/>
      <c r="T66" s="235"/>
      <c r="U66" s="229"/>
      <c r="V66" s="229">
        <f>SUM(V67:V68)</f>
        <v>60.9</v>
      </c>
      <c r="W66" s="229"/>
      <c r="X66" s="229"/>
      <c r="Y66" s="229"/>
      <c r="AG66" t="s">
        <v>105</v>
      </c>
    </row>
    <row r="67" spans="1:60" ht="22.5" outlineLevel="1" x14ac:dyDescent="0.2">
      <c r="A67" s="237">
        <v>15</v>
      </c>
      <c r="B67" s="238" t="s">
        <v>184</v>
      </c>
      <c r="C67" s="250" t="s">
        <v>185</v>
      </c>
      <c r="D67" s="239" t="s">
        <v>138</v>
      </c>
      <c r="E67" s="240">
        <v>29.001059999999999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2" t="s">
        <v>186</v>
      </c>
      <c r="S67" s="242" t="s">
        <v>110</v>
      </c>
      <c r="T67" s="243" t="s">
        <v>110</v>
      </c>
      <c r="U67" s="223">
        <v>2.1</v>
      </c>
      <c r="V67" s="223">
        <f>ROUND(E67*U67,2)</f>
        <v>60.9</v>
      </c>
      <c r="W67" s="223"/>
      <c r="X67" s="223" t="s">
        <v>187</v>
      </c>
      <c r="Y67" s="223" t="s">
        <v>112</v>
      </c>
      <c r="Z67" s="212"/>
      <c r="AA67" s="212"/>
      <c r="AB67" s="212"/>
      <c r="AC67" s="212"/>
      <c r="AD67" s="212"/>
      <c r="AE67" s="212"/>
      <c r="AF67" s="212"/>
      <c r="AG67" s="212" t="s">
        <v>188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19"/>
      <c r="B68" s="220"/>
      <c r="C68" s="252" t="s">
        <v>189</v>
      </c>
      <c r="D68" s="244"/>
      <c r="E68" s="244"/>
      <c r="F68" s="244"/>
      <c r="G68" s="244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2"/>
      <c r="AA68" s="212"/>
      <c r="AB68" s="212"/>
      <c r="AC68" s="212"/>
      <c r="AD68" s="212"/>
      <c r="AE68" s="212"/>
      <c r="AF68" s="212"/>
      <c r="AG68" s="212" t="s">
        <v>120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30" t="s">
        <v>104</v>
      </c>
      <c r="B69" s="231" t="s">
        <v>71</v>
      </c>
      <c r="C69" s="249" t="s">
        <v>72</v>
      </c>
      <c r="D69" s="232"/>
      <c r="E69" s="233"/>
      <c r="F69" s="234"/>
      <c r="G69" s="234">
        <f>SUMIF(AG70:AG79,"&lt;&gt;NOR",G70:G79)</f>
        <v>0</v>
      </c>
      <c r="H69" s="234"/>
      <c r="I69" s="234">
        <f>SUM(I70:I79)</f>
        <v>0</v>
      </c>
      <c r="J69" s="234"/>
      <c r="K69" s="234">
        <f>SUM(K70:K79)</f>
        <v>0</v>
      </c>
      <c r="L69" s="234"/>
      <c r="M69" s="234">
        <f>SUM(M70:M79)</f>
        <v>0</v>
      </c>
      <c r="N69" s="233"/>
      <c r="O69" s="233">
        <f>SUM(O70:O79)</f>
        <v>0.74</v>
      </c>
      <c r="P69" s="233"/>
      <c r="Q69" s="233">
        <f>SUM(Q70:Q79)</f>
        <v>0</v>
      </c>
      <c r="R69" s="234"/>
      <c r="S69" s="234"/>
      <c r="T69" s="235"/>
      <c r="U69" s="229"/>
      <c r="V69" s="229">
        <f>SUM(V70:V79)</f>
        <v>31.13</v>
      </c>
      <c r="W69" s="229"/>
      <c r="X69" s="229"/>
      <c r="Y69" s="229"/>
      <c r="AG69" t="s">
        <v>105</v>
      </c>
    </row>
    <row r="70" spans="1:60" ht="22.5" outlineLevel="1" x14ac:dyDescent="0.2">
      <c r="A70" s="237">
        <v>16</v>
      </c>
      <c r="B70" s="238" t="s">
        <v>190</v>
      </c>
      <c r="C70" s="250" t="s">
        <v>191</v>
      </c>
      <c r="D70" s="239" t="s">
        <v>118</v>
      </c>
      <c r="E70" s="240">
        <v>63.52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0">
        <v>3.3E-4</v>
      </c>
      <c r="O70" s="240">
        <f>ROUND(E70*N70,2)</f>
        <v>0.02</v>
      </c>
      <c r="P70" s="240">
        <v>0</v>
      </c>
      <c r="Q70" s="240">
        <f>ROUND(E70*P70,2)</f>
        <v>0</v>
      </c>
      <c r="R70" s="242" t="s">
        <v>192</v>
      </c>
      <c r="S70" s="242" t="s">
        <v>193</v>
      </c>
      <c r="T70" s="243" t="s">
        <v>194</v>
      </c>
      <c r="U70" s="223">
        <v>0.03</v>
      </c>
      <c r="V70" s="223">
        <f>ROUND(E70*U70,2)</f>
        <v>1.91</v>
      </c>
      <c r="W70" s="223"/>
      <c r="X70" s="223" t="s">
        <v>111</v>
      </c>
      <c r="Y70" s="223" t="s">
        <v>112</v>
      </c>
      <c r="Z70" s="212"/>
      <c r="AA70" s="212"/>
      <c r="AB70" s="212"/>
      <c r="AC70" s="212"/>
      <c r="AD70" s="212"/>
      <c r="AE70" s="212"/>
      <c r="AF70" s="212"/>
      <c r="AG70" s="212" t="s">
        <v>113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19"/>
      <c r="B71" s="220"/>
      <c r="C71" s="251" t="s">
        <v>163</v>
      </c>
      <c r="D71" s="225"/>
      <c r="E71" s="226">
        <v>63.52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2"/>
      <c r="AA71" s="212"/>
      <c r="AB71" s="212"/>
      <c r="AC71" s="212"/>
      <c r="AD71" s="212"/>
      <c r="AE71" s="212"/>
      <c r="AF71" s="212"/>
      <c r="AG71" s="212" t="s">
        <v>115</v>
      </c>
      <c r="AH71" s="212">
        <v>5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37">
        <v>17</v>
      </c>
      <c r="B72" s="238" t="s">
        <v>195</v>
      </c>
      <c r="C72" s="250" t="s">
        <v>196</v>
      </c>
      <c r="D72" s="239" t="s">
        <v>118</v>
      </c>
      <c r="E72" s="240">
        <v>63.52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0">
        <v>5.7000000000000002E-3</v>
      </c>
      <c r="O72" s="240">
        <f>ROUND(E72*N72,2)</f>
        <v>0.36</v>
      </c>
      <c r="P72" s="240">
        <v>0</v>
      </c>
      <c r="Q72" s="240">
        <f>ROUND(E72*P72,2)</f>
        <v>0</v>
      </c>
      <c r="R72" s="242" t="s">
        <v>192</v>
      </c>
      <c r="S72" s="242" t="s">
        <v>110</v>
      </c>
      <c r="T72" s="243" t="s">
        <v>110</v>
      </c>
      <c r="U72" s="223">
        <v>0.23</v>
      </c>
      <c r="V72" s="223">
        <f>ROUND(E72*U72,2)</f>
        <v>14.61</v>
      </c>
      <c r="W72" s="223"/>
      <c r="X72" s="223" t="s">
        <v>111</v>
      </c>
      <c r="Y72" s="223" t="s">
        <v>112</v>
      </c>
      <c r="Z72" s="212"/>
      <c r="AA72" s="212"/>
      <c r="AB72" s="212"/>
      <c r="AC72" s="212"/>
      <c r="AD72" s="212"/>
      <c r="AE72" s="212"/>
      <c r="AF72" s="212"/>
      <c r="AG72" s="212" t="s">
        <v>113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">
      <c r="A73" s="219"/>
      <c r="B73" s="220"/>
      <c r="C73" s="254" t="s">
        <v>197</v>
      </c>
      <c r="D73" s="246"/>
      <c r="E73" s="246"/>
      <c r="F73" s="246"/>
      <c r="G73" s="246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2"/>
      <c r="AA73" s="212"/>
      <c r="AB73" s="212"/>
      <c r="AC73" s="212"/>
      <c r="AD73" s="212"/>
      <c r="AE73" s="212"/>
      <c r="AF73" s="212"/>
      <c r="AG73" s="212" t="s">
        <v>180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45" t="str">
        <f>C73</f>
        <v>Provedení očištění povrchu a natavení jedné vrstvy modifikovaného asfaltového pásu včetně dodávky materiálů.</v>
      </c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19"/>
      <c r="B74" s="220"/>
      <c r="C74" s="251" t="s">
        <v>163</v>
      </c>
      <c r="D74" s="225"/>
      <c r="E74" s="226">
        <v>63.52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2"/>
      <c r="AA74" s="212"/>
      <c r="AB74" s="212"/>
      <c r="AC74" s="212"/>
      <c r="AD74" s="212"/>
      <c r="AE74" s="212"/>
      <c r="AF74" s="212"/>
      <c r="AG74" s="212" t="s">
        <v>115</v>
      </c>
      <c r="AH74" s="212">
        <v>5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37">
        <v>18</v>
      </c>
      <c r="B75" s="238" t="s">
        <v>198</v>
      </c>
      <c r="C75" s="250" t="s">
        <v>196</v>
      </c>
      <c r="D75" s="239" t="s">
        <v>118</v>
      </c>
      <c r="E75" s="240">
        <v>63.52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5.5900000000000004E-3</v>
      </c>
      <c r="O75" s="240">
        <f>ROUND(E75*N75,2)</f>
        <v>0.36</v>
      </c>
      <c r="P75" s="240">
        <v>0</v>
      </c>
      <c r="Q75" s="240">
        <f>ROUND(E75*P75,2)</f>
        <v>0</v>
      </c>
      <c r="R75" s="242" t="s">
        <v>192</v>
      </c>
      <c r="S75" s="242" t="s">
        <v>110</v>
      </c>
      <c r="T75" s="243" t="s">
        <v>110</v>
      </c>
      <c r="U75" s="223">
        <v>0.23</v>
      </c>
      <c r="V75" s="223">
        <f>ROUND(E75*U75,2)</f>
        <v>14.61</v>
      </c>
      <c r="W75" s="223"/>
      <c r="X75" s="223" t="s">
        <v>111</v>
      </c>
      <c r="Y75" s="223" t="s">
        <v>112</v>
      </c>
      <c r="Z75" s="212"/>
      <c r="AA75" s="212"/>
      <c r="AB75" s="212"/>
      <c r="AC75" s="212"/>
      <c r="AD75" s="212"/>
      <c r="AE75" s="212"/>
      <c r="AF75" s="212"/>
      <c r="AG75" s="212" t="s">
        <v>113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19"/>
      <c r="B76" s="220"/>
      <c r="C76" s="254" t="s">
        <v>197</v>
      </c>
      <c r="D76" s="246"/>
      <c r="E76" s="246"/>
      <c r="F76" s="246"/>
      <c r="G76" s="246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2"/>
      <c r="AA76" s="212"/>
      <c r="AB76" s="212"/>
      <c r="AC76" s="212"/>
      <c r="AD76" s="212"/>
      <c r="AE76" s="212"/>
      <c r="AF76" s="212"/>
      <c r="AG76" s="212" t="s">
        <v>180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45" t="str">
        <f>C76</f>
        <v>Provedení očištění povrchu a natavení jedné vrstvy modifikovaného asfaltového pásu včetně dodávky materiálů.</v>
      </c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19"/>
      <c r="B77" s="220"/>
      <c r="C77" s="251" t="s">
        <v>163</v>
      </c>
      <c r="D77" s="225"/>
      <c r="E77" s="226">
        <v>63.52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2"/>
      <c r="AA77" s="212"/>
      <c r="AB77" s="212"/>
      <c r="AC77" s="212"/>
      <c r="AD77" s="212"/>
      <c r="AE77" s="212"/>
      <c r="AF77" s="212"/>
      <c r="AG77" s="212" t="s">
        <v>115</v>
      </c>
      <c r="AH77" s="212">
        <v>5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>
        <v>19</v>
      </c>
      <c r="B78" s="220" t="s">
        <v>199</v>
      </c>
      <c r="C78" s="255" t="s">
        <v>200</v>
      </c>
      <c r="D78" s="221" t="s">
        <v>0</v>
      </c>
      <c r="E78" s="247"/>
      <c r="F78" s="224"/>
      <c r="G78" s="223">
        <f>ROUND(E78*F78,2)</f>
        <v>0</v>
      </c>
      <c r="H78" s="224"/>
      <c r="I78" s="223">
        <f>ROUND(E78*H78,2)</f>
        <v>0</v>
      </c>
      <c r="J78" s="224"/>
      <c r="K78" s="223">
        <f>ROUND(E78*J78,2)</f>
        <v>0</v>
      </c>
      <c r="L78" s="223">
        <v>21</v>
      </c>
      <c r="M78" s="223">
        <f>G78*(1+L78/100)</f>
        <v>0</v>
      </c>
      <c r="N78" s="222">
        <v>0</v>
      </c>
      <c r="O78" s="222">
        <f>ROUND(E78*N78,2)</f>
        <v>0</v>
      </c>
      <c r="P78" s="222">
        <v>0</v>
      </c>
      <c r="Q78" s="222">
        <f>ROUND(E78*P78,2)</f>
        <v>0</v>
      </c>
      <c r="R78" s="223" t="s">
        <v>192</v>
      </c>
      <c r="S78" s="223" t="s">
        <v>110</v>
      </c>
      <c r="T78" s="223" t="s">
        <v>110</v>
      </c>
      <c r="U78" s="223">
        <v>0</v>
      </c>
      <c r="V78" s="223">
        <f>ROUND(E78*U78,2)</f>
        <v>0</v>
      </c>
      <c r="W78" s="223"/>
      <c r="X78" s="223" t="s">
        <v>187</v>
      </c>
      <c r="Y78" s="223" t="s">
        <v>112</v>
      </c>
      <c r="Z78" s="212"/>
      <c r="AA78" s="212"/>
      <c r="AB78" s="212"/>
      <c r="AC78" s="212"/>
      <c r="AD78" s="212"/>
      <c r="AE78" s="212"/>
      <c r="AF78" s="212"/>
      <c r="AG78" s="212" t="s">
        <v>188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">
      <c r="A79" s="219"/>
      <c r="B79" s="220"/>
      <c r="C79" s="256" t="s">
        <v>201</v>
      </c>
      <c r="D79" s="248"/>
      <c r="E79" s="248"/>
      <c r="F79" s="248"/>
      <c r="G79" s="248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2"/>
      <c r="AA79" s="212"/>
      <c r="AB79" s="212"/>
      <c r="AC79" s="212"/>
      <c r="AD79" s="212"/>
      <c r="AE79" s="212"/>
      <c r="AF79" s="212"/>
      <c r="AG79" s="212" t="s">
        <v>120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30" t="s">
        <v>104</v>
      </c>
      <c r="B80" s="231" t="s">
        <v>73</v>
      </c>
      <c r="C80" s="249" t="s">
        <v>74</v>
      </c>
      <c r="D80" s="232"/>
      <c r="E80" s="233"/>
      <c r="F80" s="234"/>
      <c r="G80" s="234">
        <f>SUMIF(AG81:AG92,"&lt;&gt;NOR",G81:G92)</f>
        <v>0</v>
      </c>
      <c r="H80" s="234"/>
      <c r="I80" s="234">
        <f>SUM(I81:I92)</f>
        <v>0</v>
      </c>
      <c r="J80" s="234"/>
      <c r="K80" s="234">
        <f>SUM(K81:K92)</f>
        <v>0</v>
      </c>
      <c r="L80" s="234"/>
      <c r="M80" s="234">
        <f>SUM(M81:M92)</f>
        <v>0</v>
      </c>
      <c r="N80" s="233"/>
      <c r="O80" s="233">
        <f>SUM(O81:O92)</f>
        <v>0.93</v>
      </c>
      <c r="P80" s="233"/>
      <c r="Q80" s="233">
        <f>SUM(Q81:Q92)</f>
        <v>0</v>
      </c>
      <c r="R80" s="234"/>
      <c r="S80" s="234"/>
      <c r="T80" s="235"/>
      <c r="U80" s="229"/>
      <c r="V80" s="229">
        <f>SUM(V81:V92)</f>
        <v>26.97</v>
      </c>
      <c r="W80" s="229"/>
      <c r="X80" s="229"/>
      <c r="Y80" s="229"/>
      <c r="AG80" t="s">
        <v>105</v>
      </c>
    </row>
    <row r="81" spans="1:60" outlineLevel="1" x14ac:dyDescent="0.2">
      <c r="A81" s="237">
        <v>20</v>
      </c>
      <c r="B81" s="238" t="s">
        <v>202</v>
      </c>
      <c r="C81" s="250" t="s">
        <v>203</v>
      </c>
      <c r="D81" s="239" t="s">
        <v>118</v>
      </c>
      <c r="E81" s="240">
        <v>63.52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2" t="s">
        <v>204</v>
      </c>
      <c r="S81" s="242" t="s">
        <v>110</v>
      </c>
      <c r="T81" s="243" t="s">
        <v>110</v>
      </c>
      <c r="U81" s="223">
        <v>1.6E-2</v>
      </c>
      <c r="V81" s="223">
        <f>ROUND(E81*U81,2)</f>
        <v>1.02</v>
      </c>
      <c r="W81" s="223"/>
      <c r="X81" s="223" t="s">
        <v>111</v>
      </c>
      <c r="Y81" s="223" t="s">
        <v>112</v>
      </c>
      <c r="Z81" s="212"/>
      <c r="AA81" s="212"/>
      <c r="AB81" s="212"/>
      <c r="AC81" s="212"/>
      <c r="AD81" s="212"/>
      <c r="AE81" s="212"/>
      <c r="AF81" s="212"/>
      <c r="AG81" s="212" t="s">
        <v>113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52" t="s">
        <v>205</v>
      </c>
      <c r="D82" s="244"/>
      <c r="E82" s="244"/>
      <c r="F82" s="244"/>
      <c r="G82" s="244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2"/>
      <c r="AA82" s="212"/>
      <c r="AB82" s="212"/>
      <c r="AC82" s="212"/>
      <c r="AD82" s="212"/>
      <c r="AE82" s="212"/>
      <c r="AF82" s="212"/>
      <c r="AG82" s="212" t="s">
        <v>120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19"/>
      <c r="B83" s="220"/>
      <c r="C83" s="251" t="s">
        <v>163</v>
      </c>
      <c r="D83" s="225"/>
      <c r="E83" s="226">
        <v>63.52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2"/>
      <c r="AA83" s="212"/>
      <c r="AB83" s="212"/>
      <c r="AC83" s="212"/>
      <c r="AD83" s="212"/>
      <c r="AE83" s="212"/>
      <c r="AF83" s="212"/>
      <c r="AG83" s="212" t="s">
        <v>115</v>
      </c>
      <c r="AH83" s="212">
        <v>5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7">
        <v>21</v>
      </c>
      <c r="B84" s="238" t="s">
        <v>206</v>
      </c>
      <c r="C84" s="250" t="s">
        <v>207</v>
      </c>
      <c r="D84" s="239" t="s">
        <v>118</v>
      </c>
      <c r="E84" s="240">
        <v>63.52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0">
        <v>2.5999999999999998E-4</v>
      </c>
      <c r="O84" s="240">
        <f>ROUND(E84*N84,2)</f>
        <v>0.02</v>
      </c>
      <c r="P84" s="240">
        <v>0</v>
      </c>
      <c r="Q84" s="240">
        <f>ROUND(E84*P84,2)</f>
        <v>0</v>
      </c>
      <c r="R84" s="242" t="s">
        <v>204</v>
      </c>
      <c r="S84" s="242" t="s">
        <v>110</v>
      </c>
      <c r="T84" s="243" t="s">
        <v>110</v>
      </c>
      <c r="U84" s="223">
        <v>0.34849999999999998</v>
      </c>
      <c r="V84" s="223">
        <f>ROUND(E84*U84,2)</f>
        <v>22.14</v>
      </c>
      <c r="W84" s="223"/>
      <c r="X84" s="223" t="s">
        <v>111</v>
      </c>
      <c r="Y84" s="223" t="s">
        <v>112</v>
      </c>
      <c r="Z84" s="212"/>
      <c r="AA84" s="212"/>
      <c r="AB84" s="212"/>
      <c r="AC84" s="212"/>
      <c r="AD84" s="212"/>
      <c r="AE84" s="212"/>
      <c r="AF84" s="212"/>
      <c r="AG84" s="212" t="s">
        <v>113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19"/>
      <c r="B85" s="220"/>
      <c r="C85" s="251" t="s">
        <v>163</v>
      </c>
      <c r="D85" s="225"/>
      <c r="E85" s="226">
        <v>63.52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2"/>
      <c r="AA85" s="212"/>
      <c r="AB85" s="212"/>
      <c r="AC85" s="212"/>
      <c r="AD85" s="212"/>
      <c r="AE85" s="212"/>
      <c r="AF85" s="212"/>
      <c r="AG85" s="212" t="s">
        <v>115</v>
      </c>
      <c r="AH85" s="212">
        <v>5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37">
        <v>22</v>
      </c>
      <c r="B86" s="238" t="s">
        <v>208</v>
      </c>
      <c r="C86" s="250" t="s">
        <v>209</v>
      </c>
      <c r="D86" s="239" t="s">
        <v>118</v>
      </c>
      <c r="E86" s="240">
        <v>63.52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0">
        <v>3.0000000000000001E-5</v>
      </c>
      <c r="O86" s="240">
        <f>ROUND(E86*N86,2)</f>
        <v>0</v>
      </c>
      <c r="P86" s="240">
        <v>0</v>
      </c>
      <c r="Q86" s="240">
        <f>ROUND(E86*P86,2)</f>
        <v>0</v>
      </c>
      <c r="R86" s="242"/>
      <c r="S86" s="242" t="s">
        <v>177</v>
      </c>
      <c r="T86" s="243" t="s">
        <v>178</v>
      </c>
      <c r="U86" s="223">
        <v>0.06</v>
      </c>
      <c r="V86" s="223">
        <f>ROUND(E86*U86,2)</f>
        <v>3.81</v>
      </c>
      <c r="W86" s="223"/>
      <c r="X86" s="223" t="s">
        <v>111</v>
      </c>
      <c r="Y86" s="223" t="s">
        <v>112</v>
      </c>
      <c r="Z86" s="212"/>
      <c r="AA86" s="212"/>
      <c r="AB86" s="212"/>
      <c r="AC86" s="212"/>
      <c r="AD86" s="212"/>
      <c r="AE86" s="212"/>
      <c r="AF86" s="212"/>
      <c r="AG86" s="212" t="s">
        <v>113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19"/>
      <c r="B87" s="220"/>
      <c r="C87" s="251" t="s">
        <v>163</v>
      </c>
      <c r="D87" s="225"/>
      <c r="E87" s="226">
        <v>63.52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2"/>
      <c r="AA87" s="212"/>
      <c r="AB87" s="212"/>
      <c r="AC87" s="212"/>
      <c r="AD87" s="212"/>
      <c r="AE87" s="212"/>
      <c r="AF87" s="212"/>
      <c r="AG87" s="212" t="s">
        <v>115</v>
      </c>
      <c r="AH87" s="212">
        <v>5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 x14ac:dyDescent="0.2">
      <c r="A88" s="237">
        <v>23</v>
      </c>
      <c r="B88" s="238" t="s">
        <v>210</v>
      </c>
      <c r="C88" s="250" t="s">
        <v>211</v>
      </c>
      <c r="D88" s="239" t="s">
        <v>118</v>
      </c>
      <c r="E88" s="240">
        <v>69.872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1.2999999999999999E-2</v>
      </c>
      <c r="O88" s="240">
        <f>ROUND(E88*N88,2)</f>
        <v>0.91</v>
      </c>
      <c r="P88" s="240">
        <v>0</v>
      </c>
      <c r="Q88" s="240">
        <f>ROUND(E88*P88,2)</f>
        <v>0</v>
      </c>
      <c r="R88" s="242"/>
      <c r="S88" s="242" t="s">
        <v>177</v>
      </c>
      <c r="T88" s="243" t="s">
        <v>178</v>
      </c>
      <c r="U88" s="223">
        <v>0</v>
      </c>
      <c r="V88" s="223">
        <f>ROUND(E88*U88,2)</f>
        <v>0</v>
      </c>
      <c r="W88" s="223"/>
      <c r="X88" s="223" t="s">
        <v>212</v>
      </c>
      <c r="Y88" s="223" t="s">
        <v>112</v>
      </c>
      <c r="Z88" s="212"/>
      <c r="AA88" s="212"/>
      <c r="AB88" s="212"/>
      <c r="AC88" s="212"/>
      <c r="AD88" s="212"/>
      <c r="AE88" s="212"/>
      <c r="AF88" s="212"/>
      <c r="AG88" s="212" t="s">
        <v>213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19"/>
      <c r="B89" s="220"/>
      <c r="C89" s="251" t="s">
        <v>214</v>
      </c>
      <c r="D89" s="225"/>
      <c r="E89" s="226"/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2"/>
      <c r="AA89" s="212"/>
      <c r="AB89" s="212"/>
      <c r="AC89" s="212"/>
      <c r="AD89" s="212"/>
      <c r="AE89" s="212"/>
      <c r="AF89" s="212"/>
      <c r="AG89" s="212" t="s">
        <v>115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51" t="s">
        <v>215</v>
      </c>
      <c r="D90" s="225"/>
      <c r="E90" s="226">
        <v>69.872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2"/>
      <c r="AA90" s="212"/>
      <c r="AB90" s="212"/>
      <c r="AC90" s="212"/>
      <c r="AD90" s="212"/>
      <c r="AE90" s="212"/>
      <c r="AF90" s="212"/>
      <c r="AG90" s="212" t="s">
        <v>115</v>
      </c>
      <c r="AH90" s="212">
        <v>5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>
        <v>24</v>
      </c>
      <c r="B91" s="220" t="s">
        <v>216</v>
      </c>
      <c r="C91" s="255" t="s">
        <v>217</v>
      </c>
      <c r="D91" s="221" t="s">
        <v>0</v>
      </c>
      <c r="E91" s="247"/>
      <c r="F91" s="224"/>
      <c r="G91" s="223">
        <f>ROUND(E91*F91,2)</f>
        <v>0</v>
      </c>
      <c r="H91" s="224"/>
      <c r="I91" s="223">
        <f>ROUND(E91*H91,2)</f>
        <v>0</v>
      </c>
      <c r="J91" s="224"/>
      <c r="K91" s="223">
        <f>ROUND(E91*J91,2)</f>
        <v>0</v>
      </c>
      <c r="L91" s="223">
        <v>21</v>
      </c>
      <c r="M91" s="223">
        <f>G91*(1+L91/100)</f>
        <v>0</v>
      </c>
      <c r="N91" s="222">
        <v>0</v>
      </c>
      <c r="O91" s="222">
        <f>ROUND(E91*N91,2)</f>
        <v>0</v>
      </c>
      <c r="P91" s="222">
        <v>0</v>
      </c>
      <c r="Q91" s="222">
        <f>ROUND(E91*P91,2)</f>
        <v>0</v>
      </c>
      <c r="R91" s="223" t="s">
        <v>204</v>
      </c>
      <c r="S91" s="223" t="s">
        <v>110</v>
      </c>
      <c r="T91" s="223" t="s">
        <v>110</v>
      </c>
      <c r="U91" s="223">
        <v>0</v>
      </c>
      <c r="V91" s="223">
        <f>ROUND(E91*U91,2)</f>
        <v>0</v>
      </c>
      <c r="W91" s="223"/>
      <c r="X91" s="223" t="s">
        <v>187</v>
      </c>
      <c r="Y91" s="223" t="s">
        <v>112</v>
      </c>
      <c r="Z91" s="212"/>
      <c r="AA91" s="212"/>
      <c r="AB91" s="212"/>
      <c r="AC91" s="212"/>
      <c r="AD91" s="212"/>
      <c r="AE91" s="212"/>
      <c r="AF91" s="212"/>
      <c r="AG91" s="212" t="s">
        <v>188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56" t="s">
        <v>218</v>
      </c>
      <c r="D92" s="248"/>
      <c r="E92" s="248"/>
      <c r="F92" s="248"/>
      <c r="G92" s="248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2"/>
      <c r="AA92" s="212"/>
      <c r="AB92" s="212"/>
      <c r="AC92" s="212"/>
      <c r="AD92" s="212"/>
      <c r="AE92" s="212"/>
      <c r="AF92" s="212"/>
      <c r="AG92" s="212" t="s">
        <v>120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30" t="s">
        <v>104</v>
      </c>
      <c r="B93" s="231" t="s">
        <v>75</v>
      </c>
      <c r="C93" s="249" t="s">
        <v>27</v>
      </c>
      <c r="D93" s="232"/>
      <c r="E93" s="233"/>
      <c r="F93" s="234"/>
      <c r="G93" s="234">
        <f>SUMIF(AG94:AG103,"&lt;&gt;NOR",G94:G103)</f>
        <v>0</v>
      </c>
      <c r="H93" s="234"/>
      <c r="I93" s="234">
        <f>SUM(I94:I103)</f>
        <v>0</v>
      </c>
      <c r="J93" s="234"/>
      <c r="K93" s="234">
        <f>SUM(K94:K103)</f>
        <v>0</v>
      </c>
      <c r="L93" s="234"/>
      <c r="M93" s="234">
        <f>SUM(M94:M103)</f>
        <v>0</v>
      </c>
      <c r="N93" s="233"/>
      <c r="O93" s="233">
        <f>SUM(O94:O103)</f>
        <v>0</v>
      </c>
      <c r="P93" s="233"/>
      <c r="Q93" s="233">
        <f>SUM(Q94:Q103)</f>
        <v>0</v>
      </c>
      <c r="R93" s="234"/>
      <c r="S93" s="234"/>
      <c r="T93" s="235"/>
      <c r="U93" s="229"/>
      <c r="V93" s="229">
        <f>SUM(V94:V103)</f>
        <v>0</v>
      </c>
      <c r="W93" s="229"/>
      <c r="X93" s="229"/>
      <c r="Y93" s="229"/>
      <c r="AG93" t="s">
        <v>105</v>
      </c>
    </row>
    <row r="94" spans="1:60" outlineLevel="1" x14ac:dyDescent="0.2">
      <c r="A94" s="237">
        <v>25</v>
      </c>
      <c r="B94" s="238" t="s">
        <v>219</v>
      </c>
      <c r="C94" s="250" t="s">
        <v>220</v>
      </c>
      <c r="D94" s="239" t="s">
        <v>221</v>
      </c>
      <c r="E94" s="240">
        <v>1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2"/>
      <c r="S94" s="242" t="s">
        <v>110</v>
      </c>
      <c r="T94" s="243" t="s">
        <v>178</v>
      </c>
      <c r="U94" s="223">
        <v>0</v>
      </c>
      <c r="V94" s="223">
        <f>ROUND(E94*U94,2)</f>
        <v>0</v>
      </c>
      <c r="W94" s="223"/>
      <c r="X94" s="223" t="s">
        <v>222</v>
      </c>
      <c r="Y94" s="223" t="s">
        <v>112</v>
      </c>
      <c r="Z94" s="212"/>
      <c r="AA94" s="212"/>
      <c r="AB94" s="212"/>
      <c r="AC94" s="212"/>
      <c r="AD94" s="212"/>
      <c r="AE94" s="212"/>
      <c r="AF94" s="212"/>
      <c r="AG94" s="212" t="s">
        <v>223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2" x14ac:dyDescent="0.2">
      <c r="A95" s="219"/>
      <c r="B95" s="220"/>
      <c r="C95" s="254" t="s">
        <v>224</v>
      </c>
      <c r="D95" s="246"/>
      <c r="E95" s="246"/>
      <c r="F95" s="246"/>
      <c r="G95" s="246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2"/>
      <c r="AA95" s="212"/>
      <c r="AB95" s="212"/>
      <c r="AC95" s="212"/>
      <c r="AD95" s="212"/>
      <c r="AE95" s="212"/>
      <c r="AF95" s="212"/>
      <c r="AG95" s="212" t="s">
        <v>180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45" t="str">
        <f>C95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37">
        <v>26</v>
      </c>
      <c r="B96" s="238" t="s">
        <v>225</v>
      </c>
      <c r="C96" s="250" t="s">
        <v>226</v>
      </c>
      <c r="D96" s="239" t="s">
        <v>221</v>
      </c>
      <c r="E96" s="240">
        <v>1</v>
      </c>
      <c r="F96" s="241"/>
      <c r="G96" s="242">
        <f>ROUND(E96*F96,2)</f>
        <v>0</v>
      </c>
      <c r="H96" s="241"/>
      <c r="I96" s="242">
        <f>ROUND(E96*H96,2)</f>
        <v>0</v>
      </c>
      <c r="J96" s="241"/>
      <c r="K96" s="242">
        <f>ROUND(E96*J96,2)</f>
        <v>0</v>
      </c>
      <c r="L96" s="242">
        <v>21</v>
      </c>
      <c r="M96" s="242">
        <f>G96*(1+L96/100)</f>
        <v>0</v>
      </c>
      <c r="N96" s="240">
        <v>0</v>
      </c>
      <c r="O96" s="240">
        <f>ROUND(E96*N96,2)</f>
        <v>0</v>
      </c>
      <c r="P96" s="240">
        <v>0</v>
      </c>
      <c r="Q96" s="240">
        <f>ROUND(E96*P96,2)</f>
        <v>0</v>
      </c>
      <c r="R96" s="242"/>
      <c r="S96" s="242" t="s">
        <v>110</v>
      </c>
      <c r="T96" s="243" t="s">
        <v>178</v>
      </c>
      <c r="U96" s="223">
        <v>0</v>
      </c>
      <c r="V96" s="223">
        <f>ROUND(E96*U96,2)</f>
        <v>0</v>
      </c>
      <c r="W96" s="223"/>
      <c r="X96" s="223" t="s">
        <v>222</v>
      </c>
      <c r="Y96" s="223" t="s">
        <v>112</v>
      </c>
      <c r="Z96" s="212"/>
      <c r="AA96" s="212"/>
      <c r="AB96" s="212"/>
      <c r="AC96" s="212"/>
      <c r="AD96" s="212"/>
      <c r="AE96" s="212"/>
      <c r="AF96" s="212"/>
      <c r="AG96" s="212" t="s">
        <v>223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33.75" outlineLevel="2" x14ac:dyDescent="0.2">
      <c r="A97" s="219"/>
      <c r="B97" s="220"/>
      <c r="C97" s="254" t="s">
        <v>227</v>
      </c>
      <c r="D97" s="246"/>
      <c r="E97" s="246"/>
      <c r="F97" s="246"/>
      <c r="G97" s="246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2"/>
      <c r="AA97" s="212"/>
      <c r="AB97" s="212"/>
      <c r="AC97" s="212"/>
      <c r="AD97" s="212"/>
      <c r="AE97" s="212"/>
      <c r="AF97" s="212"/>
      <c r="AG97" s="212" t="s">
        <v>180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45" t="str">
        <f>C97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7">
        <v>27</v>
      </c>
      <c r="B98" s="238" t="s">
        <v>228</v>
      </c>
      <c r="C98" s="250" t="s">
        <v>229</v>
      </c>
      <c r="D98" s="239" t="s">
        <v>221</v>
      </c>
      <c r="E98" s="240">
        <v>1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0">
        <v>0</v>
      </c>
      <c r="O98" s="240">
        <f>ROUND(E98*N98,2)</f>
        <v>0</v>
      </c>
      <c r="P98" s="240">
        <v>0</v>
      </c>
      <c r="Q98" s="240">
        <f>ROUND(E98*P98,2)</f>
        <v>0</v>
      </c>
      <c r="R98" s="242"/>
      <c r="S98" s="242" t="s">
        <v>110</v>
      </c>
      <c r="T98" s="243" t="s">
        <v>178</v>
      </c>
      <c r="U98" s="223">
        <v>0</v>
      </c>
      <c r="V98" s="223">
        <f>ROUND(E98*U98,2)</f>
        <v>0</v>
      </c>
      <c r="W98" s="223"/>
      <c r="X98" s="223" t="s">
        <v>222</v>
      </c>
      <c r="Y98" s="223" t="s">
        <v>112</v>
      </c>
      <c r="Z98" s="212"/>
      <c r="AA98" s="212"/>
      <c r="AB98" s="212"/>
      <c r="AC98" s="212"/>
      <c r="AD98" s="212"/>
      <c r="AE98" s="212"/>
      <c r="AF98" s="212"/>
      <c r="AG98" s="212" t="s">
        <v>223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2" x14ac:dyDescent="0.2">
      <c r="A99" s="219"/>
      <c r="B99" s="220"/>
      <c r="C99" s="254" t="s">
        <v>230</v>
      </c>
      <c r="D99" s="246"/>
      <c r="E99" s="246"/>
      <c r="F99" s="246"/>
      <c r="G99" s="246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2"/>
      <c r="AA99" s="212"/>
      <c r="AB99" s="212"/>
      <c r="AC99" s="212"/>
      <c r="AD99" s="212"/>
      <c r="AE99" s="212"/>
      <c r="AF99" s="212"/>
      <c r="AG99" s="212" t="s">
        <v>180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45" t="str">
        <f>C99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37">
        <v>28</v>
      </c>
      <c r="B100" s="238" t="s">
        <v>231</v>
      </c>
      <c r="C100" s="250" t="s">
        <v>232</v>
      </c>
      <c r="D100" s="239" t="s">
        <v>221</v>
      </c>
      <c r="E100" s="240">
        <v>1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0">
        <v>0</v>
      </c>
      <c r="O100" s="240">
        <f>ROUND(E100*N100,2)</f>
        <v>0</v>
      </c>
      <c r="P100" s="240">
        <v>0</v>
      </c>
      <c r="Q100" s="240">
        <f>ROUND(E100*P100,2)</f>
        <v>0</v>
      </c>
      <c r="R100" s="242"/>
      <c r="S100" s="242" t="s">
        <v>110</v>
      </c>
      <c r="T100" s="243" t="s">
        <v>178</v>
      </c>
      <c r="U100" s="223">
        <v>0</v>
      </c>
      <c r="V100" s="223">
        <f>ROUND(E100*U100,2)</f>
        <v>0</v>
      </c>
      <c r="W100" s="223"/>
      <c r="X100" s="223" t="s">
        <v>222</v>
      </c>
      <c r="Y100" s="223" t="s">
        <v>112</v>
      </c>
      <c r="Z100" s="212"/>
      <c r="AA100" s="212"/>
      <c r="AB100" s="212"/>
      <c r="AC100" s="212"/>
      <c r="AD100" s="212"/>
      <c r="AE100" s="212"/>
      <c r="AF100" s="212"/>
      <c r="AG100" s="212" t="s">
        <v>233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2" x14ac:dyDescent="0.2">
      <c r="A101" s="219"/>
      <c r="B101" s="220"/>
      <c r="C101" s="254" t="s">
        <v>234</v>
      </c>
      <c r="D101" s="246"/>
      <c r="E101" s="246"/>
      <c r="F101" s="246"/>
      <c r="G101" s="246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2"/>
      <c r="AA101" s="212"/>
      <c r="AB101" s="212"/>
      <c r="AC101" s="212"/>
      <c r="AD101" s="212"/>
      <c r="AE101" s="212"/>
      <c r="AF101" s="212"/>
      <c r="AG101" s="212" t="s">
        <v>180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45" t="str">
        <f>C101</f>
        <v>Náklady na ztížené provádění stavebních prací v důsledku nepřerušeného provozu na staveništi nebo v případech nepřerušeného provozu v objektech v nichž se stavební práce provádí.</v>
      </c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7">
        <v>29</v>
      </c>
      <c r="B102" s="238" t="s">
        <v>235</v>
      </c>
      <c r="C102" s="250" t="s">
        <v>236</v>
      </c>
      <c r="D102" s="239" t="s">
        <v>221</v>
      </c>
      <c r="E102" s="240">
        <v>1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21</v>
      </c>
      <c r="M102" s="242">
        <f>G102*(1+L102/100)</f>
        <v>0</v>
      </c>
      <c r="N102" s="240">
        <v>0</v>
      </c>
      <c r="O102" s="240">
        <f>ROUND(E102*N102,2)</f>
        <v>0</v>
      </c>
      <c r="P102" s="240">
        <v>0</v>
      </c>
      <c r="Q102" s="240">
        <f>ROUND(E102*P102,2)</f>
        <v>0</v>
      </c>
      <c r="R102" s="242"/>
      <c r="S102" s="242" t="s">
        <v>110</v>
      </c>
      <c r="T102" s="243" t="s">
        <v>178</v>
      </c>
      <c r="U102" s="223">
        <v>0</v>
      </c>
      <c r="V102" s="223">
        <f>ROUND(E102*U102,2)</f>
        <v>0</v>
      </c>
      <c r="W102" s="223"/>
      <c r="X102" s="223" t="s">
        <v>222</v>
      </c>
      <c r="Y102" s="223" t="s">
        <v>112</v>
      </c>
      <c r="Z102" s="212"/>
      <c r="AA102" s="212"/>
      <c r="AB102" s="212"/>
      <c r="AC102" s="212"/>
      <c r="AD102" s="212"/>
      <c r="AE102" s="212"/>
      <c r="AF102" s="212"/>
      <c r="AG102" s="212" t="s">
        <v>233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54" t="s">
        <v>237</v>
      </c>
      <c r="D103" s="246"/>
      <c r="E103" s="246"/>
      <c r="F103" s="246"/>
      <c r="G103" s="246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2"/>
      <c r="AA103" s="212"/>
      <c r="AB103" s="212"/>
      <c r="AC103" s="212"/>
      <c r="AD103" s="212"/>
      <c r="AE103" s="212"/>
      <c r="AF103" s="212"/>
      <c r="AG103" s="212" t="s">
        <v>180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x14ac:dyDescent="0.2">
      <c r="A104" s="230" t="s">
        <v>104</v>
      </c>
      <c r="B104" s="231" t="s">
        <v>76</v>
      </c>
      <c r="C104" s="249" t="s">
        <v>28</v>
      </c>
      <c r="D104" s="232"/>
      <c r="E104" s="233"/>
      <c r="F104" s="234"/>
      <c r="G104" s="234">
        <f>SUMIF(AG105:AG106,"&lt;&gt;NOR",G105:G106)</f>
        <v>0</v>
      </c>
      <c r="H104" s="234"/>
      <c r="I104" s="234">
        <f>SUM(I105:I106)</f>
        <v>0</v>
      </c>
      <c r="J104" s="234"/>
      <c r="K104" s="234">
        <f>SUM(K105:K106)</f>
        <v>0</v>
      </c>
      <c r="L104" s="234"/>
      <c r="M104" s="234">
        <f>SUM(M105:M106)</f>
        <v>0</v>
      </c>
      <c r="N104" s="233"/>
      <c r="O104" s="233">
        <f>SUM(O105:O106)</f>
        <v>0</v>
      </c>
      <c r="P104" s="233"/>
      <c r="Q104" s="233">
        <f>SUM(Q105:Q106)</f>
        <v>0</v>
      </c>
      <c r="R104" s="234"/>
      <c r="S104" s="234"/>
      <c r="T104" s="235"/>
      <c r="U104" s="229"/>
      <c r="V104" s="229">
        <f>SUM(V105:V106)</f>
        <v>0</v>
      </c>
      <c r="W104" s="229"/>
      <c r="X104" s="229"/>
      <c r="Y104" s="229"/>
      <c r="AG104" t="s">
        <v>105</v>
      </c>
    </row>
    <row r="105" spans="1:60" outlineLevel="1" x14ac:dyDescent="0.2">
      <c r="A105" s="237">
        <v>30</v>
      </c>
      <c r="B105" s="238" t="s">
        <v>238</v>
      </c>
      <c r="C105" s="250" t="s">
        <v>239</v>
      </c>
      <c r="D105" s="239" t="s">
        <v>221</v>
      </c>
      <c r="E105" s="240">
        <v>1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0">
        <v>0</v>
      </c>
      <c r="O105" s="240">
        <f>ROUND(E105*N105,2)</f>
        <v>0</v>
      </c>
      <c r="P105" s="240">
        <v>0</v>
      </c>
      <c r="Q105" s="240">
        <f>ROUND(E105*P105,2)</f>
        <v>0</v>
      </c>
      <c r="R105" s="242"/>
      <c r="S105" s="242" t="s">
        <v>110</v>
      </c>
      <c r="T105" s="243" t="s">
        <v>178</v>
      </c>
      <c r="U105" s="223">
        <v>0</v>
      </c>
      <c r="V105" s="223">
        <f>ROUND(E105*U105,2)</f>
        <v>0</v>
      </c>
      <c r="W105" s="223"/>
      <c r="X105" s="223" t="s">
        <v>222</v>
      </c>
      <c r="Y105" s="223" t="s">
        <v>112</v>
      </c>
      <c r="Z105" s="212"/>
      <c r="AA105" s="212"/>
      <c r="AB105" s="212"/>
      <c r="AC105" s="212"/>
      <c r="AD105" s="212"/>
      <c r="AE105" s="212"/>
      <c r="AF105" s="212"/>
      <c r="AG105" s="212" t="s">
        <v>233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33.75" outlineLevel="2" x14ac:dyDescent="0.2">
      <c r="A106" s="219"/>
      <c r="B106" s="220"/>
      <c r="C106" s="254" t="s">
        <v>240</v>
      </c>
      <c r="D106" s="246"/>
      <c r="E106" s="246"/>
      <c r="F106" s="246"/>
      <c r="G106" s="246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2"/>
      <c r="AA106" s="212"/>
      <c r="AB106" s="212"/>
      <c r="AC106" s="212"/>
      <c r="AD106" s="212"/>
      <c r="AE106" s="212"/>
      <c r="AF106" s="212"/>
      <c r="AG106" s="212" t="s">
        <v>180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45" t="str">
        <f>C106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06" s="212"/>
      <c r="BC106" s="212"/>
      <c r="BD106" s="212"/>
      <c r="BE106" s="212"/>
      <c r="BF106" s="212"/>
      <c r="BG106" s="212"/>
      <c r="BH106" s="212"/>
    </row>
    <row r="107" spans="1:60" x14ac:dyDescent="0.2">
      <c r="A107" s="3"/>
      <c r="B107" s="4"/>
      <c r="C107" s="257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12</v>
      </c>
      <c r="AF107">
        <v>21</v>
      </c>
      <c r="AG107" t="s">
        <v>90</v>
      </c>
    </row>
    <row r="108" spans="1:60" x14ac:dyDescent="0.2">
      <c r="A108" s="215"/>
      <c r="B108" s="216" t="s">
        <v>29</v>
      </c>
      <c r="C108" s="258"/>
      <c r="D108" s="217"/>
      <c r="E108" s="218"/>
      <c r="F108" s="218"/>
      <c r="G108" s="236">
        <f>G8+G17+G63+G66+G69+G80+G93+G104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241</v>
      </c>
    </row>
    <row r="109" spans="1:60" x14ac:dyDescent="0.2">
      <c r="C109" s="259"/>
      <c r="D109" s="10"/>
      <c r="AG109" t="s">
        <v>242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NC9jiUSnAvYqkifpflWnjvaqnOhvCBUve5LuALORDCrUTpBRhKABKmaJTKBTU8Es5uxjUoNS6m9yy9ths4DuA==" saltValue="oICvufY0iVVBsBmL4SdtrQ==" spinCount="100000" sheet="1" formatRows="0"/>
  <mergeCells count="27">
    <mergeCell ref="C101:G101"/>
    <mergeCell ref="C103:G103"/>
    <mergeCell ref="C106:G106"/>
    <mergeCell ref="C79:G79"/>
    <mergeCell ref="C82:G82"/>
    <mergeCell ref="C92:G92"/>
    <mergeCell ref="C95:G95"/>
    <mergeCell ref="C97:G97"/>
    <mergeCell ref="C99:G99"/>
    <mergeCell ref="C51:G51"/>
    <mergeCell ref="C54:G54"/>
    <mergeCell ref="C61:G61"/>
    <mergeCell ref="C68:G68"/>
    <mergeCell ref="C73:G73"/>
    <mergeCell ref="C76:G76"/>
    <mergeCell ref="C19:G19"/>
    <mergeCell ref="C23:G23"/>
    <mergeCell ref="C27:G27"/>
    <mergeCell ref="C34:G34"/>
    <mergeCell ref="C41:G41"/>
    <mergeCell ref="C47:G47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01a Pol'!Názvy_tisku</vt:lpstr>
      <vt:lpstr>oadresa</vt:lpstr>
      <vt:lpstr>Stavba!Objednatel</vt:lpstr>
      <vt:lpstr>Stavba!Objekt</vt:lpstr>
      <vt:lpstr>'SO 01 01a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Valenta</dc:creator>
  <cp:lastModifiedBy>Michal Valenta</cp:lastModifiedBy>
  <cp:lastPrinted>2019-03-19T12:27:02Z</cp:lastPrinted>
  <dcterms:created xsi:type="dcterms:W3CDTF">2009-04-08T07:15:50Z</dcterms:created>
  <dcterms:modified xsi:type="dcterms:W3CDTF">2024-06-19T08:50:18Z</dcterms:modified>
</cp:coreProperties>
</file>