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mour\Documents\"/>
    </mc:Choice>
  </mc:AlternateContent>
  <xr:revisionPtr revIDLastSave="0" documentId="13_ncr:40019_{0D95B4E5-F92C-418C-A94D-AD58BBFC889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Pol'!$A$1:$U$715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8"/>
  <customWorkbookViews>
    <customWorkbookView name="Radim" guid="{B7E7C763-C459-487D-8ABA-5CFDDFBD5A84}" maximized="1" xWindow="-8" yWindow="-8" windowWidth="1296" windowHeight="104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05" i="12" l="1"/>
  <c r="F39" i="1" s="1"/>
  <c r="BA605" i="12"/>
  <c r="BA603" i="12"/>
  <c r="BA588" i="12"/>
  <c r="BA582" i="12"/>
  <c r="BA577" i="12"/>
  <c r="BA575" i="12"/>
  <c r="BA573" i="12"/>
  <c r="BA557" i="12"/>
  <c r="BA363" i="12"/>
  <c r="BA346" i="12"/>
  <c r="BA330" i="12"/>
  <c r="BA107" i="12"/>
  <c r="BA100" i="12"/>
  <c r="F9" i="12"/>
  <c r="G9" i="12"/>
  <c r="I9" i="12"/>
  <c r="I8" i="12" s="1"/>
  <c r="K9" i="12"/>
  <c r="K8" i="12" s="1"/>
  <c r="O9" i="12"/>
  <c r="O8" i="12" s="1"/>
  <c r="Q9" i="12"/>
  <c r="Q8" i="12" s="1"/>
  <c r="U9" i="12"/>
  <c r="U8" i="12" s="1"/>
  <c r="F17" i="12"/>
  <c r="G17" i="12" s="1"/>
  <c r="I17" i="12"/>
  <c r="K17" i="12"/>
  <c r="O17" i="12"/>
  <c r="Q17" i="12"/>
  <c r="U17" i="12"/>
  <c r="F27" i="12"/>
  <c r="G27" i="12" s="1"/>
  <c r="M27" i="12" s="1"/>
  <c r="I27" i="12"/>
  <c r="K27" i="12"/>
  <c r="O27" i="12"/>
  <c r="Q27" i="12"/>
  <c r="U27" i="12"/>
  <c r="F38" i="12"/>
  <c r="G38" i="12"/>
  <c r="M38" i="12" s="1"/>
  <c r="M37" i="12" s="1"/>
  <c r="I38" i="12"/>
  <c r="I37" i="12" s="1"/>
  <c r="K38" i="12"/>
  <c r="K37" i="12" s="1"/>
  <c r="O38" i="12"/>
  <c r="O37" i="12" s="1"/>
  <c r="Q38" i="12"/>
  <c r="Q37" i="12" s="1"/>
  <c r="U38" i="12"/>
  <c r="U37" i="12" s="1"/>
  <c r="F49" i="12"/>
  <c r="G49" i="12" s="1"/>
  <c r="I49" i="12"/>
  <c r="K49" i="12"/>
  <c r="O49" i="12"/>
  <c r="Q49" i="12"/>
  <c r="U49" i="12"/>
  <c r="F51" i="12"/>
  <c r="G51" i="12" s="1"/>
  <c r="M51" i="12" s="1"/>
  <c r="I51" i="12"/>
  <c r="K51" i="12"/>
  <c r="O51" i="12"/>
  <c r="Q51" i="12"/>
  <c r="U51" i="12"/>
  <c r="F53" i="12"/>
  <c r="G53" i="12" s="1"/>
  <c r="M53" i="12" s="1"/>
  <c r="I53" i="12"/>
  <c r="K53" i="12"/>
  <c r="O53" i="12"/>
  <c r="Q53" i="12"/>
  <c r="U53" i="12"/>
  <c r="F54" i="12"/>
  <c r="G54" i="12" s="1"/>
  <c r="M54" i="12" s="1"/>
  <c r="I54" i="12"/>
  <c r="K54" i="12"/>
  <c r="O54" i="12"/>
  <c r="Q54" i="12"/>
  <c r="U54" i="12"/>
  <c r="F55" i="12"/>
  <c r="G55" i="12" s="1"/>
  <c r="M55" i="12" s="1"/>
  <c r="I55" i="12"/>
  <c r="K55" i="12"/>
  <c r="O55" i="12"/>
  <c r="Q55" i="12"/>
  <c r="U55" i="12"/>
  <c r="F56" i="12"/>
  <c r="G56" i="12" s="1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F59" i="12"/>
  <c r="G59" i="12"/>
  <c r="I59" i="12"/>
  <c r="K59" i="12"/>
  <c r="O59" i="12"/>
  <c r="Q59" i="12"/>
  <c r="U59" i="12"/>
  <c r="F79" i="12"/>
  <c r="G79" i="12"/>
  <c r="M79" i="12" s="1"/>
  <c r="I79" i="12"/>
  <c r="K79" i="12"/>
  <c r="O79" i="12"/>
  <c r="Q79" i="12"/>
  <c r="U79" i="12"/>
  <c r="F99" i="12"/>
  <c r="G99" i="12"/>
  <c r="M99" i="12" s="1"/>
  <c r="I99" i="12"/>
  <c r="K99" i="12"/>
  <c r="O99" i="12"/>
  <c r="Q99" i="12"/>
  <c r="U99" i="12"/>
  <c r="F106" i="12"/>
  <c r="G106" i="12"/>
  <c r="M106" i="12" s="1"/>
  <c r="I106" i="12"/>
  <c r="K106" i="12"/>
  <c r="O106" i="12"/>
  <c r="Q106" i="12"/>
  <c r="U106" i="12"/>
  <c r="F113" i="12"/>
  <c r="G113" i="12"/>
  <c r="M113" i="12" s="1"/>
  <c r="I113" i="12"/>
  <c r="K113" i="12"/>
  <c r="O113" i="12"/>
  <c r="Q113" i="12"/>
  <c r="U113" i="12"/>
  <c r="F115" i="12"/>
  <c r="G115" i="12"/>
  <c r="M115" i="12" s="1"/>
  <c r="I115" i="12"/>
  <c r="K115" i="12"/>
  <c r="O115" i="12"/>
  <c r="Q115" i="12"/>
  <c r="U115" i="12"/>
  <c r="F117" i="12"/>
  <c r="G117" i="12"/>
  <c r="M117" i="12" s="1"/>
  <c r="I117" i="12"/>
  <c r="K117" i="12"/>
  <c r="O117" i="12"/>
  <c r="Q117" i="12"/>
  <c r="U117" i="12"/>
  <c r="F119" i="12"/>
  <c r="G119" i="12" s="1"/>
  <c r="I119" i="12"/>
  <c r="I118" i="12" s="1"/>
  <c r="K119" i="12"/>
  <c r="K118" i="12" s="1"/>
  <c r="O119" i="12"/>
  <c r="O118" i="12" s="1"/>
  <c r="Q119" i="12"/>
  <c r="Q118" i="12" s="1"/>
  <c r="U119" i="12"/>
  <c r="U118" i="12" s="1"/>
  <c r="F122" i="12"/>
  <c r="G122" i="12"/>
  <c r="M122" i="12" s="1"/>
  <c r="I122" i="12"/>
  <c r="K122" i="12"/>
  <c r="O122" i="12"/>
  <c r="Q122" i="12"/>
  <c r="U122" i="12"/>
  <c r="F124" i="12"/>
  <c r="G124" i="12"/>
  <c r="M124" i="12" s="1"/>
  <c r="I124" i="12"/>
  <c r="K124" i="12"/>
  <c r="O124" i="12"/>
  <c r="Q124" i="12"/>
  <c r="U124" i="12"/>
  <c r="F127" i="12"/>
  <c r="G127" i="12" s="1"/>
  <c r="I127" i="12"/>
  <c r="K127" i="12"/>
  <c r="O127" i="12"/>
  <c r="Q127" i="12"/>
  <c r="U127" i="12"/>
  <c r="F128" i="12"/>
  <c r="G128" i="12" s="1"/>
  <c r="M128" i="12" s="1"/>
  <c r="I128" i="12"/>
  <c r="K128" i="12"/>
  <c r="O128" i="12"/>
  <c r="Q128" i="12"/>
  <c r="U128" i="12"/>
  <c r="F130" i="12"/>
  <c r="G130" i="12"/>
  <c r="I130" i="12"/>
  <c r="K130" i="12"/>
  <c r="O130" i="12"/>
  <c r="Q130" i="12"/>
  <c r="U130" i="12"/>
  <c r="F135" i="12"/>
  <c r="G135" i="12"/>
  <c r="M135" i="12" s="1"/>
  <c r="I135" i="12"/>
  <c r="K135" i="12"/>
  <c r="O135" i="12"/>
  <c r="Q135" i="12"/>
  <c r="U135" i="12"/>
  <c r="F137" i="12"/>
  <c r="G137" i="12"/>
  <c r="M137" i="12" s="1"/>
  <c r="I137" i="12"/>
  <c r="K137" i="12"/>
  <c r="O137" i="12"/>
  <c r="Q137" i="12"/>
  <c r="U137" i="12"/>
  <c r="F139" i="12"/>
  <c r="G139" i="12"/>
  <c r="M139" i="12" s="1"/>
  <c r="I139" i="12"/>
  <c r="K139" i="12"/>
  <c r="O139" i="12"/>
  <c r="Q139" i="12"/>
  <c r="U139" i="12"/>
  <c r="F141" i="12"/>
  <c r="G141" i="12"/>
  <c r="M141" i="12" s="1"/>
  <c r="I141" i="12"/>
  <c r="K141" i="12"/>
  <c r="O141" i="12"/>
  <c r="Q141" i="12"/>
  <c r="U141" i="12"/>
  <c r="F150" i="12"/>
  <c r="G150" i="12"/>
  <c r="M150" i="12" s="1"/>
  <c r="I150" i="12"/>
  <c r="K150" i="12"/>
  <c r="O150" i="12"/>
  <c r="Q150" i="12"/>
  <c r="U150" i="12"/>
  <c r="F152" i="12"/>
  <c r="G152" i="12"/>
  <c r="M152" i="12" s="1"/>
  <c r="I152" i="12"/>
  <c r="K152" i="12"/>
  <c r="O152" i="12"/>
  <c r="Q152" i="12"/>
  <c r="U152" i="12"/>
  <c r="F162" i="12"/>
  <c r="G162" i="12"/>
  <c r="M162" i="12" s="1"/>
  <c r="I162" i="12"/>
  <c r="K162" i="12"/>
  <c r="O162" i="12"/>
  <c r="Q162" i="12"/>
  <c r="U162" i="12"/>
  <c r="F173" i="12"/>
  <c r="G173" i="12"/>
  <c r="M173" i="12" s="1"/>
  <c r="I173" i="12"/>
  <c r="K173" i="12"/>
  <c r="O173" i="12"/>
  <c r="Q173" i="12"/>
  <c r="U173" i="12"/>
  <c r="F175" i="12"/>
  <c r="G175" i="12" s="1"/>
  <c r="I175" i="12"/>
  <c r="K175" i="12"/>
  <c r="O175" i="12"/>
  <c r="Q175" i="12"/>
  <c r="U175" i="12"/>
  <c r="F222" i="12"/>
  <c r="G222" i="12" s="1"/>
  <c r="M222" i="12" s="1"/>
  <c r="I222" i="12"/>
  <c r="K222" i="12"/>
  <c r="O222" i="12"/>
  <c r="Q222" i="12"/>
  <c r="U222" i="12"/>
  <c r="F269" i="12"/>
  <c r="G269" i="12" s="1"/>
  <c r="M269" i="12" s="1"/>
  <c r="I269" i="12"/>
  <c r="K269" i="12"/>
  <c r="O269" i="12"/>
  <c r="Q269" i="12"/>
  <c r="U269" i="12"/>
  <c r="F270" i="12"/>
  <c r="G270" i="12" s="1"/>
  <c r="M270" i="12" s="1"/>
  <c r="I270" i="12"/>
  <c r="K270" i="12"/>
  <c r="O270" i="12"/>
  <c r="Q270" i="12"/>
  <c r="U270" i="12"/>
  <c r="F272" i="12"/>
  <c r="G272" i="12"/>
  <c r="M272" i="12" s="1"/>
  <c r="I272" i="12"/>
  <c r="K272" i="12"/>
  <c r="O272" i="12"/>
  <c r="Q272" i="12"/>
  <c r="U272" i="12"/>
  <c r="F292" i="12"/>
  <c r="G292" i="12"/>
  <c r="M292" i="12" s="1"/>
  <c r="I292" i="12"/>
  <c r="K292" i="12"/>
  <c r="O292" i="12"/>
  <c r="Q292" i="12"/>
  <c r="U292" i="12"/>
  <c r="F303" i="12"/>
  <c r="G303" i="12"/>
  <c r="M303" i="12" s="1"/>
  <c r="I303" i="12"/>
  <c r="K303" i="12"/>
  <c r="O303" i="12"/>
  <c r="Q303" i="12"/>
  <c r="U303" i="12"/>
  <c r="F314" i="12"/>
  <c r="G314" i="12" s="1"/>
  <c r="I314" i="12"/>
  <c r="K314" i="12"/>
  <c r="O314" i="12"/>
  <c r="Q314" i="12"/>
  <c r="U314" i="12"/>
  <c r="F329" i="12"/>
  <c r="G329" i="12" s="1"/>
  <c r="M329" i="12" s="1"/>
  <c r="I329" i="12"/>
  <c r="K329" i="12"/>
  <c r="O329" i="12"/>
  <c r="Q329" i="12"/>
  <c r="U329" i="12"/>
  <c r="F345" i="12"/>
  <c r="G345" i="12" s="1"/>
  <c r="M345" i="12" s="1"/>
  <c r="I345" i="12"/>
  <c r="K345" i="12"/>
  <c r="O345" i="12"/>
  <c r="Q345" i="12"/>
  <c r="U345" i="12"/>
  <c r="F361" i="12"/>
  <c r="G361" i="12" s="1"/>
  <c r="M361" i="12" s="1"/>
  <c r="I361" i="12"/>
  <c r="K361" i="12"/>
  <c r="O361" i="12"/>
  <c r="Q361" i="12"/>
  <c r="U361" i="12"/>
  <c r="F362" i="12"/>
  <c r="G362" i="12" s="1"/>
  <c r="M362" i="12" s="1"/>
  <c r="I362" i="12"/>
  <c r="K362" i="12"/>
  <c r="O362" i="12"/>
  <c r="Q362" i="12"/>
  <c r="U362" i="12"/>
  <c r="F364" i="12"/>
  <c r="G364" i="12" s="1"/>
  <c r="M364" i="12" s="1"/>
  <c r="I364" i="12"/>
  <c r="K364" i="12"/>
  <c r="O364" i="12"/>
  <c r="Q364" i="12"/>
  <c r="U364" i="12"/>
  <c r="F366" i="12"/>
  <c r="G366" i="12" s="1"/>
  <c r="M366" i="12" s="1"/>
  <c r="I366" i="12"/>
  <c r="K366" i="12"/>
  <c r="O366" i="12"/>
  <c r="Q366" i="12"/>
  <c r="U366" i="12"/>
  <c r="F368" i="12"/>
  <c r="G368" i="12"/>
  <c r="I368" i="12"/>
  <c r="K368" i="12"/>
  <c r="O368" i="12"/>
  <c r="Q368" i="12"/>
  <c r="U368" i="12"/>
  <c r="F371" i="12"/>
  <c r="G371" i="12"/>
  <c r="M371" i="12" s="1"/>
  <c r="I371" i="12"/>
  <c r="K371" i="12"/>
  <c r="O371" i="12"/>
  <c r="Q371" i="12"/>
  <c r="U371" i="12"/>
  <c r="F384" i="12"/>
  <c r="G384" i="12"/>
  <c r="M384" i="12" s="1"/>
  <c r="I384" i="12"/>
  <c r="K384" i="12"/>
  <c r="O384" i="12"/>
  <c r="Q384" i="12"/>
  <c r="U384" i="12"/>
  <c r="F389" i="12"/>
  <c r="G389" i="12"/>
  <c r="M389" i="12" s="1"/>
  <c r="I389" i="12"/>
  <c r="K389" i="12"/>
  <c r="O389" i="12"/>
  <c r="Q389" i="12"/>
  <c r="U389" i="12"/>
  <c r="F394" i="12"/>
  <c r="G394" i="12"/>
  <c r="M394" i="12" s="1"/>
  <c r="I394" i="12"/>
  <c r="K394" i="12"/>
  <c r="O394" i="12"/>
  <c r="Q394" i="12"/>
  <c r="U394" i="12"/>
  <c r="F395" i="12"/>
  <c r="G395" i="12"/>
  <c r="M395" i="12" s="1"/>
  <c r="I395" i="12"/>
  <c r="K395" i="12"/>
  <c r="O395" i="12"/>
  <c r="Q395" i="12"/>
  <c r="U395" i="12"/>
  <c r="F402" i="12"/>
  <c r="G402" i="12"/>
  <c r="M402" i="12" s="1"/>
  <c r="I402" i="12"/>
  <c r="K402" i="12"/>
  <c r="O402" i="12"/>
  <c r="Q402" i="12"/>
  <c r="U402" i="12"/>
  <c r="F409" i="12"/>
  <c r="G409" i="12"/>
  <c r="M409" i="12" s="1"/>
  <c r="I409" i="12"/>
  <c r="K409" i="12"/>
  <c r="O409" i="12"/>
  <c r="Q409" i="12"/>
  <c r="U409" i="12"/>
  <c r="F411" i="12"/>
  <c r="G411" i="12"/>
  <c r="M411" i="12" s="1"/>
  <c r="I411" i="12"/>
  <c r="K411" i="12"/>
  <c r="O411" i="12"/>
  <c r="Q411" i="12"/>
  <c r="U411" i="12"/>
  <c r="F418" i="12"/>
  <c r="G418" i="12"/>
  <c r="M418" i="12" s="1"/>
  <c r="I418" i="12"/>
  <c r="K418" i="12"/>
  <c r="O418" i="12"/>
  <c r="Q418" i="12"/>
  <c r="U418" i="12"/>
  <c r="F448" i="12"/>
  <c r="G448" i="12"/>
  <c r="M448" i="12" s="1"/>
  <c r="I448" i="12"/>
  <c r="K448" i="12"/>
  <c r="O448" i="12"/>
  <c r="Q448" i="12"/>
  <c r="U448" i="12"/>
  <c r="F474" i="12"/>
  <c r="G474" i="12"/>
  <c r="M474" i="12" s="1"/>
  <c r="I474" i="12"/>
  <c r="K474" i="12"/>
  <c r="O474" i="12"/>
  <c r="Q474" i="12"/>
  <c r="U474" i="12"/>
  <c r="F480" i="12"/>
  <c r="G480" i="12"/>
  <c r="M480" i="12" s="1"/>
  <c r="I480" i="12"/>
  <c r="K480" i="12"/>
  <c r="O480" i="12"/>
  <c r="Q480" i="12"/>
  <c r="U480" i="12"/>
  <c r="F486" i="12"/>
  <c r="G486" i="12"/>
  <c r="M486" i="12" s="1"/>
  <c r="I486" i="12"/>
  <c r="K486" i="12"/>
  <c r="O486" i="12"/>
  <c r="Q486" i="12"/>
  <c r="U486" i="12"/>
  <c r="F493" i="12"/>
  <c r="G493" i="12"/>
  <c r="M493" i="12" s="1"/>
  <c r="I493" i="12"/>
  <c r="K493" i="12"/>
  <c r="O493" i="12"/>
  <c r="Q493" i="12"/>
  <c r="U493" i="12"/>
  <c r="F500" i="12"/>
  <c r="G500" i="12"/>
  <c r="M500" i="12" s="1"/>
  <c r="I500" i="12"/>
  <c r="K500" i="12"/>
  <c r="O500" i="12"/>
  <c r="Q500" i="12"/>
  <c r="U500" i="12"/>
  <c r="F517" i="12"/>
  <c r="G517" i="12"/>
  <c r="M517" i="12" s="1"/>
  <c r="I517" i="12"/>
  <c r="K517" i="12"/>
  <c r="O517" i="12"/>
  <c r="Q517" i="12"/>
  <c r="U517" i="12"/>
  <c r="F534" i="12"/>
  <c r="G534" i="12"/>
  <c r="M534" i="12" s="1"/>
  <c r="I534" i="12"/>
  <c r="K534" i="12"/>
  <c r="O534" i="12"/>
  <c r="Q534" i="12"/>
  <c r="U534" i="12"/>
  <c r="F535" i="12"/>
  <c r="G535" i="12"/>
  <c r="M535" i="12" s="1"/>
  <c r="I535" i="12"/>
  <c r="K535" i="12"/>
  <c r="O535" i="12"/>
  <c r="Q535" i="12"/>
  <c r="U535" i="12"/>
  <c r="F536" i="12"/>
  <c r="G536" i="12"/>
  <c r="M536" i="12" s="1"/>
  <c r="I536" i="12"/>
  <c r="K536" i="12"/>
  <c r="O536" i="12"/>
  <c r="Q536" i="12"/>
  <c r="U536" i="12"/>
  <c r="F553" i="12"/>
  <c r="G553" i="12"/>
  <c r="M553" i="12" s="1"/>
  <c r="I553" i="12"/>
  <c r="K553" i="12"/>
  <c r="O553" i="12"/>
  <c r="Q553" i="12"/>
  <c r="U553" i="12"/>
  <c r="F554" i="12"/>
  <c r="G554" i="12"/>
  <c r="M554" i="12" s="1"/>
  <c r="I554" i="12"/>
  <c r="K554" i="12"/>
  <c r="O554" i="12"/>
  <c r="Q554" i="12"/>
  <c r="U554" i="12"/>
  <c r="F556" i="12"/>
  <c r="G556" i="12" s="1"/>
  <c r="I556" i="12"/>
  <c r="K556" i="12"/>
  <c r="O556" i="12"/>
  <c r="Q556" i="12"/>
  <c r="U556" i="12"/>
  <c r="F572" i="12"/>
  <c r="G572" i="12" s="1"/>
  <c r="I572" i="12"/>
  <c r="K572" i="12"/>
  <c r="M572" i="12"/>
  <c r="O572" i="12"/>
  <c r="Q572" i="12"/>
  <c r="U572" i="12"/>
  <c r="F574" i="12"/>
  <c r="G574" i="12" s="1"/>
  <c r="M574" i="12" s="1"/>
  <c r="I574" i="12"/>
  <c r="K574" i="12"/>
  <c r="O574" i="12"/>
  <c r="Q574" i="12"/>
  <c r="U574" i="12"/>
  <c r="F576" i="12"/>
  <c r="G576" i="12" s="1"/>
  <c r="I576" i="12"/>
  <c r="K576" i="12"/>
  <c r="M576" i="12"/>
  <c r="O576" i="12"/>
  <c r="Q576" i="12"/>
  <c r="U576" i="12"/>
  <c r="F579" i="12"/>
  <c r="G579" i="12" s="1"/>
  <c r="M579" i="12" s="1"/>
  <c r="I579" i="12"/>
  <c r="K579" i="12"/>
  <c r="O579" i="12"/>
  <c r="Q579" i="12"/>
  <c r="U579" i="12"/>
  <c r="F581" i="12"/>
  <c r="G581" i="12" s="1"/>
  <c r="I581" i="12"/>
  <c r="K581" i="12"/>
  <c r="M581" i="12"/>
  <c r="O581" i="12"/>
  <c r="Q581" i="12"/>
  <c r="U581" i="12"/>
  <c r="F587" i="12"/>
  <c r="G587" i="12" s="1"/>
  <c r="M587" i="12" s="1"/>
  <c r="I587" i="12"/>
  <c r="K587" i="12"/>
  <c r="O587" i="12"/>
  <c r="Q587" i="12"/>
  <c r="U587" i="12"/>
  <c r="F602" i="12"/>
  <c r="G602" i="12" s="1"/>
  <c r="I602" i="12"/>
  <c r="K602" i="12"/>
  <c r="M602" i="12"/>
  <c r="O602" i="12"/>
  <c r="Q602" i="12"/>
  <c r="U602" i="12"/>
  <c r="F604" i="12"/>
  <c r="G604" i="12" s="1"/>
  <c r="M604" i="12" s="1"/>
  <c r="I604" i="12"/>
  <c r="K604" i="12"/>
  <c r="O604" i="12"/>
  <c r="Q604" i="12"/>
  <c r="U604" i="12"/>
  <c r="F610" i="12"/>
  <c r="G610" i="12" s="1"/>
  <c r="I610" i="12"/>
  <c r="K610" i="12"/>
  <c r="M610" i="12"/>
  <c r="O610" i="12"/>
  <c r="Q610" i="12"/>
  <c r="U610" i="12"/>
  <c r="F625" i="12"/>
  <c r="G625" i="12" s="1"/>
  <c r="M625" i="12" s="1"/>
  <c r="I625" i="12"/>
  <c r="K625" i="12"/>
  <c r="O625" i="12"/>
  <c r="Q625" i="12"/>
  <c r="U625" i="12"/>
  <c r="F642" i="12"/>
  <c r="G642" i="12" s="1"/>
  <c r="I642" i="12"/>
  <c r="K642" i="12"/>
  <c r="M642" i="12"/>
  <c r="O642" i="12"/>
  <c r="Q642" i="12"/>
  <c r="U642" i="12"/>
  <c r="F643" i="12"/>
  <c r="G643" i="12" s="1"/>
  <c r="M643" i="12" s="1"/>
  <c r="I643" i="12"/>
  <c r="K643" i="12"/>
  <c r="O643" i="12"/>
  <c r="Q643" i="12"/>
  <c r="U643" i="12"/>
  <c r="F658" i="12"/>
  <c r="G658" i="12" s="1"/>
  <c r="I658" i="12"/>
  <c r="K658" i="12"/>
  <c r="M658" i="12"/>
  <c r="O658" i="12"/>
  <c r="Q658" i="12"/>
  <c r="U658" i="12"/>
  <c r="F661" i="12"/>
  <c r="G661" i="12" s="1"/>
  <c r="I661" i="12"/>
  <c r="K661" i="12"/>
  <c r="O661" i="12"/>
  <c r="Q661" i="12"/>
  <c r="U661" i="12"/>
  <c r="F662" i="12"/>
  <c r="G662" i="12" s="1"/>
  <c r="M662" i="12" s="1"/>
  <c r="I662" i="12"/>
  <c r="K662" i="12"/>
  <c r="O662" i="12"/>
  <c r="Q662" i="12"/>
  <c r="U662" i="12"/>
  <c r="F664" i="12"/>
  <c r="G664" i="12"/>
  <c r="I664" i="12"/>
  <c r="I663" i="12" s="1"/>
  <c r="K664" i="12"/>
  <c r="K663" i="12" s="1"/>
  <c r="O664" i="12"/>
  <c r="O663" i="12" s="1"/>
  <c r="Q664" i="12"/>
  <c r="Q663" i="12" s="1"/>
  <c r="U664" i="12"/>
  <c r="U663" i="12" s="1"/>
  <c r="F667" i="12"/>
  <c r="G667" i="12" s="1"/>
  <c r="I667" i="12"/>
  <c r="K667" i="12"/>
  <c r="O667" i="12"/>
  <c r="Q667" i="12"/>
  <c r="U667" i="12"/>
  <c r="F668" i="12"/>
  <c r="G668" i="12" s="1"/>
  <c r="M668" i="12" s="1"/>
  <c r="I668" i="12"/>
  <c r="K668" i="12"/>
  <c r="O668" i="12"/>
  <c r="Q668" i="12"/>
  <c r="U668" i="12"/>
  <c r="F670" i="12"/>
  <c r="G670" i="12"/>
  <c r="I670" i="12"/>
  <c r="K670" i="12"/>
  <c r="O670" i="12"/>
  <c r="Q670" i="12"/>
  <c r="U670" i="12"/>
  <c r="F671" i="12"/>
  <c r="G671" i="12"/>
  <c r="M671" i="12" s="1"/>
  <c r="I671" i="12"/>
  <c r="K671" i="12"/>
  <c r="O671" i="12"/>
  <c r="Q671" i="12"/>
  <c r="U671" i="12"/>
  <c r="F676" i="12"/>
  <c r="G676" i="12"/>
  <c r="M676" i="12" s="1"/>
  <c r="I676" i="12"/>
  <c r="K676" i="12"/>
  <c r="O676" i="12"/>
  <c r="Q676" i="12"/>
  <c r="U676" i="12"/>
  <c r="F682" i="12"/>
  <c r="G682" i="12" s="1"/>
  <c r="I682" i="12"/>
  <c r="K682" i="12"/>
  <c r="O682" i="12"/>
  <c r="Q682" i="12"/>
  <c r="U682" i="12"/>
  <c r="F683" i="12"/>
  <c r="G683" i="12" s="1"/>
  <c r="M683" i="12" s="1"/>
  <c r="I683" i="12"/>
  <c r="K683" i="12"/>
  <c r="O683" i="12"/>
  <c r="Q683" i="12"/>
  <c r="U683" i="12"/>
  <c r="F685" i="12"/>
  <c r="G685" i="12" s="1"/>
  <c r="M685" i="12" s="1"/>
  <c r="I685" i="12"/>
  <c r="K685" i="12"/>
  <c r="O685" i="12"/>
  <c r="Q685" i="12"/>
  <c r="U685" i="12"/>
  <c r="F686" i="12"/>
  <c r="G686" i="12" s="1"/>
  <c r="M686" i="12" s="1"/>
  <c r="I686" i="12"/>
  <c r="K686" i="12"/>
  <c r="O686" i="12"/>
  <c r="Q686" i="12"/>
  <c r="U686" i="12"/>
  <c r="F687" i="12"/>
  <c r="G687" i="12" s="1"/>
  <c r="M687" i="12" s="1"/>
  <c r="I687" i="12"/>
  <c r="K687" i="12"/>
  <c r="O687" i="12"/>
  <c r="Q687" i="12"/>
  <c r="U687" i="12"/>
  <c r="F689" i="12"/>
  <c r="G689" i="12"/>
  <c r="I689" i="12"/>
  <c r="K689" i="12"/>
  <c r="O689" i="12"/>
  <c r="Q689" i="12"/>
  <c r="U689" i="12"/>
  <c r="F690" i="12"/>
  <c r="G690" i="12"/>
  <c r="M690" i="12" s="1"/>
  <c r="I690" i="12"/>
  <c r="K690" i="12"/>
  <c r="O690" i="12"/>
  <c r="Q690" i="12"/>
  <c r="U690" i="12"/>
  <c r="F691" i="12"/>
  <c r="G691" i="12"/>
  <c r="M691" i="12" s="1"/>
  <c r="I691" i="12"/>
  <c r="K691" i="12"/>
  <c r="O691" i="12"/>
  <c r="Q691" i="12"/>
  <c r="U691" i="12"/>
  <c r="F693" i="12"/>
  <c r="G693" i="12" s="1"/>
  <c r="I693" i="12"/>
  <c r="K693" i="12"/>
  <c r="O693" i="12"/>
  <c r="Q693" i="12"/>
  <c r="U693" i="12"/>
  <c r="F694" i="12"/>
  <c r="G694" i="12" s="1"/>
  <c r="M694" i="12" s="1"/>
  <c r="I694" i="12"/>
  <c r="K694" i="12"/>
  <c r="O694" i="12"/>
  <c r="Q694" i="12"/>
  <c r="U694" i="12"/>
  <c r="F696" i="12"/>
  <c r="G696" i="12" s="1"/>
  <c r="M696" i="12" s="1"/>
  <c r="I696" i="12"/>
  <c r="K696" i="12"/>
  <c r="O696" i="12"/>
  <c r="Q696" i="12"/>
  <c r="U696" i="12"/>
  <c r="F697" i="12"/>
  <c r="G697" i="12" s="1"/>
  <c r="M697" i="12" s="1"/>
  <c r="I697" i="12"/>
  <c r="K697" i="12"/>
  <c r="O697" i="12"/>
  <c r="Q697" i="12"/>
  <c r="U697" i="12"/>
  <c r="F698" i="12"/>
  <c r="G698" i="12" s="1"/>
  <c r="M698" i="12" s="1"/>
  <c r="I698" i="12"/>
  <c r="K698" i="12"/>
  <c r="O698" i="12"/>
  <c r="Q698" i="12"/>
  <c r="U698" i="12"/>
  <c r="F699" i="12"/>
  <c r="G699" i="12" s="1"/>
  <c r="M699" i="12" s="1"/>
  <c r="I699" i="12"/>
  <c r="K699" i="12"/>
  <c r="O699" i="12"/>
  <c r="Q699" i="12"/>
  <c r="U699" i="12"/>
  <c r="F700" i="12"/>
  <c r="G700" i="12" s="1"/>
  <c r="M700" i="12" s="1"/>
  <c r="I700" i="12"/>
  <c r="K700" i="12"/>
  <c r="O700" i="12"/>
  <c r="Q700" i="12"/>
  <c r="U700" i="12"/>
  <c r="F701" i="12"/>
  <c r="G701" i="12" s="1"/>
  <c r="M701" i="12" s="1"/>
  <c r="I701" i="12"/>
  <c r="K701" i="12"/>
  <c r="O701" i="12"/>
  <c r="Q701" i="12"/>
  <c r="U701" i="12"/>
  <c r="F702" i="12"/>
  <c r="G702" i="12" s="1"/>
  <c r="M702" i="12" s="1"/>
  <c r="I702" i="12"/>
  <c r="K702" i="12"/>
  <c r="O702" i="12"/>
  <c r="Q702" i="12"/>
  <c r="U702" i="12"/>
  <c r="G27" i="1"/>
  <c r="F40" i="1"/>
  <c r="J28" i="1"/>
  <c r="J26" i="1"/>
  <c r="G38" i="1"/>
  <c r="F38" i="1"/>
  <c r="J23" i="1"/>
  <c r="J24" i="1"/>
  <c r="J25" i="1"/>
  <c r="J27" i="1"/>
  <c r="E24" i="1"/>
  <c r="E26" i="1"/>
  <c r="U692" i="12" l="1"/>
  <c r="Q692" i="12"/>
  <c r="O692" i="12"/>
  <c r="K692" i="12"/>
  <c r="I692" i="12"/>
  <c r="U688" i="12"/>
  <c r="Q688" i="12"/>
  <c r="O688" i="12"/>
  <c r="K688" i="12"/>
  <c r="I688" i="12"/>
  <c r="M689" i="12"/>
  <c r="M688" i="12" s="1"/>
  <c r="G688" i="12"/>
  <c r="I66" i="1" s="1"/>
  <c r="I19" i="1" s="1"/>
  <c r="U681" i="12"/>
  <c r="Q681" i="12"/>
  <c r="O681" i="12"/>
  <c r="K681" i="12"/>
  <c r="I681" i="12"/>
  <c r="U669" i="12"/>
  <c r="Q669" i="12"/>
  <c r="O669" i="12"/>
  <c r="K669" i="12"/>
  <c r="I669" i="12"/>
  <c r="M670" i="12"/>
  <c r="M669" i="12" s="1"/>
  <c r="G669" i="12"/>
  <c r="I64" i="1" s="1"/>
  <c r="U666" i="12"/>
  <c r="Q666" i="12"/>
  <c r="O666" i="12"/>
  <c r="K666" i="12"/>
  <c r="I666" i="12"/>
  <c r="M664" i="12"/>
  <c r="M663" i="12" s="1"/>
  <c r="G663" i="12"/>
  <c r="I62" i="1" s="1"/>
  <c r="U660" i="12"/>
  <c r="Q660" i="12"/>
  <c r="O660" i="12"/>
  <c r="K660" i="12"/>
  <c r="Q555" i="12"/>
  <c r="O555" i="12"/>
  <c r="I555" i="12"/>
  <c r="Q367" i="12"/>
  <c r="I367" i="12"/>
  <c r="G367" i="12"/>
  <c r="I59" i="1" s="1"/>
  <c r="U313" i="12"/>
  <c r="Q313" i="12"/>
  <c r="O313" i="12"/>
  <c r="K313" i="12"/>
  <c r="I313" i="12"/>
  <c r="U271" i="12"/>
  <c r="Q271" i="12"/>
  <c r="O271" i="12"/>
  <c r="K271" i="12"/>
  <c r="I271" i="12"/>
  <c r="U174" i="12"/>
  <c r="Q174" i="12"/>
  <c r="O174" i="12"/>
  <c r="K174" i="12"/>
  <c r="I174" i="12"/>
  <c r="U129" i="12"/>
  <c r="Q129" i="12"/>
  <c r="O129" i="12"/>
  <c r="K129" i="12"/>
  <c r="I129" i="12"/>
  <c r="G129" i="12"/>
  <c r="I55" i="1" s="1"/>
  <c r="U126" i="12"/>
  <c r="Q126" i="12"/>
  <c r="O126" i="12"/>
  <c r="K126" i="12"/>
  <c r="I126" i="12"/>
  <c r="U121" i="12"/>
  <c r="Q121" i="12"/>
  <c r="O121" i="12"/>
  <c r="K121" i="12"/>
  <c r="I121" i="12"/>
  <c r="M121" i="12"/>
  <c r="U58" i="12"/>
  <c r="Q58" i="12"/>
  <c r="O58" i="12"/>
  <c r="K58" i="12"/>
  <c r="I58" i="12"/>
  <c r="G58" i="12"/>
  <c r="I51" i="1" s="1"/>
  <c r="U48" i="12"/>
  <c r="Q48" i="12"/>
  <c r="O48" i="12"/>
  <c r="K48" i="12"/>
  <c r="I48" i="12"/>
  <c r="U16" i="12"/>
  <c r="Q16" i="12"/>
  <c r="O16" i="12"/>
  <c r="K16" i="12"/>
  <c r="I16" i="12"/>
  <c r="G8" i="12"/>
  <c r="AD705" i="12"/>
  <c r="G39" i="1" s="1"/>
  <c r="G23" i="1"/>
  <c r="M667" i="12"/>
  <c r="M666" i="12" s="1"/>
  <c r="G666" i="12"/>
  <c r="I63" i="1" s="1"/>
  <c r="I18" i="1" s="1"/>
  <c r="G660" i="12"/>
  <c r="I61" i="1" s="1"/>
  <c r="M661" i="12"/>
  <c r="M660" i="12" s="1"/>
  <c r="M693" i="12"/>
  <c r="M692" i="12" s="1"/>
  <c r="G692" i="12"/>
  <c r="I67" i="1" s="1"/>
  <c r="G681" i="12"/>
  <c r="I65" i="1" s="1"/>
  <c r="I20" i="1" s="1"/>
  <c r="M682" i="12"/>
  <c r="M681" i="12" s="1"/>
  <c r="G555" i="12"/>
  <c r="I60" i="1" s="1"/>
  <c r="M556" i="12"/>
  <c r="M555" i="12" s="1"/>
  <c r="O367" i="12"/>
  <c r="M17" i="12"/>
  <c r="M16" i="12" s="1"/>
  <c r="G16" i="12"/>
  <c r="I48" i="1" s="1"/>
  <c r="U555" i="12"/>
  <c r="K555" i="12"/>
  <c r="K367" i="12"/>
  <c r="M49" i="12"/>
  <c r="M48" i="12" s="1"/>
  <c r="G48" i="12"/>
  <c r="I50" i="1" s="1"/>
  <c r="I660" i="12"/>
  <c r="U367" i="12"/>
  <c r="M314" i="12"/>
  <c r="M313" i="12" s="1"/>
  <c r="G313" i="12"/>
  <c r="I58" i="1" s="1"/>
  <c r="M271" i="12"/>
  <c r="M127" i="12"/>
  <c r="M126" i="12" s="1"/>
  <c r="G126" i="12"/>
  <c r="I54" i="1" s="1"/>
  <c r="M119" i="12"/>
  <c r="M118" i="12" s="1"/>
  <c r="G118" i="12"/>
  <c r="I52" i="1" s="1"/>
  <c r="M175" i="12"/>
  <c r="M174" i="12" s="1"/>
  <c r="G174" i="12"/>
  <c r="I56" i="1" s="1"/>
  <c r="M368" i="12"/>
  <c r="M367" i="12" s="1"/>
  <c r="M130" i="12"/>
  <c r="M129" i="12" s="1"/>
  <c r="M59" i="12"/>
  <c r="M58" i="12" s="1"/>
  <c r="M9" i="12"/>
  <c r="M8" i="12" s="1"/>
  <c r="G271" i="12"/>
  <c r="I57" i="1" s="1"/>
  <c r="G121" i="12"/>
  <c r="I53" i="1" s="1"/>
  <c r="G37" i="12"/>
  <c r="I49" i="1" s="1"/>
  <c r="G40" i="1" l="1"/>
  <c r="H39" i="1"/>
  <c r="I47" i="1"/>
  <c r="G705" i="12"/>
  <c r="I17" i="1"/>
  <c r="G24" i="1"/>
  <c r="I16" i="1" l="1"/>
  <c r="I21" i="1" s="1"/>
  <c r="I68" i="1"/>
  <c r="I39" i="1"/>
  <c r="I40" i="1" s="1"/>
  <c r="J39" i="1" s="1"/>
  <c r="J40" i="1" s="1"/>
  <c r="H40" i="1"/>
  <c r="G25" i="1"/>
  <c r="G28" i="1"/>
  <c r="G26" i="1" l="1"/>
  <c r="G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<sst xmlns="http://schemas.openxmlformats.org/spreadsheetml/2006/main" count="1827" uniqueCount="626">
  <si>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</si>
  <si>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</si>
  <si>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</si>
  <si>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Položkový rozpočet</t>
  </si>
  <si>
    <t>Zakázka:</t>
  </si>
  <si>
    <t>Rozpočet Rekonstrukce střešní krytiny SVČ Ivančice</t>
  </si>
  <si>
    <t>Misto</t>
  </si>
  <si>
    <t>Jihomoravský kraj - Ivančice</t>
  </si>
  <si>
    <t>Rozpočet:</t>
  </si>
  <si>
    <t>Objednatel:</t>
  </si>
  <si>
    <t>IČ: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</si>
  <si>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</si>
  <si>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</si>
  <si>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</si>
  <si>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</si>
  <si>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</si>
  <si>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</si>
  <si>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</si>
  <si>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</si>
  <si>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</si>
  <si>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</si>
  <si>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</si>
  <si>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</si>
  <si>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</si>
  <si>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</si>
  <si>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</si>
  <si>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</si>
  <si>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</si>
  <si>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</si>
  <si>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</si>
  <si>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</si>
  <si>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</si>
  <si>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</si>
  <si>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</si>
  <si>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</si>
  <si>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</si>
  <si>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</si>
  <si>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</si>
  <si>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</si>
  <si>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</si>
  <si>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</si>
  <si>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</si>
  <si>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</si>
  <si>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</si>
  <si>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Rozpočet</t>
  </si>
  <si>
    <t>Celkem za stavbu</t>
  </si>
  <si>
    <t>Rekapitulace dílů</t>
  </si>
  <si>
    <t>Typ dílu</t>
  </si>
  <si>
    <t>3</t>
  </si>
  <si>
    <t>Svislé a kompletní konstrukce</t>
  </si>
  <si>
    <t>60</t>
  </si>
  <si>
    <t>Úpravy povrchů, omítky</t>
  </si>
  <si>
    <t>62</t>
  </si>
  <si>
    <t>Úpravy povrchů vnější</t>
  </si>
  <si>
    <t>9</t>
  </si>
  <si>
    <t>Ostatní konstrukce, bourání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</si>
  <si>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</si>
  <si>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</si>
  <si>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</si>
  <si>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</si>
  <si>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</si>
  <si>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</si>
  <si>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</si>
  <si>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</si>
  <si>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713</t>
  </si>
  <si>
    <t>Izolace tepelné</t>
  </si>
  <si>
    <t>721</t>
  </si>
  <si>
    <t>Vnitřní kanalizace</t>
  </si>
  <si>
    <t>728</t>
  </si>
  <si>
    <t>Přípojka kanalizační</t>
  </si>
  <si>
    <t>762</t>
  </si>
  <si>
    <t>Konstrukce tesařské</t>
  </si>
  <si>
    <t>764</t>
  </si>
  <si>
    <t>Konstrukce klempířské</t>
  </si>
  <si>
    <t>765</t>
  </si>
  <si>
    <t>Krytiny tvrdé</t>
  </si>
  <si>
    <t>767</t>
  </si>
  <si>
    <t>Konstrukce zámečnické</t>
  </si>
  <si>
    <t>783</t>
  </si>
  <si>
    <t>Nátěry</t>
  </si>
  <si>
    <t>M21</t>
  </si>
  <si>
    <t>Elektromontáže</t>
  </si>
  <si>
    <t>M65</t>
  </si>
  <si>
    <t>Elektroinstalace</t>
  </si>
  <si>
    <t>D 96</t>
  </si>
  <si>
    <t>Přesuny suti a vybouraných hmot</t>
  </si>
  <si>
    <t xml:space="preserve">Položkový rozpočet </t>
  </si>
  <si>
    <t>Z:</t>
  </si>
  <si>
    <t>O:</t>
  </si>
  <si>
    <t>R:</t>
  </si>
  <si>
    <t>#TypZaznamu#</t>
  </si>
  <si>
    <t>S: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</si>
  <si>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</si>
  <si>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</si>
  <si>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</si>
  <si>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</si>
  <si>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</si>
  <si>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</si>
  <si>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</si>
  <si>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</si>
  <si>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</si>
  <si>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</si>
  <si>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</si>
  <si>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</si>
  <si>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</si>
  <si>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</si>
  <si>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</si>
  <si>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</si>
  <si>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</si>
  <si>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</si>
  <si>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</si>
  <si>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</si>
  <si>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</si>
  <si>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</si>
  <si>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</si>
  <si>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</si>
  <si>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</si>
  <si>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</si>
  <si>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</si>
  <si>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314232521R00</t>
  </si>
  <si>
    <t>Zdivo těles z cihel plných 29 cm na MC 10, nad střešní rovinou</t>
  </si>
  <si>
    <t>m3</t>
  </si>
  <si>
    <t>POL1_0</t>
  </si>
  <si>
    <t>A vnitřní vikýř:7,24*0,1*0,15</t>
  </si>
  <si>
    <t>VV</t>
  </si>
  <si>
    <t>A vnější protipožární zdi:((6,8+1,25)*2+0,8)*0,1*0,15</t>
  </si>
  <si>
    <t>A vnitřní protipožární zdi:((6,8+1,25)*2+0,8)*0,1*0,15</t>
  </si>
  <si>
    <t>B protipožární zdi:8,8*2*0,1*0,15</t>
  </si>
  <si>
    <t>D protipožární zdi:8,8*2*0,1*0,15</t>
  </si>
  <si>
    <t>C protipožární zdi:6,8*2*0,1*0,15</t>
  </si>
  <si>
    <t>602015191R00</t>
  </si>
  <si>
    <t>Podkladní nátěr stěn pod tenkovrstvé omítky</t>
  </si>
  <si>
    <t>m2</t>
  </si>
  <si>
    <t>KT-01:2,5*1,0</t>
  </si>
  <si>
    <t>KT-02:1,8*1,0</t>
  </si>
  <si>
    <t>KT-03:1,9*1,0</t>
  </si>
  <si>
    <t>KT-04:5,0*1,6</t>
  </si>
  <si>
    <t>KT-05:9,4*1,2</t>
  </si>
  <si>
    <t>KT-06:9,6*1,2</t>
  </si>
  <si>
    <t>KT-07:3,6*1,7</t>
  </si>
  <si>
    <t>KT-08:6,0*1,7</t>
  </si>
  <si>
    <t>KT-09:3,0*1,0</t>
  </si>
  <si>
    <t>602015187RT7</t>
  </si>
  <si>
    <t>Stěrka na stěnách silikon, zatíraná, zrnitost 2,0 mm</t>
  </si>
  <si>
    <t>622481211RU1</t>
  </si>
  <si>
    <t>Montáž výztužné sítě(perlinky)do stěrky-vněj.stěny, včetně výztužné sítě a stěrkového tmelu Weber</t>
  </si>
  <si>
    <t>9-01</t>
  </si>
  <si>
    <t>Demontáž expanzní nádoby, vč. podstavce a trubního vedení</t>
  </si>
  <si>
    <t>ks</t>
  </si>
  <si>
    <t>Váha cca 1,8t včetně likvidace a přesunu hmot:1,0</t>
  </si>
  <si>
    <t>9-02</t>
  </si>
  <si>
    <t>Demontáž dřevěného podstavce</t>
  </si>
  <si>
    <t>Váha cca 0,7t včetně likvidace a přesunu hmot:1,0</t>
  </si>
  <si>
    <t>9-03</t>
  </si>
  <si>
    <t xml:space="preserve">Kulatý ocelový anténní sloup, se zátkou, žárově zinkován, se </t>
  </si>
  <si>
    <t>9-04</t>
  </si>
  <si>
    <t>Demontáž ZTI-22 vč. pohonné jednotky, zarovnání se stropem, zakrytí voděodolnou deskou</t>
  </si>
  <si>
    <t>soubor</t>
  </si>
  <si>
    <t>9-05</t>
  </si>
  <si>
    <t>Demontáž ZTI-35, zarovnání se stropem, zakrytí voděodolnou deskou</t>
  </si>
  <si>
    <t>9-06</t>
  </si>
  <si>
    <t>Demontáž antény objektu A, zajištění připojených zařízení</t>
  </si>
  <si>
    <t>9-07</t>
  </si>
  <si>
    <t>Demotáž antény v objektu C</t>
  </si>
  <si>
    <t>941941031R00</t>
  </si>
  <si>
    <t>Montáž lešení leh.řad.s podlahami,š.do 1 m, H 10 m</t>
  </si>
  <si>
    <t>A vnější:833+86*2</t>
  </si>
  <si>
    <t>A vnitřní:577</t>
  </si>
  <si>
    <t>B vnější:197</t>
  </si>
  <si>
    <t>B vnitřní:192</t>
  </si>
  <si>
    <t>C vnější:23+35+11,5*2+73+95+126</t>
  </si>
  <si>
    <t>C vnitřní:32*2+133+24*2</t>
  </si>
  <si>
    <t>D vnější:254</t>
  </si>
  <si>
    <t>D vnitřní:192</t>
  </si>
  <si>
    <t>KT-01:2,5*4,2</t>
  </si>
  <si>
    <t>KT-02:1,8*4,2</t>
  </si>
  <si>
    <t>KT-03:1,9*4,2</t>
  </si>
  <si>
    <t>KT-04:5,0*4,2</t>
  </si>
  <si>
    <t>KT-05:9,4*7,8</t>
  </si>
  <si>
    <t>KT-06:9,6*7,8</t>
  </si>
  <si>
    <t>KT-07:3,6*5,8</t>
  </si>
  <si>
    <t>KT-08:6,0*4,2</t>
  </si>
  <si>
    <t>KT-09:3,0*4,2</t>
  </si>
  <si>
    <t>KT-10:1,8*4,2</t>
  </si>
  <si>
    <t>KT-11:3,0*6,6</t>
  </si>
  <si>
    <t>941941831R00</t>
  </si>
  <si>
    <t>Demontáž lešení leh.řad.s podlahami,š.1 m, H 10 m</t>
  </si>
  <si>
    <t>943943221R00</t>
  </si>
  <si>
    <t>Montáž lešení prostorové lehké, do 200kg, H 10 m</t>
  </si>
  <si>
    <t>Natěry tesařských konstrukcí ochranným prostředkem</t>
  </si>
  <si>
    <t>POP</t>
  </si>
  <si>
    <t>A:1033,2*4,78/2</t>
  </si>
  <si>
    <t>B:405,8*6,58/2</t>
  </si>
  <si>
    <t>C1,C3:215,2*4,4/2*2</t>
  </si>
  <si>
    <t>C2:514,4*5,7/2</t>
  </si>
  <si>
    <t>D:405,8*6,58/2</t>
  </si>
  <si>
    <t>943943821R00</t>
  </si>
  <si>
    <t>Demontáž lešení, prostor. lehké, 200 kPa, H 10 m</t>
  </si>
  <si>
    <t>941941111R00</t>
  </si>
  <si>
    <t>Pronájem lešení za den</t>
  </si>
  <si>
    <t>170*3318,28</t>
  </si>
  <si>
    <t>943943298R00</t>
  </si>
  <si>
    <t>Pronájem - příplatek za každý den používání prostorového lešení</t>
  </si>
  <si>
    <t>7552,432*85</t>
  </si>
  <si>
    <t>949942101R00</t>
  </si>
  <si>
    <t>Nájem za hydraulickou zvedací plošinu, H do 27 m</t>
  </si>
  <si>
    <t>den</t>
  </si>
  <si>
    <t>952901111R00</t>
  </si>
  <si>
    <t>Úklid ploch dotčených stavbou</t>
  </si>
  <si>
    <t>Odhadem 20% ploch:4306,3904*0,2</t>
  </si>
  <si>
    <t>962300011RA0</t>
  </si>
  <si>
    <t>Bourání komínů z cihel s jedním průduchem</t>
  </si>
  <si>
    <t>m</t>
  </si>
  <si>
    <t>POL2_0</t>
  </si>
  <si>
    <t>KT-10:2,2</t>
  </si>
  <si>
    <t>962300012RA0</t>
  </si>
  <si>
    <t>Bourání komínů z cihel se dvěma průduchy</t>
  </si>
  <si>
    <t>KT-11:7,4</t>
  </si>
  <si>
    <t>998009101R00</t>
  </si>
  <si>
    <t>Přesun hmot lešení samostatně budovaného</t>
  </si>
  <si>
    <t>t</t>
  </si>
  <si>
    <t>999281111R00</t>
  </si>
  <si>
    <t>Přesun hmot pro opravy a údržbu do výšky 25 m</t>
  </si>
  <si>
    <t>713111231RK4</t>
  </si>
  <si>
    <t>Montáž difúzní fólie s přelepením spojů</t>
  </si>
  <si>
    <t>A:910</t>
  </si>
  <si>
    <t>B:384</t>
  </si>
  <si>
    <t>C:197*2+462</t>
  </si>
  <si>
    <t>D:384</t>
  </si>
  <si>
    <t>713101222R00</t>
  </si>
  <si>
    <t>Odstranění tepelné izolace podlah, z desek minerálních, tl. 100 - 200 mm</t>
  </si>
  <si>
    <t>2534*2</t>
  </si>
  <si>
    <t>713121121RT1</t>
  </si>
  <si>
    <t>Montáž tepelné izolace podlah na sucho, dvouvrstvá, materiál ve specifikaci</t>
  </si>
  <si>
    <t>2534</t>
  </si>
  <si>
    <t>63140547R</t>
  </si>
  <si>
    <t>Deska izolační minerální tl. 140 mm, součinitel tepelné vodivosti 0,037 W/mK</t>
  </si>
  <si>
    <t>POL3_0</t>
  </si>
  <si>
    <t>2534*2*1,1</t>
  </si>
  <si>
    <t>713131131R00</t>
  </si>
  <si>
    <t>Montáž tepelné izolace stěn lepením</t>
  </si>
  <si>
    <t>A vnější:75,5*0,48+70,0*0,48+12,9*0,48*2</t>
  </si>
  <si>
    <t>A vnitřní:50,0*0,48+49,0*0,48</t>
  </si>
  <si>
    <t>B vnější:31,0*0,48+5,3*0,48</t>
  </si>
  <si>
    <t>B vnitřní:31,0*0,48</t>
  </si>
  <si>
    <t>C vnější:32,0*0,48*2+33*0,48+15,0</t>
  </si>
  <si>
    <t>C vnitřní:11,0*0,48*2+38*0,48+15,0</t>
  </si>
  <si>
    <t>D vnější:31,0*0,48+5,3*0,48</t>
  </si>
  <si>
    <t>D vnitřní:31,0*0,48</t>
  </si>
  <si>
    <t>631405491R</t>
  </si>
  <si>
    <t>Deska izolační minerální tl. 160 mm, součinitel tepelné vodivosti 0,037 W/mK</t>
  </si>
  <si>
    <t>Lepená TI:299,71*1,1</t>
  </si>
  <si>
    <t>713111130R00</t>
  </si>
  <si>
    <t>Montáž tepelné izolace stropů rovných, vložená mezi krokve</t>
  </si>
  <si>
    <t>Ze pozednicemi:</t>
  </si>
  <si>
    <t>A vnější:75,5*0,46+70,0*1,16+12,9*0,76*2</t>
  </si>
  <si>
    <t>A vnitřní:50,0*0,46+49,0*1,16</t>
  </si>
  <si>
    <t>B vnější:31,0*0,76+5,3*0,76</t>
  </si>
  <si>
    <t>B vnitřní:31,0*0,76</t>
  </si>
  <si>
    <t>C vnější:32,0*0,45*2+33*0,7</t>
  </si>
  <si>
    <t>C vnitřní:11,0*0,45*2+38*0,7</t>
  </si>
  <si>
    <t>D vnější:31,0*0,76+5,3*0,76</t>
  </si>
  <si>
    <t>D vnitřní:31,0*0,76</t>
  </si>
  <si>
    <t>406,07/10</t>
  </si>
  <si>
    <t>998713103R00</t>
  </si>
  <si>
    <t>Přesun hmot pro izolace tepelné, výšky do 24 m</t>
  </si>
  <si>
    <t>721176115R00</t>
  </si>
  <si>
    <t>Potrubí HT odpadní svislé, D 110 x 2,7 mm</t>
  </si>
  <si>
    <t>ZT-01 3m:3</t>
  </si>
  <si>
    <t>ZT-02 2m:2</t>
  </si>
  <si>
    <t>ZT-03 1m:1</t>
  </si>
  <si>
    <t>ZT-04 2,5m:2,5</t>
  </si>
  <si>
    <t>ZT-05 3m:3</t>
  </si>
  <si>
    <t>ZT-06 3m:3</t>
  </si>
  <si>
    <t>ZT-07 3m:3</t>
  </si>
  <si>
    <t>ZT-08 4m:4</t>
  </si>
  <si>
    <t>ZT-09 1m:1</t>
  </si>
  <si>
    <t>ZT-10 2m:2</t>
  </si>
  <si>
    <t>ZT-11 3m:3</t>
  </si>
  <si>
    <t>ZT-12 3m:3</t>
  </si>
  <si>
    <t>ZT-13 3m:3</t>
  </si>
  <si>
    <t>ZT-14 4m:4</t>
  </si>
  <si>
    <t>ZT-15 4m:4</t>
  </si>
  <si>
    <t>ZT-16 1,5:1,5</t>
  </si>
  <si>
    <t>ZT-17 4m:4</t>
  </si>
  <si>
    <t>ZT-18 2,5m:2,5</t>
  </si>
  <si>
    <t>ZT-19 4m:4</t>
  </si>
  <si>
    <t>ZT-20 1m:1</t>
  </si>
  <si>
    <t>ZT-21 4,5m:4,5</t>
  </si>
  <si>
    <t>ZT-22 není:</t>
  </si>
  <si>
    <t>ZT-23 2m:2</t>
  </si>
  <si>
    <t>ZT-24 2m:2</t>
  </si>
  <si>
    <t>ZT-25 3,5m:3,5</t>
  </si>
  <si>
    <t>ZT-26 2,5m:2,5</t>
  </si>
  <si>
    <t>ZT-27 1m:1</t>
  </si>
  <si>
    <t>ZT-28 4m:4</t>
  </si>
  <si>
    <t>ZT-29 2,5m:2,5</t>
  </si>
  <si>
    <t>ZT-30 2,5m:2,5</t>
  </si>
  <si>
    <t>ZT-31 1,5m:1,5</t>
  </si>
  <si>
    <t>ZT-32 3,5m:3,5</t>
  </si>
  <si>
    <t>ZT-33 1m:1</t>
  </si>
  <si>
    <t>ZT-34 4,5m:4,5</t>
  </si>
  <si>
    <t>ZT-35 není:</t>
  </si>
  <si>
    <t>ZT-36 1m:1</t>
  </si>
  <si>
    <t>ZT-37 4,5m:4,5</t>
  </si>
  <si>
    <t>ZT-38 3m:3</t>
  </si>
  <si>
    <t>ZT-39 3m:3</t>
  </si>
  <si>
    <t>ZT-40 4,5m:4,5</t>
  </si>
  <si>
    <t>ZT-41 1m:1</t>
  </si>
  <si>
    <t>ZT-42 1m:1</t>
  </si>
  <si>
    <t>ZT-43 1m:1</t>
  </si>
  <si>
    <t>ZT-44 1m:1</t>
  </si>
  <si>
    <t>ZT-45 1m:1</t>
  </si>
  <si>
    <t>ZT-46 1m:1</t>
  </si>
  <si>
    <t>721160802R00</t>
  </si>
  <si>
    <t>Demontáž potrubí vláknocementového do DN 100 mm</t>
  </si>
  <si>
    <t>ZT-04 1m:1</t>
  </si>
  <si>
    <t>ZT-06 1m:1</t>
  </si>
  <si>
    <t>ZT-07 0m:</t>
  </si>
  <si>
    <t>ZT-12 0m:</t>
  </si>
  <si>
    <t>ZT-13 0m:</t>
  </si>
  <si>
    <t>ZT-14 3m:3</t>
  </si>
  <si>
    <t>ZT-15 4m:1</t>
  </si>
  <si>
    <t>ZT-16 2m:2</t>
  </si>
  <si>
    <t>ZT-17 3,5m:3,5</t>
  </si>
  <si>
    <t>ZT-18 0m:</t>
  </si>
  <si>
    <t>ZT-22 6m široká nad kuchyní:</t>
  </si>
  <si>
    <t>ZT-28 1m:1</t>
  </si>
  <si>
    <t>ZT-34 3,5m:3,5</t>
  </si>
  <si>
    <t>ZT-35 6m široká:</t>
  </si>
  <si>
    <t>ZT-38 0m:</t>
  </si>
  <si>
    <t>ZT-39 0m:</t>
  </si>
  <si>
    <t>ZT-40 0m:</t>
  </si>
  <si>
    <t>721-01</t>
  </si>
  <si>
    <t xml:space="preserve">Kotvící prvky potrubí HT odpadní svislé, k dřevěným prvkům krovu a </t>
  </si>
  <si>
    <t>998721101R00</t>
  </si>
  <si>
    <t>Přesun hmot pro vnitřní kanalizaci, výšky do 6 m</t>
  </si>
  <si>
    <t>728415815R00</t>
  </si>
  <si>
    <t>Demontáž mřížky větrací nebo ventilační</t>
  </si>
  <si>
    <t>kus</t>
  </si>
  <si>
    <t>KT-01:2</t>
  </si>
  <si>
    <t>0,25x0,25m:</t>
  </si>
  <si>
    <t>KT-02:1</t>
  </si>
  <si>
    <t>KT-03:1</t>
  </si>
  <si>
    <t>KT-04:2</t>
  </si>
  <si>
    <t>1,3x0,25m:1</t>
  </si>
  <si>
    <t>KT-05:2</t>
  </si>
  <si>
    <t>0,7x0,6m:</t>
  </si>
  <si>
    <t>KT-06:2</t>
  </si>
  <si>
    <t>1,1x0,6m:</t>
  </si>
  <si>
    <t>KT-07:2</t>
  </si>
  <si>
    <t>1,0x0,5:</t>
  </si>
  <si>
    <t>KT-08:5</t>
  </si>
  <si>
    <t>0,5*0,25*3:</t>
  </si>
  <si>
    <t>0,25*0,25*2:</t>
  </si>
  <si>
    <t>KT-09:3</t>
  </si>
  <si>
    <t>0,25*0,25*3:</t>
  </si>
  <si>
    <t>728415114R00</t>
  </si>
  <si>
    <t>Montáž mřížky větrací nebo ventilační do 0,20 m2, včetně dodávky mřížky z tahokovu, žárově zinkovaný</t>
  </si>
  <si>
    <t>0,25*0,25:</t>
  </si>
  <si>
    <t>0,5*0,25*3+0,25*0,25*2:</t>
  </si>
  <si>
    <t>728415115R00</t>
  </si>
  <si>
    <t>Montáž mřížky větrací nebo ventilační nad 0,20 m2, včetně dodávky mřížky z tahokovu, žárově zinkovaný</t>
  </si>
  <si>
    <t>1,3*0,25*2:</t>
  </si>
  <si>
    <t>0,7*0,6*2:</t>
  </si>
  <si>
    <t>1,1*0,6*2:</t>
  </si>
  <si>
    <t>1,0*0,5*2:</t>
  </si>
  <si>
    <t>Rozměry ověřit na stavbě!:</t>
  </si>
  <si>
    <t>762342811R00</t>
  </si>
  <si>
    <t>Demontáž laťování střech, rozteč latí do 22 cm</t>
  </si>
  <si>
    <t>A vnitřní:7,6*10,6/2*2+1,26*48,32+7,24*48,32+0,75*48,32</t>
  </si>
  <si>
    <t>5,82*9,8/2*2</t>
  </si>
  <si>
    <t>A vnější:1,25*60,5+7,4*57,75 +0,75*70,6+6,38*7,4/2*2+13,4*1,8*2</t>
  </si>
  <si>
    <t>5,85*9,8/2*2+9,8*7,9*2</t>
  </si>
  <si>
    <t>B vnitřní:24,16*9,8+7,0*9,8+12,04*4,5</t>
  </si>
  <si>
    <t>B vnější:24,16*9,8+7,0*9,8+9,5*7,0</t>
  </si>
  <si>
    <t>C1 vnitřní:1,57*7,82/2+7,7*10,0</t>
  </si>
  <si>
    <t>C1 vnější:9,68*6,0*2+7,6*1,45+7,7*17,8</t>
  </si>
  <si>
    <t>C2 vnitřní:11,54*11,5+11,5*8,74/2*2+8,8*11,5/2*2</t>
  </si>
  <si>
    <t>C2 vnější:11,54*12,45+11,5*9,83/2*2+8,8*12,45/2*2</t>
  </si>
  <si>
    <t>C3 vnitřní:1,57*7,82/2+7,7*10,0</t>
  </si>
  <si>
    <t>C3 vnější:9,68*6,0*2+7,6*1,45+7,7*17,8</t>
  </si>
  <si>
    <t>D vnitřní:24,16*9,8+7,0*9,8+12,04*4,5</t>
  </si>
  <si>
    <t>D vnější:24,16*9,8+7,0*9,8+9,5*7,0</t>
  </si>
  <si>
    <t>762342203RT4</t>
  </si>
  <si>
    <t>Montáž laťování střech, vzdálenost latí 22 - 36 cm, včetně dodávky řeziva, latě 4/6 cm</t>
  </si>
  <si>
    <t>vč. impregnace máčením</t>
  </si>
  <si>
    <t>762342206RT4</t>
  </si>
  <si>
    <t>Montáž kontralatí na vruty, s těsnicí páskou, včetně dodávky latí 4/6 cm</t>
  </si>
  <si>
    <t>762335812R00</t>
  </si>
  <si>
    <t>Demontáž krokví do 224 cm2</t>
  </si>
  <si>
    <t>762712120RT2</t>
  </si>
  <si>
    <t>Montáž vázaných konstrukcí hraněných do 224 cm2, včetně dodávky řeziva, hranoly 10/14</t>
  </si>
  <si>
    <t>762088116R00</t>
  </si>
  <si>
    <t>Zakrývání provizorní plachtou 15x20m, vč. odstranění</t>
  </si>
  <si>
    <t>4306/300*2</t>
  </si>
  <si>
    <t>998762102R00</t>
  </si>
  <si>
    <t>Přesun hmot pro tesařské konstrukce, výšky do 12 m</t>
  </si>
  <si>
    <t>764311821R00</t>
  </si>
  <si>
    <t>Demontáž krytiny, tabule 2 x 1 m, do 25 m2, do 30°</t>
  </si>
  <si>
    <t>B-C:7,9*1,2</t>
  </si>
  <si>
    <t>C-D:7,9*1,2</t>
  </si>
  <si>
    <t>764311201R00</t>
  </si>
  <si>
    <t>Krytina hladká z Pz, tabule 2 x 1 m, do 30°</t>
  </si>
  <si>
    <t>KT-01:0,77*0,47</t>
  </si>
  <si>
    <t>KT-02:0,45*0,45</t>
  </si>
  <si>
    <t>KT-03:0,45*0,45</t>
  </si>
  <si>
    <t>KT-04:1,9*0,61</t>
  </si>
  <si>
    <t>KT-05:1,02*3,68</t>
  </si>
  <si>
    <t>KT-06:1,29*3,49</t>
  </si>
  <si>
    <t>KT-07:1,19*0,61</t>
  </si>
  <si>
    <t>KT-08:0,45*2,53</t>
  </si>
  <si>
    <t>KT-09:0,45*1,06</t>
  </si>
  <si>
    <t>KT-10:0,45*0,45</t>
  </si>
  <si>
    <t>764321831R00</t>
  </si>
  <si>
    <t>Demontáž oplechování, rš 660 mm, do 45°</t>
  </si>
  <si>
    <t>ZT-A1:1,1</t>
  </si>
  <si>
    <t>ZT-A2:1,1</t>
  </si>
  <si>
    <t>ZT-B3:1,1</t>
  </si>
  <si>
    <t>ZT-D4:1,1</t>
  </si>
  <si>
    <t>764331260R00</t>
  </si>
  <si>
    <t>Lemování z Pz plechu zdí, tvrdá krytina, rš 660 mm</t>
  </si>
  <si>
    <t>764341822R00</t>
  </si>
  <si>
    <t>Demontáž lemov. trub D 100 mm, vln. kryt. do 45°</t>
  </si>
  <si>
    <t>764392852R00</t>
  </si>
  <si>
    <t>Demontáž úžlabí, rš 750 mm, sklon nad 45°</t>
  </si>
  <si>
    <t>A vnější:11,3*2+4,87*2</t>
  </si>
  <si>
    <t>A vnitřní:11,4</t>
  </si>
  <si>
    <t>B vnější:4,87+2,0</t>
  </si>
  <si>
    <t>C vnitřní:8,23*2</t>
  </si>
  <si>
    <t>C vnější:8,23*2</t>
  </si>
  <si>
    <t>D vnější:4,87+2,0</t>
  </si>
  <si>
    <t>764392260R00</t>
  </si>
  <si>
    <t>Úžlabí z Pz plechu, rš 750 mm</t>
  </si>
  <si>
    <t>764430840R00</t>
  </si>
  <si>
    <t>Demontáž oplechování zdí,rš od 330 do 500 mm</t>
  </si>
  <si>
    <t>A vnitřní vikýř:7,24*2</t>
  </si>
  <si>
    <t>764331220R00</t>
  </si>
  <si>
    <t>Lemování z Pz plechu zdí, tvrdá krytina, rš 250 mm</t>
  </si>
  <si>
    <t>A vnější protipožární zdi:((6,8+1,25)*2+0,8)*2</t>
  </si>
  <si>
    <t>A vnitřní protipožární zdi:((6,8+1,25)*2+0,8)*2</t>
  </si>
  <si>
    <t>B protipožární zdi:8,8*2*2</t>
  </si>
  <si>
    <t>D protipožární zdi:8,8*2*2</t>
  </si>
  <si>
    <t>C protipožární zdi:6,8*2*2</t>
  </si>
  <si>
    <t>764331851R00</t>
  </si>
  <si>
    <t>Demontáž lemování zdí, rš 400 a 500 mm, do 45°</t>
  </si>
  <si>
    <t>A vnější vikýř pod okny:70,6+8,6*2</t>
  </si>
  <si>
    <t>A vnitřní vikýř boky:8,5*2</t>
  </si>
  <si>
    <t>A vnitřní vikýř pod okny:48,65</t>
  </si>
  <si>
    <t>B vnější vikýř pod okny:1,6</t>
  </si>
  <si>
    <t>D vnější vikýř pod okny:1,6</t>
  </si>
  <si>
    <t>C-B vnější:5,0</t>
  </si>
  <si>
    <t>C-B vnitřní:5,6</t>
  </si>
  <si>
    <t>C-D vnější:5,0</t>
  </si>
  <si>
    <t>C-D vnitřní:5,6</t>
  </si>
  <si>
    <t>KT-01:2,5</t>
  </si>
  <si>
    <t>KT-02:1,8</t>
  </si>
  <si>
    <t>KT-03:1,9</t>
  </si>
  <si>
    <t>KT-04:5,0</t>
  </si>
  <si>
    <t>KT-05:9,4</t>
  </si>
  <si>
    <t>KT-06:9,6</t>
  </si>
  <si>
    <t>KT-07:3,6</t>
  </si>
  <si>
    <t>KT-08:6,0</t>
  </si>
  <si>
    <t>KT-09:3,0</t>
  </si>
  <si>
    <t>KT-10:1,8</t>
  </si>
  <si>
    <t>KT-11:3,0</t>
  </si>
  <si>
    <t>ZT-A1:3,2</t>
  </si>
  <si>
    <t>ZT-A2:3,2</t>
  </si>
  <si>
    <t>ZT-B3:3,2</t>
  </si>
  <si>
    <t>ZT-D4:3,2</t>
  </si>
  <si>
    <t>764331250R00</t>
  </si>
  <si>
    <t>Lemování z Pz plechu zdí, tvrdá krytina, rš 500 mm</t>
  </si>
  <si>
    <t>764391841R00</t>
  </si>
  <si>
    <t>Demontáž závětrné lišty, rš 400 a 500 mm, do 45°</t>
  </si>
  <si>
    <t>A vnější vikýř:4,8*2+2,3*2</t>
  </si>
  <si>
    <t>A vnitřní vikýř:2,3*2</t>
  </si>
  <si>
    <t>B vnější vikýř:2,3</t>
  </si>
  <si>
    <t>D vnější vikýř:2,3</t>
  </si>
  <si>
    <t>764391230R00</t>
  </si>
  <si>
    <t>Závětrná lišta z Pz plechu, rš 400 mm</t>
  </si>
  <si>
    <t>764351837R00</t>
  </si>
  <si>
    <t>Demontáž háků, sklon do 45°</t>
  </si>
  <si>
    <t>A vnější:81+14+14+65+7+7</t>
  </si>
  <si>
    <t>A vnitřní:55+57</t>
  </si>
  <si>
    <t>B vnější:37+6</t>
  </si>
  <si>
    <t>B vnitřní:37</t>
  </si>
  <si>
    <t>C vnější:36+36+36</t>
  </si>
  <si>
    <t>C vnitřní:24+40+24</t>
  </si>
  <si>
    <t>764352916R00</t>
  </si>
  <si>
    <t>Oprava háků žlabů Pz půlkruhových, rš 330 mm</t>
  </si>
  <si>
    <t>764352841R00</t>
  </si>
  <si>
    <t>Demontáž žlabů půlkruh. oblouk., rš 330 mm, do 45°</t>
  </si>
  <si>
    <t>A vnější:77,0+7,5+4,5+13,7</t>
  </si>
  <si>
    <t>A vnější vikýř:61,8+7,3*2</t>
  </si>
  <si>
    <t>A vnitřní:49,0</t>
  </si>
  <si>
    <t>A vnitřní vikýř:48,3</t>
  </si>
  <si>
    <t>B vnější:31,1+4,6</t>
  </si>
  <si>
    <t>B vnější vikýř:0,25</t>
  </si>
  <si>
    <t>B vnitřní:31,1</t>
  </si>
  <si>
    <t>C1 vnější:8,0+23,8</t>
  </si>
  <si>
    <t>C1 vnitřní:10,25</t>
  </si>
  <si>
    <t>C2 vnější:2,1*2+29,12</t>
  </si>
  <si>
    <t>C2 vnitřní:4,45*2+29,12</t>
  </si>
  <si>
    <t>C3 vnější:8,0+23,8</t>
  </si>
  <si>
    <t>C3 vnitřní:10,25</t>
  </si>
  <si>
    <t>D vnější:31,1+4,6</t>
  </si>
  <si>
    <t>D vnější vikýř:0,25</t>
  </si>
  <si>
    <t>D vnitřní:31,1</t>
  </si>
  <si>
    <t>764352203R00</t>
  </si>
  <si>
    <t>Žlaby z Pz plechu podokapní půlkruhové, rš 330 mm</t>
  </si>
  <si>
    <t>764362811R00</t>
  </si>
  <si>
    <t>Demontáž střešního okna, hladká krytina, do 45°</t>
  </si>
  <si>
    <t>764348815</t>
  </si>
  <si>
    <t>Demontáž hlásiče na KT-08</t>
  </si>
  <si>
    <t>764421291R00</t>
  </si>
  <si>
    <t>Montáž oplechování okapnice Pz, vč. okapnice</t>
  </si>
  <si>
    <t>764775314R00</t>
  </si>
  <si>
    <t>Střešní výlez rozměr 70,5×76,5 cm, do nezateplených prostor vč. oplechování</t>
  </si>
  <si>
    <t>998764103R00</t>
  </si>
  <si>
    <t>Přesun hmot pro klempířské konstr., výšky do 24 m</t>
  </si>
  <si>
    <t>765313111RS2</t>
  </si>
  <si>
    <t xml:space="preserve">Krytina typu Brněnka, střech jednoduchých, z tašek engobovaných </t>
  </si>
  <si>
    <t>Barva červená</t>
  </si>
  <si>
    <t>59660536.AR</t>
  </si>
  <si>
    <t>Taška typu Brněnka 14 větrací engoba</t>
  </si>
  <si>
    <t>765313184RS2</t>
  </si>
  <si>
    <t>Taška prostupová + nástavec odvětrání kanalizace, taška engobovaná, komplet s flexi hadicí</t>
  </si>
  <si>
    <t>765313185RS2</t>
  </si>
  <si>
    <t xml:space="preserve">Taška prostupová + nástavec pro anténu, taška engobovaná </t>
  </si>
  <si>
    <t>Anténa A:1</t>
  </si>
  <si>
    <t>765313181R00</t>
  </si>
  <si>
    <t>Přiřezání a uchycení tašek drážkových</t>
  </si>
  <si>
    <t>4,4+90,4+14,48+403,45+37,88</t>
  </si>
  <si>
    <t>765319820RT2</t>
  </si>
  <si>
    <t>Montáž střešní lávky, univerzální stoupací komplet, rošt 400 x 250 mm</t>
  </si>
  <si>
    <t>A:10</t>
  </si>
  <si>
    <t>B:11</t>
  </si>
  <si>
    <t>C:10</t>
  </si>
  <si>
    <t>D:11</t>
  </si>
  <si>
    <t>765311752RT2</t>
  </si>
  <si>
    <t>Sněhový zachytávač dvoutrubkový, pálená krytina, pro laťování s roztečí 250-320 mm, mimo FVE</t>
  </si>
  <si>
    <t>-198,0</t>
  </si>
  <si>
    <t>765311753RT2</t>
  </si>
  <si>
    <t>Sněhový zachytávač třítrubkový, pálená krytina, pro laťování s roztečí 250-320 mm, u FVE</t>
  </si>
  <si>
    <t>765319411RT6</t>
  </si>
  <si>
    <t>Montáž hřebene z hřebenáčů s větracím pásem, vč. hřebenáče s engobou a větracího pásu z hliníku</t>
  </si>
  <si>
    <t>A:5,82*2+60,5+1,8*2+13,14*2+7,65*2+5,65*2+3,6*2</t>
  </si>
  <si>
    <t>B:24,2+3,6+11,8*2</t>
  </si>
  <si>
    <t>C:9,68*2+2*2+20,6*2+14,44*2+15,13*2+4,4</t>
  </si>
  <si>
    <t>D:24,2+3,6+11,8*2</t>
  </si>
  <si>
    <t>765799311RK7</t>
  </si>
  <si>
    <t>Montáž fólie na krokve přibitím se slepením spojů, podstřešní difúzní fólie typu Jutadach 135 a lepší</t>
  </si>
  <si>
    <t>765311722R00</t>
  </si>
  <si>
    <t>Větrací mřížka univerzální</t>
  </si>
  <si>
    <t>765799301R00</t>
  </si>
  <si>
    <t>Demontáž difúzní fólie volně ložené</t>
  </si>
  <si>
    <t>765311870R00</t>
  </si>
  <si>
    <t>Demontáž krytiny bobrovky, tvrdá malta, do suti</t>
  </si>
  <si>
    <t>998765103R00</t>
  </si>
  <si>
    <t>Přesun hmot pro krytiny tvrdé, výšky do 24 m</t>
  </si>
  <si>
    <t>192,763+314,859</t>
  </si>
  <si>
    <t>767846111R00</t>
  </si>
  <si>
    <t>Střešní hák zalomený pro taškovou krytinu, certifikováno dle EN 517, zatížení všemi směry</t>
  </si>
  <si>
    <t>998767103R00</t>
  </si>
  <si>
    <t>Přesun hmot pro zámečnické konstr., výšky do 24 m</t>
  </si>
  <si>
    <t>783781002R00</t>
  </si>
  <si>
    <t>Nátěr stávajících tesařských konstrukcí 2x, proti plísním, dřevokaznému hmyzu a houbám</t>
  </si>
  <si>
    <t>4306,3904*1,5</t>
  </si>
  <si>
    <t>210220211RT1</t>
  </si>
  <si>
    <t>Tyč jímací s upev. na stř.hřeben do 2 m, do dřeva, včetně dodávky jímací tyče + 2 držáků, se stříškou</t>
  </si>
  <si>
    <t>210220212RT1</t>
  </si>
  <si>
    <t xml:space="preserve">Tyč jímací s upev. na stř.hřeben do 3 m, do zdi, včetně dodávky jímací tyče </t>
  </si>
  <si>
    <t>650811155R00</t>
  </si>
  <si>
    <t>Demontáž jímací tyče z konstrukce, komínu a krokví</t>
  </si>
  <si>
    <t>650811112R00</t>
  </si>
  <si>
    <t>Demontáž vodiče svodového do D 10 mm vč. podpěr</t>
  </si>
  <si>
    <t>Objekt A:13,4*2+60,5+2,0*2+5,82*2+9,8+10,6*2</t>
  </si>
  <si>
    <t>Objekt B:24,2+9,0+9,8</t>
  </si>
  <si>
    <t>Objekt C:2,0+7,6+20,6+7,7+11,5+11,54+2,0+11,5+1,5+3,0+20,6+7,6+2,0</t>
  </si>
  <si>
    <t>Objekt D:24,2+9,0+9,8</t>
  </si>
  <si>
    <t>650111611RT2</t>
  </si>
  <si>
    <t>Montáž svodového vodiče D do 10 mm včetně podpěr, včetně dodávky drátu FeZn 8 mm + PV 23</t>
  </si>
  <si>
    <t>005 21-1080.R</t>
  </si>
  <si>
    <t xml:space="preserve">Bezpečnostní a hygienická opatření na staveništi </t>
  </si>
  <si>
    <t>Soubor</t>
  </si>
  <si>
    <t>POL99_0</t>
  </si>
  <si>
    <t>00523R</t>
  </si>
  <si>
    <t>Zkoušky a revize</t>
  </si>
  <si>
    <t>Revize hromosvodu:1</t>
  </si>
  <si>
    <t>00524R</t>
  </si>
  <si>
    <t>Předání a převzetí díla</t>
  </si>
  <si>
    <t>005 24-1010.R</t>
  </si>
  <si>
    <t xml:space="preserve">Dokumentace skutečného provedení </t>
  </si>
  <si>
    <t>005 26-1010.R</t>
  </si>
  <si>
    <t>Pojištění dodavatele a pojištění díla</t>
  </si>
  <si>
    <t>005121010R</t>
  </si>
  <si>
    <t>Vybudování zařízení staveniště</t>
  </si>
  <si>
    <t>005121030R</t>
  </si>
  <si>
    <t>Odstranění zařízení staveniště</t>
  </si>
  <si>
    <t>005211040R</t>
  </si>
  <si>
    <t xml:space="preserve">Užívání veřejných ploch a prostranství  </t>
  </si>
  <si>
    <t>979011111R00</t>
  </si>
  <si>
    <t xml:space="preserve">Svislá doprava suti a vybour. hmot </t>
  </si>
  <si>
    <t>979011121R00</t>
  </si>
  <si>
    <t>Příplatek za každé další podlaží</t>
  </si>
  <si>
    <t>407,446*2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</si>
  <si>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</si>
  <si>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</si>
  <si>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</si>
  <si>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</si>
  <si>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</si>
  <si>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</si>
  <si>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</si>
  <si>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</si>
  <si>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979990161R00</t>
  </si>
  <si>
    <t>Poplatek za uložení - dřevo, skupina odpadu</t>
  </si>
  <si>
    <t>979990142R00</t>
  </si>
  <si>
    <t>Poplatek za uložení suti - minerální vata+omítka, skupina odpadu 170604</t>
  </si>
  <si>
    <t>979990101R00</t>
  </si>
  <si>
    <t>Poplatek za uložení směsi betonu a cihel</t>
  </si>
  <si>
    <t>9,11+314,366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</si>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</sst>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vertical="top" indent="1"/>
    </xf>
    <xf numFmtId="0" fontId="0" fillId="0" borderId="16" xfId="0" applyBorder="1" applyAlignment="1">
      <alignment vertical="top"/>
    </xf>
    <xf numFmtId="0" fontId="8" fillId="0" borderId="16" xfId="0" applyFont="1" applyBorder="1" applyAlignment="1">
      <alignment horizontal="left" vertical="top"/>
    </xf>
    <xf numFmtId="0" fontId="8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/>
    <xf numFmtId="0" fontId="0" fillId="0" borderId="6" xfId="0" applyBorder="1" applyAlignment="1">
      <alignment horizontal="left"/>
    </xf>
    <xf numFmtId="0" fontId="0" fillId="0" borderId="18" xfId="0" applyBorder="1"/>
    <xf numFmtId="0" fontId="8" fillId="0" borderId="13" xfId="0" applyFont="1" applyBorder="1" applyAlignment="1">
      <alignment horizontal="left" vertical="center" indent="1"/>
    </xf>
    <xf numFmtId="0" fontId="4" fillId="0" borderId="0" xfId="0" applyFont="1" applyAlignment="1">
      <alignment horizontal="left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2" xfId="0" applyNumberFormat="1" applyBorder="1"/>
    <xf numFmtId="3" fontId="7" fillId="3" borderId="16" xfId="0" applyNumberFormat="1" applyFont="1" applyFill="1" applyBorder="1" applyAlignment="1">
      <alignment vertical="center"/>
    </xf>
    <xf numFmtId="3" fontId="7" fillId="3" borderId="16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2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2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/>
    </xf>
    <xf numFmtId="0" fontId="7" fillId="0" borderId="22" xfId="0" applyFont="1" applyBorder="1"/>
    <xf numFmtId="49" fontId="7" fillId="0" borderId="22" xfId="0" applyNumberFormat="1" applyFont="1" applyBorder="1" applyAlignment="1">
      <alignment vertical="center"/>
    </xf>
    <xf numFmtId="0" fontId="15" fillId="3" borderId="2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49" fontId="7" fillId="0" borderId="2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23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5" borderId="28" xfId="0" applyNumberFormat="1" applyFont="1" applyFill="1" applyBorder="1" applyAlignment="1">
      <alignment horizontal="center"/>
    </xf>
    <xf numFmtId="4" fontId="7" fillId="5" borderId="28" xfId="0" applyNumberFormat="1" applyFont="1" applyFill="1" applyBorder="1"/>
    <xf numFmtId="49" fontId="0" fillId="0" borderId="1" xfId="0" applyNumberFormat="1" applyBorder="1"/>
    <xf numFmtId="49" fontId="0" fillId="0" borderId="13" xfId="0" applyNumberFormat="1" applyBorder="1" applyAlignment="1">
      <alignment horizontal="left" vertical="center" indent="1"/>
    </xf>
    <xf numFmtId="49" fontId="0" fillId="3" borderId="29" xfId="0" applyNumberFormat="1" applyFill="1" applyBorder="1"/>
    <xf numFmtId="0" fontId="0" fillId="3" borderId="29" xfId="0" applyFill="1" applyBorder="1"/>
    <xf numFmtId="0" fontId="0" fillId="3" borderId="25" xfId="0" applyFill="1" applyBorder="1"/>
    <xf numFmtId="0" fontId="16" fillId="0" borderId="0" xfId="0" applyFont="1"/>
    <xf numFmtId="0" fontId="16" fillId="0" borderId="22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1" xfId="0" applyFill="1" applyBorder="1" applyAlignment="1">
      <alignment vertical="top"/>
    </xf>
    <xf numFmtId="0" fontId="16" fillId="0" borderId="23" xfId="0" applyFont="1" applyBorder="1" applyAlignment="1">
      <alignment vertical="top" shrinkToFit="1"/>
    </xf>
    <xf numFmtId="0" fontId="16" fillId="0" borderId="22" xfId="0" applyFont="1" applyBorder="1" applyAlignment="1">
      <alignment vertical="top" shrinkToFit="1"/>
    </xf>
    <xf numFmtId="0" fontId="17" fillId="0" borderId="23" xfId="0" applyFont="1" applyBorder="1" applyAlignment="1">
      <alignment vertical="top" wrapText="1" shrinkToFit="1"/>
    </xf>
    <xf numFmtId="0" fontId="0" fillId="3" borderId="2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23" xfId="0" applyNumberFormat="1" applyFont="1" applyBorder="1" applyAlignment="1">
      <alignment vertical="top" shrinkToFit="1"/>
    </xf>
    <xf numFmtId="164" fontId="17" fillId="0" borderId="23" xfId="0" applyNumberFormat="1" applyFont="1" applyBorder="1" applyAlignment="1">
      <alignment vertical="top" wrapText="1" shrinkToFit="1"/>
    </xf>
    <xf numFmtId="164" fontId="0" fillId="3" borderId="28" xfId="0" applyNumberFormat="1" applyFill="1" applyBorder="1" applyAlignment="1">
      <alignment vertical="top" shrinkToFit="1"/>
    </xf>
    <xf numFmtId="4" fontId="16" fillId="4" borderId="23" xfId="0" applyNumberFormat="1" applyFont="1" applyFill="1" applyBorder="1" applyAlignment="1" applyProtection="1">
      <alignment vertical="top" shrinkToFit="1"/>
      <protection locked="0"/>
    </xf>
    <xf numFmtId="4" fontId="16" fillId="0" borderId="23" xfId="0" applyNumberFormat="1" applyFont="1" applyBorder="1" applyAlignment="1">
      <alignment vertical="top" shrinkToFit="1"/>
    </xf>
    <xf numFmtId="4" fontId="0" fillId="3" borderId="28" xfId="0" applyNumberFormat="1" applyFill="1" applyBorder="1" applyAlignment="1">
      <alignment vertical="top" shrinkToFit="1"/>
    </xf>
    <xf numFmtId="0" fontId="0" fillId="3" borderId="32" xfId="0" applyFill="1" applyBorder="1" applyAlignment="1">
      <alignment wrapText="1"/>
    </xf>
    <xf numFmtId="0" fontId="0" fillId="3" borderId="33" xfId="0" applyFill="1" applyBorder="1" applyAlignment="1">
      <alignment vertical="top"/>
    </xf>
    <xf numFmtId="49" fontId="0" fillId="3" borderId="33" xfId="0" applyNumberFormat="1" applyFill="1" applyBorder="1" applyAlignment="1">
      <alignment vertical="top"/>
    </xf>
    <xf numFmtId="49" fontId="0" fillId="3" borderId="31" xfId="0" applyNumberFormat="1" applyFill="1" applyBorder="1" applyAlignment="1">
      <alignment vertical="top"/>
    </xf>
    <xf numFmtId="164" fontId="0" fillId="3" borderId="31" xfId="0" applyNumberFormat="1" applyFill="1" applyBorder="1" applyAlignment="1">
      <alignment vertical="top"/>
    </xf>
    <xf numFmtId="4" fontId="0" fillId="3" borderId="31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7" fillId="0" borderId="28" xfId="0" applyFont="1" applyBorder="1" applyAlignment="1">
      <alignment vertical="top" wrapText="1" shrinkToFit="1"/>
    </xf>
    <xf numFmtId="164" fontId="17" fillId="0" borderId="28" xfId="0" applyNumberFormat="1" applyFont="1" applyBorder="1" applyAlignment="1">
      <alignment vertical="top" wrapText="1" shrinkToFit="1"/>
    </xf>
    <xf numFmtId="4" fontId="16" fillId="0" borderId="28" xfId="0" applyNumberFormat="1" applyFont="1" applyBorder="1" applyAlignment="1">
      <alignment vertical="top" shrinkToFit="1"/>
    </xf>
    <xf numFmtId="0" fontId="16" fillId="0" borderId="2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23" xfId="0" applyFont="1" applyBorder="1" applyAlignment="1">
      <alignment horizontal="left" vertical="top" wrapText="1"/>
    </xf>
    <xf numFmtId="0" fontId="17" fillId="0" borderId="23" xfId="0" quotePrefix="1" applyFont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17" fillId="0" borderId="28" xfId="0" quotePrefix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23" xfId="0" applyNumberFormat="1" applyFont="1" applyBorder="1" applyAlignment="1">
      <alignment vertical="center"/>
    </xf>
    <xf numFmtId="49" fontId="7" fillId="0" borderId="22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7" fillId="0" borderId="25" xfId="0" applyNumberFormat="1" applyFont="1" applyBorder="1" applyAlignment="1">
      <alignment vertical="center" wrapText="1"/>
    </xf>
    <xf numFmtId="49" fontId="7" fillId="0" borderId="16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3" fillId="0" borderId="14" xfId="0" applyNumberFormat="1" applyFont="1" applyBorder="1" applyAlignment="1">
      <alignment horizontal="right" vertical="center" indent="1"/>
    </xf>
    <xf numFmtId="49" fontId="8" fillId="4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/>
    </xf>
    <xf numFmtId="4" fontId="11" fillId="0" borderId="14" xfId="0" applyNumberFormat="1" applyFont="1" applyBorder="1" applyAlignment="1">
      <alignment horizontal="right" vertical="center" indent="1"/>
    </xf>
    <xf numFmtId="49" fontId="6" fillId="3" borderId="16" xfId="0" applyNumberFormat="1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0" fillId="4" borderId="25" xfId="0" applyFill="1" applyBorder="1" applyAlignment="1" applyProtection="1">
      <alignment vertical="top" wrapText="1"/>
      <protection locked="0"/>
    </xf>
    <xf numFmtId="0" fontId="0" fillId="4" borderId="16" xfId="0" applyFill="1" applyBorder="1" applyAlignment="1" applyProtection="1">
      <alignment vertical="top" wrapText="1"/>
      <protection locked="0"/>
    </xf>
    <xf numFmtId="0" fontId="0" fillId="4" borderId="16" xfId="0" applyFill="1" applyBorder="1" applyAlignment="1" applyProtection="1">
      <alignment horizontal="left"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22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18" fillId="0" borderId="22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4" fontId="18" fillId="0" borderId="2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/>
    </xf>
    <xf numFmtId="0" fontId="0" fillId="0" borderId="30" xfId="0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0" fillId="0" borderId="29" xfId="0" applyBorder="1"/>
    <xf numFmtId="4" fontId="13" fillId="0" borderId="33" xfId="0" applyNumberFormat="1" applyFont="1" applyBorder="1" applyAlignment="1">
      <alignment horizontal="right" vertical="center" indent="1"/>
    </xf>
    <xf numFmtId="4" fontId="13" fillId="0" borderId="30" xfId="0" applyNumberFormat="1" applyFont="1" applyBorder="1" applyAlignment="1">
      <alignment horizontal="right" vertical="center" indent="1"/>
    </xf>
    <xf numFmtId="0" fontId="8" fillId="0" borderId="29" xfId="0" applyFont="1" applyBorder="1" applyAlignment="1">
      <alignment horizontal="left" vertical="center"/>
    </xf>
    <xf numFmtId="0" fontId="8" fillId="0" borderId="29" xfId="0" applyFont="1" applyBorder="1"/>
    <xf numFmtId="4" fontId="11" fillId="0" borderId="33" xfId="0" applyNumberFormat="1" applyFont="1" applyBorder="1" applyAlignment="1">
      <alignment horizontal="right" vertical="center" indent="1"/>
    </xf>
    <xf numFmtId="4" fontId="11" fillId="0" borderId="30" xfId="0" applyNumberFormat="1" applyFont="1" applyBorder="1" applyAlignment="1">
      <alignment horizontal="right" vertical="center" indent="1"/>
    </xf>
    <xf numFmtId="1" fontId="8" fillId="0" borderId="29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left" vertical="center" indent="1"/>
    </xf>
    <xf numFmtId="0" fontId="8" fillId="0" borderId="29" xfId="0" applyFont="1" applyBorder="1" applyAlignment="1">
      <alignment vertical="center"/>
    </xf>
    <xf numFmtId="1" fontId="8" fillId="0" borderId="33" xfId="0" applyNumberFormat="1" applyFont="1" applyBorder="1" applyAlignment="1">
      <alignment horizontal="right" vertical="center"/>
    </xf>
    <xf numFmtId="4" fontId="11" fillId="0" borderId="33" xfId="0" applyNumberFormat="1" applyFont="1" applyBorder="1" applyAlignment="1">
      <alignment vertical="center"/>
    </xf>
    <xf numFmtId="4" fontId="11" fillId="0" borderId="29" xfId="0" applyNumberFormat="1" applyFont="1" applyBorder="1" applyAlignment="1">
      <alignment vertical="center"/>
    </xf>
    <xf numFmtId="4" fontId="11" fillId="0" borderId="33" xfId="0" applyNumberFormat="1" applyFont="1" applyBorder="1" applyAlignment="1">
      <alignment horizontal="right" vertical="center"/>
    </xf>
    <xf numFmtId="4" fontId="11" fillId="0" borderId="29" xfId="0" applyNumberFormat="1" applyFont="1" applyBorder="1" applyAlignment="1">
      <alignment horizontal="right" vertical="center"/>
    </xf>
    <xf numFmtId="3" fontId="7" fillId="3" borderId="25" xfId="0" applyNumberFormat="1" applyFont="1" applyFill="1" applyBorder="1" applyAlignment="1">
      <alignment vertical="center"/>
    </xf>
    <xf numFmtId="3" fontId="10" fillId="3" borderId="32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/>
    <xf numFmtId="3" fontId="0" fillId="0" borderId="29" xfId="0" applyNumberFormat="1" applyBorder="1" applyAlignment="1"/>
    <xf numFmtId="3" fontId="0" fillId="0" borderId="29" xfId="0" applyNumberFormat="1" applyBorder="1" applyAlignment="1">
      <alignment wrapText="1"/>
    </xf>
    <xf numFmtId="3" fontId="3" fillId="0" borderId="31" xfId="0" applyNumberFormat="1" applyFont="1" applyBorder="1" applyAlignment="1">
      <alignment horizontal="right" wrapText="1" shrinkToFit="1"/>
    </xf>
    <xf numFmtId="3" fontId="3" fillId="0" borderId="31" xfId="0" applyNumberFormat="1" applyFont="1" applyBorder="1" applyAlignment="1">
      <alignment horizontal="right" shrinkToFit="1"/>
    </xf>
    <xf numFmtId="3" fontId="0" fillId="0" borderId="31" xfId="0" applyNumberFormat="1" applyBorder="1" applyAlignment="1">
      <alignment shrinkToFit="1"/>
    </xf>
    <xf numFmtId="3" fontId="0" fillId="0" borderId="31" xfId="0" applyNumberFormat="1" applyBorder="1"/>
    <xf numFmtId="3" fontId="0" fillId="5" borderId="33" xfId="0" applyNumberFormat="1" applyFill="1" applyBorder="1" applyAlignment="1"/>
    <xf numFmtId="3" fontId="0" fillId="5" borderId="29" xfId="0" applyNumberFormat="1" applyFill="1" applyBorder="1" applyAlignment="1"/>
    <xf numFmtId="3" fontId="0" fillId="5" borderId="30" xfId="0" applyNumberFormat="1" applyFill="1" applyBorder="1" applyAlignment="1"/>
    <xf numFmtId="3" fontId="0" fillId="5" borderId="28" xfId="0" applyNumberFormat="1" applyFill="1" applyBorder="1" applyAlignment="1">
      <alignment wrapText="1" shrinkToFit="1"/>
    </xf>
    <xf numFmtId="3" fontId="0" fillId="5" borderId="28" xfId="0" applyNumberFormat="1" applyFill="1" applyBorder="1" applyAlignment="1">
      <alignment shrinkToFit="1"/>
    </xf>
    <xf numFmtId="3" fontId="0" fillId="5" borderId="28" xfId="0" applyNumberFormat="1" applyFill="1" applyBorder="1"/>
    <xf numFmtId="0" fontId="15" fillId="3" borderId="32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4" fontId="7" fillId="0" borderId="32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vertical="center"/>
    </xf>
    <xf numFmtId="4" fontId="7" fillId="0" borderId="32" xfId="0" applyNumberFormat="1" applyFont="1" applyBorder="1" applyAlignment="1">
      <alignment vertical="center"/>
    </xf>
    <xf numFmtId="4" fontId="7" fillId="5" borderId="28" xfId="0" applyNumberFormat="1" applyFont="1" applyFill="1" applyBorder="1" applyAlignment="1"/>
    <xf numFmtId="0" fontId="0" fillId="0" borderId="31" xfId="0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0" fillId="0" borderId="29" xfId="0" applyNumberFormat="1" applyBorder="1" applyAlignment="1">
      <alignment vertical="center" shrinkToFit="1"/>
    </xf>
    <xf numFmtId="49" fontId="0" fillId="0" borderId="30" xfId="0" applyNumberFormat="1" applyBorder="1" applyAlignment="1">
      <alignment vertical="center" shrinkToFit="1"/>
    </xf>
    <xf numFmtId="49" fontId="0" fillId="0" borderId="29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0" fontId="0" fillId="3" borderId="31" xfId="0" applyFill="1" applyBorder="1"/>
    <xf numFmtId="0" fontId="0" fillId="3" borderId="30" xfId="0" applyFill="1" applyBorder="1"/>
    <xf numFmtId="0" fontId="0" fillId="3" borderId="32" xfId="0" applyFill="1" applyBorder="1"/>
    <xf numFmtId="49" fontId="0" fillId="3" borderId="32" xfId="0" applyNumberFormat="1" applyFill="1" applyBorder="1"/>
    <xf numFmtId="0" fontId="8" fillId="3" borderId="33" xfId="0" applyFont="1" applyFill="1" applyBorder="1" applyAlignment="1">
      <alignment vertical="top"/>
    </xf>
    <xf numFmtId="49" fontId="8" fillId="3" borderId="29" xfId="0" applyNumberFormat="1" applyFont="1" applyFill="1" applyBorder="1" applyAlignment="1">
      <alignment vertical="top"/>
    </xf>
    <xf numFmtId="49" fontId="8" fillId="3" borderId="29" xfId="0" applyNumberFormat="1" applyFont="1" applyFill="1" applyBorder="1" applyAlignment="1">
      <alignment horizontal="left" vertical="top" wrapText="1"/>
    </xf>
    <xf numFmtId="0" fontId="8" fillId="3" borderId="29" xfId="0" applyFont="1" applyFill="1" applyBorder="1" applyAlignment="1">
      <alignment vertical="top"/>
    </xf>
    <xf numFmtId="4" fontId="8" fillId="3" borderId="30" xfId="0" applyNumberFormat="1" applyFont="1" applyFill="1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RTS%20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15"/>
  <sheetData>
    <row r="1" spans="1:7">
      <c r="A1" s="27" t="s">
        <v>0</v>
      </c>
    </row>
    <row r="2" spans="1:7" ht="57.75" customHeight="1">
      <c r="A2" s="142" t="s">
        <v>1</v>
      </c>
      <c r="B2" s="142"/>
      <c r="C2" s="142"/>
      <c r="D2" s="142"/>
      <c r="E2" s="142"/>
      <c r="F2" s="142"/>
      <c r="G2" s="14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abSelected="1" topLeftCell="B1" zoomScaleNormal="100" zoomScaleSheetLayoutView="75" workbookViewId="0">
      <selection activeCell="H32" sqref="H32"/>
    </sheetView>
  </sheetViews>
  <sheetFormatPr defaultColWidth="9" defaultRowHeight="13.1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>
      <c r="A1" s="56" t="s">
        <v>2</v>
      </c>
      <c r="B1" s="160" t="s">
        <v>3</v>
      </c>
      <c r="C1" s="161"/>
      <c r="D1" s="161"/>
      <c r="E1" s="161"/>
      <c r="F1" s="161"/>
      <c r="G1" s="161"/>
      <c r="H1" s="161"/>
      <c r="I1" s="161"/>
      <c r="J1" s="162"/>
    </row>
    <row r="2" spans="1:15" ht="23.25" customHeight="1">
      <c r="A2" s="3"/>
      <c r="B2" s="60" t="s">
        <v>4</v>
      </c>
      <c r="C2" s="61"/>
      <c r="D2" s="171" t="s">
        <v>5</v>
      </c>
      <c r="E2" s="172"/>
      <c r="F2" s="172"/>
      <c r="G2" s="172"/>
      <c r="H2" s="172"/>
      <c r="I2" s="172"/>
      <c r="J2" s="173"/>
      <c r="O2" s="1"/>
    </row>
    <row r="3" spans="1:15" ht="23.25" customHeight="1">
      <c r="A3" s="3"/>
      <c r="B3" s="62" t="s">
        <v>6</v>
      </c>
      <c r="C3" s="63"/>
      <c r="D3" s="149" t="s">
        <v>7</v>
      </c>
      <c r="E3" s="150"/>
      <c r="F3" s="150"/>
      <c r="G3" s="150"/>
      <c r="H3" s="150"/>
      <c r="I3" s="150"/>
      <c r="J3" s="151"/>
    </row>
    <row r="4" spans="1:15" ht="23.25" hidden="1" customHeight="1">
      <c r="A4" s="3"/>
      <c r="B4" s="64" t="s">
        <v>8</v>
      </c>
      <c r="C4" s="65"/>
      <c r="D4" s="66"/>
      <c r="E4" s="66"/>
      <c r="F4" s="67"/>
      <c r="G4" s="67"/>
      <c r="H4" s="67"/>
      <c r="I4" s="67"/>
      <c r="J4" s="68"/>
    </row>
    <row r="5" spans="1:15" ht="24" customHeight="1">
      <c r="A5" s="3"/>
      <c r="B5" s="39" t="s">
        <v>9</v>
      </c>
      <c r="D5" s="69"/>
      <c r="E5" s="22"/>
      <c r="F5" s="22"/>
      <c r="G5" s="22"/>
      <c r="H5" s="24" t="s">
        <v>10</v>
      </c>
      <c r="I5" s="69"/>
      <c r="J5" s="9"/>
    </row>
    <row r="6" spans="1:15" ht="15.75" customHeight="1">
      <c r="A6" s="3"/>
      <c r="B6" s="34"/>
      <c r="C6" s="22"/>
      <c r="D6" s="69"/>
      <c r="E6" s="22"/>
      <c r="F6" s="22"/>
      <c r="G6" s="22"/>
      <c r="H6" s="24" t="s">
        <v>11</v>
      </c>
      <c r="I6" s="69"/>
      <c r="J6" s="9"/>
    </row>
    <row r="7" spans="1:15" ht="15.75" customHeight="1">
      <c r="A7" s="3"/>
      <c r="B7" s="35"/>
      <c r="C7" s="70"/>
      <c r="D7" s="59"/>
      <c r="E7" s="29"/>
      <c r="F7" s="29"/>
      <c r="G7" s="29"/>
      <c r="H7" s="30"/>
      <c r="I7" s="29"/>
      <c r="J7" s="41"/>
    </row>
    <row r="8" spans="1:15" ht="24" hidden="1" customHeight="1">
      <c r="A8" s="3"/>
      <c r="B8" s="39" t="s">
        <v>12</v>
      </c>
      <c r="D8" s="28"/>
      <c r="H8" s="24" t="s">
        <v>10</v>
      </c>
      <c r="I8" s="28"/>
      <c r="J8" s="9"/>
    </row>
    <row r="9" spans="1:15" ht="15.75" hidden="1" customHeight="1">
      <c r="A9" s="3"/>
      <c r="B9" s="3"/>
      <c r="D9" s="28"/>
      <c r="H9" s="24" t="s">
        <v>11</v>
      </c>
      <c r="I9" s="28"/>
      <c r="J9" s="9"/>
    </row>
    <row r="10" spans="1:15" ht="15.75" hidden="1" customHeight="1">
      <c r="A10" s="3"/>
      <c r="B10" s="42"/>
      <c r="C10" s="23"/>
      <c r="D10" s="38"/>
      <c r="E10" s="30"/>
      <c r="F10" s="30"/>
      <c r="G10" s="15"/>
      <c r="H10" s="15"/>
      <c r="I10" s="43"/>
      <c r="J10" s="41"/>
    </row>
    <row r="11" spans="1:15" ht="24" customHeight="1">
      <c r="A11" s="3"/>
      <c r="B11" s="39" t="s">
        <v>13</v>
      </c>
      <c r="D11" s="168"/>
      <c r="E11" s="168"/>
      <c r="F11" s="168"/>
      <c r="G11" s="168"/>
      <c r="H11" s="24" t="s">
        <v>10</v>
      </c>
      <c r="I11" s="71"/>
      <c r="J11" s="9"/>
    </row>
    <row r="12" spans="1:15" ht="15.75" customHeight="1">
      <c r="A12" s="3"/>
      <c r="B12" s="34"/>
      <c r="C12" s="22"/>
      <c r="D12" s="157"/>
      <c r="E12" s="157"/>
      <c r="F12" s="157"/>
      <c r="G12" s="157"/>
      <c r="H12" s="24" t="s">
        <v>11</v>
      </c>
      <c r="I12" s="71"/>
      <c r="J12" s="9"/>
    </row>
    <row r="13" spans="1:15" ht="15.75" customHeight="1">
      <c r="A13" s="3"/>
      <c r="B13" s="35"/>
      <c r="C13" s="72"/>
      <c r="D13" s="158"/>
      <c r="E13" s="158"/>
      <c r="F13" s="158"/>
      <c r="G13" s="158"/>
      <c r="H13" s="25"/>
      <c r="I13" s="29"/>
      <c r="J13" s="41"/>
    </row>
    <row r="14" spans="1:15" ht="24" hidden="1" customHeight="1">
      <c r="A14" s="3"/>
      <c r="B14" s="49" t="s">
        <v>14</v>
      </c>
      <c r="C14" s="50"/>
      <c r="D14" s="51"/>
      <c r="E14" s="52"/>
      <c r="F14" s="52"/>
      <c r="G14" s="52"/>
      <c r="H14" s="53"/>
      <c r="I14" s="52"/>
      <c r="J14" s="54"/>
    </row>
    <row r="15" spans="1:15" ht="32.25" customHeight="1">
      <c r="A15" s="3"/>
      <c r="B15" s="42" t="s">
        <v>15</v>
      </c>
      <c r="C15" s="55"/>
      <c r="D15" s="15"/>
      <c r="E15" s="174"/>
      <c r="F15" s="174"/>
      <c r="G15" s="155"/>
      <c r="H15" s="155"/>
      <c r="I15" s="155" t="s">
        <v>16</v>
      </c>
      <c r="J15" s="156"/>
    </row>
    <row r="16" spans="1:15" ht="23.25" customHeight="1">
      <c r="A16" s="103" t="s">
        <v>17</v>
      </c>
      <c r="B16" s="104" t="s">
        <v>17</v>
      </c>
      <c r="C16" s="198"/>
      <c r="D16" s="199"/>
      <c r="E16" s="200"/>
      <c r="F16" s="201"/>
      <c r="G16" s="200"/>
      <c r="H16" s="201"/>
      <c r="I16" s="200">
        <f>SUMIF(F47:F67,A16,I47:I67)+SUMIF(F47:F67,"PSU",I47:I67)</f>
        <v>0</v>
      </c>
      <c r="J16" s="167"/>
    </row>
    <row r="17" spans="1:10" ht="23.25" customHeight="1">
      <c r="A17" s="103" t="s">
        <v>18</v>
      </c>
      <c r="B17" s="104" t="s">
        <v>18</v>
      </c>
      <c r="C17" s="198"/>
      <c r="D17" s="199"/>
      <c r="E17" s="200"/>
      <c r="F17" s="201"/>
      <c r="G17" s="200"/>
      <c r="H17" s="201"/>
      <c r="I17" s="200">
        <f>SUMIF(F47:F67,A17,I47:I67)</f>
        <v>0</v>
      </c>
      <c r="J17" s="167"/>
    </row>
    <row r="18" spans="1:10" ht="23.25" customHeight="1">
      <c r="A18" s="103" t="s">
        <v>19</v>
      </c>
      <c r="B18" s="104" t="s">
        <v>19</v>
      </c>
      <c r="C18" s="198"/>
      <c r="D18" s="199"/>
      <c r="E18" s="200"/>
      <c r="F18" s="201"/>
      <c r="G18" s="200"/>
      <c r="H18" s="201"/>
      <c r="I18" s="200">
        <f>SUMIF(F47:F67,A18,I47:I67)</f>
        <v>0</v>
      </c>
      <c r="J18" s="167"/>
    </row>
    <row r="19" spans="1:10" ht="23.25" customHeight="1">
      <c r="A19" s="103" t="s">
        <v>20</v>
      </c>
      <c r="B19" s="104" t="s">
        <v>21</v>
      </c>
      <c r="C19" s="198"/>
      <c r="D19" s="199"/>
      <c r="E19" s="200"/>
      <c r="F19" s="201"/>
      <c r="G19" s="200"/>
      <c r="H19" s="201"/>
      <c r="I19" s="200">
        <f>SUMIF(F47:F67,A19,I47:I67)</f>
        <v>0</v>
      </c>
      <c r="J19" s="167"/>
    </row>
    <row r="20" spans="1:10" ht="23.25" customHeight="1">
      <c r="A20" s="103" t="s">
        <v>22</v>
      </c>
      <c r="B20" s="104" t="s">
        <v>23</v>
      </c>
      <c r="C20" s="198"/>
      <c r="D20" s="199"/>
      <c r="E20" s="200"/>
      <c r="F20" s="201"/>
      <c r="G20" s="200"/>
      <c r="H20" s="201"/>
      <c r="I20" s="200">
        <f>SUMIF(F47:F67,A20,I47:I67)</f>
        <v>0</v>
      </c>
      <c r="J20" s="167"/>
    </row>
    <row r="21" spans="1:10" ht="23.25" customHeight="1">
      <c r="A21" s="3"/>
      <c r="B21" s="57" t="s">
        <v>16</v>
      </c>
      <c r="C21" s="202"/>
      <c r="D21" s="203"/>
      <c r="E21" s="204"/>
      <c r="F21" s="205"/>
      <c r="G21" s="204"/>
      <c r="H21" s="205"/>
      <c r="I21" s="204">
        <f>SUM(I16:J20)</f>
        <v>0</v>
      </c>
      <c r="J21" s="170"/>
    </row>
    <row r="22" spans="1:10" ht="33" customHeight="1">
      <c r="A22" s="3"/>
      <c r="B22" s="48" t="s">
        <v>24</v>
      </c>
      <c r="C22" s="198"/>
      <c r="D22" s="199"/>
      <c r="E22" s="206"/>
      <c r="F22" s="207"/>
      <c r="G22" s="208"/>
      <c r="H22" s="208"/>
      <c r="I22" s="208"/>
      <c r="J22" s="46"/>
    </row>
    <row r="23" spans="1:10" ht="23.25" customHeight="1">
      <c r="A23" s="3"/>
      <c r="B23" s="45" t="s">
        <v>25</v>
      </c>
      <c r="C23" s="198"/>
      <c r="D23" s="199"/>
      <c r="E23" s="209">
        <v>15</v>
      </c>
      <c r="F23" s="207" t="s">
        <v>26</v>
      </c>
      <c r="G23" s="210">
        <f>ZakladDPHSniVypocet</f>
        <v>0</v>
      </c>
      <c r="H23" s="211"/>
      <c r="I23" s="211"/>
      <c r="J23" s="46" t="str">
        <f t="shared" ref="J23:J28" si="0">Mena</f>
        <v>CZK</v>
      </c>
    </row>
    <row r="24" spans="1:10" ht="23.25" customHeight="1">
      <c r="A24" s="3"/>
      <c r="B24" s="45" t="s">
        <v>27</v>
      </c>
      <c r="C24" s="198"/>
      <c r="D24" s="199"/>
      <c r="E24" s="209">
        <f>SazbaDPH1</f>
        <v>15</v>
      </c>
      <c r="F24" s="207" t="s">
        <v>26</v>
      </c>
      <c r="G24" s="212">
        <f>ZakladDPHSni*SazbaDPH1/100</f>
        <v>0</v>
      </c>
      <c r="H24" s="213"/>
      <c r="I24" s="213"/>
      <c r="J24" s="46" t="str">
        <f t="shared" si="0"/>
        <v>CZK</v>
      </c>
    </row>
    <row r="25" spans="1:10" ht="23.25" customHeight="1">
      <c r="A25" s="3"/>
      <c r="B25" s="45" t="s">
        <v>28</v>
      </c>
      <c r="C25" s="198"/>
      <c r="D25" s="199"/>
      <c r="E25" s="209">
        <v>21</v>
      </c>
      <c r="F25" s="207" t="s">
        <v>26</v>
      </c>
      <c r="G25" s="210">
        <f>ZakladDPHZaklVypocet</f>
        <v>0</v>
      </c>
      <c r="H25" s="211"/>
      <c r="I25" s="211"/>
      <c r="J25" s="46" t="str">
        <f t="shared" si="0"/>
        <v>CZK</v>
      </c>
    </row>
    <row r="26" spans="1:10" ht="23.25" customHeight="1">
      <c r="A26" s="3"/>
      <c r="B26" s="40" t="s">
        <v>29</v>
      </c>
      <c r="C26" s="19"/>
      <c r="D26" s="15"/>
      <c r="E26" s="36">
        <f>SazbaDPH2</f>
        <v>21</v>
      </c>
      <c r="F26" s="37" t="s">
        <v>26</v>
      </c>
      <c r="G26" s="163">
        <f>ZakladDPHZakl*SazbaDPH2/100</f>
        <v>0</v>
      </c>
      <c r="H26" s="164"/>
      <c r="I26" s="164"/>
      <c r="J26" s="44" t="str">
        <f t="shared" si="0"/>
        <v>CZK</v>
      </c>
    </row>
    <row r="27" spans="1:10" ht="23.25" customHeight="1" thickBot="1">
      <c r="A27" s="3"/>
      <c r="B27" s="39" t="s">
        <v>30</v>
      </c>
      <c r="C27" s="17"/>
      <c r="D27" s="20"/>
      <c r="E27" s="17"/>
      <c r="F27" s="18"/>
      <c r="G27" s="165">
        <f>0</f>
        <v>0</v>
      </c>
      <c r="H27" s="165"/>
      <c r="I27" s="165"/>
      <c r="J27" s="47" t="str">
        <f t="shared" si="0"/>
        <v>CZK</v>
      </c>
    </row>
    <row r="28" spans="1:10" ht="27.75" hidden="1" customHeight="1" thickBot="1">
      <c r="A28" s="3"/>
      <c r="B28" s="79" t="s">
        <v>31</v>
      </c>
      <c r="C28" s="80"/>
      <c r="D28" s="80"/>
      <c r="E28" s="81"/>
      <c r="F28" s="82"/>
      <c r="G28" s="154">
        <f>ZakladDPHSniVypocet+ZakladDPHZaklVypocet</f>
        <v>0</v>
      </c>
      <c r="H28" s="154"/>
      <c r="I28" s="154"/>
      <c r="J28" s="83" t="str">
        <f t="shared" si="0"/>
        <v>CZK</v>
      </c>
    </row>
    <row r="29" spans="1:10" ht="27.75" customHeight="1" thickBot="1">
      <c r="A29" s="3"/>
      <c r="B29" s="79" t="s">
        <v>32</v>
      </c>
      <c r="C29" s="84"/>
      <c r="D29" s="84"/>
      <c r="E29" s="84"/>
      <c r="F29" s="84"/>
      <c r="G29" s="166">
        <f>ZakladDPHSni+DPHSni+ZakladDPHZakl+DPHZakl+Zaokrouhleni</f>
        <v>0</v>
      </c>
      <c r="H29" s="166"/>
      <c r="I29" s="166"/>
      <c r="J29" s="85" t="s">
        <v>33</v>
      </c>
    </row>
    <row r="30" spans="1:10" ht="12.75" customHeight="1">
      <c r="A30" s="3"/>
      <c r="B30" s="3"/>
      <c r="J30" s="10"/>
    </row>
    <row r="31" spans="1:10" ht="30" customHeight="1">
      <c r="A31" s="3"/>
      <c r="B31" s="3"/>
      <c r="J31" s="10"/>
    </row>
    <row r="32" spans="1:10" ht="18.75" customHeight="1">
      <c r="A32" s="3"/>
      <c r="B32" s="21"/>
      <c r="C32" s="16" t="s">
        <v>34</v>
      </c>
      <c r="D32" s="32"/>
      <c r="E32" s="32"/>
      <c r="F32" s="16" t="s">
        <v>35</v>
      </c>
      <c r="G32" s="32"/>
      <c r="H32" s="33"/>
      <c r="I32" s="32"/>
      <c r="J32" s="10"/>
    </row>
    <row r="33" spans="1:10" ht="47.25" customHeight="1">
      <c r="A33" s="3"/>
      <c r="B33" s="3"/>
      <c r="J33" s="10"/>
    </row>
    <row r="34" spans="1:10" s="27" customFormat="1" ht="18.75" customHeight="1">
      <c r="A34" s="26"/>
      <c r="B34" s="26"/>
      <c r="D34" s="159"/>
      <c r="E34" s="159"/>
      <c r="G34" s="159"/>
      <c r="H34" s="159"/>
      <c r="I34" s="159"/>
      <c r="J34" s="31"/>
    </row>
    <row r="35" spans="1:10" ht="12.75" customHeight="1">
      <c r="A35" s="3"/>
      <c r="B35" s="3"/>
      <c r="D35" s="169" t="s">
        <v>36</v>
      </c>
      <c r="E35" s="169"/>
      <c r="H35" s="11" t="s">
        <v>37</v>
      </c>
      <c r="J35" s="10"/>
    </row>
    <row r="36" spans="1:10" ht="13.5" customHeight="1" thickBot="1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>
      <c r="B37" s="58" t="s">
        <v>38</v>
      </c>
      <c r="C37" s="2"/>
      <c r="D37" s="2"/>
      <c r="E37" s="2"/>
      <c r="F37" s="78"/>
      <c r="G37" s="78"/>
      <c r="H37" s="78"/>
      <c r="I37" s="78"/>
      <c r="J37" s="2"/>
    </row>
    <row r="38" spans="1:10" ht="25.5" hidden="1" customHeight="1">
      <c r="A38" s="75" t="s">
        <v>39</v>
      </c>
      <c r="B38" s="214" t="s">
        <v>40</v>
      </c>
      <c r="C38" s="76" t="s">
        <v>41</v>
      </c>
      <c r="D38" s="77"/>
      <c r="E38" s="77"/>
      <c r="F38" s="215" t="str">
        <f>B23</f>
        <v>Základ pro sníženou DPH</v>
      </c>
      <c r="G38" s="215" t="str">
        <f>B25</f>
        <v>Základ pro základní DPH</v>
      </c>
      <c r="H38" s="216" t="s">
        <v>42</v>
      </c>
      <c r="I38" s="216" t="s">
        <v>43</v>
      </c>
      <c r="J38" s="217" t="s">
        <v>26</v>
      </c>
    </row>
    <row r="39" spans="1:10" ht="25.5" hidden="1" customHeight="1">
      <c r="A39" s="75">
        <v>1</v>
      </c>
      <c r="B39" s="218" t="s">
        <v>44</v>
      </c>
      <c r="C39" s="219" t="s">
        <v>5</v>
      </c>
      <c r="D39" s="220"/>
      <c r="E39" s="220"/>
      <c r="F39" s="221">
        <f>'Rozpočet Pol'!AC705</f>
        <v>0</v>
      </c>
      <c r="G39" s="222">
        <f>'Rozpočet Pol'!AD705</f>
        <v>0</v>
      </c>
      <c r="H39" s="223">
        <f>(F39*SazbaDPH1/100)+(G39*SazbaDPH2/100)</f>
        <v>0</v>
      </c>
      <c r="I39" s="223">
        <f>F39+G39+H39</f>
        <v>0</v>
      </c>
      <c r="J39" s="224" t="str">
        <f>IF(_xlfn.SINGLE(CenaCelkemVypocet)=0,"",I39/_xlfn.SINGLE(CenaCelkemVypocet)*100)</f>
        <v/>
      </c>
    </row>
    <row r="40" spans="1:10" ht="25.5" hidden="1" customHeight="1">
      <c r="A40" s="75"/>
      <c r="B40" s="225" t="s">
        <v>45</v>
      </c>
      <c r="C40" s="226"/>
      <c r="D40" s="226"/>
      <c r="E40" s="227"/>
      <c r="F40" s="228">
        <f>SUMIF(A39:A39,"=1",F39:F39)</f>
        <v>0</v>
      </c>
      <c r="G40" s="229">
        <f>SUMIF(A39:A39,"=1",G39:G39)</f>
        <v>0</v>
      </c>
      <c r="H40" s="229">
        <f>SUMIF(A39:A39,"=1",H39:H39)</f>
        <v>0</v>
      </c>
      <c r="I40" s="229">
        <f>SUMIF(A39:A39,"=1",I39:I39)</f>
        <v>0</v>
      </c>
      <c r="J40" s="230">
        <f>SUMIF(A39:A39,"=1",J39:J39)</f>
        <v>0</v>
      </c>
    </row>
    <row r="44" spans="1:10" ht="15.6">
      <c r="B44" s="86" t="s">
        <v>46</v>
      </c>
    </row>
    <row r="46" spans="1:10" ht="25.5" customHeight="1">
      <c r="A46" s="87"/>
      <c r="B46" s="91" t="s">
        <v>40</v>
      </c>
      <c r="C46" s="91" t="s">
        <v>41</v>
      </c>
      <c r="D46" s="92"/>
      <c r="E46" s="92"/>
      <c r="F46" s="231" t="s">
        <v>47</v>
      </c>
      <c r="G46" s="231"/>
      <c r="H46" s="231"/>
      <c r="I46" s="232" t="s">
        <v>16</v>
      </c>
      <c r="J46" s="232"/>
    </row>
    <row r="47" spans="1:10" ht="25.5" customHeight="1">
      <c r="A47" s="88"/>
      <c r="B47" s="95" t="s">
        <v>48</v>
      </c>
      <c r="C47" s="152" t="s">
        <v>49</v>
      </c>
      <c r="D47" s="153"/>
      <c r="E47" s="153"/>
      <c r="F47" s="233" t="s">
        <v>17</v>
      </c>
      <c r="G47" s="234"/>
      <c r="H47" s="234"/>
      <c r="I47" s="235">
        <f>'Rozpočet Pol'!G8</f>
        <v>0</v>
      </c>
      <c r="J47" s="235"/>
    </row>
    <row r="48" spans="1:10" ht="25.5" customHeight="1">
      <c r="A48" s="88"/>
      <c r="B48" s="90" t="s">
        <v>50</v>
      </c>
      <c r="C48" s="144" t="s">
        <v>51</v>
      </c>
      <c r="D48" s="145"/>
      <c r="E48" s="145"/>
      <c r="F48" s="97" t="s">
        <v>17</v>
      </c>
      <c r="G48" s="98"/>
      <c r="H48" s="98"/>
      <c r="I48" s="143">
        <f>'Rozpočet Pol'!G16</f>
        <v>0</v>
      </c>
      <c r="J48" s="143"/>
    </row>
    <row r="49" spans="1:10" ht="25.5" customHeight="1">
      <c r="A49" s="88"/>
      <c r="B49" s="90" t="s">
        <v>52</v>
      </c>
      <c r="C49" s="144" t="s">
        <v>53</v>
      </c>
      <c r="D49" s="145"/>
      <c r="E49" s="145"/>
      <c r="F49" s="97" t="s">
        <v>17</v>
      </c>
      <c r="G49" s="98"/>
      <c r="H49" s="98"/>
      <c r="I49" s="143">
        <f>'Rozpočet Pol'!G37</f>
        <v>0</v>
      </c>
      <c r="J49" s="143"/>
    </row>
    <row r="50" spans="1:10" ht="25.5" customHeight="1">
      <c r="A50" s="88"/>
      <c r="B50" s="90" t="s">
        <v>54</v>
      </c>
      <c r="C50" s="144" t="s">
        <v>55</v>
      </c>
      <c r="D50" s="145"/>
      <c r="E50" s="145"/>
      <c r="F50" s="97" t="s">
        <v>17</v>
      </c>
      <c r="G50" s="98"/>
      <c r="H50" s="98"/>
      <c r="I50" s="143">
        <f>'Rozpočet Pol'!G48</f>
        <v>0</v>
      </c>
      <c r="J50" s="143"/>
    </row>
    <row r="51" spans="1:10" ht="25.5" customHeight="1">
      <c r="A51" s="88"/>
      <c r="B51" s="90" t="s">
        <v>56</v>
      </c>
      <c r="C51" s="144" t="s">
        <v>57</v>
      </c>
      <c r="D51" s="145"/>
      <c r="E51" s="145"/>
      <c r="F51" s="97" t="s">
        <v>17</v>
      </c>
      <c r="G51" s="98"/>
      <c r="H51" s="98"/>
      <c r="I51" s="143">
        <f>'Rozpočet Pol'!G58</f>
        <v>0</v>
      </c>
      <c r="J51" s="143"/>
    </row>
    <row r="52" spans="1:10" ht="25.5" customHeight="1">
      <c r="A52" s="88"/>
      <c r="B52" s="90" t="s">
        <v>58</v>
      </c>
      <c r="C52" s="144" t="s">
        <v>59</v>
      </c>
      <c r="D52" s="145"/>
      <c r="E52" s="145"/>
      <c r="F52" s="97" t="s">
        <v>17</v>
      </c>
      <c r="G52" s="98"/>
      <c r="H52" s="98"/>
      <c r="I52" s="143">
        <f>'Rozpočet Pol'!G118</f>
        <v>0</v>
      </c>
      <c r="J52" s="143"/>
    </row>
    <row r="53" spans="1:10" ht="25.5" customHeight="1">
      <c r="A53" s="88"/>
      <c r="B53" s="90" t="s">
        <v>60</v>
      </c>
      <c r="C53" s="144" t="s">
        <v>61</v>
      </c>
      <c r="D53" s="145"/>
      <c r="E53" s="145"/>
      <c r="F53" s="97" t="s">
        <v>17</v>
      </c>
      <c r="G53" s="98"/>
      <c r="H53" s="98"/>
      <c r="I53" s="143">
        <f>'Rozpočet Pol'!G121</f>
        <v>0</v>
      </c>
      <c r="J53" s="143"/>
    </row>
    <row r="54" spans="1:10" ht="25.5" customHeight="1">
      <c r="A54" s="88"/>
      <c r="B54" s="90" t="s">
        <v>62</v>
      </c>
      <c r="C54" s="144" t="s">
        <v>63</v>
      </c>
      <c r="D54" s="145"/>
      <c r="E54" s="145"/>
      <c r="F54" s="97" t="s">
        <v>17</v>
      </c>
      <c r="G54" s="98"/>
      <c r="H54" s="98"/>
      <c r="I54" s="143">
        <f>'Rozpočet Pol'!G126</f>
        <v>0</v>
      </c>
      <c r="J54" s="143"/>
    </row>
    <row r="55" spans="1:10" ht="25.5" customHeight="1">
      <c r="A55" s="88"/>
      <c r="B55" s="90" t="s">
        <v>64</v>
      </c>
      <c r="C55" s="144" t="s">
        <v>65</v>
      </c>
      <c r="D55" s="145"/>
      <c r="E55" s="145"/>
      <c r="F55" s="97" t="s">
        <v>18</v>
      </c>
      <c r="G55" s="98"/>
      <c r="H55" s="98"/>
      <c r="I55" s="143">
        <f>'Rozpočet Pol'!G129</f>
        <v>0</v>
      </c>
      <c r="J55" s="143"/>
    </row>
    <row r="56" spans="1:10" ht="25.5" customHeight="1">
      <c r="A56" s="88"/>
      <c r="B56" s="90" t="s">
        <v>66</v>
      </c>
      <c r="C56" s="144" t="s">
        <v>67</v>
      </c>
      <c r="D56" s="145"/>
      <c r="E56" s="145"/>
      <c r="F56" s="97" t="s">
        <v>18</v>
      </c>
      <c r="G56" s="98"/>
      <c r="H56" s="98"/>
      <c r="I56" s="143">
        <f>'Rozpočet Pol'!G174</f>
        <v>0</v>
      </c>
      <c r="J56" s="143"/>
    </row>
    <row r="57" spans="1:10" ht="25.5" customHeight="1">
      <c r="A57" s="88"/>
      <c r="B57" s="90" t="s">
        <v>68</v>
      </c>
      <c r="C57" s="144" t="s">
        <v>69</v>
      </c>
      <c r="D57" s="145"/>
      <c r="E57" s="145"/>
      <c r="F57" s="97" t="s">
        <v>18</v>
      </c>
      <c r="G57" s="98"/>
      <c r="H57" s="98"/>
      <c r="I57" s="143">
        <f>'Rozpočet Pol'!G271</f>
        <v>0</v>
      </c>
      <c r="J57" s="143"/>
    </row>
    <row r="58" spans="1:10" ht="25.5" customHeight="1">
      <c r="A58" s="88"/>
      <c r="B58" s="90" t="s">
        <v>70</v>
      </c>
      <c r="C58" s="144" t="s">
        <v>71</v>
      </c>
      <c r="D58" s="145"/>
      <c r="E58" s="145"/>
      <c r="F58" s="97" t="s">
        <v>18</v>
      </c>
      <c r="G58" s="98"/>
      <c r="H58" s="98"/>
      <c r="I58" s="143">
        <f>'Rozpočet Pol'!G313</f>
        <v>0</v>
      </c>
      <c r="J58" s="143"/>
    </row>
    <row r="59" spans="1:10" ht="25.5" customHeight="1">
      <c r="A59" s="88"/>
      <c r="B59" s="90" t="s">
        <v>72</v>
      </c>
      <c r="C59" s="144" t="s">
        <v>73</v>
      </c>
      <c r="D59" s="145"/>
      <c r="E59" s="145"/>
      <c r="F59" s="97" t="s">
        <v>18</v>
      </c>
      <c r="G59" s="98"/>
      <c r="H59" s="98"/>
      <c r="I59" s="143">
        <f>'Rozpočet Pol'!G367</f>
        <v>0</v>
      </c>
      <c r="J59" s="143"/>
    </row>
    <row r="60" spans="1:10" ht="25.5" customHeight="1">
      <c r="A60" s="88"/>
      <c r="B60" s="90" t="s">
        <v>74</v>
      </c>
      <c r="C60" s="144" t="s">
        <v>75</v>
      </c>
      <c r="D60" s="145"/>
      <c r="E60" s="145"/>
      <c r="F60" s="97" t="s">
        <v>18</v>
      </c>
      <c r="G60" s="98"/>
      <c r="H60" s="98"/>
      <c r="I60" s="143">
        <f>'Rozpočet Pol'!G555</f>
        <v>0</v>
      </c>
      <c r="J60" s="143"/>
    </row>
    <row r="61" spans="1:10" ht="25.5" customHeight="1">
      <c r="A61" s="88"/>
      <c r="B61" s="90" t="s">
        <v>76</v>
      </c>
      <c r="C61" s="144" t="s">
        <v>77</v>
      </c>
      <c r="D61" s="145"/>
      <c r="E61" s="145"/>
      <c r="F61" s="97" t="s">
        <v>18</v>
      </c>
      <c r="G61" s="98"/>
      <c r="H61" s="98"/>
      <c r="I61" s="143">
        <f>'Rozpočet Pol'!G660</f>
        <v>0</v>
      </c>
      <c r="J61" s="143"/>
    </row>
    <row r="62" spans="1:10" ht="25.5" customHeight="1">
      <c r="A62" s="88"/>
      <c r="B62" s="90" t="s">
        <v>78</v>
      </c>
      <c r="C62" s="144" t="s">
        <v>79</v>
      </c>
      <c r="D62" s="145"/>
      <c r="E62" s="145"/>
      <c r="F62" s="97" t="s">
        <v>18</v>
      </c>
      <c r="G62" s="98"/>
      <c r="H62" s="98"/>
      <c r="I62" s="143">
        <f>'Rozpočet Pol'!G663</f>
        <v>0</v>
      </c>
      <c r="J62" s="143"/>
    </row>
    <row r="63" spans="1:10" ht="25.5" customHeight="1">
      <c r="A63" s="88"/>
      <c r="B63" s="90" t="s">
        <v>80</v>
      </c>
      <c r="C63" s="144" t="s">
        <v>81</v>
      </c>
      <c r="D63" s="145"/>
      <c r="E63" s="145"/>
      <c r="F63" s="97" t="s">
        <v>19</v>
      </c>
      <c r="G63" s="98"/>
      <c r="H63" s="98"/>
      <c r="I63" s="143">
        <f>'Rozpočet Pol'!G666</f>
        <v>0</v>
      </c>
      <c r="J63" s="143"/>
    </row>
    <row r="64" spans="1:10" ht="25.5" customHeight="1">
      <c r="A64" s="88"/>
      <c r="B64" s="90" t="s">
        <v>82</v>
      </c>
      <c r="C64" s="144" t="s">
        <v>83</v>
      </c>
      <c r="D64" s="145"/>
      <c r="E64" s="145"/>
      <c r="F64" s="97" t="s">
        <v>19</v>
      </c>
      <c r="G64" s="98"/>
      <c r="H64" s="98"/>
      <c r="I64" s="143">
        <f>'Rozpočet Pol'!G669</f>
        <v>0</v>
      </c>
      <c r="J64" s="143"/>
    </row>
    <row r="65" spans="1:10" ht="25.5" customHeight="1">
      <c r="A65" s="88"/>
      <c r="B65" s="90" t="s">
        <v>22</v>
      </c>
      <c r="C65" s="144" t="s">
        <v>23</v>
      </c>
      <c r="D65" s="145"/>
      <c r="E65" s="145"/>
      <c r="F65" s="97" t="s">
        <v>22</v>
      </c>
      <c r="G65" s="98"/>
      <c r="H65" s="98"/>
      <c r="I65" s="143">
        <f>'Rozpočet Pol'!G681</f>
        <v>0</v>
      </c>
      <c r="J65" s="143"/>
    </row>
    <row r="66" spans="1:10" ht="25.5" customHeight="1">
      <c r="A66" s="88"/>
      <c r="B66" s="90" t="s">
        <v>20</v>
      </c>
      <c r="C66" s="144" t="s">
        <v>21</v>
      </c>
      <c r="D66" s="145"/>
      <c r="E66" s="145"/>
      <c r="F66" s="97" t="s">
        <v>20</v>
      </c>
      <c r="G66" s="98"/>
      <c r="H66" s="98"/>
      <c r="I66" s="143">
        <f>'Rozpočet Pol'!G688</f>
        <v>0</v>
      </c>
      <c r="J66" s="143"/>
    </row>
    <row r="67" spans="1:10" ht="25.5" customHeight="1">
      <c r="A67" s="88"/>
      <c r="B67" s="96" t="s">
        <v>84</v>
      </c>
      <c r="C67" s="147" t="s">
        <v>85</v>
      </c>
      <c r="D67" s="148"/>
      <c r="E67" s="148"/>
      <c r="F67" s="99" t="s">
        <v>17</v>
      </c>
      <c r="G67" s="100"/>
      <c r="H67" s="100"/>
      <c r="I67" s="146">
        <f>'Rozpočet Pol'!G692</f>
        <v>0</v>
      </c>
      <c r="J67" s="146"/>
    </row>
    <row r="68" spans="1:10" ht="25.5" customHeight="1">
      <c r="A68" s="89"/>
      <c r="B68" s="93" t="s">
        <v>43</v>
      </c>
      <c r="C68" s="93"/>
      <c r="D68" s="94"/>
      <c r="E68" s="94"/>
      <c r="F68" s="101"/>
      <c r="G68" s="102"/>
      <c r="H68" s="102"/>
      <c r="I68" s="236">
        <f>SUM(I47:I67)</f>
        <v>0</v>
      </c>
      <c r="J68" s="236"/>
    </row>
    <row r="69" spans="1:10">
      <c r="F69" s="74"/>
      <c r="G69" s="74"/>
      <c r="H69" s="74"/>
      <c r="I69" s="74"/>
      <c r="J69" s="74"/>
    </row>
    <row r="70" spans="1:10">
      <c r="F70" s="74"/>
      <c r="G70" s="74"/>
      <c r="H70" s="74"/>
      <c r="I70" s="74"/>
      <c r="J70" s="74"/>
    </row>
    <row r="71" spans="1:10">
      <c r="F71" s="74"/>
      <c r="G71" s="74"/>
      <c r="H71" s="74"/>
      <c r="I71" s="74"/>
      <c r="J71" s="7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" right="0" top="0" bottom="0" header="0" footer="0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3.15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6">
      <c r="A1" s="175" t="s">
        <v>86</v>
      </c>
      <c r="B1" s="175"/>
      <c r="C1" s="176"/>
      <c r="D1" s="175"/>
      <c r="E1" s="175"/>
      <c r="F1" s="175"/>
      <c r="G1" s="175"/>
    </row>
    <row r="2" spans="1:7" ht="24.95" customHeight="1">
      <c r="A2" s="237" t="s">
        <v>87</v>
      </c>
      <c r="B2" s="238"/>
      <c r="C2" s="239"/>
      <c r="D2" s="239"/>
      <c r="E2" s="239"/>
      <c r="F2" s="239"/>
      <c r="G2" s="240"/>
    </row>
    <row r="3" spans="1:7" ht="24.95" hidden="1" customHeight="1">
      <c r="A3" s="237" t="s">
        <v>88</v>
      </c>
      <c r="B3" s="238"/>
      <c r="C3" s="239"/>
      <c r="D3" s="239"/>
      <c r="E3" s="239"/>
      <c r="F3" s="239"/>
      <c r="G3" s="240"/>
    </row>
    <row r="4" spans="1:7" ht="24.95" hidden="1" customHeight="1">
      <c r="A4" s="237" t="s">
        <v>89</v>
      </c>
      <c r="B4" s="238"/>
      <c r="C4" s="239"/>
      <c r="D4" s="239"/>
      <c r="E4" s="239"/>
      <c r="F4" s="239"/>
      <c r="G4" s="240"/>
    </row>
    <row r="5" spans="1:7" hidden="1">
      <c r="B5" s="5"/>
      <c r="C5" s="6"/>
      <c r="D5" s="7"/>
    </row>
  </sheetData>
  <customSheetViews>
    <customSheetView guid="{B7E7C763-C459-487D-8ABA-5CFDDFBD5A84}">
      <selection activeCell="E19" sqref="E19"/>
      <pageMargins left="0" right="0" top="0" bottom="0" header="0" footer="0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715"/>
  <sheetViews>
    <sheetView workbookViewId="0">
      <selection sqref="A1:G1"/>
    </sheetView>
  </sheetViews>
  <sheetFormatPr defaultRowHeight="13.15" outlineLevelRow="1"/>
  <cols>
    <col min="1" max="1" width="4.28515625" customWidth="1"/>
    <col min="2" max="2" width="14.42578125" style="73" customWidth="1"/>
    <col min="3" max="3" width="38.28515625" style="73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>
      <c r="A1" s="196" t="s">
        <v>86</v>
      </c>
      <c r="B1" s="196"/>
      <c r="C1" s="196"/>
      <c r="D1" s="196"/>
      <c r="E1" s="196"/>
      <c r="F1" s="196"/>
      <c r="G1" s="196"/>
      <c r="AE1" t="s">
        <v>90</v>
      </c>
    </row>
    <row r="2" spans="1:60" ht="25.15" customHeight="1">
      <c r="A2" s="237" t="s">
        <v>91</v>
      </c>
      <c r="B2" s="238"/>
      <c r="C2" s="241" t="s">
        <v>5</v>
      </c>
      <c r="D2" s="242"/>
      <c r="E2" s="242"/>
      <c r="F2" s="242"/>
      <c r="G2" s="197"/>
      <c r="AE2" t="s">
        <v>92</v>
      </c>
    </row>
    <row r="3" spans="1:60" ht="25.15" customHeight="1">
      <c r="A3" s="237" t="s">
        <v>88</v>
      </c>
      <c r="B3" s="238"/>
      <c r="C3" s="241" t="s">
        <v>7</v>
      </c>
      <c r="D3" s="242"/>
      <c r="E3" s="242"/>
      <c r="F3" s="242"/>
      <c r="G3" s="197"/>
      <c r="AE3" t="s">
        <v>93</v>
      </c>
    </row>
    <row r="4" spans="1:60" ht="25.15" hidden="1" customHeight="1">
      <c r="A4" s="237" t="s">
        <v>89</v>
      </c>
      <c r="B4" s="238"/>
      <c r="C4" s="241"/>
      <c r="D4" s="242"/>
      <c r="E4" s="242"/>
      <c r="F4" s="242"/>
      <c r="G4" s="197"/>
      <c r="AE4" t="s">
        <v>94</v>
      </c>
    </row>
    <row r="5" spans="1:60" hidden="1">
      <c r="A5" s="243" t="s">
        <v>95</v>
      </c>
      <c r="B5" s="105"/>
      <c r="C5" s="105"/>
      <c r="D5" s="106"/>
      <c r="E5" s="106"/>
      <c r="F5" s="106"/>
      <c r="G5" s="244"/>
      <c r="AE5" t="s">
        <v>96</v>
      </c>
    </row>
    <row r="7" spans="1:60" ht="39.6">
      <c r="A7" s="245" t="s">
        <v>97</v>
      </c>
      <c r="B7" s="246" t="s">
        <v>98</v>
      </c>
      <c r="C7" s="246" t="s">
        <v>99</v>
      </c>
      <c r="D7" s="245" t="s">
        <v>100</v>
      </c>
      <c r="E7" s="245" t="s">
        <v>101</v>
      </c>
      <c r="F7" s="107" t="s">
        <v>102</v>
      </c>
      <c r="G7" s="245" t="s">
        <v>16</v>
      </c>
      <c r="H7" s="124" t="s">
        <v>103</v>
      </c>
      <c r="I7" s="124" t="s">
        <v>104</v>
      </c>
      <c r="J7" s="124" t="s">
        <v>105</v>
      </c>
      <c r="K7" s="124" t="s">
        <v>106</v>
      </c>
      <c r="L7" s="124" t="s">
        <v>107</v>
      </c>
      <c r="M7" s="124" t="s">
        <v>108</v>
      </c>
      <c r="N7" s="124" t="s">
        <v>109</v>
      </c>
      <c r="O7" s="124" t="s">
        <v>110</v>
      </c>
      <c r="P7" s="124" t="s">
        <v>111</v>
      </c>
      <c r="Q7" s="124" t="s">
        <v>112</v>
      </c>
      <c r="R7" s="124" t="s">
        <v>113</v>
      </c>
      <c r="S7" s="124" t="s">
        <v>114</v>
      </c>
      <c r="T7" s="124" t="s">
        <v>115</v>
      </c>
      <c r="U7" s="124" t="s">
        <v>116</v>
      </c>
    </row>
    <row r="8" spans="1:60">
      <c r="A8" s="125" t="s">
        <v>117</v>
      </c>
      <c r="B8" s="126" t="s">
        <v>48</v>
      </c>
      <c r="C8" s="127" t="s">
        <v>49</v>
      </c>
      <c r="D8" s="112"/>
      <c r="E8" s="128"/>
      <c r="F8" s="129"/>
      <c r="G8" s="129">
        <f>SUMIF(AE9:AE15,"&lt;&gt;NOR",G9:G15)</f>
        <v>0</v>
      </c>
      <c r="H8" s="129"/>
      <c r="I8" s="129">
        <f>SUM(I9:I15)</f>
        <v>0</v>
      </c>
      <c r="J8" s="129"/>
      <c r="K8" s="129">
        <f>SUM(K9:K15)</f>
        <v>0</v>
      </c>
      <c r="L8" s="129"/>
      <c r="M8" s="129">
        <f>SUM(M9:M15)</f>
        <v>0</v>
      </c>
      <c r="N8" s="112"/>
      <c r="O8" s="112">
        <f>SUM(O9:O15)</f>
        <v>2.6273900000000001</v>
      </c>
      <c r="P8" s="112"/>
      <c r="Q8" s="112">
        <f>SUM(Q9:Q15)</f>
        <v>0</v>
      </c>
      <c r="R8" s="112"/>
      <c r="S8" s="112"/>
      <c r="T8" s="125"/>
      <c r="U8" s="112">
        <f>SUM(U9:U15)</f>
        <v>5.18</v>
      </c>
      <c r="AE8" t="s">
        <v>118</v>
      </c>
    </row>
    <row r="9" spans="1:60" ht="20.45" outlineLevel="1">
      <c r="A9" s="109">
        <v>1</v>
      </c>
      <c r="B9" s="109" t="s">
        <v>119</v>
      </c>
      <c r="C9" s="136" t="s">
        <v>120</v>
      </c>
      <c r="D9" s="113" t="s">
        <v>121</v>
      </c>
      <c r="E9" s="118">
        <v>1.3475999999999999</v>
      </c>
      <c r="F9" s="121">
        <f>H9+J9</f>
        <v>0</v>
      </c>
      <c r="G9" s="122">
        <f>ROUND(E9*F9,2)</f>
        <v>0</v>
      </c>
      <c r="H9" s="122"/>
      <c r="I9" s="122">
        <f>ROUND(E9*H9,2)</f>
        <v>0</v>
      </c>
      <c r="J9" s="122"/>
      <c r="K9" s="122">
        <f>ROUND(E9*J9,2)</f>
        <v>0</v>
      </c>
      <c r="L9" s="122">
        <v>21</v>
      </c>
      <c r="M9" s="122">
        <f>G9*(1+L9/100)</f>
        <v>0</v>
      </c>
      <c r="N9" s="113">
        <v>1.9496800000000001</v>
      </c>
      <c r="O9" s="113">
        <f>ROUND(E9*N9,5)</f>
        <v>2.6273900000000001</v>
      </c>
      <c r="P9" s="113">
        <v>0</v>
      </c>
      <c r="Q9" s="113">
        <f>ROUND(E9*P9,5)</f>
        <v>0</v>
      </c>
      <c r="R9" s="113"/>
      <c r="S9" s="113"/>
      <c r="T9" s="114">
        <v>3.8460000000000001</v>
      </c>
      <c r="U9" s="113">
        <f>ROUND(E9*T9,2)</f>
        <v>5.18</v>
      </c>
      <c r="V9" s="108"/>
      <c r="W9" s="108"/>
      <c r="X9" s="108"/>
      <c r="Y9" s="108"/>
      <c r="Z9" s="108"/>
      <c r="AA9" s="108"/>
      <c r="AB9" s="108"/>
      <c r="AC9" s="108"/>
      <c r="AD9" s="108"/>
      <c r="AE9" s="108" t="s">
        <v>122</v>
      </c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1">
      <c r="A10" s="109"/>
      <c r="B10" s="109"/>
      <c r="C10" s="137" t="s">
        <v>123</v>
      </c>
      <c r="D10" s="115"/>
      <c r="E10" s="119">
        <v>0.1086</v>
      </c>
      <c r="F10" s="122"/>
      <c r="G10" s="122"/>
      <c r="H10" s="122"/>
      <c r="I10" s="122"/>
      <c r="J10" s="122"/>
      <c r="K10" s="122"/>
      <c r="L10" s="122"/>
      <c r="M10" s="122"/>
      <c r="N10" s="113"/>
      <c r="O10" s="113"/>
      <c r="P10" s="113"/>
      <c r="Q10" s="113"/>
      <c r="R10" s="113"/>
      <c r="S10" s="113"/>
      <c r="T10" s="114"/>
      <c r="U10" s="113"/>
      <c r="V10" s="108"/>
      <c r="W10" s="108"/>
      <c r="X10" s="108"/>
      <c r="Y10" s="108"/>
      <c r="Z10" s="108"/>
      <c r="AA10" s="108"/>
      <c r="AB10" s="108"/>
      <c r="AC10" s="108"/>
      <c r="AD10" s="108"/>
      <c r="AE10" s="108" t="s">
        <v>124</v>
      </c>
      <c r="AF10" s="108">
        <v>0</v>
      </c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1">
      <c r="A11" s="109"/>
      <c r="B11" s="109"/>
      <c r="C11" s="137" t="s">
        <v>125</v>
      </c>
      <c r="D11" s="115"/>
      <c r="E11" s="119">
        <v>0.2535</v>
      </c>
      <c r="F11" s="122"/>
      <c r="G11" s="122"/>
      <c r="H11" s="122"/>
      <c r="I11" s="122"/>
      <c r="J11" s="122"/>
      <c r="K11" s="122"/>
      <c r="L11" s="122"/>
      <c r="M11" s="122"/>
      <c r="N11" s="113"/>
      <c r="O11" s="113"/>
      <c r="P11" s="113"/>
      <c r="Q11" s="113"/>
      <c r="R11" s="113"/>
      <c r="S11" s="113"/>
      <c r="T11" s="114"/>
      <c r="U11" s="113"/>
      <c r="V11" s="108"/>
      <c r="W11" s="108"/>
      <c r="X11" s="108"/>
      <c r="Y11" s="108"/>
      <c r="Z11" s="108"/>
      <c r="AA11" s="108"/>
      <c r="AB11" s="108"/>
      <c r="AC11" s="108"/>
      <c r="AD11" s="108"/>
      <c r="AE11" s="108" t="s">
        <v>124</v>
      </c>
      <c r="AF11" s="108">
        <v>0</v>
      </c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>
      <c r="A12" s="109"/>
      <c r="B12" s="109"/>
      <c r="C12" s="137" t="s">
        <v>126</v>
      </c>
      <c r="D12" s="115"/>
      <c r="E12" s="119">
        <v>0.2535</v>
      </c>
      <c r="F12" s="122"/>
      <c r="G12" s="122"/>
      <c r="H12" s="122"/>
      <c r="I12" s="122"/>
      <c r="J12" s="122"/>
      <c r="K12" s="122"/>
      <c r="L12" s="122"/>
      <c r="M12" s="122"/>
      <c r="N12" s="113"/>
      <c r="O12" s="113"/>
      <c r="P12" s="113"/>
      <c r="Q12" s="113"/>
      <c r="R12" s="113"/>
      <c r="S12" s="113"/>
      <c r="T12" s="114"/>
      <c r="U12" s="113"/>
      <c r="V12" s="108"/>
      <c r="W12" s="108"/>
      <c r="X12" s="108"/>
      <c r="Y12" s="108"/>
      <c r="Z12" s="108"/>
      <c r="AA12" s="108"/>
      <c r="AB12" s="108"/>
      <c r="AC12" s="108"/>
      <c r="AD12" s="108"/>
      <c r="AE12" s="108" t="s">
        <v>124</v>
      </c>
      <c r="AF12" s="108">
        <v>0</v>
      </c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>
      <c r="A13" s="109"/>
      <c r="B13" s="109"/>
      <c r="C13" s="137" t="s">
        <v>127</v>
      </c>
      <c r="D13" s="115"/>
      <c r="E13" s="119">
        <v>0.26400000000000001</v>
      </c>
      <c r="F13" s="122"/>
      <c r="G13" s="122"/>
      <c r="H13" s="122"/>
      <c r="I13" s="122"/>
      <c r="J13" s="122"/>
      <c r="K13" s="122"/>
      <c r="L13" s="122"/>
      <c r="M13" s="122"/>
      <c r="N13" s="113"/>
      <c r="O13" s="113"/>
      <c r="P13" s="113"/>
      <c r="Q13" s="113"/>
      <c r="R13" s="113"/>
      <c r="S13" s="113"/>
      <c r="T13" s="114"/>
      <c r="U13" s="113"/>
      <c r="V13" s="108"/>
      <c r="W13" s="108"/>
      <c r="X13" s="108"/>
      <c r="Y13" s="108"/>
      <c r="Z13" s="108"/>
      <c r="AA13" s="108"/>
      <c r="AB13" s="108"/>
      <c r="AC13" s="108"/>
      <c r="AD13" s="108"/>
      <c r="AE13" s="108" t="s">
        <v>124</v>
      </c>
      <c r="AF13" s="108">
        <v>0</v>
      </c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>
      <c r="A14" s="109"/>
      <c r="B14" s="109"/>
      <c r="C14" s="137" t="s">
        <v>128</v>
      </c>
      <c r="D14" s="115"/>
      <c r="E14" s="119">
        <v>0.26400000000000001</v>
      </c>
      <c r="F14" s="122"/>
      <c r="G14" s="122"/>
      <c r="H14" s="122"/>
      <c r="I14" s="122"/>
      <c r="J14" s="122"/>
      <c r="K14" s="122"/>
      <c r="L14" s="122"/>
      <c r="M14" s="122"/>
      <c r="N14" s="113"/>
      <c r="O14" s="113"/>
      <c r="P14" s="113"/>
      <c r="Q14" s="113"/>
      <c r="R14" s="113"/>
      <c r="S14" s="113"/>
      <c r="T14" s="114"/>
      <c r="U14" s="113"/>
      <c r="V14" s="108"/>
      <c r="W14" s="108"/>
      <c r="X14" s="108"/>
      <c r="Y14" s="108"/>
      <c r="Z14" s="108"/>
      <c r="AA14" s="108"/>
      <c r="AB14" s="108"/>
      <c r="AC14" s="108"/>
      <c r="AD14" s="108"/>
      <c r="AE14" s="108" t="s">
        <v>124</v>
      </c>
      <c r="AF14" s="108">
        <v>0</v>
      </c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1">
      <c r="A15" s="109"/>
      <c r="B15" s="109"/>
      <c r="C15" s="137" t="s">
        <v>129</v>
      </c>
      <c r="D15" s="115"/>
      <c r="E15" s="119">
        <v>0.20399999999999999</v>
      </c>
      <c r="F15" s="122"/>
      <c r="G15" s="122"/>
      <c r="H15" s="122"/>
      <c r="I15" s="122"/>
      <c r="J15" s="122"/>
      <c r="K15" s="122"/>
      <c r="L15" s="122"/>
      <c r="M15" s="122"/>
      <c r="N15" s="113"/>
      <c r="O15" s="113"/>
      <c r="P15" s="113"/>
      <c r="Q15" s="113"/>
      <c r="R15" s="113"/>
      <c r="S15" s="113"/>
      <c r="T15" s="114"/>
      <c r="U15" s="113"/>
      <c r="V15" s="108"/>
      <c r="W15" s="108"/>
      <c r="X15" s="108"/>
      <c r="Y15" s="108"/>
      <c r="Z15" s="108"/>
      <c r="AA15" s="108"/>
      <c r="AB15" s="108"/>
      <c r="AC15" s="108"/>
      <c r="AD15" s="108"/>
      <c r="AE15" s="108" t="s">
        <v>124</v>
      </c>
      <c r="AF15" s="108">
        <v>0</v>
      </c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>
      <c r="A16" s="110" t="s">
        <v>117</v>
      </c>
      <c r="B16" s="110" t="s">
        <v>50</v>
      </c>
      <c r="C16" s="138" t="s">
        <v>51</v>
      </c>
      <c r="D16" s="116"/>
      <c r="E16" s="120"/>
      <c r="F16" s="123"/>
      <c r="G16" s="123">
        <f>SUMIF(AE17:AE36,"&lt;&gt;NOR",G17:G36)</f>
        <v>0</v>
      </c>
      <c r="H16" s="123"/>
      <c r="I16" s="123">
        <f>SUM(I17:I36)</f>
        <v>0</v>
      </c>
      <c r="J16" s="123"/>
      <c r="K16" s="123">
        <f>SUM(K17:K36)</f>
        <v>0</v>
      </c>
      <c r="L16" s="123"/>
      <c r="M16" s="123">
        <f>SUM(M17:M36)</f>
        <v>0</v>
      </c>
      <c r="N16" s="116"/>
      <c r="O16" s="116">
        <f>SUM(O17:O36)</f>
        <v>0.20612999999999998</v>
      </c>
      <c r="P16" s="116"/>
      <c r="Q16" s="116">
        <f>SUM(Q17:Q36)</f>
        <v>0</v>
      </c>
      <c r="R16" s="116"/>
      <c r="S16" s="116"/>
      <c r="T16" s="117"/>
      <c r="U16" s="116">
        <f>SUM(U17:U36)</f>
        <v>15.549999999999999</v>
      </c>
      <c r="AE16" t="s">
        <v>118</v>
      </c>
    </row>
    <row r="17" spans="1:60" outlineLevel="1">
      <c r="A17" s="109">
        <v>2</v>
      </c>
      <c r="B17" s="109" t="s">
        <v>130</v>
      </c>
      <c r="C17" s="136" t="s">
        <v>131</v>
      </c>
      <c r="D17" s="113" t="s">
        <v>132</v>
      </c>
      <c r="E17" s="118">
        <v>56.32</v>
      </c>
      <c r="F17" s="121">
        <f>H17+J17</f>
        <v>0</v>
      </c>
      <c r="G17" s="122">
        <f>ROUND(E17*F17,2)</f>
        <v>0</v>
      </c>
      <c r="H17" s="122"/>
      <c r="I17" s="122">
        <f>ROUND(E17*H17,2)</f>
        <v>0</v>
      </c>
      <c r="J17" s="122"/>
      <c r="K17" s="122">
        <f>ROUND(E17*J17,2)</f>
        <v>0</v>
      </c>
      <c r="L17" s="122">
        <v>21</v>
      </c>
      <c r="M17" s="122">
        <f>G17*(1+L17/100)</f>
        <v>0</v>
      </c>
      <c r="N17" s="113">
        <v>1.9000000000000001E-4</v>
      </c>
      <c r="O17" s="113">
        <f>ROUND(E17*N17,5)</f>
        <v>1.0699999999999999E-2</v>
      </c>
      <c r="P17" s="113">
        <v>0</v>
      </c>
      <c r="Q17" s="113">
        <f>ROUND(E17*P17,5)</f>
        <v>0</v>
      </c>
      <c r="R17" s="113"/>
      <c r="S17" s="113"/>
      <c r="T17" s="114">
        <v>5.1999999999999998E-2</v>
      </c>
      <c r="U17" s="113">
        <f>ROUND(E17*T17,2)</f>
        <v>2.93</v>
      </c>
      <c r="V17" s="108"/>
      <c r="W17" s="108"/>
      <c r="X17" s="108"/>
      <c r="Y17" s="108"/>
      <c r="Z17" s="108"/>
      <c r="AA17" s="108"/>
      <c r="AB17" s="108"/>
      <c r="AC17" s="108"/>
      <c r="AD17" s="108"/>
      <c r="AE17" s="108" t="s">
        <v>122</v>
      </c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>
      <c r="A18" s="109"/>
      <c r="B18" s="109"/>
      <c r="C18" s="137" t="s">
        <v>133</v>
      </c>
      <c r="D18" s="115"/>
      <c r="E18" s="119">
        <v>2.5</v>
      </c>
      <c r="F18" s="122"/>
      <c r="G18" s="122"/>
      <c r="H18" s="122"/>
      <c r="I18" s="122"/>
      <c r="J18" s="122"/>
      <c r="K18" s="122"/>
      <c r="L18" s="122"/>
      <c r="M18" s="122"/>
      <c r="N18" s="113"/>
      <c r="O18" s="113"/>
      <c r="P18" s="113"/>
      <c r="Q18" s="113"/>
      <c r="R18" s="113"/>
      <c r="S18" s="113"/>
      <c r="T18" s="114"/>
      <c r="U18" s="113"/>
      <c r="V18" s="108"/>
      <c r="W18" s="108"/>
      <c r="X18" s="108"/>
      <c r="Y18" s="108"/>
      <c r="Z18" s="108"/>
      <c r="AA18" s="108"/>
      <c r="AB18" s="108"/>
      <c r="AC18" s="108"/>
      <c r="AD18" s="108"/>
      <c r="AE18" s="108" t="s">
        <v>124</v>
      </c>
      <c r="AF18" s="108">
        <v>0</v>
      </c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>
      <c r="A19" s="109"/>
      <c r="B19" s="109"/>
      <c r="C19" s="137" t="s">
        <v>134</v>
      </c>
      <c r="D19" s="115"/>
      <c r="E19" s="119">
        <v>1.8</v>
      </c>
      <c r="F19" s="122"/>
      <c r="G19" s="122"/>
      <c r="H19" s="122"/>
      <c r="I19" s="122"/>
      <c r="J19" s="122"/>
      <c r="K19" s="122"/>
      <c r="L19" s="122"/>
      <c r="M19" s="122"/>
      <c r="N19" s="113"/>
      <c r="O19" s="113"/>
      <c r="P19" s="113"/>
      <c r="Q19" s="113"/>
      <c r="R19" s="113"/>
      <c r="S19" s="113"/>
      <c r="T19" s="114"/>
      <c r="U19" s="113"/>
      <c r="V19" s="108"/>
      <c r="W19" s="108"/>
      <c r="X19" s="108"/>
      <c r="Y19" s="108"/>
      <c r="Z19" s="108"/>
      <c r="AA19" s="108"/>
      <c r="AB19" s="108"/>
      <c r="AC19" s="108"/>
      <c r="AD19" s="108"/>
      <c r="AE19" s="108" t="s">
        <v>124</v>
      </c>
      <c r="AF19" s="108">
        <v>0</v>
      </c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1">
      <c r="A20" s="109"/>
      <c r="B20" s="109"/>
      <c r="C20" s="137" t="s">
        <v>135</v>
      </c>
      <c r="D20" s="115"/>
      <c r="E20" s="119">
        <v>1.9</v>
      </c>
      <c r="F20" s="122"/>
      <c r="G20" s="122"/>
      <c r="H20" s="122"/>
      <c r="I20" s="122"/>
      <c r="J20" s="122"/>
      <c r="K20" s="122"/>
      <c r="L20" s="122"/>
      <c r="M20" s="122"/>
      <c r="N20" s="113"/>
      <c r="O20" s="113"/>
      <c r="P20" s="113"/>
      <c r="Q20" s="113"/>
      <c r="R20" s="113"/>
      <c r="S20" s="113"/>
      <c r="T20" s="114"/>
      <c r="U20" s="113"/>
      <c r="V20" s="108"/>
      <c r="W20" s="108"/>
      <c r="X20" s="108"/>
      <c r="Y20" s="108"/>
      <c r="Z20" s="108"/>
      <c r="AA20" s="108"/>
      <c r="AB20" s="108"/>
      <c r="AC20" s="108"/>
      <c r="AD20" s="108"/>
      <c r="AE20" s="108" t="s">
        <v>124</v>
      </c>
      <c r="AF20" s="108">
        <v>0</v>
      </c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>
      <c r="A21" s="109"/>
      <c r="B21" s="109"/>
      <c r="C21" s="137" t="s">
        <v>136</v>
      </c>
      <c r="D21" s="115"/>
      <c r="E21" s="119">
        <v>8</v>
      </c>
      <c r="F21" s="122"/>
      <c r="G21" s="122"/>
      <c r="H21" s="122"/>
      <c r="I21" s="122"/>
      <c r="J21" s="122"/>
      <c r="K21" s="122"/>
      <c r="L21" s="122"/>
      <c r="M21" s="122"/>
      <c r="N21" s="113"/>
      <c r="O21" s="113"/>
      <c r="P21" s="113"/>
      <c r="Q21" s="113"/>
      <c r="R21" s="113"/>
      <c r="S21" s="113"/>
      <c r="T21" s="114"/>
      <c r="U21" s="113"/>
      <c r="V21" s="108"/>
      <c r="W21" s="108"/>
      <c r="X21" s="108"/>
      <c r="Y21" s="108"/>
      <c r="Z21" s="108"/>
      <c r="AA21" s="108"/>
      <c r="AB21" s="108"/>
      <c r="AC21" s="108"/>
      <c r="AD21" s="108"/>
      <c r="AE21" s="108" t="s">
        <v>124</v>
      </c>
      <c r="AF21" s="108">
        <v>0</v>
      </c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1">
      <c r="A22" s="109"/>
      <c r="B22" s="109"/>
      <c r="C22" s="137" t="s">
        <v>137</v>
      </c>
      <c r="D22" s="115"/>
      <c r="E22" s="119">
        <v>11.28</v>
      </c>
      <c r="F22" s="122"/>
      <c r="G22" s="122"/>
      <c r="H22" s="122"/>
      <c r="I22" s="122"/>
      <c r="J22" s="122"/>
      <c r="K22" s="122"/>
      <c r="L22" s="122"/>
      <c r="M22" s="122"/>
      <c r="N22" s="113"/>
      <c r="O22" s="113"/>
      <c r="P22" s="113"/>
      <c r="Q22" s="113"/>
      <c r="R22" s="113"/>
      <c r="S22" s="113"/>
      <c r="T22" s="114"/>
      <c r="U22" s="113"/>
      <c r="V22" s="108"/>
      <c r="W22" s="108"/>
      <c r="X22" s="108"/>
      <c r="Y22" s="108"/>
      <c r="Z22" s="108"/>
      <c r="AA22" s="108"/>
      <c r="AB22" s="108"/>
      <c r="AC22" s="108"/>
      <c r="AD22" s="108"/>
      <c r="AE22" s="108" t="s">
        <v>124</v>
      </c>
      <c r="AF22" s="108">
        <v>0</v>
      </c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1">
      <c r="A23" s="109"/>
      <c r="B23" s="109"/>
      <c r="C23" s="137" t="s">
        <v>138</v>
      </c>
      <c r="D23" s="115"/>
      <c r="E23" s="119">
        <v>11.52</v>
      </c>
      <c r="F23" s="122"/>
      <c r="G23" s="122"/>
      <c r="H23" s="122"/>
      <c r="I23" s="122"/>
      <c r="J23" s="122"/>
      <c r="K23" s="122"/>
      <c r="L23" s="122"/>
      <c r="M23" s="122"/>
      <c r="N23" s="113"/>
      <c r="O23" s="113"/>
      <c r="P23" s="113"/>
      <c r="Q23" s="113"/>
      <c r="R23" s="113"/>
      <c r="S23" s="113"/>
      <c r="T23" s="114"/>
      <c r="U23" s="113"/>
      <c r="V23" s="108"/>
      <c r="W23" s="108"/>
      <c r="X23" s="108"/>
      <c r="Y23" s="108"/>
      <c r="Z23" s="108"/>
      <c r="AA23" s="108"/>
      <c r="AB23" s="108"/>
      <c r="AC23" s="108"/>
      <c r="AD23" s="108"/>
      <c r="AE23" s="108" t="s">
        <v>124</v>
      </c>
      <c r="AF23" s="108">
        <v>0</v>
      </c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>
      <c r="A24" s="109"/>
      <c r="B24" s="109"/>
      <c r="C24" s="137" t="s">
        <v>139</v>
      </c>
      <c r="D24" s="115"/>
      <c r="E24" s="119">
        <v>6.12</v>
      </c>
      <c r="F24" s="122"/>
      <c r="G24" s="122"/>
      <c r="H24" s="122"/>
      <c r="I24" s="122"/>
      <c r="J24" s="122"/>
      <c r="K24" s="122"/>
      <c r="L24" s="122"/>
      <c r="M24" s="122"/>
      <c r="N24" s="113"/>
      <c r="O24" s="113"/>
      <c r="P24" s="113"/>
      <c r="Q24" s="113"/>
      <c r="R24" s="113"/>
      <c r="S24" s="113"/>
      <c r="T24" s="114"/>
      <c r="U24" s="113"/>
      <c r="V24" s="108"/>
      <c r="W24" s="108"/>
      <c r="X24" s="108"/>
      <c r="Y24" s="108"/>
      <c r="Z24" s="108"/>
      <c r="AA24" s="108"/>
      <c r="AB24" s="108"/>
      <c r="AC24" s="108"/>
      <c r="AD24" s="108"/>
      <c r="AE24" s="108" t="s">
        <v>124</v>
      </c>
      <c r="AF24" s="108">
        <v>0</v>
      </c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1">
      <c r="A25" s="109"/>
      <c r="B25" s="109"/>
      <c r="C25" s="137" t="s">
        <v>140</v>
      </c>
      <c r="D25" s="115"/>
      <c r="E25" s="119">
        <v>10.199999999999999</v>
      </c>
      <c r="F25" s="122"/>
      <c r="G25" s="122"/>
      <c r="H25" s="122"/>
      <c r="I25" s="122"/>
      <c r="J25" s="122"/>
      <c r="K25" s="122"/>
      <c r="L25" s="122"/>
      <c r="M25" s="122"/>
      <c r="N25" s="113"/>
      <c r="O25" s="113"/>
      <c r="P25" s="113"/>
      <c r="Q25" s="113"/>
      <c r="R25" s="113"/>
      <c r="S25" s="113"/>
      <c r="T25" s="114"/>
      <c r="U25" s="113"/>
      <c r="V25" s="108"/>
      <c r="W25" s="108"/>
      <c r="X25" s="108"/>
      <c r="Y25" s="108"/>
      <c r="Z25" s="108"/>
      <c r="AA25" s="108"/>
      <c r="AB25" s="108"/>
      <c r="AC25" s="108"/>
      <c r="AD25" s="108"/>
      <c r="AE25" s="108" t="s">
        <v>124</v>
      </c>
      <c r="AF25" s="108">
        <v>0</v>
      </c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1">
      <c r="A26" s="109"/>
      <c r="B26" s="109"/>
      <c r="C26" s="137" t="s">
        <v>141</v>
      </c>
      <c r="D26" s="115"/>
      <c r="E26" s="119">
        <v>3</v>
      </c>
      <c r="F26" s="122"/>
      <c r="G26" s="122"/>
      <c r="H26" s="122"/>
      <c r="I26" s="122"/>
      <c r="J26" s="122"/>
      <c r="K26" s="122"/>
      <c r="L26" s="122"/>
      <c r="M26" s="122"/>
      <c r="N26" s="113"/>
      <c r="O26" s="113"/>
      <c r="P26" s="113"/>
      <c r="Q26" s="113"/>
      <c r="R26" s="113"/>
      <c r="S26" s="113"/>
      <c r="T26" s="114"/>
      <c r="U26" s="113"/>
      <c r="V26" s="108"/>
      <c r="W26" s="108"/>
      <c r="X26" s="108"/>
      <c r="Y26" s="108"/>
      <c r="Z26" s="108"/>
      <c r="AA26" s="108"/>
      <c r="AB26" s="108"/>
      <c r="AC26" s="108"/>
      <c r="AD26" s="108"/>
      <c r="AE26" s="108" t="s">
        <v>124</v>
      </c>
      <c r="AF26" s="108">
        <v>0</v>
      </c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1">
      <c r="A27" s="109">
        <v>3</v>
      </c>
      <c r="B27" s="109" t="s">
        <v>142</v>
      </c>
      <c r="C27" s="136" t="s">
        <v>143</v>
      </c>
      <c r="D27" s="113" t="s">
        <v>132</v>
      </c>
      <c r="E27" s="118">
        <v>56.32</v>
      </c>
      <c r="F27" s="121">
        <f>H27+J27</f>
        <v>0</v>
      </c>
      <c r="G27" s="122">
        <f>ROUND(E27*F27,2)</f>
        <v>0</v>
      </c>
      <c r="H27" s="122"/>
      <c r="I27" s="122">
        <f>ROUND(E27*H27,2)</f>
        <v>0</v>
      </c>
      <c r="J27" s="122"/>
      <c r="K27" s="122">
        <f>ROUND(E27*J27,2)</f>
        <v>0</v>
      </c>
      <c r="L27" s="122">
        <v>21</v>
      </c>
      <c r="M27" s="122">
        <f>G27*(1+L27/100)</f>
        <v>0</v>
      </c>
      <c r="N27" s="113">
        <v>3.47E-3</v>
      </c>
      <c r="O27" s="113">
        <f>ROUND(E27*N27,5)</f>
        <v>0.19542999999999999</v>
      </c>
      <c r="P27" s="113">
        <v>0</v>
      </c>
      <c r="Q27" s="113">
        <f>ROUND(E27*P27,5)</f>
        <v>0</v>
      </c>
      <c r="R27" s="113"/>
      <c r="S27" s="113"/>
      <c r="T27" s="114">
        <v>0.22400999999999999</v>
      </c>
      <c r="U27" s="113">
        <f>ROUND(E27*T27,2)</f>
        <v>12.62</v>
      </c>
      <c r="V27" s="108"/>
      <c r="W27" s="108"/>
      <c r="X27" s="108"/>
      <c r="Y27" s="108"/>
      <c r="Z27" s="108"/>
      <c r="AA27" s="108"/>
      <c r="AB27" s="108"/>
      <c r="AC27" s="108"/>
      <c r="AD27" s="108"/>
      <c r="AE27" s="108" t="s">
        <v>122</v>
      </c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1">
      <c r="A28" s="109"/>
      <c r="B28" s="109"/>
      <c r="C28" s="137" t="s">
        <v>133</v>
      </c>
      <c r="D28" s="115"/>
      <c r="E28" s="119">
        <v>2.5</v>
      </c>
      <c r="F28" s="122"/>
      <c r="G28" s="122"/>
      <c r="H28" s="122"/>
      <c r="I28" s="122"/>
      <c r="J28" s="122"/>
      <c r="K28" s="122"/>
      <c r="L28" s="122"/>
      <c r="M28" s="122"/>
      <c r="N28" s="113"/>
      <c r="O28" s="113"/>
      <c r="P28" s="113"/>
      <c r="Q28" s="113"/>
      <c r="R28" s="113"/>
      <c r="S28" s="113"/>
      <c r="T28" s="114"/>
      <c r="U28" s="113"/>
      <c r="V28" s="108"/>
      <c r="W28" s="108"/>
      <c r="X28" s="108"/>
      <c r="Y28" s="108"/>
      <c r="Z28" s="108"/>
      <c r="AA28" s="108"/>
      <c r="AB28" s="108"/>
      <c r="AC28" s="108"/>
      <c r="AD28" s="108"/>
      <c r="AE28" s="108" t="s">
        <v>124</v>
      </c>
      <c r="AF28" s="108">
        <v>0</v>
      </c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>
      <c r="A29" s="109"/>
      <c r="B29" s="109"/>
      <c r="C29" s="137" t="s">
        <v>134</v>
      </c>
      <c r="D29" s="115"/>
      <c r="E29" s="119">
        <v>1.8</v>
      </c>
      <c r="F29" s="122"/>
      <c r="G29" s="122"/>
      <c r="H29" s="122"/>
      <c r="I29" s="122"/>
      <c r="J29" s="122"/>
      <c r="K29" s="122"/>
      <c r="L29" s="122"/>
      <c r="M29" s="122"/>
      <c r="N29" s="113"/>
      <c r="O29" s="113"/>
      <c r="P29" s="113"/>
      <c r="Q29" s="113"/>
      <c r="R29" s="113"/>
      <c r="S29" s="113"/>
      <c r="T29" s="114"/>
      <c r="U29" s="113"/>
      <c r="V29" s="108"/>
      <c r="W29" s="108"/>
      <c r="X29" s="108"/>
      <c r="Y29" s="108"/>
      <c r="Z29" s="108"/>
      <c r="AA29" s="108"/>
      <c r="AB29" s="108"/>
      <c r="AC29" s="108"/>
      <c r="AD29" s="108"/>
      <c r="AE29" s="108" t="s">
        <v>124</v>
      </c>
      <c r="AF29" s="108">
        <v>0</v>
      </c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1">
      <c r="A30" s="109"/>
      <c r="B30" s="109"/>
      <c r="C30" s="137" t="s">
        <v>135</v>
      </c>
      <c r="D30" s="115"/>
      <c r="E30" s="119">
        <v>1.9</v>
      </c>
      <c r="F30" s="122"/>
      <c r="G30" s="122"/>
      <c r="H30" s="122"/>
      <c r="I30" s="122"/>
      <c r="J30" s="122"/>
      <c r="K30" s="122"/>
      <c r="L30" s="122"/>
      <c r="M30" s="122"/>
      <c r="N30" s="113"/>
      <c r="O30" s="113"/>
      <c r="P30" s="113"/>
      <c r="Q30" s="113"/>
      <c r="R30" s="113"/>
      <c r="S30" s="113"/>
      <c r="T30" s="114"/>
      <c r="U30" s="113"/>
      <c r="V30" s="108"/>
      <c r="W30" s="108"/>
      <c r="X30" s="108"/>
      <c r="Y30" s="108"/>
      <c r="Z30" s="108"/>
      <c r="AA30" s="108"/>
      <c r="AB30" s="108"/>
      <c r="AC30" s="108"/>
      <c r="AD30" s="108"/>
      <c r="AE30" s="108" t="s">
        <v>124</v>
      </c>
      <c r="AF30" s="108">
        <v>0</v>
      </c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1">
      <c r="A31" s="109"/>
      <c r="B31" s="109"/>
      <c r="C31" s="137" t="s">
        <v>136</v>
      </c>
      <c r="D31" s="115"/>
      <c r="E31" s="119">
        <v>8</v>
      </c>
      <c r="F31" s="122"/>
      <c r="G31" s="122"/>
      <c r="H31" s="122"/>
      <c r="I31" s="122"/>
      <c r="J31" s="122"/>
      <c r="K31" s="122"/>
      <c r="L31" s="122"/>
      <c r="M31" s="122"/>
      <c r="N31" s="113"/>
      <c r="O31" s="113"/>
      <c r="P31" s="113"/>
      <c r="Q31" s="113"/>
      <c r="R31" s="113"/>
      <c r="S31" s="113"/>
      <c r="T31" s="114"/>
      <c r="U31" s="113"/>
      <c r="V31" s="108"/>
      <c r="W31" s="108"/>
      <c r="X31" s="108"/>
      <c r="Y31" s="108"/>
      <c r="Z31" s="108"/>
      <c r="AA31" s="108"/>
      <c r="AB31" s="108"/>
      <c r="AC31" s="108"/>
      <c r="AD31" s="108"/>
      <c r="AE31" s="108" t="s">
        <v>124</v>
      </c>
      <c r="AF31" s="108">
        <v>0</v>
      </c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>
      <c r="A32" s="109"/>
      <c r="B32" s="109"/>
      <c r="C32" s="137" t="s">
        <v>137</v>
      </c>
      <c r="D32" s="115"/>
      <c r="E32" s="119">
        <v>11.28</v>
      </c>
      <c r="F32" s="122"/>
      <c r="G32" s="122"/>
      <c r="H32" s="122"/>
      <c r="I32" s="122"/>
      <c r="J32" s="122"/>
      <c r="K32" s="122"/>
      <c r="L32" s="122"/>
      <c r="M32" s="122"/>
      <c r="N32" s="113"/>
      <c r="O32" s="113"/>
      <c r="P32" s="113"/>
      <c r="Q32" s="113"/>
      <c r="R32" s="113"/>
      <c r="S32" s="113"/>
      <c r="T32" s="114"/>
      <c r="U32" s="113"/>
      <c r="V32" s="108"/>
      <c r="W32" s="108"/>
      <c r="X32" s="108"/>
      <c r="Y32" s="108"/>
      <c r="Z32" s="108"/>
      <c r="AA32" s="108"/>
      <c r="AB32" s="108"/>
      <c r="AC32" s="108"/>
      <c r="AD32" s="108"/>
      <c r="AE32" s="108" t="s">
        <v>124</v>
      </c>
      <c r="AF32" s="108">
        <v>0</v>
      </c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1">
      <c r="A33" s="109"/>
      <c r="B33" s="109"/>
      <c r="C33" s="137" t="s">
        <v>138</v>
      </c>
      <c r="D33" s="115"/>
      <c r="E33" s="119">
        <v>11.52</v>
      </c>
      <c r="F33" s="122"/>
      <c r="G33" s="122"/>
      <c r="H33" s="122"/>
      <c r="I33" s="122"/>
      <c r="J33" s="122"/>
      <c r="K33" s="122"/>
      <c r="L33" s="122"/>
      <c r="M33" s="122"/>
      <c r="N33" s="113"/>
      <c r="O33" s="113"/>
      <c r="P33" s="113"/>
      <c r="Q33" s="113"/>
      <c r="R33" s="113"/>
      <c r="S33" s="113"/>
      <c r="T33" s="114"/>
      <c r="U33" s="113"/>
      <c r="V33" s="108"/>
      <c r="W33" s="108"/>
      <c r="X33" s="108"/>
      <c r="Y33" s="108"/>
      <c r="Z33" s="108"/>
      <c r="AA33" s="108"/>
      <c r="AB33" s="108"/>
      <c r="AC33" s="108"/>
      <c r="AD33" s="108"/>
      <c r="AE33" s="108" t="s">
        <v>124</v>
      </c>
      <c r="AF33" s="108">
        <v>0</v>
      </c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1">
      <c r="A34" s="109"/>
      <c r="B34" s="109"/>
      <c r="C34" s="137" t="s">
        <v>139</v>
      </c>
      <c r="D34" s="115"/>
      <c r="E34" s="119">
        <v>6.12</v>
      </c>
      <c r="F34" s="122"/>
      <c r="G34" s="122"/>
      <c r="H34" s="122"/>
      <c r="I34" s="122"/>
      <c r="J34" s="122"/>
      <c r="K34" s="122"/>
      <c r="L34" s="122"/>
      <c r="M34" s="122"/>
      <c r="N34" s="113"/>
      <c r="O34" s="113"/>
      <c r="P34" s="113"/>
      <c r="Q34" s="113"/>
      <c r="R34" s="113"/>
      <c r="S34" s="113"/>
      <c r="T34" s="114"/>
      <c r="U34" s="113"/>
      <c r="V34" s="108"/>
      <c r="W34" s="108"/>
      <c r="X34" s="108"/>
      <c r="Y34" s="108"/>
      <c r="Z34" s="108"/>
      <c r="AA34" s="108"/>
      <c r="AB34" s="108"/>
      <c r="AC34" s="108"/>
      <c r="AD34" s="108"/>
      <c r="AE34" s="108" t="s">
        <v>124</v>
      </c>
      <c r="AF34" s="108">
        <v>0</v>
      </c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1">
      <c r="A35" s="109"/>
      <c r="B35" s="109"/>
      <c r="C35" s="137" t="s">
        <v>140</v>
      </c>
      <c r="D35" s="115"/>
      <c r="E35" s="119">
        <v>10.199999999999999</v>
      </c>
      <c r="F35" s="122"/>
      <c r="G35" s="122"/>
      <c r="H35" s="122"/>
      <c r="I35" s="122"/>
      <c r="J35" s="122"/>
      <c r="K35" s="122"/>
      <c r="L35" s="122"/>
      <c r="M35" s="122"/>
      <c r="N35" s="113"/>
      <c r="O35" s="113"/>
      <c r="P35" s="113"/>
      <c r="Q35" s="113"/>
      <c r="R35" s="113"/>
      <c r="S35" s="113"/>
      <c r="T35" s="114"/>
      <c r="U35" s="113"/>
      <c r="V35" s="108"/>
      <c r="W35" s="108"/>
      <c r="X35" s="108"/>
      <c r="Y35" s="108"/>
      <c r="Z35" s="108"/>
      <c r="AA35" s="108"/>
      <c r="AB35" s="108"/>
      <c r="AC35" s="108"/>
      <c r="AD35" s="108"/>
      <c r="AE35" s="108" t="s">
        <v>124</v>
      </c>
      <c r="AF35" s="108">
        <v>0</v>
      </c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1">
      <c r="A36" s="109"/>
      <c r="B36" s="109"/>
      <c r="C36" s="137" t="s">
        <v>141</v>
      </c>
      <c r="D36" s="115"/>
      <c r="E36" s="119">
        <v>3</v>
      </c>
      <c r="F36" s="122"/>
      <c r="G36" s="122"/>
      <c r="H36" s="122"/>
      <c r="I36" s="122"/>
      <c r="J36" s="122"/>
      <c r="K36" s="122"/>
      <c r="L36" s="122"/>
      <c r="M36" s="122"/>
      <c r="N36" s="113"/>
      <c r="O36" s="113"/>
      <c r="P36" s="113"/>
      <c r="Q36" s="113"/>
      <c r="R36" s="113"/>
      <c r="S36" s="113"/>
      <c r="T36" s="114"/>
      <c r="U36" s="113"/>
      <c r="V36" s="108"/>
      <c r="W36" s="108"/>
      <c r="X36" s="108"/>
      <c r="Y36" s="108"/>
      <c r="Z36" s="108"/>
      <c r="AA36" s="108"/>
      <c r="AB36" s="108"/>
      <c r="AC36" s="108"/>
      <c r="AD36" s="108"/>
      <c r="AE36" s="108" t="s">
        <v>124</v>
      </c>
      <c r="AF36" s="108">
        <v>0</v>
      </c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>
      <c r="A37" s="110" t="s">
        <v>117</v>
      </c>
      <c r="B37" s="110" t="s">
        <v>52</v>
      </c>
      <c r="C37" s="138" t="s">
        <v>53</v>
      </c>
      <c r="D37" s="116"/>
      <c r="E37" s="120"/>
      <c r="F37" s="123"/>
      <c r="G37" s="123">
        <f>SUMIF(AE38:AE47,"&lt;&gt;NOR",G38:G47)</f>
        <v>0</v>
      </c>
      <c r="H37" s="123"/>
      <c r="I37" s="123">
        <f>SUM(I38:I47)</f>
        <v>0</v>
      </c>
      <c r="J37" s="123"/>
      <c r="K37" s="123">
        <f>SUM(K38:K47)</f>
        <v>0</v>
      </c>
      <c r="L37" s="123"/>
      <c r="M37" s="123">
        <f>SUM(M38:M47)</f>
        <v>0</v>
      </c>
      <c r="N37" s="116"/>
      <c r="O37" s="116">
        <f>SUM(O38:O47)</f>
        <v>0.27653</v>
      </c>
      <c r="P37" s="116"/>
      <c r="Q37" s="116">
        <f>SUM(Q38:Q47)</f>
        <v>0</v>
      </c>
      <c r="R37" s="116"/>
      <c r="S37" s="116"/>
      <c r="T37" s="117"/>
      <c r="U37" s="116">
        <f>SUM(U38:U47)</f>
        <v>20.39</v>
      </c>
      <c r="AE37" t="s">
        <v>118</v>
      </c>
    </row>
    <row r="38" spans="1:60" ht="20.45" outlineLevel="1">
      <c r="A38" s="109">
        <v>4</v>
      </c>
      <c r="B38" s="109" t="s">
        <v>144</v>
      </c>
      <c r="C38" s="136" t="s">
        <v>145</v>
      </c>
      <c r="D38" s="113" t="s">
        <v>132</v>
      </c>
      <c r="E38" s="118">
        <v>56.32</v>
      </c>
      <c r="F38" s="121">
        <f>H38+J38</f>
        <v>0</v>
      </c>
      <c r="G38" s="122">
        <f>ROUND(E38*F38,2)</f>
        <v>0</v>
      </c>
      <c r="H38" s="122"/>
      <c r="I38" s="122">
        <f>ROUND(E38*H38,2)</f>
        <v>0</v>
      </c>
      <c r="J38" s="122"/>
      <c r="K38" s="122">
        <f>ROUND(E38*J38,2)</f>
        <v>0</v>
      </c>
      <c r="L38" s="122">
        <v>21</v>
      </c>
      <c r="M38" s="122">
        <f>G38*(1+L38/100)</f>
        <v>0</v>
      </c>
      <c r="N38" s="113">
        <v>4.9100000000000003E-3</v>
      </c>
      <c r="O38" s="113">
        <f>ROUND(E38*N38,5)</f>
        <v>0.27653</v>
      </c>
      <c r="P38" s="113">
        <v>0</v>
      </c>
      <c r="Q38" s="113">
        <f>ROUND(E38*P38,5)</f>
        <v>0</v>
      </c>
      <c r="R38" s="113"/>
      <c r="S38" s="113"/>
      <c r="T38" s="114">
        <v>0.36199999999999999</v>
      </c>
      <c r="U38" s="113">
        <f>ROUND(E38*T38,2)</f>
        <v>20.39</v>
      </c>
      <c r="V38" s="108"/>
      <c r="W38" s="108"/>
      <c r="X38" s="108"/>
      <c r="Y38" s="108"/>
      <c r="Z38" s="108"/>
      <c r="AA38" s="108"/>
      <c r="AB38" s="108"/>
      <c r="AC38" s="108"/>
      <c r="AD38" s="108"/>
      <c r="AE38" s="108" t="s">
        <v>122</v>
      </c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1">
      <c r="A39" s="109"/>
      <c r="B39" s="109"/>
      <c r="C39" s="137" t="s">
        <v>133</v>
      </c>
      <c r="D39" s="115"/>
      <c r="E39" s="119">
        <v>2.5</v>
      </c>
      <c r="F39" s="122"/>
      <c r="G39" s="122"/>
      <c r="H39" s="122"/>
      <c r="I39" s="122"/>
      <c r="J39" s="122"/>
      <c r="K39" s="122"/>
      <c r="L39" s="122"/>
      <c r="M39" s="122"/>
      <c r="N39" s="113"/>
      <c r="O39" s="113"/>
      <c r="P39" s="113"/>
      <c r="Q39" s="113"/>
      <c r="R39" s="113"/>
      <c r="S39" s="113"/>
      <c r="T39" s="114"/>
      <c r="U39" s="113"/>
      <c r="V39" s="108"/>
      <c r="W39" s="108"/>
      <c r="X39" s="108"/>
      <c r="Y39" s="108"/>
      <c r="Z39" s="108"/>
      <c r="AA39" s="108"/>
      <c r="AB39" s="108"/>
      <c r="AC39" s="108"/>
      <c r="AD39" s="108"/>
      <c r="AE39" s="108" t="s">
        <v>124</v>
      </c>
      <c r="AF39" s="108">
        <v>0</v>
      </c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1">
      <c r="A40" s="109"/>
      <c r="B40" s="109"/>
      <c r="C40" s="137" t="s">
        <v>134</v>
      </c>
      <c r="D40" s="115"/>
      <c r="E40" s="119">
        <v>1.8</v>
      </c>
      <c r="F40" s="122"/>
      <c r="G40" s="122"/>
      <c r="H40" s="122"/>
      <c r="I40" s="122"/>
      <c r="J40" s="122"/>
      <c r="K40" s="122"/>
      <c r="L40" s="122"/>
      <c r="M40" s="122"/>
      <c r="N40" s="113"/>
      <c r="O40" s="113"/>
      <c r="P40" s="113"/>
      <c r="Q40" s="113"/>
      <c r="R40" s="113"/>
      <c r="S40" s="113"/>
      <c r="T40" s="114"/>
      <c r="U40" s="113"/>
      <c r="V40" s="108"/>
      <c r="W40" s="108"/>
      <c r="X40" s="108"/>
      <c r="Y40" s="108"/>
      <c r="Z40" s="108"/>
      <c r="AA40" s="108"/>
      <c r="AB40" s="108"/>
      <c r="AC40" s="108"/>
      <c r="AD40" s="108"/>
      <c r="AE40" s="108" t="s">
        <v>124</v>
      </c>
      <c r="AF40" s="108">
        <v>0</v>
      </c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1">
      <c r="A41" s="109"/>
      <c r="B41" s="109"/>
      <c r="C41" s="137" t="s">
        <v>135</v>
      </c>
      <c r="D41" s="115"/>
      <c r="E41" s="119">
        <v>1.9</v>
      </c>
      <c r="F41" s="122"/>
      <c r="G41" s="122"/>
      <c r="H41" s="122"/>
      <c r="I41" s="122"/>
      <c r="J41" s="122"/>
      <c r="K41" s="122"/>
      <c r="L41" s="122"/>
      <c r="M41" s="122"/>
      <c r="N41" s="113"/>
      <c r="O41" s="113"/>
      <c r="P41" s="113"/>
      <c r="Q41" s="113"/>
      <c r="R41" s="113"/>
      <c r="S41" s="113"/>
      <c r="T41" s="114"/>
      <c r="U41" s="113"/>
      <c r="V41" s="108"/>
      <c r="W41" s="108"/>
      <c r="X41" s="108"/>
      <c r="Y41" s="108"/>
      <c r="Z41" s="108"/>
      <c r="AA41" s="108"/>
      <c r="AB41" s="108"/>
      <c r="AC41" s="108"/>
      <c r="AD41" s="108"/>
      <c r="AE41" s="108" t="s">
        <v>124</v>
      </c>
      <c r="AF41" s="108">
        <v>0</v>
      </c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1">
      <c r="A42" s="109"/>
      <c r="B42" s="109"/>
      <c r="C42" s="137" t="s">
        <v>136</v>
      </c>
      <c r="D42" s="115"/>
      <c r="E42" s="119">
        <v>8</v>
      </c>
      <c r="F42" s="122"/>
      <c r="G42" s="122"/>
      <c r="H42" s="122"/>
      <c r="I42" s="122"/>
      <c r="J42" s="122"/>
      <c r="K42" s="122"/>
      <c r="L42" s="122"/>
      <c r="M42" s="122"/>
      <c r="N42" s="113"/>
      <c r="O42" s="113"/>
      <c r="P42" s="113"/>
      <c r="Q42" s="113"/>
      <c r="R42" s="113"/>
      <c r="S42" s="113"/>
      <c r="T42" s="114"/>
      <c r="U42" s="113"/>
      <c r="V42" s="108"/>
      <c r="W42" s="108"/>
      <c r="X42" s="108"/>
      <c r="Y42" s="108"/>
      <c r="Z42" s="108"/>
      <c r="AA42" s="108"/>
      <c r="AB42" s="108"/>
      <c r="AC42" s="108"/>
      <c r="AD42" s="108"/>
      <c r="AE42" s="108" t="s">
        <v>124</v>
      </c>
      <c r="AF42" s="108">
        <v>0</v>
      </c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1">
      <c r="A43" s="109"/>
      <c r="B43" s="109"/>
      <c r="C43" s="137" t="s">
        <v>137</v>
      </c>
      <c r="D43" s="115"/>
      <c r="E43" s="119">
        <v>11.28</v>
      </c>
      <c r="F43" s="122"/>
      <c r="G43" s="122"/>
      <c r="H43" s="122"/>
      <c r="I43" s="122"/>
      <c r="J43" s="122"/>
      <c r="K43" s="122"/>
      <c r="L43" s="122"/>
      <c r="M43" s="122"/>
      <c r="N43" s="113"/>
      <c r="O43" s="113"/>
      <c r="P43" s="113"/>
      <c r="Q43" s="113"/>
      <c r="R43" s="113"/>
      <c r="S43" s="113"/>
      <c r="T43" s="114"/>
      <c r="U43" s="113"/>
      <c r="V43" s="108"/>
      <c r="W43" s="108"/>
      <c r="X43" s="108"/>
      <c r="Y43" s="108"/>
      <c r="Z43" s="108"/>
      <c r="AA43" s="108"/>
      <c r="AB43" s="108"/>
      <c r="AC43" s="108"/>
      <c r="AD43" s="108"/>
      <c r="AE43" s="108" t="s">
        <v>124</v>
      </c>
      <c r="AF43" s="108">
        <v>0</v>
      </c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1">
      <c r="A44" s="109"/>
      <c r="B44" s="109"/>
      <c r="C44" s="137" t="s">
        <v>138</v>
      </c>
      <c r="D44" s="115"/>
      <c r="E44" s="119">
        <v>11.52</v>
      </c>
      <c r="F44" s="122"/>
      <c r="G44" s="122"/>
      <c r="H44" s="122"/>
      <c r="I44" s="122"/>
      <c r="J44" s="122"/>
      <c r="K44" s="122"/>
      <c r="L44" s="122"/>
      <c r="M44" s="122"/>
      <c r="N44" s="113"/>
      <c r="O44" s="113"/>
      <c r="P44" s="113"/>
      <c r="Q44" s="113"/>
      <c r="R44" s="113"/>
      <c r="S44" s="113"/>
      <c r="T44" s="114"/>
      <c r="U44" s="113"/>
      <c r="V44" s="108"/>
      <c r="W44" s="108"/>
      <c r="X44" s="108"/>
      <c r="Y44" s="108"/>
      <c r="Z44" s="108"/>
      <c r="AA44" s="108"/>
      <c r="AB44" s="108"/>
      <c r="AC44" s="108"/>
      <c r="AD44" s="108"/>
      <c r="AE44" s="108" t="s">
        <v>124</v>
      </c>
      <c r="AF44" s="108">
        <v>0</v>
      </c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1">
      <c r="A45" s="109"/>
      <c r="B45" s="109"/>
      <c r="C45" s="137" t="s">
        <v>139</v>
      </c>
      <c r="D45" s="115"/>
      <c r="E45" s="119">
        <v>6.12</v>
      </c>
      <c r="F45" s="122"/>
      <c r="G45" s="122"/>
      <c r="H45" s="122"/>
      <c r="I45" s="122"/>
      <c r="J45" s="122"/>
      <c r="K45" s="122"/>
      <c r="L45" s="122"/>
      <c r="M45" s="122"/>
      <c r="N45" s="113"/>
      <c r="O45" s="113"/>
      <c r="P45" s="113"/>
      <c r="Q45" s="113"/>
      <c r="R45" s="113"/>
      <c r="S45" s="113"/>
      <c r="T45" s="114"/>
      <c r="U45" s="113"/>
      <c r="V45" s="108"/>
      <c r="W45" s="108"/>
      <c r="X45" s="108"/>
      <c r="Y45" s="108"/>
      <c r="Z45" s="108"/>
      <c r="AA45" s="108"/>
      <c r="AB45" s="108"/>
      <c r="AC45" s="108"/>
      <c r="AD45" s="108"/>
      <c r="AE45" s="108" t="s">
        <v>124</v>
      </c>
      <c r="AF45" s="108">
        <v>0</v>
      </c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1">
      <c r="A46" s="109"/>
      <c r="B46" s="109"/>
      <c r="C46" s="137" t="s">
        <v>140</v>
      </c>
      <c r="D46" s="115"/>
      <c r="E46" s="119">
        <v>10.199999999999999</v>
      </c>
      <c r="F46" s="122"/>
      <c r="G46" s="122"/>
      <c r="H46" s="122"/>
      <c r="I46" s="122"/>
      <c r="J46" s="122"/>
      <c r="K46" s="122"/>
      <c r="L46" s="122"/>
      <c r="M46" s="122"/>
      <c r="N46" s="113"/>
      <c r="O46" s="113"/>
      <c r="P46" s="113"/>
      <c r="Q46" s="113"/>
      <c r="R46" s="113"/>
      <c r="S46" s="113"/>
      <c r="T46" s="114"/>
      <c r="U46" s="113"/>
      <c r="V46" s="108"/>
      <c r="W46" s="108"/>
      <c r="X46" s="108"/>
      <c r="Y46" s="108"/>
      <c r="Z46" s="108"/>
      <c r="AA46" s="108"/>
      <c r="AB46" s="108"/>
      <c r="AC46" s="108"/>
      <c r="AD46" s="108"/>
      <c r="AE46" s="108" t="s">
        <v>124</v>
      </c>
      <c r="AF46" s="108">
        <v>0</v>
      </c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1">
      <c r="A47" s="109"/>
      <c r="B47" s="109"/>
      <c r="C47" s="137" t="s">
        <v>141</v>
      </c>
      <c r="D47" s="115"/>
      <c r="E47" s="119">
        <v>3</v>
      </c>
      <c r="F47" s="122"/>
      <c r="G47" s="122"/>
      <c r="H47" s="122"/>
      <c r="I47" s="122"/>
      <c r="J47" s="122"/>
      <c r="K47" s="122"/>
      <c r="L47" s="122"/>
      <c r="M47" s="122"/>
      <c r="N47" s="113"/>
      <c r="O47" s="113"/>
      <c r="P47" s="113"/>
      <c r="Q47" s="113"/>
      <c r="R47" s="113"/>
      <c r="S47" s="113"/>
      <c r="T47" s="114"/>
      <c r="U47" s="113"/>
      <c r="V47" s="108"/>
      <c r="W47" s="108"/>
      <c r="X47" s="108"/>
      <c r="Y47" s="108"/>
      <c r="Z47" s="108"/>
      <c r="AA47" s="108"/>
      <c r="AB47" s="108"/>
      <c r="AC47" s="108"/>
      <c r="AD47" s="108"/>
      <c r="AE47" s="108" t="s">
        <v>124</v>
      </c>
      <c r="AF47" s="108">
        <v>0</v>
      </c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>
      <c r="A48" s="110" t="s">
        <v>117</v>
      </c>
      <c r="B48" s="110" t="s">
        <v>54</v>
      </c>
      <c r="C48" s="138" t="s">
        <v>55</v>
      </c>
      <c r="D48" s="116"/>
      <c r="E48" s="120"/>
      <c r="F48" s="123"/>
      <c r="G48" s="123">
        <f>SUMIF(AE49:AE57,"&lt;&gt;NOR",G49:G57)</f>
        <v>0</v>
      </c>
      <c r="H48" s="123"/>
      <c r="I48" s="123">
        <f>SUM(I49:I57)</f>
        <v>0</v>
      </c>
      <c r="J48" s="123"/>
      <c r="K48" s="123">
        <f>SUM(K49:K57)</f>
        <v>0</v>
      </c>
      <c r="L48" s="123"/>
      <c r="M48" s="123">
        <f>SUM(M49:M57)</f>
        <v>0</v>
      </c>
      <c r="N48" s="116"/>
      <c r="O48" s="116">
        <f>SUM(O49:O57)</f>
        <v>4.4999999999999998E-2</v>
      </c>
      <c r="P48" s="116"/>
      <c r="Q48" s="116">
        <f>SUM(Q49:Q57)</f>
        <v>2.9000000000000004</v>
      </c>
      <c r="R48" s="116"/>
      <c r="S48" s="116"/>
      <c r="T48" s="117"/>
      <c r="U48" s="116">
        <f>SUM(U49:U57)</f>
        <v>17</v>
      </c>
      <c r="AE48" t="s">
        <v>118</v>
      </c>
    </row>
    <row r="49" spans="1:60" ht="20.45" outlineLevel="1">
      <c r="A49" s="109">
        <v>5</v>
      </c>
      <c r="B49" s="109" t="s">
        <v>146</v>
      </c>
      <c r="C49" s="136" t="s">
        <v>147</v>
      </c>
      <c r="D49" s="113" t="s">
        <v>148</v>
      </c>
      <c r="E49" s="118">
        <v>1</v>
      </c>
      <c r="F49" s="121">
        <f>H49+J49</f>
        <v>0</v>
      </c>
      <c r="G49" s="122">
        <f>ROUND(E49*F49,2)</f>
        <v>0</v>
      </c>
      <c r="H49" s="122"/>
      <c r="I49" s="122">
        <f>ROUND(E49*H49,2)</f>
        <v>0</v>
      </c>
      <c r="J49" s="122"/>
      <c r="K49" s="122">
        <f>ROUND(E49*J49,2)</f>
        <v>0</v>
      </c>
      <c r="L49" s="122">
        <v>21</v>
      </c>
      <c r="M49" s="122">
        <f>G49*(1+L49/100)</f>
        <v>0</v>
      </c>
      <c r="N49" s="113">
        <v>0</v>
      </c>
      <c r="O49" s="113">
        <f>ROUND(E49*N49,5)</f>
        <v>0</v>
      </c>
      <c r="P49" s="113">
        <v>1.8</v>
      </c>
      <c r="Q49" s="113">
        <f>ROUND(E49*P49,5)</f>
        <v>1.8</v>
      </c>
      <c r="R49" s="113"/>
      <c r="S49" s="113"/>
      <c r="T49" s="114">
        <v>15</v>
      </c>
      <c r="U49" s="113">
        <f>ROUND(E49*T49,2)</f>
        <v>15</v>
      </c>
      <c r="V49" s="108"/>
      <c r="W49" s="108"/>
      <c r="X49" s="108"/>
      <c r="Y49" s="108"/>
      <c r="Z49" s="108"/>
      <c r="AA49" s="108"/>
      <c r="AB49" s="108"/>
      <c r="AC49" s="108"/>
      <c r="AD49" s="108"/>
      <c r="AE49" s="108" t="s">
        <v>122</v>
      </c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1">
      <c r="A50" s="109"/>
      <c r="B50" s="109"/>
      <c r="C50" s="137" t="s">
        <v>149</v>
      </c>
      <c r="D50" s="115"/>
      <c r="E50" s="119">
        <v>1</v>
      </c>
      <c r="F50" s="122"/>
      <c r="G50" s="122"/>
      <c r="H50" s="122"/>
      <c r="I50" s="122"/>
      <c r="J50" s="122"/>
      <c r="K50" s="122"/>
      <c r="L50" s="122"/>
      <c r="M50" s="122"/>
      <c r="N50" s="113"/>
      <c r="O50" s="113"/>
      <c r="P50" s="113"/>
      <c r="Q50" s="113"/>
      <c r="R50" s="113"/>
      <c r="S50" s="113"/>
      <c r="T50" s="114"/>
      <c r="U50" s="113"/>
      <c r="V50" s="108"/>
      <c r="W50" s="108"/>
      <c r="X50" s="108"/>
      <c r="Y50" s="108"/>
      <c r="Z50" s="108"/>
      <c r="AA50" s="108"/>
      <c r="AB50" s="108"/>
      <c r="AC50" s="108"/>
      <c r="AD50" s="108"/>
      <c r="AE50" s="108" t="s">
        <v>124</v>
      </c>
      <c r="AF50" s="108">
        <v>0</v>
      </c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1">
      <c r="A51" s="109">
        <v>6</v>
      </c>
      <c r="B51" s="109" t="s">
        <v>150</v>
      </c>
      <c r="C51" s="136" t="s">
        <v>151</v>
      </c>
      <c r="D51" s="113" t="s">
        <v>148</v>
      </c>
      <c r="E51" s="118">
        <v>1</v>
      </c>
      <c r="F51" s="121">
        <f>H51+J51</f>
        <v>0</v>
      </c>
      <c r="G51" s="122">
        <f>ROUND(E51*F51,2)</f>
        <v>0</v>
      </c>
      <c r="H51" s="122"/>
      <c r="I51" s="122">
        <f>ROUND(E51*H51,2)</f>
        <v>0</v>
      </c>
      <c r="J51" s="122"/>
      <c r="K51" s="122">
        <f>ROUND(E51*J51,2)</f>
        <v>0</v>
      </c>
      <c r="L51" s="122">
        <v>21</v>
      </c>
      <c r="M51" s="122">
        <f>G51*(1+L51/100)</f>
        <v>0</v>
      </c>
      <c r="N51" s="113">
        <v>0</v>
      </c>
      <c r="O51" s="113">
        <f>ROUND(E51*N51,5)</f>
        <v>0</v>
      </c>
      <c r="P51" s="113">
        <v>0.3</v>
      </c>
      <c r="Q51" s="113">
        <f>ROUND(E51*P51,5)</f>
        <v>0.3</v>
      </c>
      <c r="R51" s="113"/>
      <c r="S51" s="113"/>
      <c r="T51" s="114">
        <v>2</v>
      </c>
      <c r="U51" s="113">
        <f>ROUND(E51*T51,2)</f>
        <v>2</v>
      </c>
      <c r="V51" s="108"/>
      <c r="W51" s="108"/>
      <c r="X51" s="108"/>
      <c r="Y51" s="108"/>
      <c r="Z51" s="108"/>
      <c r="AA51" s="108"/>
      <c r="AB51" s="108"/>
      <c r="AC51" s="108"/>
      <c r="AD51" s="108"/>
      <c r="AE51" s="108" t="s">
        <v>122</v>
      </c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1">
      <c r="A52" s="109"/>
      <c r="B52" s="109"/>
      <c r="C52" s="137" t="s">
        <v>152</v>
      </c>
      <c r="D52" s="115"/>
      <c r="E52" s="119">
        <v>1</v>
      </c>
      <c r="F52" s="122"/>
      <c r="G52" s="122"/>
      <c r="H52" s="122"/>
      <c r="I52" s="122"/>
      <c r="J52" s="122"/>
      <c r="K52" s="122"/>
      <c r="L52" s="122"/>
      <c r="M52" s="122"/>
      <c r="N52" s="113"/>
      <c r="O52" s="113"/>
      <c r="P52" s="113"/>
      <c r="Q52" s="113"/>
      <c r="R52" s="113"/>
      <c r="S52" s="113"/>
      <c r="T52" s="114"/>
      <c r="U52" s="113"/>
      <c r="V52" s="108"/>
      <c r="W52" s="108"/>
      <c r="X52" s="108"/>
      <c r="Y52" s="108"/>
      <c r="Z52" s="108"/>
      <c r="AA52" s="108"/>
      <c r="AB52" s="108"/>
      <c r="AC52" s="108"/>
      <c r="AD52" s="108"/>
      <c r="AE52" s="108" t="s">
        <v>124</v>
      </c>
      <c r="AF52" s="108">
        <v>0</v>
      </c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ht="20.45" outlineLevel="1">
      <c r="A53" s="109">
        <v>7</v>
      </c>
      <c r="B53" s="109" t="s">
        <v>153</v>
      </c>
      <c r="C53" s="136" t="s">
        <v>154</v>
      </c>
      <c r="D53" s="113" t="s">
        <v>148</v>
      </c>
      <c r="E53" s="118">
        <v>1</v>
      </c>
      <c r="F53" s="121">
        <f>H53+J53</f>
        <v>0</v>
      </c>
      <c r="G53" s="122">
        <f>ROUND(E53*F53,2)</f>
        <v>0</v>
      </c>
      <c r="H53" s="122"/>
      <c r="I53" s="122">
        <f>ROUND(E53*H53,2)</f>
        <v>0</v>
      </c>
      <c r="J53" s="122"/>
      <c r="K53" s="122">
        <f>ROUND(E53*J53,2)</f>
        <v>0</v>
      </c>
      <c r="L53" s="122">
        <v>21</v>
      </c>
      <c r="M53" s="122">
        <f>G53*(1+L53/100)</f>
        <v>0</v>
      </c>
      <c r="N53" s="113">
        <v>4.4999999999999998E-2</v>
      </c>
      <c r="O53" s="113">
        <f>ROUND(E53*N53,5)</f>
        <v>4.4999999999999998E-2</v>
      </c>
      <c r="P53" s="113">
        <v>0</v>
      </c>
      <c r="Q53" s="113">
        <f>ROUND(E53*P53,5)</f>
        <v>0</v>
      </c>
      <c r="R53" s="113"/>
      <c r="S53" s="113"/>
      <c r="T53" s="114">
        <v>0</v>
      </c>
      <c r="U53" s="113">
        <f>ROUND(E53*T53,2)</f>
        <v>0</v>
      </c>
      <c r="V53" s="108"/>
      <c r="W53" s="108"/>
      <c r="X53" s="108"/>
      <c r="Y53" s="108"/>
      <c r="Z53" s="108"/>
      <c r="AA53" s="108"/>
      <c r="AB53" s="108"/>
      <c r="AC53" s="108"/>
      <c r="AD53" s="108"/>
      <c r="AE53" s="108" t="s">
        <v>122</v>
      </c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ht="20.45" outlineLevel="1">
      <c r="A54" s="109">
        <v>8</v>
      </c>
      <c r="B54" s="109" t="s">
        <v>155</v>
      </c>
      <c r="C54" s="136" t="s">
        <v>156</v>
      </c>
      <c r="D54" s="113" t="s">
        <v>157</v>
      </c>
      <c r="E54" s="118">
        <v>1</v>
      </c>
      <c r="F54" s="121">
        <f>H54+J54</f>
        <v>0</v>
      </c>
      <c r="G54" s="122">
        <f>ROUND(E54*F54,2)</f>
        <v>0</v>
      </c>
      <c r="H54" s="122"/>
      <c r="I54" s="122">
        <f>ROUND(E54*H54,2)</f>
        <v>0</v>
      </c>
      <c r="J54" s="122"/>
      <c r="K54" s="122">
        <f>ROUND(E54*J54,2)</f>
        <v>0</v>
      </c>
      <c r="L54" s="122">
        <v>21</v>
      </c>
      <c r="M54" s="122">
        <f>G54*(1+L54/100)</f>
        <v>0</v>
      </c>
      <c r="N54" s="113">
        <v>0</v>
      </c>
      <c r="O54" s="113">
        <f>ROUND(E54*N54,5)</f>
        <v>0</v>
      </c>
      <c r="P54" s="113">
        <v>0.45</v>
      </c>
      <c r="Q54" s="113">
        <f>ROUND(E54*P54,5)</f>
        <v>0.45</v>
      </c>
      <c r="R54" s="113"/>
      <c r="S54" s="113"/>
      <c r="T54" s="114">
        <v>0</v>
      </c>
      <c r="U54" s="113">
        <f>ROUND(E54*T54,2)</f>
        <v>0</v>
      </c>
      <c r="V54" s="108"/>
      <c r="W54" s="108"/>
      <c r="X54" s="108"/>
      <c r="Y54" s="108"/>
      <c r="Z54" s="108"/>
      <c r="AA54" s="108"/>
      <c r="AB54" s="108"/>
      <c r="AC54" s="108"/>
      <c r="AD54" s="108"/>
      <c r="AE54" s="108" t="s">
        <v>122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ht="20.45" outlineLevel="1">
      <c r="A55" s="109">
        <v>9</v>
      </c>
      <c r="B55" s="109" t="s">
        <v>158</v>
      </c>
      <c r="C55" s="136" t="s">
        <v>159</v>
      </c>
      <c r="D55" s="113" t="s">
        <v>157</v>
      </c>
      <c r="E55" s="118">
        <v>1</v>
      </c>
      <c r="F55" s="121">
        <f>H55+J55</f>
        <v>0</v>
      </c>
      <c r="G55" s="122">
        <f>ROUND(E55*F55,2)</f>
        <v>0</v>
      </c>
      <c r="H55" s="122"/>
      <c r="I55" s="122">
        <f>ROUND(E55*H55,2)</f>
        <v>0</v>
      </c>
      <c r="J55" s="122"/>
      <c r="K55" s="122">
        <f>ROUND(E55*J55,2)</f>
        <v>0</v>
      </c>
      <c r="L55" s="122">
        <v>21</v>
      </c>
      <c r="M55" s="122">
        <f>G55*(1+L55/100)</f>
        <v>0</v>
      </c>
      <c r="N55" s="113">
        <v>0</v>
      </c>
      <c r="O55" s="113">
        <f>ROUND(E55*N55,5)</f>
        <v>0</v>
      </c>
      <c r="P55" s="113">
        <v>0.2</v>
      </c>
      <c r="Q55" s="113">
        <f>ROUND(E55*P55,5)</f>
        <v>0.2</v>
      </c>
      <c r="R55" s="113"/>
      <c r="S55" s="113"/>
      <c r="T55" s="114">
        <v>0</v>
      </c>
      <c r="U55" s="113">
        <f>ROUND(E55*T55,2)</f>
        <v>0</v>
      </c>
      <c r="V55" s="108"/>
      <c r="W55" s="108"/>
      <c r="X55" s="108"/>
      <c r="Y55" s="108"/>
      <c r="Z55" s="108"/>
      <c r="AA55" s="108"/>
      <c r="AB55" s="108"/>
      <c r="AC55" s="108"/>
      <c r="AD55" s="108"/>
      <c r="AE55" s="108" t="s">
        <v>122</v>
      </c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ht="20.45" outlineLevel="1">
      <c r="A56" s="109">
        <v>10</v>
      </c>
      <c r="B56" s="109" t="s">
        <v>160</v>
      </c>
      <c r="C56" s="136" t="s">
        <v>161</v>
      </c>
      <c r="D56" s="113" t="s">
        <v>157</v>
      </c>
      <c r="E56" s="118">
        <v>1</v>
      </c>
      <c r="F56" s="121">
        <f>H56+J56</f>
        <v>0</v>
      </c>
      <c r="G56" s="122">
        <f>ROUND(E56*F56,2)</f>
        <v>0</v>
      </c>
      <c r="H56" s="122"/>
      <c r="I56" s="122">
        <f>ROUND(E56*H56,2)</f>
        <v>0</v>
      </c>
      <c r="J56" s="122"/>
      <c r="K56" s="122">
        <f>ROUND(E56*J56,2)</f>
        <v>0</v>
      </c>
      <c r="L56" s="122">
        <v>21</v>
      </c>
      <c r="M56" s="122">
        <f>G56*(1+L56/100)</f>
        <v>0</v>
      </c>
      <c r="N56" s="113">
        <v>0</v>
      </c>
      <c r="O56" s="113">
        <f>ROUND(E56*N56,5)</f>
        <v>0</v>
      </c>
      <c r="P56" s="113">
        <v>0.1</v>
      </c>
      <c r="Q56" s="113">
        <f>ROUND(E56*P56,5)</f>
        <v>0.1</v>
      </c>
      <c r="R56" s="113"/>
      <c r="S56" s="113"/>
      <c r="T56" s="114">
        <v>0</v>
      </c>
      <c r="U56" s="113">
        <f>ROUND(E56*T56,2)</f>
        <v>0</v>
      </c>
      <c r="V56" s="108"/>
      <c r="W56" s="108"/>
      <c r="X56" s="108"/>
      <c r="Y56" s="108"/>
      <c r="Z56" s="108"/>
      <c r="AA56" s="108"/>
      <c r="AB56" s="108"/>
      <c r="AC56" s="108"/>
      <c r="AD56" s="108"/>
      <c r="AE56" s="108" t="s">
        <v>122</v>
      </c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1">
      <c r="A57" s="109">
        <v>11</v>
      </c>
      <c r="B57" s="109" t="s">
        <v>162</v>
      </c>
      <c r="C57" s="136" t="s">
        <v>163</v>
      </c>
      <c r="D57" s="113" t="s">
        <v>157</v>
      </c>
      <c r="E57" s="118">
        <v>1</v>
      </c>
      <c r="F57" s="121">
        <f>H57+J57</f>
        <v>0</v>
      </c>
      <c r="G57" s="122">
        <f>ROUND(E57*F57,2)</f>
        <v>0</v>
      </c>
      <c r="H57" s="122"/>
      <c r="I57" s="122">
        <f>ROUND(E57*H57,2)</f>
        <v>0</v>
      </c>
      <c r="J57" s="122"/>
      <c r="K57" s="122">
        <f>ROUND(E57*J57,2)</f>
        <v>0</v>
      </c>
      <c r="L57" s="122">
        <v>21</v>
      </c>
      <c r="M57" s="122">
        <f>G57*(1+L57/100)</f>
        <v>0</v>
      </c>
      <c r="N57" s="113">
        <v>0</v>
      </c>
      <c r="O57" s="113">
        <f>ROUND(E57*N57,5)</f>
        <v>0</v>
      </c>
      <c r="P57" s="113">
        <v>0.05</v>
      </c>
      <c r="Q57" s="113">
        <f>ROUND(E57*P57,5)</f>
        <v>0.05</v>
      </c>
      <c r="R57" s="113"/>
      <c r="S57" s="113"/>
      <c r="T57" s="114">
        <v>0</v>
      </c>
      <c r="U57" s="113">
        <f>ROUND(E57*T57,2)</f>
        <v>0</v>
      </c>
      <c r="V57" s="108"/>
      <c r="W57" s="108"/>
      <c r="X57" s="108"/>
      <c r="Y57" s="108"/>
      <c r="Z57" s="108"/>
      <c r="AA57" s="108"/>
      <c r="AB57" s="108"/>
      <c r="AC57" s="108"/>
      <c r="AD57" s="108"/>
      <c r="AE57" s="108" t="s">
        <v>122</v>
      </c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>
      <c r="A58" s="110" t="s">
        <v>117</v>
      </c>
      <c r="B58" s="110" t="s">
        <v>56</v>
      </c>
      <c r="C58" s="138" t="s">
        <v>57</v>
      </c>
      <c r="D58" s="116"/>
      <c r="E58" s="120"/>
      <c r="F58" s="123"/>
      <c r="G58" s="123">
        <f>SUMIF(AE59:AE117,"&lt;&gt;NOR",G59:G117)</f>
        <v>0</v>
      </c>
      <c r="H58" s="123"/>
      <c r="I58" s="123">
        <f>SUM(I59:I117)</f>
        <v>0</v>
      </c>
      <c r="J58" s="123"/>
      <c r="K58" s="123">
        <f>SUM(K59:K117)</f>
        <v>0</v>
      </c>
      <c r="L58" s="123"/>
      <c r="M58" s="123">
        <f>SUM(M59:M117)</f>
        <v>0</v>
      </c>
      <c r="N58" s="116"/>
      <c r="O58" s="116">
        <f>SUM(O59:O117)</f>
        <v>116.50037</v>
      </c>
      <c r="P58" s="116"/>
      <c r="Q58" s="116">
        <f>SUM(Q59:Q117)</f>
        <v>0</v>
      </c>
      <c r="R58" s="116"/>
      <c r="S58" s="116"/>
      <c r="T58" s="117"/>
      <c r="U58" s="116">
        <f>SUM(U59:U117)</f>
        <v>3409.49</v>
      </c>
      <c r="AE58" t="s">
        <v>118</v>
      </c>
    </row>
    <row r="59" spans="1:60" outlineLevel="1">
      <c r="A59" s="109">
        <v>12</v>
      </c>
      <c r="B59" s="109" t="s">
        <v>164</v>
      </c>
      <c r="C59" s="136" t="s">
        <v>165</v>
      </c>
      <c r="D59" s="113" t="s">
        <v>132</v>
      </c>
      <c r="E59" s="118">
        <v>3318.28</v>
      </c>
      <c r="F59" s="121">
        <f>H59+J59</f>
        <v>0</v>
      </c>
      <c r="G59" s="122">
        <f>ROUND(E59*F59,2)</f>
        <v>0</v>
      </c>
      <c r="H59" s="122"/>
      <c r="I59" s="122">
        <f>ROUND(E59*H59,2)</f>
        <v>0</v>
      </c>
      <c r="J59" s="122"/>
      <c r="K59" s="122">
        <f>ROUND(E59*J59,2)</f>
        <v>0</v>
      </c>
      <c r="L59" s="122">
        <v>21</v>
      </c>
      <c r="M59" s="122">
        <f>G59*(1+L59/100)</f>
        <v>0</v>
      </c>
      <c r="N59" s="113">
        <v>1.8380000000000001E-2</v>
      </c>
      <c r="O59" s="113">
        <f>ROUND(E59*N59,5)</f>
        <v>60.989989999999999</v>
      </c>
      <c r="P59" s="113">
        <v>0</v>
      </c>
      <c r="Q59" s="113">
        <f>ROUND(E59*P59,5)</f>
        <v>0</v>
      </c>
      <c r="R59" s="113"/>
      <c r="S59" s="113"/>
      <c r="T59" s="114">
        <v>0.13</v>
      </c>
      <c r="U59" s="113">
        <f>ROUND(E59*T59,2)</f>
        <v>431.38</v>
      </c>
      <c r="V59" s="108"/>
      <c r="W59" s="108"/>
      <c r="X59" s="108"/>
      <c r="Y59" s="108"/>
      <c r="Z59" s="108"/>
      <c r="AA59" s="108"/>
      <c r="AB59" s="108"/>
      <c r="AC59" s="108"/>
      <c r="AD59" s="108"/>
      <c r="AE59" s="108" t="s">
        <v>122</v>
      </c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1">
      <c r="A60" s="109"/>
      <c r="B60" s="109"/>
      <c r="C60" s="137" t="s">
        <v>166</v>
      </c>
      <c r="D60" s="115"/>
      <c r="E60" s="119">
        <v>1005</v>
      </c>
      <c r="F60" s="122"/>
      <c r="G60" s="122"/>
      <c r="H60" s="122"/>
      <c r="I60" s="122"/>
      <c r="J60" s="122"/>
      <c r="K60" s="122"/>
      <c r="L60" s="122"/>
      <c r="M60" s="122"/>
      <c r="N60" s="113"/>
      <c r="O60" s="113"/>
      <c r="P60" s="113"/>
      <c r="Q60" s="113"/>
      <c r="R60" s="113"/>
      <c r="S60" s="113"/>
      <c r="T60" s="114"/>
      <c r="U60" s="113"/>
      <c r="V60" s="108"/>
      <c r="W60" s="108"/>
      <c r="X60" s="108"/>
      <c r="Y60" s="108"/>
      <c r="Z60" s="108"/>
      <c r="AA60" s="108"/>
      <c r="AB60" s="108"/>
      <c r="AC60" s="108"/>
      <c r="AD60" s="108"/>
      <c r="AE60" s="108" t="s">
        <v>124</v>
      </c>
      <c r="AF60" s="108">
        <v>0</v>
      </c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1">
      <c r="A61" s="109"/>
      <c r="B61" s="109"/>
      <c r="C61" s="137" t="s">
        <v>167</v>
      </c>
      <c r="D61" s="115"/>
      <c r="E61" s="119">
        <v>577</v>
      </c>
      <c r="F61" s="122"/>
      <c r="G61" s="122"/>
      <c r="H61" s="122"/>
      <c r="I61" s="122"/>
      <c r="J61" s="122"/>
      <c r="K61" s="122"/>
      <c r="L61" s="122"/>
      <c r="M61" s="122"/>
      <c r="N61" s="113"/>
      <c r="O61" s="113"/>
      <c r="P61" s="113"/>
      <c r="Q61" s="113"/>
      <c r="R61" s="113"/>
      <c r="S61" s="113"/>
      <c r="T61" s="114"/>
      <c r="U61" s="113"/>
      <c r="V61" s="108"/>
      <c r="W61" s="108"/>
      <c r="X61" s="108"/>
      <c r="Y61" s="108"/>
      <c r="Z61" s="108"/>
      <c r="AA61" s="108"/>
      <c r="AB61" s="108"/>
      <c r="AC61" s="108"/>
      <c r="AD61" s="108"/>
      <c r="AE61" s="108" t="s">
        <v>124</v>
      </c>
      <c r="AF61" s="108">
        <v>0</v>
      </c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1">
      <c r="A62" s="109"/>
      <c r="B62" s="109"/>
      <c r="C62" s="137" t="s">
        <v>168</v>
      </c>
      <c r="D62" s="115"/>
      <c r="E62" s="119">
        <v>197</v>
      </c>
      <c r="F62" s="122"/>
      <c r="G62" s="122"/>
      <c r="H62" s="122"/>
      <c r="I62" s="122"/>
      <c r="J62" s="122"/>
      <c r="K62" s="122"/>
      <c r="L62" s="122"/>
      <c r="M62" s="122"/>
      <c r="N62" s="113"/>
      <c r="O62" s="113"/>
      <c r="P62" s="113"/>
      <c r="Q62" s="113"/>
      <c r="R62" s="113"/>
      <c r="S62" s="113"/>
      <c r="T62" s="114"/>
      <c r="U62" s="113"/>
      <c r="V62" s="108"/>
      <c r="W62" s="108"/>
      <c r="X62" s="108"/>
      <c r="Y62" s="108"/>
      <c r="Z62" s="108"/>
      <c r="AA62" s="108"/>
      <c r="AB62" s="108"/>
      <c r="AC62" s="108"/>
      <c r="AD62" s="108"/>
      <c r="AE62" s="108" t="s">
        <v>124</v>
      </c>
      <c r="AF62" s="108">
        <v>0</v>
      </c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1">
      <c r="A63" s="109"/>
      <c r="B63" s="109"/>
      <c r="C63" s="137" t="s">
        <v>169</v>
      </c>
      <c r="D63" s="115"/>
      <c r="E63" s="119">
        <v>192</v>
      </c>
      <c r="F63" s="122"/>
      <c r="G63" s="122"/>
      <c r="H63" s="122"/>
      <c r="I63" s="122"/>
      <c r="J63" s="122"/>
      <c r="K63" s="122"/>
      <c r="L63" s="122"/>
      <c r="M63" s="122"/>
      <c r="N63" s="113"/>
      <c r="O63" s="113"/>
      <c r="P63" s="113"/>
      <c r="Q63" s="113"/>
      <c r="R63" s="113"/>
      <c r="S63" s="113"/>
      <c r="T63" s="114"/>
      <c r="U63" s="113"/>
      <c r="V63" s="108"/>
      <c r="W63" s="108"/>
      <c r="X63" s="108"/>
      <c r="Y63" s="108"/>
      <c r="Z63" s="108"/>
      <c r="AA63" s="108"/>
      <c r="AB63" s="108"/>
      <c r="AC63" s="108"/>
      <c r="AD63" s="108"/>
      <c r="AE63" s="108" t="s">
        <v>124</v>
      </c>
      <c r="AF63" s="108">
        <v>0</v>
      </c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1">
      <c r="A64" s="109"/>
      <c r="B64" s="109"/>
      <c r="C64" s="137" t="s">
        <v>170</v>
      </c>
      <c r="D64" s="115"/>
      <c r="E64" s="119">
        <v>375</v>
      </c>
      <c r="F64" s="122"/>
      <c r="G64" s="122"/>
      <c r="H64" s="122"/>
      <c r="I64" s="122"/>
      <c r="J64" s="122"/>
      <c r="K64" s="122"/>
      <c r="L64" s="122"/>
      <c r="M64" s="122"/>
      <c r="N64" s="113"/>
      <c r="O64" s="113"/>
      <c r="P64" s="113"/>
      <c r="Q64" s="113"/>
      <c r="R64" s="113"/>
      <c r="S64" s="113"/>
      <c r="T64" s="114"/>
      <c r="U64" s="113"/>
      <c r="V64" s="108"/>
      <c r="W64" s="108"/>
      <c r="X64" s="108"/>
      <c r="Y64" s="108"/>
      <c r="Z64" s="108"/>
      <c r="AA64" s="108"/>
      <c r="AB64" s="108"/>
      <c r="AC64" s="108"/>
      <c r="AD64" s="108"/>
      <c r="AE64" s="108" t="s">
        <v>124</v>
      </c>
      <c r="AF64" s="108">
        <v>0</v>
      </c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1">
      <c r="A65" s="109"/>
      <c r="B65" s="109"/>
      <c r="C65" s="137" t="s">
        <v>171</v>
      </c>
      <c r="D65" s="115"/>
      <c r="E65" s="119">
        <v>245</v>
      </c>
      <c r="F65" s="122"/>
      <c r="G65" s="122"/>
      <c r="H65" s="122"/>
      <c r="I65" s="122"/>
      <c r="J65" s="122"/>
      <c r="K65" s="122"/>
      <c r="L65" s="122"/>
      <c r="M65" s="122"/>
      <c r="N65" s="113"/>
      <c r="O65" s="113"/>
      <c r="P65" s="113"/>
      <c r="Q65" s="113"/>
      <c r="R65" s="113"/>
      <c r="S65" s="113"/>
      <c r="T65" s="114"/>
      <c r="U65" s="113"/>
      <c r="V65" s="108"/>
      <c r="W65" s="108"/>
      <c r="X65" s="108"/>
      <c r="Y65" s="108"/>
      <c r="Z65" s="108"/>
      <c r="AA65" s="108"/>
      <c r="AB65" s="108"/>
      <c r="AC65" s="108"/>
      <c r="AD65" s="108"/>
      <c r="AE65" s="108" t="s">
        <v>124</v>
      </c>
      <c r="AF65" s="108">
        <v>0</v>
      </c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outlineLevel="1">
      <c r="A66" s="109"/>
      <c r="B66" s="109"/>
      <c r="C66" s="137" t="s">
        <v>172</v>
      </c>
      <c r="D66" s="115"/>
      <c r="E66" s="119">
        <v>254</v>
      </c>
      <c r="F66" s="122"/>
      <c r="G66" s="122"/>
      <c r="H66" s="122"/>
      <c r="I66" s="122"/>
      <c r="J66" s="122"/>
      <c r="K66" s="122"/>
      <c r="L66" s="122"/>
      <c r="M66" s="122"/>
      <c r="N66" s="113"/>
      <c r="O66" s="113"/>
      <c r="P66" s="113"/>
      <c r="Q66" s="113"/>
      <c r="R66" s="113"/>
      <c r="S66" s="113"/>
      <c r="T66" s="114"/>
      <c r="U66" s="113"/>
      <c r="V66" s="108"/>
      <c r="W66" s="108"/>
      <c r="X66" s="108"/>
      <c r="Y66" s="108"/>
      <c r="Z66" s="108"/>
      <c r="AA66" s="108"/>
      <c r="AB66" s="108"/>
      <c r="AC66" s="108"/>
      <c r="AD66" s="108"/>
      <c r="AE66" s="108" t="s">
        <v>124</v>
      </c>
      <c r="AF66" s="108">
        <v>0</v>
      </c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outlineLevel="1">
      <c r="A67" s="109"/>
      <c r="B67" s="109"/>
      <c r="C67" s="137" t="s">
        <v>173</v>
      </c>
      <c r="D67" s="115"/>
      <c r="E67" s="119">
        <v>192</v>
      </c>
      <c r="F67" s="122"/>
      <c r="G67" s="122"/>
      <c r="H67" s="122"/>
      <c r="I67" s="122"/>
      <c r="J67" s="122"/>
      <c r="K67" s="122"/>
      <c r="L67" s="122"/>
      <c r="M67" s="122"/>
      <c r="N67" s="113"/>
      <c r="O67" s="113"/>
      <c r="P67" s="113"/>
      <c r="Q67" s="113"/>
      <c r="R67" s="113"/>
      <c r="S67" s="113"/>
      <c r="T67" s="114"/>
      <c r="U67" s="113"/>
      <c r="V67" s="108"/>
      <c r="W67" s="108"/>
      <c r="X67" s="108"/>
      <c r="Y67" s="108"/>
      <c r="Z67" s="108"/>
      <c r="AA67" s="108"/>
      <c r="AB67" s="108"/>
      <c r="AC67" s="108"/>
      <c r="AD67" s="108"/>
      <c r="AE67" s="108" t="s">
        <v>124</v>
      </c>
      <c r="AF67" s="108">
        <v>0</v>
      </c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1">
      <c r="A68" s="109"/>
      <c r="B68" s="109"/>
      <c r="C68" s="137" t="s">
        <v>174</v>
      </c>
      <c r="D68" s="115"/>
      <c r="E68" s="119">
        <v>10.5</v>
      </c>
      <c r="F68" s="122"/>
      <c r="G68" s="122"/>
      <c r="H68" s="122"/>
      <c r="I68" s="122"/>
      <c r="J68" s="122"/>
      <c r="K68" s="122"/>
      <c r="L68" s="122"/>
      <c r="M68" s="122"/>
      <c r="N68" s="113"/>
      <c r="O68" s="113"/>
      <c r="P68" s="113"/>
      <c r="Q68" s="113"/>
      <c r="R68" s="113"/>
      <c r="S68" s="113"/>
      <c r="T68" s="114"/>
      <c r="U68" s="113"/>
      <c r="V68" s="108"/>
      <c r="W68" s="108"/>
      <c r="X68" s="108"/>
      <c r="Y68" s="108"/>
      <c r="Z68" s="108"/>
      <c r="AA68" s="108"/>
      <c r="AB68" s="108"/>
      <c r="AC68" s="108"/>
      <c r="AD68" s="108"/>
      <c r="AE68" s="108" t="s">
        <v>124</v>
      </c>
      <c r="AF68" s="108">
        <v>0</v>
      </c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1">
      <c r="A69" s="109"/>
      <c r="B69" s="109"/>
      <c r="C69" s="137" t="s">
        <v>175</v>
      </c>
      <c r="D69" s="115"/>
      <c r="E69" s="119">
        <v>7.56</v>
      </c>
      <c r="F69" s="122"/>
      <c r="G69" s="122"/>
      <c r="H69" s="122"/>
      <c r="I69" s="122"/>
      <c r="J69" s="122"/>
      <c r="K69" s="122"/>
      <c r="L69" s="122"/>
      <c r="M69" s="122"/>
      <c r="N69" s="113"/>
      <c r="O69" s="113"/>
      <c r="P69" s="113"/>
      <c r="Q69" s="113"/>
      <c r="R69" s="113"/>
      <c r="S69" s="113"/>
      <c r="T69" s="114"/>
      <c r="U69" s="113"/>
      <c r="V69" s="108"/>
      <c r="W69" s="108"/>
      <c r="X69" s="108"/>
      <c r="Y69" s="108"/>
      <c r="Z69" s="108"/>
      <c r="AA69" s="108"/>
      <c r="AB69" s="108"/>
      <c r="AC69" s="108"/>
      <c r="AD69" s="108"/>
      <c r="AE69" s="108" t="s">
        <v>124</v>
      </c>
      <c r="AF69" s="108">
        <v>0</v>
      </c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1">
      <c r="A70" s="109"/>
      <c r="B70" s="109"/>
      <c r="C70" s="137" t="s">
        <v>176</v>
      </c>
      <c r="D70" s="115"/>
      <c r="E70" s="119">
        <v>7.98</v>
      </c>
      <c r="F70" s="122"/>
      <c r="G70" s="122"/>
      <c r="H70" s="122"/>
      <c r="I70" s="122"/>
      <c r="J70" s="122"/>
      <c r="K70" s="122"/>
      <c r="L70" s="122"/>
      <c r="M70" s="122"/>
      <c r="N70" s="113"/>
      <c r="O70" s="113"/>
      <c r="P70" s="113"/>
      <c r="Q70" s="113"/>
      <c r="R70" s="113"/>
      <c r="S70" s="113"/>
      <c r="T70" s="114"/>
      <c r="U70" s="113"/>
      <c r="V70" s="108"/>
      <c r="W70" s="108"/>
      <c r="X70" s="108"/>
      <c r="Y70" s="108"/>
      <c r="Z70" s="108"/>
      <c r="AA70" s="108"/>
      <c r="AB70" s="108"/>
      <c r="AC70" s="108"/>
      <c r="AD70" s="108"/>
      <c r="AE70" s="108" t="s">
        <v>124</v>
      </c>
      <c r="AF70" s="108">
        <v>0</v>
      </c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1">
      <c r="A71" s="109"/>
      <c r="B71" s="109"/>
      <c r="C71" s="137" t="s">
        <v>177</v>
      </c>
      <c r="D71" s="115"/>
      <c r="E71" s="119">
        <v>21</v>
      </c>
      <c r="F71" s="122"/>
      <c r="G71" s="122"/>
      <c r="H71" s="122"/>
      <c r="I71" s="122"/>
      <c r="J71" s="122"/>
      <c r="K71" s="122"/>
      <c r="L71" s="122"/>
      <c r="M71" s="122"/>
      <c r="N71" s="113"/>
      <c r="O71" s="113"/>
      <c r="P71" s="113"/>
      <c r="Q71" s="113"/>
      <c r="R71" s="113"/>
      <c r="S71" s="113"/>
      <c r="T71" s="114"/>
      <c r="U71" s="113"/>
      <c r="V71" s="108"/>
      <c r="W71" s="108"/>
      <c r="X71" s="108"/>
      <c r="Y71" s="108"/>
      <c r="Z71" s="108"/>
      <c r="AA71" s="108"/>
      <c r="AB71" s="108"/>
      <c r="AC71" s="108"/>
      <c r="AD71" s="108"/>
      <c r="AE71" s="108" t="s">
        <v>124</v>
      </c>
      <c r="AF71" s="108">
        <v>0</v>
      </c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outlineLevel="1">
      <c r="A72" s="109"/>
      <c r="B72" s="109"/>
      <c r="C72" s="137" t="s">
        <v>178</v>
      </c>
      <c r="D72" s="115"/>
      <c r="E72" s="119">
        <v>73.319999999999993</v>
      </c>
      <c r="F72" s="122"/>
      <c r="G72" s="122"/>
      <c r="H72" s="122"/>
      <c r="I72" s="122"/>
      <c r="J72" s="122"/>
      <c r="K72" s="122"/>
      <c r="L72" s="122"/>
      <c r="M72" s="122"/>
      <c r="N72" s="113"/>
      <c r="O72" s="113"/>
      <c r="P72" s="113"/>
      <c r="Q72" s="113"/>
      <c r="R72" s="113"/>
      <c r="S72" s="113"/>
      <c r="T72" s="114"/>
      <c r="U72" s="113"/>
      <c r="V72" s="108"/>
      <c r="W72" s="108"/>
      <c r="X72" s="108"/>
      <c r="Y72" s="108"/>
      <c r="Z72" s="108"/>
      <c r="AA72" s="108"/>
      <c r="AB72" s="108"/>
      <c r="AC72" s="108"/>
      <c r="AD72" s="108"/>
      <c r="AE72" s="108" t="s">
        <v>124</v>
      </c>
      <c r="AF72" s="108">
        <v>0</v>
      </c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outlineLevel="1">
      <c r="A73" s="109"/>
      <c r="B73" s="109"/>
      <c r="C73" s="137" t="s">
        <v>179</v>
      </c>
      <c r="D73" s="115"/>
      <c r="E73" s="119">
        <v>74.88</v>
      </c>
      <c r="F73" s="122"/>
      <c r="G73" s="122"/>
      <c r="H73" s="122"/>
      <c r="I73" s="122"/>
      <c r="J73" s="122"/>
      <c r="K73" s="122"/>
      <c r="L73" s="122"/>
      <c r="M73" s="122"/>
      <c r="N73" s="113"/>
      <c r="O73" s="113"/>
      <c r="P73" s="113"/>
      <c r="Q73" s="113"/>
      <c r="R73" s="113"/>
      <c r="S73" s="113"/>
      <c r="T73" s="114"/>
      <c r="U73" s="113"/>
      <c r="V73" s="108"/>
      <c r="W73" s="108"/>
      <c r="X73" s="108"/>
      <c r="Y73" s="108"/>
      <c r="Z73" s="108"/>
      <c r="AA73" s="108"/>
      <c r="AB73" s="108"/>
      <c r="AC73" s="108"/>
      <c r="AD73" s="108"/>
      <c r="AE73" s="108" t="s">
        <v>124</v>
      </c>
      <c r="AF73" s="108">
        <v>0</v>
      </c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1">
      <c r="A74" s="109"/>
      <c r="B74" s="109"/>
      <c r="C74" s="137" t="s">
        <v>180</v>
      </c>
      <c r="D74" s="115"/>
      <c r="E74" s="119">
        <v>20.88</v>
      </c>
      <c r="F74" s="122"/>
      <c r="G74" s="122"/>
      <c r="H74" s="122"/>
      <c r="I74" s="122"/>
      <c r="J74" s="122"/>
      <c r="K74" s="122"/>
      <c r="L74" s="122"/>
      <c r="M74" s="122"/>
      <c r="N74" s="113"/>
      <c r="O74" s="113"/>
      <c r="P74" s="113"/>
      <c r="Q74" s="113"/>
      <c r="R74" s="113"/>
      <c r="S74" s="113"/>
      <c r="T74" s="114"/>
      <c r="U74" s="113"/>
      <c r="V74" s="108"/>
      <c r="W74" s="108"/>
      <c r="X74" s="108"/>
      <c r="Y74" s="108"/>
      <c r="Z74" s="108"/>
      <c r="AA74" s="108"/>
      <c r="AB74" s="108"/>
      <c r="AC74" s="108"/>
      <c r="AD74" s="108"/>
      <c r="AE74" s="108" t="s">
        <v>124</v>
      </c>
      <c r="AF74" s="108">
        <v>0</v>
      </c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1">
      <c r="A75" s="109"/>
      <c r="B75" s="109"/>
      <c r="C75" s="137" t="s">
        <v>181</v>
      </c>
      <c r="D75" s="115"/>
      <c r="E75" s="119">
        <v>25.2</v>
      </c>
      <c r="F75" s="122"/>
      <c r="G75" s="122"/>
      <c r="H75" s="122"/>
      <c r="I75" s="122"/>
      <c r="J75" s="122"/>
      <c r="K75" s="122"/>
      <c r="L75" s="122"/>
      <c r="M75" s="122"/>
      <c r="N75" s="113"/>
      <c r="O75" s="113"/>
      <c r="P75" s="113"/>
      <c r="Q75" s="113"/>
      <c r="R75" s="113"/>
      <c r="S75" s="113"/>
      <c r="T75" s="114"/>
      <c r="U75" s="113"/>
      <c r="V75" s="108"/>
      <c r="W75" s="108"/>
      <c r="X75" s="108"/>
      <c r="Y75" s="108"/>
      <c r="Z75" s="108"/>
      <c r="AA75" s="108"/>
      <c r="AB75" s="108"/>
      <c r="AC75" s="108"/>
      <c r="AD75" s="108"/>
      <c r="AE75" s="108" t="s">
        <v>124</v>
      </c>
      <c r="AF75" s="108">
        <v>0</v>
      </c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outlineLevel="1">
      <c r="A76" s="109"/>
      <c r="B76" s="109"/>
      <c r="C76" s="137" t="s">
        <v>182</v>
      </c>
      <c r="D76" s="115"/>
      <c r="E76" s="119">
        <v>12.6</v>
      </c>
      <c r="F76" s="122"/>
      <c r="G76" s="122"/>
      <c r="H76" s="122"/>
      <c r="I76" s="122"/>
      <c r="J76" s="122"/>
      <c r="K76" s="122"/>
      <c r="L76" s="122"/>
      <c r="M76" s="122"/>
      <c r="N76" s="113"/>
      <c r="O76" s="113"/>
      <c r="P76" s="113"/>
      <c r="Q76" s="113"/>
      <c r="R76" s="113"/>
      <c r="S76" s="113"/>
      <c r="T76" s="114"/>
      <c r="U76" s="113"/>
      <c r="V76" s="108"/>
      <c r="W76" s="108"/>
      <c r="X76" s="108"/>
      <c r="Y76" s="108"/>
      <c r="Z76" s="108"/>
      <c r="AA76" s="108"/>
      <c r="AB76" s="108"/>
      <c r="AC76" s="108"/>
      <c r="AD76" s="108"/>
      <c r="AE76" s="108" t="s">
        <v>124</v>
      </c>
      <c r="AF76" s="108">
        <v>0</v>
      </c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outlineLevel="1">
      <c r="A77" s="109"/>
      <c r="B77" s="109"/>
      <c r="C77" s="137" t="s">
        <v>183</v>
      </c>
      <c r="D77" s="115"/>
      <c r="E77" s="119">
        <v>7.56</v>
      </c>
      <c r="F77" s="122"/>
      <c r="G77" s="122"/>
      <c r="H77" s="122"/>
      <c r="I77" s="122"/>
      <c r="J77" s="122"/>
      <c r="K77" s="122"/>
      <c r="L77" s="122"/>
      <c r="M77" s="122"/>
      <c r="N77" s="113"/>
      <c r="O77" s="113"/>
      <c r="P77" s="113"/>
      <c r="Q77" s="113"/>
      <c r="R77" s="113"/>
      <c r="S77" s="113"/>
      <c r="T77" s="114"/>
      <c r="U77" s="113"/>
      <c r="V77" s="108"/>
      <c r="W77" s="108"/>
      <c r="X77" s="108"/>
      <c r="Y77" s="108"/>
      <c r="Z77" s="108"/>
      <c r="AA77" s="108"/>
      <c r="AB77" s="108"/>
      <c r="AC77" s="108"/>
      <c r="AD77" s="108"/>
      <c r="AE77" s="108" t="s">
        <v>124</v>
      </c>
      <c r="AF77" s="108">
        <v>0</v>
      </c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outlineLevel="1">
      <c r="A78" s="109"/>
      <c r="B78" s="109"/>
      <c r="C78" s="137" t="s">
        <v>184</v>
      </c>
      <c r="D78" s="115"/>
      <c r="E78" s="119">
        <v>19.8</v>
      </c>
      <c r="F78" s="122"/>
      <c r="G78" s="122"/>
      <c r="H78" s="122"/>
      <c r="I78" s="122"/>
      <c r="J78" s="122"/>
      <c r="K78" s="122"/>
      <c r="L78" s="122"/>
      <c r="M78" s="122"/>
      <c r="N78" s="113"/>
      <c r="O78" s="113"/>
      <c r="P78" s="113"/>
      <c r="Q78" s="113"/>
      <c r="R78" s="113"/>
      <c r="S78" s="113"/>
      <c r="T78" s="114"/>
      <c r="U78" s="113"/>
      <c r="V78" s="108"/>
      <c r="W78" s="108"/>
      <c r="X78" s="108"/>
      <c r="Y78" s="108"/>
      <c r="Z78" s="108"/>
      <c r="AA78" s="108"/>
      <c r="AB78" s="108"/>
      <c r="AC78" s="108"/>
      <c r="AD78" s="108"/>
      <c r="AE78" s="108" t="s">
        <v>124</v>
      </c>
      <c r="AF78" s="108">
        <v>0</v>
      </c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outlineLevel="1">
      <c r="A79" s="109">
        <v>13</v>
      </c>
      <c r="B79" s="109" t="s">
        <v>185</v>
      </c>
      <c r="C79" s="136" t="s">
        <v>186</v>
      </c>
      <c r="D79" s="113" t="s">
        <v>132</v>
      </c>
      <c r="E79" s="118">
        <v>3318.28</v>
      </c>
      <c r="F79" s="121">
        <f>H79+J79</f>
        <v>0</v>
      </c>
      <c r="G79" s="122">
        <f>ROUND(E79*F79,2)</f>
        <v>0</v>
      </c>
      <c r="H79" s="122"/>
      <c r="I79" s="122">
        <f>ROUND(E79*H79,2)</f>
        <v>0</v>
      </c>
      <c r="J79" s="122"/>
      <c r="K79" s="122">
        <f>ROUND(E79*J79,2)</f>
        <v>0</v>
      </c>
      <c r="L79" s="122">
        <v>21</v>
      </c>
      <c r="M79" s="122">
        <f>G79*(1+L79/100)</f>
        <v>0</v>
      </c>
      <c r="N79" s="113">
        <v>0</v>
      </c>
      <c r="O79" s="113">
        <f>ROUND(E79*N79,5)</f>
        <v>0</v>
      </c>
      <c r="P79" s="113">
        <v>0</v>
      </c>
      <c r="Q79" s="113">
        <f>ROUND(E79*P79,5)</f>
        <v>0</v>
      </c>
      <c r="R79" s="113"/>
      <c r="S79" s="113"/>
      <c r="T79" s="114">
        <v>0.10199999999999999</v>
      </c>
      <c r="U79" s="113">
        <f>ROUND(E79*T79,2)</f>
        <v>338.46</v>
      </c>
      <c r="V79" s="108"/>
      <c r="W79" s="108"/>
      <c r="X79" s="108"/>
      <c r="Y79" s="108"/>
      <c r="Z79" s="108"/>
      <c r="AA79" s="108"/>
      <c r="AB79" s="108"/>
      <c r="AC79" s="108"/>
      <c r="AD79" s="108"/>
      <c r="AE79" s="108" t="s">
        <v>122</v>
      </c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outlineLevel="1">
      <c r="A80" s="109"/>
      <c r="B80" s="109"/>
      <c r="C80" s="137" t="s">
        <v>166</v>
      </c>
      <c r="D80" s="115"/>
      <c r="E80" s="119">
        <v>1005</v>
      </c>
      <c r="F80" s="122"/>
      <c r="G80" s="122"/>
      <c r="H80" s="122"/>
      <c r="I80" s="122"/>
      <c r="J80" s="122"/>
      <c r="K80" s="122"/>
      <c r="L80" s="122"/>
      <c r="M80" s="122"/>
      <c r="N80" s="113"/>
      <c r="O80" s="113"/>
      <c r="P80" s="113"/>
      <c r="Q80" s="113"/>
      <c r="R80" s="113"/>
      <c r="S80" s="113"/>
      <c r="T80" s="114"/>
      <c r="U80" s="113"/>
      <c r="V80" s="108"/>
      <c r="W80" s="108"/>
      <c r="X80" s="108"/>
      <c r="Y80" s="108"/>
      <c r="Z80" s="108"/>
      <c r="AA80" s="108"/>
      <c r="AB80" s="108"/>
      <c r="AC80" s="108"/>
      <c r="AD80" s="108"/>
      <c r="AE80" s="108" t="s">
        <v>124</v>
      </c>
      <c r="AF80" s="108">
        <v>0</v>
      </c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outlineLevel="1">
      <c r="A81" s="109"/>
      <c r="B81" s="109"/>
      <c r="C81" s="137" t="s">
        <v>167</v>
      </c>
      <c r="D81" s="115"/>
      <c r="E81" s="119">
        <v>577</v>
      </c>
      <c r="F81" s="122"/>
      <c r="G81" s="122"/>
      <c r="H81" s="122"/>
      <c r="I81" s="122"/>
      <c r="J81" s="122"/>
      <c r="K81" s="122"/>
      <c r="L81" s="122"/>
      <c r="M81" s="122"/>
      <c r="N81" s="113"/>
      <c r="O81" s="113"/>
      <c r="P81" s="113"/>
      <c r="Q81" s="113"/>
      <c r="R81" s="113"/>
      <c r="S81" s="113"/>
      <c r="T81" s="114"/>
      <c r="U81" s="113"/>
      <c r="V81" s="108"/>
      <c r="W81" s="108"/>
      <c r="X81" s="108"/>
      <c r="Y81" s="108"/>
      <c r="Z81" s="108"/>
      <c r="AA81" s="108"/>
      <c r="AB81" s="108"/>
      <c r="AC81" s="108"/>
      <c r="AD81" s="108"/>
      <c r="AE81" s="108" t="s">
        <v>124</v>
      </c>
      <c r="AF81" s="108">
        <v>0</v>
      </c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outlineLevel="1">
      <c r="A82" s="109"/>
      <c r="B82" s="109"/>
      <c r="C82" s="137" t="s">
        <v>168</v>
      </c>
      <c r="D82" s="115"/>
      <c r="E82" s="119">
        <v>197</v>
      </c>
      <c r="F82" s="122"/>
      <c r="G82" s="122"/>
      <c r="H82" s="122"/>
      <c r="I82" s="122"/>
      <c r="J82" s="122"/>
      <c r="K82" s="122"/>
      <c r="L82" s="122"/>
      <c r="M82" s="122"/>
      <c r="N82" s="113"/>
      <c r="O82" s="113"/>
      <c r="P82" s="113"/>
      <c r="Q82" s="113"/>
      <c r="R82" s="113"/>
      <c r="S82" s="113"/>
      <c r="T82" s="114"/>
      <c r="U82" s="113"/>
      <c r="V82" s="108"/>
      <c r="W82" s="108"/>
      <c r="X82" s="108"/>
      <c r="Y82" s="108"/>
      <c r="Z82" s="108"/>
      <c r="AA82" s="108"/>
      <c r="AB82" s="108"/>
      <c r="AC82" s="108"/>
      <c r="AD82" s="108"/>
      <c r="AE82" s="108" t="s">
        <v>124</v>
      </c>
      <c r="AF82" s="108">
        <v>0</v>
      </c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outlineLevel="1">
      <c r="A83" s="109"/>
      <c r="B83" s="109"/>
      <c r="C83" s="137" t="s">
        <v>169</v>
      </c>
      <c r="D83" s="115"/>
      <c r="E83" s="119">
        <v>192</v>
      </c>
      <c r="F83" s="122"/>
      <c r="G83" s="122"/>
      <c r="H83" s="122"/>
      <c r="I83" s="122"/>
      <c r="J83" s="122"/>
      <c r="K83" s="122"/>
      <c r="L83" s="122"/>
      <c r="M83" s="122"/>
      <c r="N83" s="113"/>
      <c r="O83" s="113"/>
      <c r="P83" s="113"/>
      <c r="Q83" s="113"/>
      <c r="R83" s="113"/>
      <c r="S83" s="113"/>
      <c r="T83" s="114"/>
      <c r="U83" s="113"/>
      <c r="V83" s="108"/>
      <c r="W83" s="108"/>
      <c r="X83" s="108"/>
      <c r="Y83" s="108"/>
      <c r="Z83" s="108"/>
      <c r="AA83" s="108"/>
      <c r="AB83" s="108"/>
      <c r="AC83" s="108"/>
      <c r="AD83" s="108"/>
      <c r="AE83" s="108" t="s">
        <v>124</v>
      </c>
      <c r="AF83" s="108">
        <v>0</v>
      </c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outlineLevel="1">
      <c r="A84" s="109"/>
      <c r="B84" s="109"/>
      <c r="C84" s="137" t="s">
        <v>170</v>
      </c>
      <c r="D84" s="115"/>
      <c r="E84" s="119">
        <v>375</v>
      </c>
      <c r="F84" s="122"/>
      <c r="G84" s="122"/>
      <c r="H84" s="122"/>
      <c r="I84" s="122"/>
      <c r="J84" s="122"/>
      <c r="K84" s="122"/>
      <c r="L84" s="122"/>
      <c r="M84" s="122"/>
      <c r="N84" s="113"/>
      <c r="O84" s="113"/>
      <c r="P84" s="113"/>
      <c r="Q84" s="113"/>
      <c r="R84" s="113"/>
      <c r="S84" s="113"/>
      <c r="T84" s="114"/>
      <c r="U84" s="113"/>
      <c r="V84" s="108"/>
      <c r="W84" s="108"/>
      <c r="X84" s="108"/>
      <c r="Y84" s="108"/>
      <c r="Z84" s="108"/>
      <c r="AA84" s="108"/>
      <c r="AB84" s="108"/>
      <c r="AC84" s="108"/>
      <c r="AD84" s="108"/>
      <c r="AE84" s="108" t="s">
        <v>124</v>
      </c>
      <c r="AF84" s="108">
        <v>0</v>
      </c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1">
      <c r="A85" s="109"/>
      <c r="B85" s="109"/>
      <c r="C85" s="137" t="s">
        <v>171</v>
      </c>
      <c r="D85" s="115"/>
      <c r="E85" s="119">
        <v>245</v>
      </c>
      <c r="F85" s="122"/>
      <c r="G85" s="122"/>
      <c r="H85" s="122"/>
      <c r="I85" s="122"/>
      <c r="J85" s="122"/>
      <c r="K85" s="122"/>
      <c r="L85" s="122"/>
      <c r="M85" s="122"/>
      <c r="N85" s="113"/>
      <c r="O85" s="113"/>
      <c r="P85" s="113"/>
      <c r="Q85" s="113"/>
      <c r="R85" s="113"/>
      <c r="S85" s="113"/>
      <c r="T85" s="114"/>
      <c r="U85" s="113"/>
      <c r="V85" s="108"/>
      <c r="W85" s="108"/>
      <c r="X85" s="108"/>
      <c r="Y85" s="108"/>
      <c r="Z85" s="108"/>
      <c r="AA85" s="108"/>
      <c r="AB85" s="108"/>
      <c r="AC85" s="108"/>
      <c r="AD85" s="108"/>
      <c r="AE85" s="108" t="s">
        <v>124</v>
      </c>
      <c r="AF85" s="108">
        <v>0</v>
      </c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outlineLevel="1">
      <c r="A86" s="109"/>
      <c r="B86" s="109"/>
      <c r="C86" s="137" t="s">
        <v>172</v>
      </c>
      <c r="D86" s="115"/>
      <c r="E86" s="119">
        <v>254</v>
      </c>
      <c r="F86" s="122"/>
      <c r="G86" s="122"/>
      <c r="H86" s="122"/>
      <c r="I86" s="122"/>
      <c r="J86" s="122"/>
      <c r="K86" s="122"/>
      <c r="L86" s="122"/>
      <c r="M86" s="122"/>
      <c r="N86" s="113"/>
      <c r="O86" s="113"/>
      <c r="P86" s="113"/>
      <c r="Q86" s="113"/>
      <c r="R86" s="113"/>
      <c r="S86" s="113"/>
      <c r="T86" s="114"/>
      <c r="U86" s="113"/>
      <c r="V86" s="108"/>
      <c r="W86" s="108"/>
      <c r="X86" s="108"/>
      <c r="Y86" s="108"/>
      <c r="Z86" s="108"/>
      <c r="AA86" s="108"/>
      <c r="AB86" s="108"/>
      <c r="AC86" s="108"/>
      <c r="AD86" s="108"/>
      <c r="AE86" s="108" t="s">
        <v>124</v>
      </c>
      <c r="AF86" s="108">
        <v>0</v>
      </c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1">
      <c r="A87" s="109"/>
      <c r="B87" s="109"/>
      <c r="C87" s="137" t="s">
        <v>173</v>
      </c>
      <c r="D87" s="115"/>
      <c r="E87" s="119">
        <v>192</v>
      </c>
      <c r="F87" s="122"/>
      <c r="G87" s="122"/>
      <c r="H87" s="122"/>
      <c r="I87" s="122"/>
      <c r="J87" s="122"/>
      <c r="K87" s="122"/>
      <c r="L87" s="122"/>
      <c r="M87" s="122"/>
      <c r="N87" s="113"/>
      <c r="O87" s="113"/>
      <c r="P87" s="113"/>
      <c r="Q87" s="113"/>
      <c r="R87" s="113"/>
      <c r="S87" s="113"/>
      <c r="T87" s="114"/>
      <c r="U87" s="113"/>
      <c r="V87" s="108"/>
      <c r="W87" s="108"/>
      <c r="X87" s="108"/>
      <c r="Y87" s="108"/>
      <c r="Z87" s="108"/>
      <c r="AA87" s="108"/>
      <c r="AB87" s="108"/>
      <c r="AC87" s="108"/>
      <c r="AD87" s="108"/>
      <c r="AE87" s="108" t="s">
        <v>124</v>
      </c>
      <c r="AF87" s="108">
        <v>0</v>
      </c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outlineLevel="1">
      <c r="A88" s="109"/>
      <c r="B88" s="109"/>
      <c r="C88" s="137" t="s">
        <v>174</v>
      </c>
      <c r="D88" s="115"/>
      <c r="E88" s="119">
        <v>10.5</v>
      </c>
      <c r="F88" s="122"/>
      <c r="G88" s="122"/>
      <c r="H88" s="122"/>
      <c r="I88" s="122"/>
      <c r="J88" s="122"/>
      <c r="K88" s="122"/>
      <c r="L88" s="122"/>
      <c r="M88" s="122"/>
      <c r="N88" s="113"/>
      <c r="O88" s="113"/>
      <c r="P88" s="113"/>
      <c r="Q88" s="113"/>
      <c r="R88" s="113"/>
      <c r="S88" s="113"/>
      <c r="T88" s="114"/>
      <c r="U88" s="113"/>
      <c r="V88" s="108"/>
      <c r="W88" s="108"/>
      <c r="X88" s="108"/>
      <c r="Y88" s="108"/>
      <c r="Z88" s="108"/>
      <c r="AA88" s="108"/>
      <c r="AB88" s="108"/>
      <c r="AC88" s="108"/>
      <c r="AD88" s="108"/>
      <c r="AE88" s="108" t="s">
        <v>124</v>
      </c>
      <c r="AF88" s="108">
        <v>0</v>
      </c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outlineLevel="1">
      <c r="A89" s="109"/>
      <c r="B89" s="109"/>
      <c r="C89" s="137" t="s">
        <v>175</v>
      </c>
      <c r="D89" s="115"/>
      <c r="E89" s="119">
        <v>7.56</v>
      </c>
      <c r="F89" s="122"/>
      <c r="G89" s="122"/>
      <c r="H89" s="122"/>
      <c r="I89" s="122"/>
      <c r="J89" s="122"/>
      <c r="K89" s="122"/>
      <c r="L89" s="122"/>
      <c r="M89" s="122"/>
      <c r="N89" s="113"/>
      <c r="O89" s="113"/>
      <c r="P89" s="113"/>
      <c r="Q89" s="113"/>
      <c r="R89" s="113"/>
      <c r="S89" s="113"/>
      <c r="T89" s="114"/>
      <c r="U89" s="113"/>
      <c r="V89" s="108"/>
      <c r="W89" s="108"/>
      <c r="X89" s="108"/>
      <c r="Y89" s="108"/>
      <c r="Z89" s="108"/>
      <c r="AA89" s="108"/>
      <c r="AB89" s="108"/>
      <c r="AC89" s="108"/>
      <c r="AD89" s="108"/>
      <c r="AE89" s="108" t="s">
        <v>124</v>
      </c>
      <c r="AF89" s="108">
        <v>0</v>
      </c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outlineLevel="1">
      <c r="A90" s="109"/>
      <c r="B90" s="109"/>
      <c r="C90" s="137" t="s">
        <v>176</v>
      </c>
      <c r="D90" s="115"/>
      <c r="E90" s="119">
        <v>7.98</v>
      </c>
      <c r="F90" s="122"/>
      <c r="G90" s="122"/>
      <c r="H90" s="122"/>
      <c r="I90" s="122"/>
      <c r="J90" s="122"/>
      <c r="K90" s="122"/>
      <c r="L90" s="122"/>
      <c r="M90" s="122"/>
      <c r="N90" s="113"/>
      <c r="O90" s="113"/>
      <c r="P90" s="113"/>
      <c r="Q90" s="113"/>
      <c r="R90" s="113"/>
      <c r="S90" s="113"/>
      <c r="T90" s="114"/>
      <c r="U90" s="113"/>
      <c r="V90" s="108"/>
      <c r="W90" s="108"/>
      <c r="X90" s="108"/>
      <c r="Y90" s="108"/>
      <c r="Z90" s="108"/>
      <c r="AA90" s="108"/>
      <c r="AB90" s="108"/>
      <c r="AC90" s="108"/>
      <c r="AD90" s="108"/>
      <c r="AE90" s="108" t="s">
        <v>124</v>
      </c>
      <c r="AF90" s="108">
        <v>0</v>
      </c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1">
      <c r="A91" s="109"/>
      <c r="B91" s="109"/>
      <c r="C91" s="137" t="s">
        <v>177</v>
      </c>
      <c r="D91" s="115"/>
      <c r="E91" s="119">
        <v>21</v>
      </c>
      <c r="F91" s="122"/>
      <c r="G91" s="122"/>
      <c r="H91" s="122"/>
      <c r="I91" s="122"/>
      <c r="J91" s="122"/>
      <c r="K91" s="122"/>
      <c r="L91" s="122"/>
      <c r="M91" s="122"/>
      <c r="N91" s="113"/>
      <c r="O91" s="113"/>
      <c r="P91" s="113"/>
      <c r="Q91" s="113"/>
      <c r="R91" s="113"/>
      <c r="S91" s="113"/>
      <c r="T91" s="114"/>
      <c r="U91" s="113"/>
      <c r="V91" s="108"/>
      <c r="W91" s="108"/>
      <c r="X91" s="108"/>
      <c r="Y91" s="108"/>
      <c r="Z91" s="108"/>
      <c r="AA91" s="108"/>
      <c r="AB91" s="108"/>
      <c r="AC91" s="108"/>
      <c r="AD91" s="108"/>
      <c r="AE91" s="108" t="s">
        <v>124</v>
      </c>
      <c r="AF91" s="108">
        <v>0</v>
      </c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outlineLevel="1">
      <c r="A92" s="109"/>
      <c r="B92" s="109"/>
      <c r="C92" s="137" t="s">
        <v>178</v>
      </c>
      <c r="D92" s="115"/>
      <c r="E92" s="119">
        <v>73.319999999999993</v>
      </c>
      <c r="F92" s="122"/>
      <c r="G92" s="122"/>
      <c r="H92" s="122"/>
      <c r="I92" s="122"/>
      <c r="J92" s="122"/>
      <c r="K92" s="122"/>
      <c r="L92" s="122"/>
      <c r="M92" s="122"/>
      <c r="N92" s="113"/>
      <c r="O92" s="113"/>
      <c r="P92" s="113"/>
      <c r="Q92" s="113"/>
      <c r="R92" s="113"/>
      <c r="S92" s="113"/>
      <c r="T92" s="114"/>
      <c r="U92" s="113"/>
      <c r="V92" s="108"/>
      <c r="W92" s="108"/>
      <c r="X92" s="108"/>
      <c r="Y92" s="108"/>
      <c r="Z92" s="108"/>
      <c r="AA92" s="108"/>
      <c r="AB92" s="108"/>
      <c r="AC92" s="108"/>
      <c r="AD92" s="108"/>
      <c r="AE92" s="108" t="s">
        <v>124</v>
      </c>
      <c r="AF92" s="108">
        <v>0</v>
      </c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outlineLevel="1">
      <c r="A93" s="109"/>
      <c r="B93" s="109"/>
      <c r="C93" s="137" t="s">
        <v>179</v>
      </c>
      <c r="D93" s="115"/>
      <c r="E93" s="119">
        <v>74.88</v>
      </c>
      <c r="F93" s="122"/>
      <c r="G93" s="122"/>
      <c r="H93" s="122"/>
      <c r="I93" s="122"/>
      <c r="J93" s="122"/>
      <c r="K93" s="122"/>
      <c r="L93" s="122"/>
      <c r="M93" s="122"/>
      <c r="N93" s="113"/>
      <c r="O93" s="113"/>
      <c r="P93" s="113"/>
      <c r="Q93" s="113"/>
      <c r="R93" s="113"/>
      <c r="S93" s="113"/>
      <c r="T93" s="114"/>
      <c r="U93" s="113"/>
      <c r="V93" s="108"/>
      <c r="W93" s="108"/>
      <c r="X93" s="108"/>
      <c r="Y93" s="108"/>
      <c r="Z93" s="108"/>
      <c r="AA93" s="108"/>
      <c r="AB93" s="108"/>
      <c r="AC93" s="108"/>
      <c r="AD93" s="108"/>
      <c r="AE93" s="108" t="s">
        <v>124</v>
      </c>
      <c r="AF93" s="108">
        <v>0</v>
      </c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1">
      <c r="A94" s="109"/>
      <c r="B94" s="109"/>
      <c r="C94" s="137" t="s">
        <v>180</v>
      </c>
      <c r="D94" s="115"/>
      <c r="E94" s="119">
        <v>20.88</v>
      </c>
      <c r="F94" s="122"/>
      <c r="G94" s="122"/>
      <c r="H94" s="122"/>
      <c r="I94" s="122"/>
      <c r="J94" s="122"/>
      <c r="K94" s="122"/>
      <c r="L94" s="122"/>
      <c r="M94" s="122"/>
      <c r="N94" s="113"/>
      <c r="O94" s="113"/>
      <c r="P94" s="113"/>
      <c r="Q94" s="113"/>
      <c r="R94" s="113"/>
      <c r="S94" s="113"/>
      <c r="T94" s="114"/>
      <c r="U94" s="113"/>
      <c r="V94" s="108"/>
      <c r="W94" s="108"/>
      <c r="X94" s="108"/>
      <c r="Y94" s="108"/>
      <c r="Z94" s="108"/>
      <c r="AA94" s="108"/>
      <c r="AB94" s="108"/>
      <c r="AC94" s="108"/>
      <c r="AD94" s="108"/>
      <c r="AE94" s="108" t="s">
        <v>124</v>
      </c>
      <c r="AF94" s="108">
        <v>0</v>
      </c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1">
      <c r="A95" s="109"/>
      <c r="B95" s="109"/>
      <c r="C95" s="137" t="s">
        <v>181</v>
      </c>
      <c r="D95" s="115"/>
      <c r="E95" s="119">
        <v>25.2</v>
      </c>
      <c r="F95" s="122"/>
      <c r="G95" s="122"/>
      <c r="H95" s="122"/>
      <c r="I95" s="122"/>
      <c r="J95" s="122"/>
      <c r="K95" s="122"/>
      <c r="L95" s="122"/>
      <c r="M95" s="122"/>
      <c r="N95" s="113"/>
      <c r="O95" s="113"/>
      <c r="P95" s="113"/>
      <c r="Q95" s="113"/>
      <c r="R95" s="113"/>
      <c r="S95" s="113"/>
      <c r="T95" s="114"/>
      <c r="U95" s="113"/>
      <c r="V95" s="108"/>
      <c r="W95" s="108"/>
      <c r="X95" s="108"/>
      <c r="Y95" s="108"/>
      <c r="Z95" s="108"/>
      <c r="AA95" s="108"/>
      <c r="AB95" s="108"/>
      <c r="AC95" s="108"/>
      <c r="AD95" s="108"/>
      <c r="AE95" s="108" t="s">
        <v>124</v>
      </c>
      <c r="AF95" s="108">
        <v>0</v>
      </c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1">
      <c r="A96" s="109"/>
      <c r="B96" s="109"/>
      <c r="C96" s="137" t="s">
        <v>182</v>
      </c>
      <c r="D96" s="115"/>
      <c r="E96" s="119">
        <v>12.6</v>
      </c>
      <c r="F96" s="122"/>
      <c r="G96" s="122"/>
      <c r="H96" s="122"/>
      <c r="I96" s="122"/>
      <c r="J96" s="122"/>
      <c r="K96" s="122"/>
      <c r="L96" s="122"/>
      <c r="M96" s="122"/>
      <c r="N96" s="113"/>
      <c r="O96" s="113"/>
      <c r="P96" s="113"/>
      <c r="Q96" s="113"/>
      <c r="R96" s="113"/>
      <c r="S96" s="113"/>
      <c r="T96" s="114"/>
      <c r="U96" s="113"/>
      <c r="V96" s="108"/>
      <c r="W96" s="108"/>
      <c r="X96" s="108"/>
      <c r="Y96" s="108"/>
      <c r="Z96" s="108"/>
      <c r="AA96" s="108"/>
      <c r="AB96" s="108"/>
      <c r="AC96" s="108"/>
      <c r="AD96" s="108"/>
      <c r="AE96" s="108" t="s">
        <v>124</v>
      </c>
      <c r="AF96" s="108">
        <v>0</v>
      </c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1">
      <c r="A97" s="109"/>
      <c r="B97" s="109"/>
      <c r="C97" s="137" t="s">
        <v>183</v>
      </c>
      <c r="D97" s="115"/>
      <c r="E97" s="119">
        <v>7.56</v>
      </c>
      <c r="F97" s="122"/>
      <c r="G97" s="122"/>
      <c r="H97" s="122"/>
      <c r="I97" s="122"/>
      <c r="J97" s="122"/>
      <c r="K97" s="122"/>
      <c r="L97" s="122"/>
      <c r="M97" s="122"/>
      <c r="N97" s="113"/>
      <c r="O97" s="113"/>
      <c r="P97" s="113"/>
      <c r="Q97" s="113"/>
      <c r="R97" s="113"/>
      <c r="S97" s="113"/>
      <c r="T97" s="114"/>
      <c r="U97" s="113"/>
      <c r="V97" s="108"/>
      <c r="W97" s="108"/>
      <c r="X97" s="108"/>
      <c r="Y97" s="108"/>
      <c r="Z97" s="108"/>
      <c r="AA97" s="108"/>
      <c r="AB97" s="108"/>
      <c r="AC97" s="108"/>
      <c r="AD97" s="108"/>
      <c r="AE97" s="108" t="s">
        <v>124</v>
      </c>
      <c r="AF97" s="108">
        <v>0</v>
      </c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outlineLevel="1">
      <c r="A98" s="109"/>
      <c r="B98" s="109"/>
      <c r="C98" s="137" t="s">
        <v>184</v>
      </c>
      <c r="D98" s="115"/>
      <c r="E98" s="119">
        <v>19.8</v>
      </c>
      <c r="F98" s="122"/>
      <c r="G98" s="122"/>
      <c r="H98" s="122"/>
      <c r="I98" s="122"/>
      <c r="J98" s="122"/>
      <c r="K98" s="122"/>
      <c r="L98" s="122"/>
      <c r="M98" s="122"/>
      <c r="N98" s="113"/>
      <c r="O98" s="113"/>
      <c r="P98" s="113"/>
      <c r="Q98" s="113"/>
      <c r="R98" s="113"/>
      <c r="S98" s="113"/>
      <c r="T98" s="114"/>
      <c r="U98" s="113"/>
      <c r="V98" s="108"/>
      <c r="W98" s="108"/>
      <c r="X98" s="108"/>
      <c r="Y98" s="108"/>
      <c r="Z98" s="108"/>
      <c r="AA98" s="108"/>
      <c r="AB98" s="108"/>
      <c r="AC98" s="108"/>
      <c r="AD98" s="108"/>
      <c r="AE98" s="108" t="s">
        <v>124</v>
      </c>
      <c r="AF98" s="108">
        <v>0</v>
      </c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outlineLevel="1">
      <c r="A99" s="109">
        <v>14</v>
      </c>
      <c r="B99" s="109" t="s">
        <v>187</v>
      </c>
      <c r="C99" s="136" t="s">
        <v>188</v>
      </c>
      <c r="D99" s="113" t="s">
        <v>121</v>
      </c>
      <c r="E99" s="118">
        <v>7552.4320000000007</v>
      </c>
      <c r="F99" s="121">
        <f>H99+J99</f>
        <v>0</v>
      </c>
      <c r="G99" s="122">
        <f>ROUND(E99*F99,2)</f>
        <v>0</v>
      </c>
      <c r="H99" s="122"/>
      <c r="I99" s="122">
        <f>ROUND(E99*H99,2)</f>
        <v>0</v>
      </c>
      <c r="J99" s="122"/>
      <c r="K99" s="122">
        <f>ROUND(E99*J99,2)</f>
        <v>0</v>
      </c>
      <c r="L99" s="122">
        <v>21</v>
      </c>
      <c r="M99" s="122">
        <f>G99*(1+L99/100)</f>
        <v>0</v>
      </c>
      <c r="N99" s="113">
        <v>7.3499999999999998E-3</v>
      </c>
      <c r="O99" s="113">
        <f>ROUND(E99*N99,5)</f>
        <v>55.510379999999998</v>
      </c>
      <c r="P99" s="113">
        <v>0</v>
      </c>
      <c r="Q99" s="113">
        <f>ROUND(E99*P99,5)</f>
        <v>0</v>
      </c>
      <c r="R99" s="113"/>
      <c r="S99" s="113"/>
      <c r="T99" s="114">
        <v>3.3000000000000002E-2</v>
      </c>
      <c r="U99" s="113">
        <f>ROUND(E99*T99,2)</f>
        <v>249.23</v>
      </c>
      <c r="V99" s="108"/>
      <c r="W99" s="108"/>
      <c r="X99" s="108"/>
      <c r="Y99" s="108"/>
      <c r="Z99" s="108"/>
      <c r="AA99" s="108"/>
      <c r="AB99" s="108"/>
      <c r="AC99" s="108"/>
      <c r="AD99" s="108"/>
      <c r="AE99" s="108" t="s">
        <v>122</v>
      </c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outlineLevel="1">
      <c r="A100" s="109"/>
      <c r="B100" s="109"/>
      <c r="C100" s="189" t="s">
        <v>189</v>
      </c>
      <c r="D100" s="190"/>
      <c r="E100" s="191"/>
      <c r="F100" s="192"/>
      <c r="G100" s="193"/>
      <c r="H100" s="122"/>
      <c r="I100" s="122"/>
      <c r="J100" s="122"/>
      <c r="K100" s="122"/>
      <c r="L100" s="122"/>
      <c r="M100" s="122"/>
      <c r="N100" s="113"/>
      <c r="O100" s="113"/>
      <c r="P100" s="113"/>
      <c r="Q100" s="113"/>
      <c r="R100" s="113"/>
      <c r="S100" s="113"/>
      <c r="T100" s="114"/>
      <c r="U100" s="113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 t="s">
        <v>190</v>
      </c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11" t="str">
        <f>C100</f>
        <v>Natěry tesařských konstrukcí ochranným prostředkem</v>
      </c>
      <c r="BB100" s="108"/>
      <c r="BC100" s="108"/>
      <c r="BD100" s="108"/>
      <c r="BE100" s="108"/>
      <c r="BF100" s="108"/>
      <c r="BG100" s="108"/>
      <c r="BH100" s="108"/>
    </row>
    <row r="101" spans="1:60" outlineLevel="1">
      <c r="A101" s="109"/>
      <c r="B101" s="109"/>
      <c r="C101" s="137" t="s">
        <v>191</v>
      </c>
      <c r="D101" s="115"/>
      <c r="E101" s="119">
        <v>2469.348</v>
      </c>
      <c r="F101" s="122"/>
      <c r="G101" s="122"/>
      <c r="H101" s="122"/>
      <c r="I101" s="122"/>
      <c r="J101" s="122"/>
      <c r="K101" s="122"/>
      <c r="L101" s="122"/>
      <c r="M101" s="122"/>
      <c r="N101" s="113"/>
      <c r="O101" s="113"/>
      <c r="P101" s="113"/>
      <c r="Q101" s="113"/>
      <c r="R101" s="113"/>
      <c r="S101" s="113"/>
      <c r="T101" s="114"/>
      <c r="U101" s="113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 t="s">
        <v>124</v>
      </c>
      <c r="AF101" s="108">
        <v>0</v>
      </c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1">
      <c r="A102" s="109"/>
      <c r="B102" s="109"/>
      <c r="C102" s="137" t="s">
        <v>192</v>
      </c>
      <c r="D102" s="115"/>
      <c r="E102" s="119">
        <v>1335.0820000000001</v>
      </c>
      <c r="F102" s="122"/>
      <c r="G102" s="122"/>
      <c r="H102" s="122"/>
      <c r="I102" s="122"/>
      <c r="J102" s="122"/>
      <c r="K102" s="122"/>
      <c r="L102" s="122"/>
      <c r="M102" s="122"/>
      <c r="N102" s="113"/>
      <c r="O102" s="113"/>
      <c r="P102" s="113"/>
      <c r="Q102" s="113"/>
      <c r="R102" s="113"/>
      <c r="S102" s="113"/>
      <c r="T102" s="114"/>
      <c r="U102" s="113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 t="s">
        <v>124</v>
      </c>
      <c r="AF102" s="108">
        <v>0</v>
      </c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1">
      <c r="A103" s="109"/>
      <c r="B103" s="109"/>
      <c r="C103" s="137" t="s">
        <v>193</v>
      </c>
      <c r="D103" s="115"/>
      <c r="E103" s="119">
        <v>946.88</v>
      </c>
      <c r="F103" s="122"/>
      <c r="G103" s="122"/>
      <c r="H103" s="122"/>
      <c r="I103" s="122"/>
      <c r="J103" s="122"/>
      <c r="K103" s="122"/>
      <c r="L103" s="122"/>
      <c r="M103" s="122"/>
      <c r="N103" s="113"/>
      <c r="O103" s="113"/>
      <c r="P103" s="113"/>
      <c r="Q103" s="113"/>
      <c r="R103" s="113"/>
      <c r="S103" s="113"/>
      <c r="T103" s="114"/>
      <c r="U103" s="113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 t="s">
        <v>124</v>
      </c>
      <c r="AF103" s="108">
        <v>0</v>
      </c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1">
      <c r="A104" s="109"/>
      <c r="B104" s="109"/>
      <c r="C104" s="137" t="s">
        <v>194</v>
      </c>
      <c r="D104" s="115"/>
      <c r="E104" s="119">
        <v>1466.04</v>
      </c>
      <c r="F104" s="122"/>
      <c r="G104" s="122"/>
      <c r="H104" s="122"/>
      <c r="I104" s="122"/>
      <c r="J104" s="122"/>
      <c r="K104" s="122"/>
      <c r="L104" s="122"/>
      <c r="M104" s="122"/>
      <c r="N104" s="113"/>
      <c r="O104" s="113"/>
      <c r="P104" s="113"/>
      <c r="Q104" s="113"/>
      <c r="R104" s="113"/>
      <c r="S104" s="113"/>
      <c r="T104" s="114"/>
      <c r="U104" s="113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 t="s">
        <v>124</v>
      </c>
      <c r="AF104" s="108">
        <v>0</v>
      </c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1">
      <c r="A105" s="109"/>
      <c r="B105" s="109"/>
      <c r="C105" s="137" t="s">
        <v>195</v>
      </c>
      <c r="D105" s="115"/>
      <c r="E105" s="119">
        <v>1335.0820000000001</v>
      </c>
      <c r="F105" s="122"/>
      <c r="G105" s="122"/>
      <c r="H105" s="122"/>
      <c r="I105" s="122"/>
      <c r="J105" s="122"/>
      <c r="K105" s="122"/>
      <c r="L105" s="122"/>
      <c r="M105" s="122"/>
      <c r="N105" s="113"/>
      <c r="O105" s="113"/>
      <c r="P105" s="113"/>
      <c r="Q105" s="113"/>
      <c r="R105" s="113"/>
      <c r="S105" s="113"/>
      <c r="T105" s="114"/>
      <c r="U105" s="113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 t="s">
        <v>124</v>
      </c>
      <c r="AF105" s="108">
        <v>0</v>
      </c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outlineLevel="1">
      <c r="A106" s="109">
        <v>15</v>
      </c>
      <c r="B106" s="109" t="s">
        <v>196</v>
      </c>
      <c r="C106" s="136" t="s">
        <v>197</v>
      </c>
      <c r="D106" s="113" t="s">
        <v>121</v>
      </c>
      <c r="E106" s="118">
        <v>7552.4320000000007</v>
      </c>
      <c r="F106" s="121">
        <f>H106+J106</f>
        <v>0</v>
      </c>
      <c r="G106" s="122">
        <f>ROUND(E106*F106,2)</f>
        <v>0</v>
      </c>
      <c r="H106" s="122"/>
      <c r="I106" s="122">
        <f>ROUND(E106*H106,2)</f>
        <v>0</v>
      </c>
      <c r="J106" s="122"/>
      <c r="K106" s="122">
        <f>ROUND(E106*J106,2)</f>
        <v>0</v>
      </c>
      <c r="L106" s="122">
        <v>21</v>
      </c>
      <c r="M106" s="122">
        <f>G106*(1+L106/100)</f>
        <v>0</v>
      </c>
      <c r="N106" s="113">
        <v>0</v>
      </c>
      <c r="O106" s="113">
        <f>ROUND(E106*N106,5)</f>
        <v>0</v>
      </c>
      <c r="P106" s="113">
        <v>0</v>
      </c>
      <c r="Q106" s="113">
        <f>ROUND(E106*P106,5)</f>
        <v>0</v>
      </c>
      <c r="R106" s="113"/>
      <c r="S106" s="113"/>
      <c r="T106" s="114">
        <v>2.1000000000000001E-2</v>
      </c>
      <c r="U106" s="113">
        <f>ROUND(E106*T106,2)</f>
        <v>158.6</v>
      </c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 t="s">
        <v>122</v>
      </c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outlineLevel="1">
      <c r="A107" s="109"/>
      <c r="B107" s="109"/>
      <c r="C107" s="189" t="s">
        <v>189</v>
      </c>
      <c r="D107" s="190"/>
      <c r="E107" s="191"/>
      <c r="F107" s="192"/>
      <c r="G107" s="193"/>
      <c r="H107" s="122"/>
      <c r="I107" s="122"/>
      <c r="J107" s="122"/>
      <c r="K107" s="122"/>
      <c r="L107" s="122"/>
      <c r="M107" s="122"/>
      <c r="N107" s="113"/>
      <c r="O107" s="113"/>
      <c r="P107" s="113"/>
      <c r="Q107" s="113"/>
      <c r="R107" s="113"/>
      <c r="S107" s="113"/>
      <c r="T107" s="114"/>
      <c r="U107" s="113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 t="s">
        <v>190</v>
      </c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11" t="str">
        <f>C107</f>
        <v>Natěry tesařských konstrukcí ochranným prostředkem</v>
      </c>
      <c r="BB107" s="108"/>
      <c r="BC107" s="108"/>
      <c r="BD107" s="108"/>
      <c r="BE107" s="108"/>
      <c r="BF107" s="108"/>
      <c r="BG107" s="108"/>
      <c r="BH107" s="108"/>
    </row>
    <row r="108" spans="1:60" outlineLevel="1">
      <c r="A108" s="109"/>
      <c r="B108" s="109"/>
      <c r="C108" s="137" t="s">
        <v>191</v>
      </c>
      <c r="D108" s="115"/>
      <c r="E108" s="119">
        <v>2469.348</v>
      </c>
      <c r="F108" s="122"/>
      <c r="G108" s="122"/>
      <c r="H108" s="122"/>
      <c r="I108" s="122"/>
      <c r="J108" s="122"/>
      <c r="K108" s="122"/>
      <c r="L108" s="122"/>
      <c r="M108" s="122"/>
      <c r="N108" s="113"/>
      <c r="O108" s="113"/>
      <c r="P108" s="113"/>
      <c r="Q108" s="113"/>
      <c r="R108" s="113"/>
      <c r="S108" s="113"/>
      <c r="T108" s="114"/>
      <c r="U108" s="113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 t="s">
        <v>124</v>
      </c>
      <c r="AF108" s="108">
        <v>0</v>
      </c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outlineLevel="1">
      <c r="A109" s="109"/>
      <c r="B109" s="109"/>
      <c r="C109" s="137" t="s">
        <v>192</v>
      </c>
      <c r="D109" s="115"/>
      <c r="E109" s="119">
        <v>1335.0820000000001</v>
      </c>
      <c r="F109" s="122"/>
      <c r="G109" s="122"/>
      <c r="H109" s="122"/>
      <c r="I109" s="122"/>
      <c r="J109" s="122"/>
      <c r="K109" s="122"/>
      <c r="L109" s="122"/>
      <c r="M109" s="122"/>
      <c r="N109" s="113"/>
      <c r="O109" s="113"/>
      <c r="P109" s="113"/>
      <c r="Q109" s="113"/>
      <c r="R109" s="113"/>
      <c r="S109" s="113"/>
      <c r="T109" s="114"/>
      <c r="U109" s="113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 t="s">
        <v>124</v>
      </c>
      <c r="AF109" s="108">
        <v>0</v>
      </c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outlineLevel="1">
      <c r="A110" s="109"/>
      <c r="B110" s="109"/>
      <c r="C110" s="137" t="s">
        <v>193</v>
      </c>
      <c r="D110" s="115"/>
      <c r="E110" s="119">
        <v>946.88</v>
      </c>
      <c r="F110" s="122"/>
      <c r="G110" s="122"/>
      <c r="H110" s="122"/>
      <c r="I110" s="122"/>
      <c r="J110" s="122"/>
      <c r="K110" s="122"/>
      <c r="L110" s="122"/>
      <c r="M110" s="122"/>
      <c r="N110" s="113"/>
      <c r="O110" s="113"/>
      <c r="P110" s="113"/>
      <c r="Q110" s="113"/>
      <c r="R110" s="113"/>
      <c r="S110" s="113"/>
      <c r="T110" s="114"/>
      <c r="U110" s="113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 t="s">
        <v>124</v>
      </c>
      <c r="AF110" s="108">
        <v>0</v>
      </c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1">
      <c r="A111" s="109"/>
      <c r="B111" s="109"/>
      <c r="C111" s="137" t="s">
        <v>194</v>
      </c>
      <c r="D111" s="115"/>
      <c r="E111" s="119">
        <v>1466.04</v>
      </c>
      <c r="F111" s="122"/>
      <c r="G111" s="122"/>
      <c r="H111" s="122"/>
      <c r="I111" s="122"/>
      <c r="J111" s="122"/>
      <c r="K111" s="122"/>
      <c r="L111" s="122"/>
      <c r="M111" s="122"/>
      <c r="N111" s="113"/>
      <c r="O111" s="113"/>
      <c r="P111" s="113"/>
      <c r="Q111" s="113"/>
      <c r="R111" s="113"/>
      <c r="S111" s="113"/>
      <c r="T111" s="114"/>
      <c r="U111" s="113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 t="s">
        <v>124</v>
      </c>
      <c r="AF111" s="108">
        <v>0</v>
      </c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outlineLevel="1">
      <c r="A112" s="109"/>
      <c r="B112" s="109"/>
      <c r="C112" s="137" t="s">
        <v>195</v>
      </c>
      <c r="D112" s="115"/>
      <c r="E112" s="119">
        <v>1335.0820000000001</v>
      </c>
      <c r="F112" s="122"/>
      <c r="G112" s="122"/>
      <c r="H112" s="122"/>
      <c r="I112" s="122"/>
      <c r="J112" s="122"/>
      <c r="K112" s="122"/>
      <c r="L112" s="122"/>
      <c r="M112" s="122"/>
      <c r="N112" s="113"/>
      <c r="O112" s="113"/>
      <c r="P112" s="113"/>
      <c r="Q112" s="113"/>
      <c r="R112" s="113"/>
      <c r="S112" s="113"/>
      <c r="T112" s="114"/>
      <c r="U112" s="113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 t="s">
        <v>124</v>
      </c>
      <c r="AF112" s="108">
        <v>0</v>
      </c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outlineLevel="1">
      <c r="A113" s="109">
        <v>16</v>
      </c>
      <c r="B113" s="109" t="s">
        <v>198</v>
      </c>
      <c r="C113" s="136" t="s">
        <v>199</v>
      </c>
      <c r="D113" s="113" t="s">
        <v>132</v>
      </c>
      <c r="E113" s="118">
        <v>564107.6</v>
      </c>
      <c r="F113" s="121">
        <f>H113+J113</f>
        <v>0</v>
      </c>
      <c r="G113" s="122">
        <f>ROUND(E113*F113,2)</f>
        <v>0</v>
      </c>
      <c r="H113" s="122"/>
      <c r="I113" s="122">
        <f>ROUND(E113*H113,2)</f>
        <v>0</v>
      </c>
      <c r="J113" s="122"/>
      <c r="K113" s="122">
        <f>ROUND(E113*J113,2)</f>
        <v>0</v>
      </c>
      <c r="L113" s="122">
        <v>21</v>
      </c>
      <c r="M113" s="122">
        <f>G113*(1+L113/100)</f>
        <v>0</v>
      </c>
      <c r="N113" s="113">
        <v>0</v>
      </c>
      <c r="O113" s="113">
        <f>ROUND(E113*N113,5)</f>
        <v>0</v>
      </c>
      <c r="P113" s="113">
        <v>0</v>
      </c>
      <c r="Q113" s="113">
        <f>ROUND(E113*P113,5)</f>
        <v>0</v>
      </c>
      <c r="R113" s="113"/>
      <c r="S113" s="113"/>
      <c r="T113" s="114">
        <v>0</v>
      </c>
      <c r="U113" s="113">
        <f>ROUND(E113*T113,2)</f>
        <v>0</v>
      </c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 t="s">
        <v>122</v>
      </c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1">
      <c r="A114" s="109"/>
      <c r="B114" s="109"/>
      <c r="C114" s="137" t="s">
        <v>200</v>
      </c>
      <c r="D114" s="115"/>
      <c r="E114" s="119">
        <v>564107.6</v>
      </c>
      <c r="F114" s="122"/>
      <c r="G114" s="122"/>
      <c r="H114" s="122"/>
      <c r="I114" s="122"/>
      <c r="J114" s="122"/>
      <c r="K114" s="122"/>
      <c r="L114" s="122"/>
      <c r="M114" s="122"/>
      <c r="N114" s="113"/>
      <c r="O114" s="113"/>
      <c r="P114" s="113"/>
      <c r="Q114" s="113"/>
      <c r="R114" s="113"/>
      <c r="S114" s="113"/>
      <c r="T114" s="114"/>
      <c r="U114" s="113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 t="s">
        <v>124</v>
      </c>
      <c r="AF114" s="108">
        <v>0</v>
      </c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ht="20.45" outlineLevel="1">
      <c r="A115" s="109">
        <v>17</v>
      </c>
      <c r="B115" s="109" t="s">
        <v>201</v>
      </c>
      <c r="C115" s="136" t="s">
        <v>202</v>
      </c>
      <c r="D115" s="113" t="s">
        <v>121</v>
      </c>
      <c r="E115" s="118">
        <v>641956.72</v>
      </c>
      <c r="F115" s="121">
        <f>H115+J115</f>
        <v>0</v>
      </c>
      <c r="G115" s="122">
        <f>ROUND(E115*F115,2)</f>
        <v>0</v>
      </c>
      <c r="H115" s="122"/>
      <c r="I115" s="122">
        <f>ROUND(E115*H115,2)</f>
        <v>0</v>
      </c>
      <c r="J115" s="122"/>
      <c r="K115" s="122">
        <f>ROUND(E115*J115,2)</f>
        <v>0</v>
      </c>
      <c r="L115" s="122">
        <v>21</v>
      </c>
      <c r="M115" s="122">
        <f>G115*(1+L115/100)</f>
        <v>0</v>
      </c>
      <c r="N115" s="113">
        <v>0</v>
      </c>
      <c r="O115" s="113">
        <f>ROUND(E115*N115,5)</f>
        <v>0</v>
      </c>
      <c r="P115" s="113">
        <v>0</v>
      </c>
      <c r="Q115" s="113">
        <f>ROUND(E115*P115,5)</f>
        <v>0</v>
      </c>
      <c r="R115" s="113"/>
      <c r="S115" s="113"/>
      <c r="T115" s="114">
        <v>1.9499999999999999E-3</v>
      </c>
      <c r="U115" s="113">
        <f>ROUND(E115*T115,2)</f>
        <v>1251.82</v>
      </c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 t="s">
        <v>122</v>
      </c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outlineLevel="1">
      <c r="A116" s="109"/>
      <c r="B116" s="109"/>
      <c r="C116" s="137" t="s">
        <v>203</v>
      </c>
      <c r="D116" s="115"/>
      <c r="E116" s="119">
        <v>641956.72</v>
      </c>
      <c r="F116" s="122"/>
      <c r="G116" s="122"/>
      <c r="H116" s="122"/>
      <c r="I116" s="122"/>
      <c r="J116" s="122"/>
      <c r="K116" s="122"/>
      <c r="L116" s="122"/>
      <c r="M116" s="122"/>
      <c r="N116" s="113"/>
      <c r="O116" s="113"/>
      <c r="P116" s="113"/>
      <c r="Q116" s="113"/>
      <c r="R116" s="113"/>
      <c r="S116" s="113"/>
      <c r="T116" s="114"/>
      <c r="U116" s="113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 t="s">
        <v>124</v>
      </c>
      <c r="AF116" s="108">
        <v>0</v>
      </c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spans="1:60" outlineLevel="1">
      <c r="A117" s="109">
        <v>18</v>
      </c>
      <c r="B117" s="109" t="s">
        <v>204</v>
      </c>
      <c r="C117" s="136" t="s">
        <v>205</v>
      </c>
      <c r="D117" s="113" t="s">
        <v>206</v>
      </c>
      <c r="E117" s="118">
        <v>98</v>
      </c>
      <c r="F117" s="121">
        <f>H117+J117</f>
        <v>0</v>
      </c>
      <c r="G117" s="122">
        <f>ROUND(E117*F117,2)</f>
        <v>0</v>
      </c>
      <c r="H117" s="122"/>
      <c r="I117" s="122">
        <f>ROUND(E117*H117,2)</f>
        <v>0</v>
      </c>
      <c r="J117" s="122"/>
      <c r="K117" s="122">
        <f>ROUND(E117*J117,2)</f>
        <v>0</v>
      </c>
      <c r="L117" s="122">
        <v>21</v>
      </c>
      <c r="M117" s="122">
        <f>G117*(1+L117/100)</f>
        <v>0</v>
      </c>
      <c r="N117" s="113">
        <v>0</v>
      </c>
      <c r="O117" s="113">
        <f>ROUND(E117*N117,5)</f>
        <v>0</v>
      </c>
      <c r="P117" s="113">
        <v>0</v>
      </c>
      <c r="Q117" s="113">
        <f>ROUND(E117*P117,5)</f>
        <v>0</v>
      </c>
      <c r="R117" s="113"/>
      <c r="S117" s="113"/>
      <c r="T117" s="114">
        <v>10</v>
      </c>
      <c r="U117" s="113">
        <f>ROUND(E117*T117,2)</f>
        <v>980</v>
      </c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 t="s">
        <v>122</v>
      </c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>
      <c r="A118" s="110" t="s">
        <v>117</v>
      </c>
      <c r="B118" s="110" t="s">
        <v>58</v>
      </c>
      <c r="C118" s="138" t="s">
        <v>59</v>
      </c>
      <c r="D118" s="116"/>
      <c r="E118" s="120"/>
      <c r="F118" s="123"/>
      <c r="G118" s="123">
        <f>SUMIF(AE119:AE120,"&lt;&gt;NOR",G119:G120)</f>
        <v>0</v>
      </c>
      <c r="H118" s="123"/>
      <c r="I118" s="123">
        <f>SUM(I119:I120)</f>
        <v>0</v>
      </c>
      <c r="J118" s="123"/>
      <c r="K118" s="123">
        <f>SUM(K119:K120)</f>
        <v>0</v>
      </c>
      <c r="L118" s="123"/>
      <c r="M118" s="123">
        <f>SUM(M119:M120)</f>
        <v>0</v>
      </c>
      <c r="N118" s="116"/>
      <c r="O118" s="116">
        <f>SUM(O119:O120)</f>
        <v>3.4450000000000001E-2</v>
      </c>
      <c r="P118" s="116"/>
      <c r="Q118" s="116">
        <f>SUM(Q119:Q120)</f>
        <v>0</v>
      </c>
      <c r="R118" s="116"/>
      <c r="S118" s="116"/>
      <c r="T118" s="117"/>
      <c r="U118" s="116">
        <f>SUM(U119:U120)</f>
        <v>265.27</v>
      </c>
      <c r="AE118" t="s">
        <v>118</v>
      </c>
    </row>
    <row r="119" spans="1:60" outlineLevel="1">
      <c r="A119" s="109">
        <v>19</v>
      </c>
      <c r="B119" s="109" t="s">
        <v>207</v>
      </c>
      <c r="C119" s="136" t="s">
        <v>208</v>
      </c>
      <c r="D119" s="113" t="s">
        <v>132</v>
      </c>
      <c r="E119" s="118">
        <v>861.27808000000005</v>
      </c>
      <c r="F119" s="121">
        <f>H119+J119</f>
        <v>0</v>
      </c>
      <c r="G119" s="122">
        <f>ROUND(E119*F119,2)</f>
        <v>0</v>
      </c>
      <c r="H119" s="122"/>
      <c r="I119" s="122">
        <f>ROUND(E119*H119,2)</f>
        <v>0</v>
      </c>
      <c r="J119" s="122"/>
      <c r="K119" s="122">
        <f>ROUND(E119*J119,2)</f>
        <v>0</v>
      </c>
      <c r="L119" s="122">
        <v>21</v>
      </c>
      <c r="M119" s="122">
        <f>G119*(1+L119/100)</f>
        <v>0</v>
      </c>
      <c r="N119" s="113">
        <v>4.0000000000000003E-5</v>
      </c>
      <c r="O119" s="113">
        <f>ROUND(E119*N119,5)</f>
        <v>3.4450000000000001E-2</v>
      </c>
      <c r="P119" s="113">
        <v>0</v>
      </c>
      <c r="Q119" s="113">
        <f>ROUND(E119*P119,5)</f>
        <v>0</v>
      </c>
      <c r="R119" s="113"/>
      <c r="S119" s="113"/>
      <c r="T119" s="114">
        <v>0.308</v>
      </c>
      <c r="U119" s="113">
        <f>ROUND(E119*T119,2)</f>
        <v>265.27</v>
      </c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 t="s">
        <v>122</v>
      </c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</row>
    <row r="120" spans="1:60" outlineLevel="1">
      <c r="A120" s="109"/>
      <c r="B120" s="109"/>
      <c r="C120" s="137" t="s">
        <v>209</v>
      </c>
      <c r="D120" s="115"/>
      <c r="E120" s="119">
        <v>861.27808000000005</v>
      </c>
      <c r="F120" s="122"/>
      <c r="G120" s="122"/>
      <c r="H120" s="122"/>
      <c r="I120" s="122"/>
      <c r="J120" s="122"/>
      <c r="K120" s="122"/>
      <c r="L120" s="122"/>
      <c r="M120" s="122"/>
      <c r="N120" s="113"/>
      <c r="O120" s="113"/>
      <c r="P120" s="113"/>
      <c r="Q120" s="113"/>
      <c r="R120" s="113"/>
      <c r="S120" s="113"/>
      <c r="T120" s="114"/>
      <c r="U120" s="113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 t="s">
        <v>124</v>
      </c>
      <c r="AF120" s="108">
        <v>0</v>
      </c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>
      <c r="A121" s="110" t="s">
        <v>117</v>
      </c>
      <c r="B121" s="110" t="s">
        <v>60</v>
      </c>
      <c r="C121" s="138" t="s">
        <v>61</v>
      </c>
      <c r="D121" s="116"/>
      <c r="E121" s="120"/>
      <c r="F121" s="123"/>
      <c r="G121" s="123">
        <f>SUMIF(AE122:AE125,"&lt;&gt;NOR",G122:G125)</f>
        <v>0</v>
      </c>
      <c r="H121" s="123"/>
      <c r="I121" s="123">
        <f>SUM(I122:I125)</f>
        <v>0</v>
      </c>
      <c r="J121" s="123"/>
      <c r="K121" s="123">
        <f>SUM(K122:K125)</f>
        <v>0</v>
      </c>
      <c r="L121" s="123"/>
      <c r="M121" s="123">
        <f>SUM(M122:M125)</f>
        <v>0</v>
      </c>
      <c r="N121" s="116"/>
      <c r="O121" s="116">
        <f>SUM(O122:O125)</f>
        <v>0</v>
      </c>
      <c r="P121" s="116"/>
      <c r="Q121" s="116">
        <f>SUM(Q122:Q125)</f>
        <v>9.1136300000000006</v>
      </c>
      <c r="R121" s="116"/>
      <c r="S121" s="116"/>
      <c r="T121" s="117"/>
      <c r="U121" s="116">
        <f>SUM(U122:U125)</f>
        <v>40.6</v>
      </c>
      <c r="AE121" t="s">
        <v>118</v>
      </c>
    </row>
    <row r="122" spans="1:60" outlineLevel="1">
      <c r="A122" s="109">
        <v>20</v>
      </c>
      <c r="B122" s="109" t="s">
        <v>210</v>
      </c>
      <c r="C122" s="136" t="s">
        <v>211</v>
      </c>
      <c r="D122" s="113" t="s">
        <v>212</v>
      </c>
      <c r="E122" s="118">
        <v>2.2000000000000002</v>
      </c>
      <c r="F122" s="121">
        <f>H122+J122</f>
        <v>0</v>
      </c>
      <c r="G122" s="122">
        <f>ROUND(E122*F122,2)</f>
        <v>0</v>
      </c>
      <c r="H122" s="122"/>
      <c r="I122" s="122">
        <f>ROUND(E122*H122,2)</f>
        <v>0</v>
      </c>
      <c r="J122" s="122"/>
      <c r="K122" s="122">
        <f>ROUND(E122*J122,2)</f>
        <v>0</v>
      </c>
      <c r="L122" s="122">
        <v>21</v>
      </c>
      <c r="M122" s="122">
        <f>G122*(1+L122/100)</f>
        <v>0</v>
      </c>
      <c r="N122" s="113">
        <v>0</v>
      </c>
      <c r="O122" s="113">
        <f>ROUND(E122*N122,5)</f>
        <v>0</v>
      </c>
      <c r="P122" s="113">
        <v>0.60155999999999998</v>
      </c>
      <c r="Q122" s="113">
        <f>ROUND(E122*P122,5)</f>
        <v>1.3234300000000001</v>
      </c>
      <c r="R122" s="113"/>
      <c r="S122" s="113"/>
      <c r="T122" s="114">
        <v>2.6797499999999999</v>
      </c>
      <c r="U122" s="113">
        <f>ROUND(E122*T122,2)</f>
        <v>5.9</v>
      </c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 t="s">
        <v>213</v>
      </c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outlineLevel="1">
      <c r="A123" s="109"/>
      <c r="B123" s="109"/>
      <c r="C123" s="137" t="s">
        <v>214</v>
      </c>
      <c r="D123" s="115"/>
      <c r="E123" s="119">
        <v>2.2000000000000002</v>
      </c>
      <c r="F123" s="122"/>
      <c r="G123" s="122"/>
      <c r="H123" s="122"/>
      <c r="I123" s="122"/>
      <c r="J123" s="122"/>
      <c r="K123" s="122"/>
      <c r="L123" s="122"/>
      <c r="M123" s="122"/>
      <c r="N123" s="113"/>
      <c r="O123" s="113"/>
      <c r="P123" s="113"/>
      <c r="Q123" s="113"/>
      <c r="R123" s="113"/>
      <c r="S123" s="113"/>
      <c r="T123" s="114"/>
      <c r="U123" s="113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 t="s">
        <v>124</v>
      </c>
      <c r="AF123" s="108">
        <v>0</v>
      </c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spans="1:60" outlineLevel="1">
      <c r="A124" s="109">
        <v>21</v>
      </c>
      <c r="B124" s="109" t="s">
        <v>215</v>
      </c>
      <c r="C124" s="136" t="s">
        <v>216</v>
      </c>
      <c r="D124" s="113" t="s">
        <v>212</v>
      </c>
      <c r="E124" s="118">
        <v>7.4</v>
      </c>
      <c r="F124" s="121">
        <f>H124+J124</f>
        <v>0</v>
      </c>
      <c r="G124" s="122">
        <f>ROUND(E124*F124,2)</f>
        <v>0</v>
      </c>
      <c r="H124" s="122"/>
      <c r="I124" s="122">
        <f>ROUND(E124*H124,2)</f>
        <v>0</v>
      </c>
      <c r="J124" s="122"/>
      <c r="K124" s="122">
        <f>ROUND(E124*J124,2)</f>
        <v>0</v>
      </c>
      <c r="L124" s="122">
        <v>21</v>
      </c>
      <c r="M124" s="122">
        <f>G124*(1+L124/100)</f>
        <v>0</v>
      </c>
      <c r="N124" s="113">
        <v>0</v>
      </c>
      <c r="O124" s="113">
        <f>ROUND(E124*N124,5)</f>
        <v>0</v>
      </c>
      <c r="P124" s="113">
        <v>1.0527299999999999</v>
      </c>
      <c r="Q124" s="113">
        <f>ROUND(E124*P124,5)</f>
        <v>7.7901999999999996</v>
      </c>
      <c r="R124" s="113"/>
      <c r="S124" s="113"/>
      <c r="T124" s="114">
        <v>4.6895600000000002</v>
      </c>
      <c r="U124" s="113">
        <f>ROUND(E124*T124,2)</f>
        <v>34.700000000000003</v>
      </c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 t="s">
        <v>213</v>
      </c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</row>
    <row r="125" spans="1:60" outlineLevel="1">
      <c r="A125" s="109"/>
      <c r="B125" s="109"/>
      <c r="C125" s="137" t="s">
        <v>217</v>
      </c>
      <c r="D125" s="115"/>
      <c r="E125" s="119">
        <v>7.4</v>
      </c>
      <c r="F125" s="122"/>
      <c r="G125" s="122"/>
      <c r="H125" s="122"/>
      <c r="I125" s="122"/>
      <c r="J125" s="122"/>
      <c r="K125" s="122"/>
      <c r="L125" s="122"/>
      <c r="M125" s="122"/>
      <c r="N125" s="113"/>
      <c r="O125" s="113"/>
      <c r="P125" s="113"/>
      <c r="Q125" s="113"/>
      <c r="R125" s="113"/>
      <c r="S125" s="113"/>
      <c r="T125" s="114"/>
      <c r="U125" s="113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 t="s">
        <v>124</v>
      </c>
      <c r="AF125" s="108">
        <v>0</v>
      </c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</row>
    <row r="126" spans="1:60">
      <c r="A126" s="110" t="s">
        <v>117</v>
      </c>
      <c r="B126" s="110" t="s">
        <v>62</v>
      </c>
      <c r="C126" s="138" t="s">
        <v>63</v>
      </c>
      <c r="D126" s="116"/>
      <c r="E126" s="120"/>
      <c r="F126" s="123"/>
      <c r="G126" s="123">
        <f>SUMIF(AE127:AE128,"&lt;&gt;NOR",G127:G128)</f>
        <v>0</v>
      </c>
      <c r="H126" s="123"/>
      <c r="I126" s="123">
        <f>SUM(I127:I128)</f>
        <v>0</v>
      </c>
      <c r="J126" s="123"/>
      <c r="K126" s="123">
        <f>SUM(K127:K128)</f>
        <v>0</v>
      </c>
      <c r="L126" s="123"/>
      <c r="M126" s="123">
        <f>SUM(M127:M128)</f>
        <v>0</v>
      </c>
      <c r="N126" s="116"/>
      <c r="O126" s="116">
        <f>SUM(O127:O128)</f>
        <v>0</v>
      </c>
      <c r="P126" s="116"/>
      <c r="Q126" s="116">
        <f>SUM(Q127:Q128)</f>
        <v>0</v>
      </c>
      <c r="R126" s="116"/>
      <c r="S126" s="116"/>
      <c r="T126" s="117"/>
      <c r="U126" s="116">
        <f>SUM(U127:U128)</f>
        <v>888.56</v>
      </c>
      <c r="AE126" t="s">
        <v>118</v>
      </c>
    </row>
    <row r="127" spans="1:60" outlineLevel="1">
      <c r="A127" s="109">
        <v>22</v>
      </c>
      <c r="B127" s="109" t="s">
        <v>218</v>
      </c>
      <c r="C127" s="136" t="s">
        <v>219</v>
      </c>
      <c r="D127" s="113" t="s">
        <v>220</v>
      </c>
      <c r="E127" s="118">
        <v>116.5</v>
      </c>
      <c r="F127" s="121">
        <f>H127+J127</f>
        <v>0</v>
      </c>
      <c r="G127" s="122">
        <f>ROUND(E127*F127,2)</f>
        <v>0</v>
      </c>
      <c r="H127" s="122"/>
      <c r="I127" s="122">
        <f>ROUND(E127*H127,2)</f>
        <v>0</v>
      </c>
      <c r="J127" s="122"/>
      <c r="K127" s="122">
        <f>ROUND(E127*J127,2)</f>
        <v>0</v>
      </c>
      <c r="L127" s="122">
        <v>21</v>
      </c>
      <c r="M127" s="122">
        <f>G127*(1+L127/100)</f>
        <v>0</v>
      </c>
      <c r="N127" s="113">
        <v>0</v>
      </c>
      <c r="O127" s="113">
        <f>ROUND(E127*N127,5)</f>
        <v>0</v>
      </c>
      <c r="P127" s="113">
        <v>0</v>
      </c>
      <c r="Q127" s="113">
        <f>ROUND(E127*P127,5)</f>
        <v>0</v>
      </c>
      <c r="R127" s="113"/>
      <c r="S127" s="113"/>
      <c r="T127" s="114">
        <v>7.3479999999999999</v>
      </c>
      <c r="U127" s="113">
        <f>ROUND(E127*T127,2)</f>
        <v>856.04</v>
      </c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 t="s">
        <v>122</v>
      </c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spans="1:60" outlineLevel="1">
      <c r="A128" s="109">
        <v>23</v>
      </c>
      <c r="B128" s="109" t="s">
        <v>221</v>
      </c>
      <c r="C128" s="136" t="s">
        <v>222</v>
      </c>
      <c r="D128" s="113" t="s">
        <v>220</v>
      </c>
      <c r="E128" s="118">
        <v>12.62</v>
      </c>
      <c r="F128" s="121">
        <f>H128+J128</f>
        <v>0</v>
      </c>
      <c r="G128" s="122">
        <f>ROUND(E128*F128,2)</f>
        <v>0</v>
      </c>
      <c r="H128" s="122"/>
      <c r="I128" s="122">
        <f>ROUND(E128*H128,2)</f>
        <v>0</v>
      </c>
      <c r="J128" s="122"/>
      <c r="K128" s="122">
        <f>ROUND(E128*J128,2)</f>
        <v>0</v>
      </c>
      <c r="L128" s="122">
        <v>21</v>
      </c>
      <c r="M128" s="122">
        <f>G128*(1+L128/100)</f>
        <v>0</v>
      </c>
      <c r="N128" s="113">
        <v>0</v>
      </c>
      <c r="O128" s="113">
        <f>ROUND(E128*N128,5)</f>
        <v>0</v>
      </c>
      <c r="P128" s="113">
        <v>0</v>
      </c>
      <c r="Q128" s="113">
        <f>ROUND(E128*P128,5)</f>
        <v>0</v>
      </c>
      <c r="R128" s="113"/>
      <c r="S128" s="113"/>
      <c r="T128" s="114">
        <v>2.577</v>
      </c>
      <c r="U128" s="113">
        <f>ROUND(E128*T128,2)</f>
        <v>32.520000000000003</v>
      </c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 t="s">
        <v>122</v>
      </c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</row>
    <row r="129" spans="1:60">
      <c r="A129" s="110" t="s">
        <v>117</v>
      </c>
      <c r="B129" s="110" t="s">
        <v>64</v>
      </c>
      <c r="C129" s="138" t="s">
        <v>65</v>
      </c>
      <c r="D129" s="116"/>
      <c r="E129" s="120"/>
      <c r="F129" s="123"/>
      <c r="G129" s="123">
        <f>SUMIF(AE130:AE173,"&lt;&gt;NOR",G130:G173)</f>
        <v>0</v>
      </c>
      <c r="H129" s="123"/>
      <c r="I129" s="123">
        <f>SUM(I130:I173)</f>
        <v>0</v>
      </c>
      <c r="J129" s="123"/>
      <c r="K129" s="123">
        <f>SUM(K130:K173)</f>
        <v>0</v>
      </c>
      <c r="L129" s="123"/>
      <c r="M129" s="123">
        <f>SUM(M130:M173)</f>
        <v>0</v>
      </c>
      <c r="N129" s="116"/>
      <c r="O129" s="116">
        <f>SUM(O130:O173)</f>
        <v>29.494049999999998</v>
      </c>
      <c r="P129" s="116"/>
      <c r="Q129" s="116">
        <f>SUM(Q130:Q173)</f>
        <v>28.026039999999998</v>
      </c>
      <c r="R129" s="116"/>
      <c r="S129" s="116"/>
      <c r="T129" s="117"/>
      <c r="U129" s="116">
        <f>SUM(U130:U173)</f>
        <v>1254.3500000000001</v>
      </c>
      <c r="AE129" t="s">
        <v>118</v>
      </c>
    </row>
    <row r="130" spans="1:60" outlineLevel="1">
      <c r="A130" s="109">
        <v>24</v>
      </c>
      <c r="B130" s="109" t="s">
        <v>223</v>
      </c>
      <c r="C130" s="136" t="s">
        <v>224</v>
      </c>
      <c r="D130" s="113" t="s">
        <v>132</v>
      </c>
      <c r="E130" s="118">
        <v>2534</v>
      </c>
      <c r="F130" s="121">
        <f>H130+J130</f>
        <v>0</v>
      </c>
      <c r="G130" s="122">
        <f>ROUND(E130*F130,2)</f>
        <v>0</v>
      </c>
      <c r="H130" s="122"/>
      <c r="I130" s="122">
        <f>ROUND(E130*H130,2)</f>
        <v>0</v>
      </c>
      <c r="J130" s="122"/>
      <c r="K130" s="122">
        <f>ROUND(E130*J130,2)</f>
        <v>0</v>
      </c>
      <c r="L130" s="122">
        <v>21</v>
      </c>
      <c r="M130" s="122">
        <f>G130*(1+L130/100)</f>
        <v>0</v>
      </c>
      <c r="N130" s="113">
        <v>1.8000000000000001E-4</v>
      </c>
      <c r="O130" s="113">
        <f>ROUND(E130*N130,5)</f>
        <v>0.45612000000000003</v>
      </c>
      <c r="P130" s="113">
        <v>0</v>
      </c>
      <c r="Q130" s="113">
        <f>ROUND(E130*P130,5)</f>
        <v>0</v>
      </c>
      <c r="R130" s="113"/>
      <c r="S130" s="113"/>
      <c r="T130" s="114">
        <v>0.14000000000000001</v>
      </c>
      <c r="U130" s="113">
        <f>ROUND(E130*T130,2)</f>
        <v>354.76</v>
      </c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 t="s">
        <v>122</v>
      </c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</row>
    <row r="131" spans="1:60" outlineLevel="1">
      <c r="A131" s="109"/>
      <c r="B131" s="109"/>
      <c r="C131" s="137" t="s">
        <v>225</v>
      </c>
      <c r="D131" s="115"/>
      <c r="E131" s="119">
        <v>910</v>
      </c>
      <c r="F131" s="122"/>
      <c r="G131" s="122"/>
      <c r="H131" s="122"/>
      <c r="I131" s="122"/>
      <c r="J131" s="122"/>
      <c r="K131" s="122"/>
      <c r="L131" s="122"/>
      <c r="M131" s="122"/>
      <c r="N131" s="113"/>
      <c r="O131" s="113"/>
      <c r="P131" s="113"/>
      <c r="Q131" s="113"/>
      <c r="R131" s="113"/>
      <c r="S131" s="113"/>
      <c r="T131" s="114"/>
      <c r="U131" s="113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 t="s">
        <v>124</v>
      </c>
      <c r="AF131" s="108">
        <v>0</v>
      </c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</row>
    <row r="132" spans="1:60" outlineLevel="1">
      <c r="A132" s="109"/>
      <c r="B132" s="109"/>
      <c r="C132" s="137" t="s">
        <v>226</v>
      </c>
      <c r="D132" s="115"/>
      <c r="E132" s="119">
        <v>384</v>
      </c>
      <c r="F132" s="122"/>
      <c r="G132" s="122"/>
      <c r="H132" s="122"/>
      <c r="I132" s="122"/>
      <c r="J132" s="122"/>
      <c r="K132" s="122"/>
      <c r="L132" s="122"/>
      <c r="M132" s="122"/>
      <c r="N132" s="113"/>
      <c r="O132" s="113"/>
      <c r="P132" s="113"/>
      <c r="Q132" s="113"/>
      <c r="R132" s="113"/>
      <c r="S132" s="113"/>
      <c r="T132" s="114"/>
      <c r="U132" s="113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 t="s">
        <v>124</v>
      </c>
      <c r="AF132" s="108">
        <v>0</v>
      </c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</row>
    <row r="133" spans="1:60" outlineLevel="1">
      <c r="A133" s="109"/>
      <c r="B133" s="109"/>
      <c r="C133" s="137" t="s">
        <v>227</v>
      </c>
      <c r="D133" s="115"/>
      <c r="E133" s="119">
        <v>856</v>
      </c>
      <c r="F133" s="122"/>
      <c r="G133" s="122"/>
      <c r="H133" s="122"/>
      <c r="I133" s="122"/>
      <c r="J133" s="122"/>
      <c r="K133" s="122"/>
      <c r="L133" s="122"/>
      <c r="M133" s="122"/>
      <c r="N133" s="113"/>
      <c r="O133" s="113"/>
      <c r="P133" s="113"/>
      <c r="Q133" s="113"/>
      <c r="R133" s="113"/>
      <c r="S133" s="113"/>
      <c r="T133" s="114"/>
      <c r="U133" s="113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 t="s">
        <v>124</v>
      </c>
      <c r="AF133" s="108">
        <v>0</v>
      </c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</row>
    <row r="134" spans="1:60" outlineLevel="1">
      <c r="A134" s="109"/>
      <c r="B134" s="109"/>
      <c r="C134" s="137" t="s">
        <v>228</v>
      </c>
      <c r="D134" s="115"/>
      <c r="E134" s="119">
        <v>384</v>
      </c>
      <c r="F134" s="122"/>
      <c r="G134" s="122"/>
      <c r="H134" s="122"/>
      <c r="I134" s="122"/>
      <c r="J134" s="122"/>
      <c r="K134" s="122"/>
      <c r="L134" s="122"/>
      <c r="M134" s="122"/>
      <c r="N134" s="113"/>
      <c r="O134" s="113"/>
      <c r="P134" s="113"/>
      <c r="Q134" s="113"/>
      <c r="R134" s="113"/>
      <c r="S134" s="113"/>
      <c r="T134" s="114"/>
      <c r="U134" s="113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 t="s">
        <v>124</v>
      </c>
      <c r="AF134" s="108">
        <v>0</v>
      </c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</row>
    <row r="135" spans="1:60" ht="20.45" outlineLevel="1">
      <c r="A135" s="109">
        <v>25</v>
      </c>
      <c r="B135" s="109" t="s">
        <v>229</v>
      </c>
      <c r="C135" s="136" t="s">
        <v>230</v>
      </c>
      <c r="D135" s="113" t="s">
        <v>132</v>
      </c>
      <c r="E135" s="118">
        <v>5068</v>
      </c>
      <c r="F135" s="121">
        <f>H135+J135</f>
        <v>0</v>
      </c>
      <c r="G135" s="122">
        <f>ROUND(E135*F135,2)</f>
        <v>0</v>
      </c>
      <c r="H135" s="122"/>
      <c r="I135" s="122">
        <f>ROUND(E135*H135,2)</f>
        <v>0</v>
      </c>
      <c r="J135" s="122"/>
      <c r="K135" s="122">
        <f>ROUND(E135*J135,2)</f>
        <v>0</v>
      </c>
      <c r="L135" s="122">
        <v>21</v>
      </c>
      <c r="M135" s="122">
        <f>G135*(1+L135/100)</f>
        <v>0</v>
      </c>
      <c r="N135" s="113">
        <v>0</v>
      </c>
      <c r="O135" s="113">
        <f>ROUND(E135*N135,5)</f>
        <v>0</v>
      </c>
      <c r="P135" s="113">
        <v>5.5300000000000002E-3</v>
      </c>
      <c r="Q135" s="113">
        <f>ROUND(E135*P135,5)</f>
        <v>28.026039999999998</v>
      </c>
      <c r="R135" s="113"/>
      <c r="S135" s="113"/>
      <c r="T135" s="114">
        <v>0.06</v>
      </c>
      <c r="U135" s="113">
        <f>ROUND(E135*T135,2)</f>
        <v>304.08</v>
      </c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 t="s">
        <v>122</v>
      </c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</row>
    <row r="136" spans="1:60" outlineLevel="1">
      <c r="A136" s="109"/>
      <c r="B136" s="109"/>
      <c r="C136" s="137" t="s">
        <v>231</v>
      </c>
      <c r="D136" s="115"/>
      <c r="E136" s="119">
        <v>5068</v>
      </c>
      <c r="F136" s="122"/>
      <c r="G136" s="122"/>
      <c r="H136" s="122"/>
      <c r="I136" s="122"/>
      <c r="J136" s="122"/>
      <c r="K136" s="122"/>
      <c r="L136" s="122"/>
      <c r="M136" s="122"/>
      <c r="N136" s="113"/>
      <c r="O136" s="113"/>
      <c r="P136" s="113"/>
      <c r="Q136" s="113"/>
      <c r="R136" s="113"/>
      <c r="S136" s="113"/>
      <c r="T136" s="114"/>
      <c r="U136" s="113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 t="s">
        <v>124</v>
      </c>
      <c r="AF136" s="108">
        <v>0</v>
      </c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</row>
    <row r="137" spans="1:60" ht="20.45" outlineLevel="1">
      <c r="A137" s="109">
        <v>26</v>
      </c>
      <c r="B137" s="109" t="s">
        <v>232</v>
      </c>
      <c r="C137" s="136" t="s">
        <v>233</v>
      </c>
      <c r="D137" s="113" t="s">
        <v>132</v>
      </c>
      <c r="E137" s="118">
        <v>2534</v>
      </c>
      <c r="F137" s="121">
        <f>H137+J137</f>
        <v>0</v>
      </c>
      <c r="G137" s="122">
        <f>ROUND(E137*F137,2)</f>
        <v>0</v>
      </c>
      <c r="H137" s="122"/>
      <c r="I137" s="122">
        <f>ROUND(E137*H137,2)</f>
        <v>0</v>
      </c>
      <c r="J137" s="122"/>
      <c r="K137" s="122">
        <f>ROUND(E137*J137,2)</f>
        <v>0</v>
      </c>
      <c r="L137" s="122">
        <v>21</v>
      </c>
      <c r="M137" s="122">
        <f>G137*(1+L137/100)</f>
        <v>0</v>
      </c>
      <c r="N137" s="113">
        <v>0</v>
      </c>
      <c r="O137" s="113">
        <f>ROUND(E137*N137,5)</f>
        <v>0</v>
      </c>
      <c r="P137" s="113">
        <v>0</v>
      </c>
      <c r="Q137" s="113">
        <f>ROUND(E137*P137,5)</f>
        <v>0</v>
      </c>
      <c r="R137" s="113"/>
      <c r="S137" s="113"/>
      <c r="T137" s="114">
        <v>0.15</v>
      </c>
      <c r="U137" s="113">
        <f>ROUND(E137*T137,2)</f>
        <v>380.1</v>
      </c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 t="s">
        <v>122</v>
      </c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</row>
    <row r="138" spans="1:60" outlineLevel="1">
      <c r="A138" s="109"/>
      <c r="B138" s="109"/>
      <c r="C138" s="137" t="s">
        <v>234</v>
      </c>
      <c r="D138" s="115"/>
      <c r="E138" s="119">
        <v>2534</v>
      </c>
      <c r="F138" s="122"/>
      <c r="G138" s="122"/>
      <c r="H138" s="122"/>
      <c r="I138" s="122"/>
      <c r="J138" s="122"/>
      <c r="K138" s="122"/>
      <c r="L138" s="122"/>
      <c r="M138" s="122"/>
      <c r="N138" s="113"/>
      <c r="O138" s="113"/>
      <c r="P138" s="113"/>
      <c r="Q138" s="113"/>
      <c r="R138" s="113"/>
      <c r="S138" s="113"/>
      <c r="T138" s="114"/>
      <c r="U138" s="113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 t="s">
        <v>124</v>
      </c>
      <c r="AF138" s="108">
        <v>0</v>
      </c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</row>
    <row r="139" spans="1:60" ht="20.45" outlineLevel="1">
      <c r="A139" s="109">
        <v>27</v>
      </c>
      <c r="B139" s="109" t="s">
        <v>235</v>
      </c>
      <c r="C139" s="136" t="s">
        <v>236</v>
      </c>
      <c r="D139" s="113" t="s">
        <v>132</v>
      </c>
      <c r="E139" s="118">
        <v>5574.8</v>
      </c>
      <c r="F139" s="121">
        <f>H139+J139</f>
        <v>0</v>
      </c>
      <c r="G139" s="122">
        <f>ROUND(E139*F139,2)</f>
        <v>0</v>
      </c>
      <c r="H139" s="122"/>
      <c r="I139" s="122">
        <f>ROUND(E139*H139,2)</f>
        <v>0</v>
      </c>
      <c r="J139" s="122"/>
      <c r="K139" s="122">
        <f>ROUND(E139*J139,2)</f>
        <v>0</v>
      </c>
      <c r="L139" s="122">
        <v>21</v>
      </c>
      <c r="M139" s="122">
        <f>G139*(1+L139/100)</f>
        <v>0</v>
      </c>
      <c r="N139" s="113">
        <v>4.3400000000000001E-3</v>
      </c>
      <c r="O139" s="113">
        <f>ROUND(E139*N139,5)</f>
        <v>24.19463</v>
      </c>
      <c r="P139" s="113">
        <v>0</v>
      </c>
      <c r="Q139" s="113">
        <f>ROUND(E139*P139,5)</f>
        <v>0</v>
      </c>
      <c r="R139" s="113"/>
      <c r="S139" s="113"/>
      <c r="T139" s="114">
        <v>0</v>
      </c>
      <c r="U139" s="113">
        <f>ROUND(E139*T139,2)</f>
        <v>0</v>
      </c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 t="s">
        <v>237</v>
      </c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</row>
    <row r="140" spans="1:60" outlineLevel="1">
      <c r="A140" s="109"/>
      <c r="B140" s="109"/>
      <c r="C140" s="137" t="s">
        <v>238</v>
      </c>
      <c r="D140" s="115"/>
      <c r="E140" s="119">
        <v>5574.8</v>
      </c>
      <c r="F140" s="122"/>
      <c r="G140" s="122"/>
      <c r="H140" s="122"/>
      <c r="I140" s="122"/>
      <c r="J140" s="122"/>
      <c r="K140" s="122"/>
      <c r="L140" s="122"/>
      <c r="M140" s="122"/>
      <c r="N140" s="113"/>
      <c r="O140" s="113"/>
      <c r="P140" s="113"/>
      <c r="Q140" s="113"/>
      <c r="R140" s="113"/>
      <c r="S140" s="113"/>
      <c r="T140" s="114"/>
      <c r="U140" s="113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 t="s">
        <v>124</v>
      </c>
      <c r="AF140" s="108">
        <v>0</v>
      </c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</row>
    <row r="141" spans="1:60" outlineLevel="1">
      <c r="A141" s="109">
        <v>28</v>
      </c>
      <c r="B141" s="109" t="s">
        <v>239</v>
      </c>
      <c r="C141" s="136" t="s">
        <v>240</v>
      </c>
      <c r="D141" s="113" t="s">
        <v>132</v>
      </c>
      <c r="E141" s="118">
        <v>299.71199999999999</v>
      </c>
      <c r="F141" s="121">
        <f>H141+J141</f>
        <v>0</v>
      </c>
      <c r="G141" s="122">
        <f>ROUND(E141*F141,2)</f>
        <v>0</v>
      </c>
      <c r="H141" s="122"/>
      <c r="I141" s="122">
        <f>ROUND(E141*H141,2)</f>
        <v>0</v>
      </c>
      <c r="J141" s="122"/>
      <c r="K141" s="122">
        <f>ROUND(E141*J141,2)</f>
        <v>0</v>
      </c>
      <c r="L141" s="122">
        <v>21</v>
      </c>
      <c r="M141" s="122">
        <f>G141*(1+L141/100)</f>
        <v>0</v>
      </c>
      <c r="N141" s="113">
        <v>3.0000000000000001E-3</v>
      </c>
      <c r="O141" s="113">
        <f>ROUND(E141*N141,5)</f>
        <v>0.89914000000000005</v>
      </c>
      <c r="P141" s="113">
        <v>0</v>
      </c>
      <c r="Q141" s="113">
        <f>ROUND(E141*P141,5)</f>
        <v>0</v>
      </c>
      <c r="R141" s="113"/>
      <c r="S141" s="113"/>
      <c r="T141" s="114">
        <v>0.28000000000000003</v>
      </c>
      <c r="U141" s="113">
        <f>ROUND(E141*T141,2)</f>
        <v>83.92</v>
      </c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 t="s">
        <v>122</v>
      </c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</row>
    <row r="142" spans="1:60" outlineLevel="1">
      <c r="A142" s="109"/>
      <c r="B142" s="109"/>
      <c r="C142" s="137" t="s">
        <v>241</v>
      </c>
      <c r="D142" s="115"/>
      <c r="E142" s="119">
        <v>82.224000000000004</v>
      </c>
      <c r="F142" s="122"/>
      <c r="G142" s="122"/>
      <c r="H142" s="122"/>
      <c r="I142" s="122"/>
      <c r="J142" s="122"/>
      <c r="K142" s="122"/>
      <c r="L142" s="122"/>
      <c r="M142" s="122"/>
      <c r="N142" s="113"/>
      <c r="O142" s="113"/>
      <c r="P142" s="113"/>
      <c r="Q142" s="113"/>
      <c r="R142" s="113"/>
      <c r="S142" s="113"/>
      <c r="T142" s="114"/>
      <c r="U142" s="113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 t="s">
        <v>124</v>
      </c>
      <c r="AF142" s="108">
        <v>0</v>
      </c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</row>
    <row r="143" spans="1:60" outlineLevel="1">
      <c r="A143" s="109"/>
      <c r="B143" s="109"/>
      <c r="C143" s="137" t="s">
        <v>242</v>
      </c>
      <c r="D143" s="115"/>
      <c r="E143" s="119">
        <v>47.52</v>
      </c>
      <c r="F143" s="122"/>
      <c r="G143" s="122"/>
      <c r="H143" s="122"/>
      <c r="I143" s="122"/>
      <c r="J143" s="122"/>
      <c r="K143" s="122"/>
      <c r="L143" s="122"/>
      <c r="M143" s="122"/>
      <c r="N143" s="113"/>
      <c r="O143" s="113"/>
      <c r="P143" s="113"/>
      <c r="Q143" s="113"/>
      <c r="R143" s="113"/>
      <c r="S143" s="113"/>
      <c r="T143" s="114"/>
      <c r="U143" s="113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 t="s">
        <v>124</v>
      </c>
      <c r="AF143" s="108">
        <v>0</v>
      </c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</row>
    <row r="144" spans="1:60" outlineLevel="1">
      <c r="A144" s="109"/>
      <c r="B144" s="109"/>
      <c r="C144" s="137" t="s">
        <v>243</v>
      </c>
      <c r="D144" s="115"/>
      <c r="E144" s="119">
        <v>17.423999999999999</v>
      </c>
      <c r="F144" s="122"/>
      <c r="G144" s="122"/>
      <c r="H144" s="122"/>
      <c r="I144" s="122"/>
      <c r="J144" s="122"/>
      <c r="K144" s="122"/>
      <c r="L144" s="122"/>
      <c r="M144" s="122"/>
      <c r="N144" s="113"/>
      <c r="O144" s="113"/>
      <c r="P144" s="113"/>
      <c r="Q144" s="113"/>
      <c r="R144" s="113"/>
      <c r="S144" s="113"/>
      <c r="T144" s="114"/>
      <c r="U144" s="113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 t="s">
        <v>124</v>
      </c>
      <c r="AF144" s="108">
        <v>0</v>
      </c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</row>
    <row r="145" spans="1:60" outlineLevel="1">
      <c r="A145" s="109"/>
      <c r="B145" s="109"/>
      <c r="C145" s="137" t="s">
        <v>244</v>
      </c>
      <c r="D145" s="115"/>
      <c r="E145" s="119">
        <v>14.88</v>
      </c>
      <c r="F145" s="122"/>
      <c r="G145" s="122"/>
      <c r="H145" s="122"/>
      <c r="I145" s="122"/>
      <c r="J145" s="122"/>
      <c r="K145" s="122"/>
      <c r="L145" s="122"/>
      <c r="M145" s="122"/>
      <c r="N145" s="113"/>
      <c r="O145" s="113"/>
      <c r="P145" s="113"/>
      <c r="Q145" s="113"/>
      <c r="R145" s="113"/>
      <c r="S145" s="113"/>
      <c r="T145" s="114"/>
      <c r="U145" s="113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 t="s">
        <v>124</v>
      </c>
      <c r="AF145" s="108">
        <v>0</v>
      </c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</row>
    <row r="146" spans="1:60" outlineLevel="1">
      <c r="A146" s="109"/>
      <c r="B146" s="109"/>
      <c r="C146" s="137" t="s">
        <v>245</v>
      </c>
      <c r="D146" s="115"/>
      <c r="E146" s="119">
        <v>61.56</v>
      </c>
      <c r="F146" s="122"/>
      <c r="G146" s="122"/>
      <c r="H146" s="122"/>
      <c r="I146" s="122"/>
      <c r="J146" s="122"/>
      <c r="K146" s="122"/>
      <c r="L146" s="122"/>
      <c r="M146" s="122"/>
      <c r="N146" s="113"/>
      <c r="O146" s="113"/>
      <c r="P146" s="113"/>
      <c r="Q146" s="113"/>
      <c r="R146" s="113"/>
      <c r="S146" s="113"/>
      <c r="T146" s="114"/>
      <c r="U146" s="113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 t="s">
        <v>124</v>
      </c>
      <c r="AF146" s="108">
        <v>0</v>
      </c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</row>
    <row r="147" spans="1:60" outlineLevel="1">
      <c r="A147" s="109"/>
      <c r="B147" s="109"/>
      <c r="C147" s="137" t="s">
        <v>246</v>
      </c>
      <c r="D147" s="115"/>
      <c r="E147" s="119">
        <v>43.8</v>
      </c>
      <c r="F147" s="122"/>
      <c r="G147" s="122"/>
      <c r="H147" s="122"/>
      <c r="I147" s="122"/>
      <c r="J147" s="122"/>
      <c r="K147" s="122"/>
      <c r="L147" s="122"/>
      <c r="M147" s="122"/>
      <c r="N147" s="113"/>
      <c r="O147" s="113"/>
      <c r="P147" s="113"/>
      <c r="Q147" s="113"/>
      <c r="R147" s="113"/>
      <c r="S147" s="113"/>
      <c r="T147" s="114"/>
      <c r="U147" s="113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 t="s">
        <v>124</v>
      </c>
      <c r="AF147" s="108">
        <v>0</v>
      </c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</row>
    <row r="148" spans="1:60" outlineLevel="1">
      <c r="A148" s="109"/>
      <c r="B148" s="109"/>
      <c r="C148" s="137" t="s">
        <v>247</v>
      </c>
      <c r="D148" s="115"/>
      <c r="E148" s="119">
        <v>17.423999999999999</v>
      </c>
      <c r="F148" s="122"/>
      <c r="G148" s="122"/>
      <c r="H148" s="122"/>
      <c r="I148" s="122"/>
      <c r="J148" s="122"/>
      <c r="K148" s="122"/>
      <c r="L148" s="122"/>
      <c r="M148" s="122"/>
      <c r="N148" s="113"/>
      <c r="O148" s="113"/>
      <c r="P148" s="113"/>
      <c r="Q148" s="113"/>
      <c r="R148" s="113"/>
      <c r="S148" s="113"/>
      <c r="T148" s="114"/>
      <c r="U148" s="113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 t="s">
        <v>124</v>
      </c>
      <c r="AF148" s="108">
        <v>0</v>
      </c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</row>
    <row r="149" spans="1:60" outlineLevel="1">
      <c r="A149" s="109"/>
      <c r="B149" s="109"/>
      <c r="C149" s="137" t="s">
        <v>248</v>
      </c>
      <c r="D149" s="115"/>
      <c r="E149" s="119">
        <v>14.88</v>
      </c>
      <c r="F149" s="122"/>
      <c r="G149" s="122"/>
      <c r="H149" s="122"/>
      <c r="I149" s="122"/>
      <c r="J149" s="122"/>
      <c r="K149" s="122"/>
      <c r="L149" s="122"/>
      <c r="M149" s="122"/>
      <c r="N149" s="113"/>
      <c r="O149" s="113"/>
      <c r="P149" s="113"/>
      <c r="Q149" s="113"/>
      <c r="R149" s="113"/>
      <c r="S149" s="113"/>
      <c r="T149" s="114"/>
      <c r="U149" s="113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 t="s">
        <v>124</v>
      </c>
      <c r="AF149" s="108">
        <v>0</v>
      </c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</row>
    <row r="150" spans="1:60" ht="20.45" outlineLevel="1">
      <c r="A150" s="109">
        <v>29</v>
      </c>
      <c r="B150" s="109" t="s">
        <v>249</v>
      </c>
      <c r="C150" s="136" t="s">
        <v>250</v>
      </c>
      <c r="D150" s="113" t="s">
        <v>132</v>
      </c>
      <c r="E150" s="118">
        <v>329.68099999999998</v>
      </c>
      <c r="F150" s="121">
        <f>H150+J150</f>
        <v>0</v>
      </c>
      <c r="G150" s="122">
        <f>ROUND(E150*F150,2)</f>
        <v>0</v>
      </c>
      <c r="H150" s="122"/>
      <c r="I150" s="122">
        <f>ROUND(E150*H150,2)</f>
        <v>0</v>
      </c>
      <c r="J150" s="122"/>
      <c r="K150" s="122">
        <f>ROUND(E150*J150,2)</f>
        <v>0</v>
      </c>
      <c r="L150" s="122">
        <v>21</v>
      </c>
      <c r="M150" s="122">
        <f>G150*(1+L150/100)</f>
        <v>0</v>
      </c>
      <c r="N150" s="113">
        <v>4.96E-3</v>
      </c>
      <c r="O150" s="113">
        <f>ROUND(E150*N150,5)</f>
        <v>1.6352199999999999</v>
      </c>
      <c r="P150" s="113">
        <v>0</v>
      </c>
      <c r="Q150" s="113">
        <f>ROUND(E150*P150,5)</f>
        <v>0</v>
      </c>
      <c r="R150" s="113"/>
      <c r="S150" s="113"/>
      <c r="T150" s="114">
        <v>0</v>
      </c>
      <c r="U150" s="113">
        <f>ROUND(E150*T150,2)</f>
        <v>0</v>
      </c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 t="s">
        <v>237</v>
      </c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</row>
    <row r="151" spans="1:60" outlineLevel="1">
      <c r="A151" s="109"/>
      <c r="B151" s="109"/>
      <c r="C151" s="137" t="s">
        <v>251</v>
      </c>
      <c r="D151" s="115"/>
      <c r="E151" s="119">
        <v>329.68099999999998</v>
      </c>
      <c r="F151" s="122"/>
      <c r="G151" s="122"/>
      <c r="H151" s="122"/>
      <c r="I151" s="122"/>
      <c r="J151" s="122"/>
      <c r="K151" s="122"/>
      <c r="L151" s="122"/>
      <c r="M151" s="122"/>
      <c r="N151" s="113"/>
      <c r="O151" s="113"/>
      <c r="P151" s="113"/>
      <c r="Q151" s="113"/>
      <c r="R151" s="113"/>
      <c r="S151" s="113"/>
      <c r="T151" s="114"/>
      <c r="U151" s="113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 t="s">
        <v>124</v>
      </c>
      <c r="AF151" s="108">
        <v>0</v>
      </c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</row>
    <row r="152" spans="1:60" ht="20.45" outlineLevel="1">
      <c r="A152" s="109">
        <v>30</v>
      </c>
      <c r="B152" s="109" t="s">
        <v>252</v>
      </c>
      <c r="C152" s="136" t="s">
        <v>253</v>
      </c>
      <c r="D152" s="113" t="s">
        <v>132</v>
      </c>
      <c r="E152" s="118">
        <v>406.07400000000001</v>
      </c>
      <c r="F152" s="121">
        <f>H152+J152</f>
        <v>0</v>
      </c>
      <c r="G152" s="122">
        <f>ROUND(E152*F152,2)</f>
        <v>0</v>
      </c>
      <c r="H152" s="122"/>
      <c r="I152" s="122">
        <f>ROUND(E152*H152,2)</f>
        <v>0</v>
      </c>
      <c r="J152" s="122"/>
      <c r="K152" s="122">
        <f>ROUND(E152*J152,2)</f>
        <v>0</v>
      </c>
      <c r="L152" s="122">
        <v>21</v>
      </c>
      <c r="M152" s="122">
        <f>G152*(1+L152/100)</f>
        <v>0</v>
      </c>
      <c r="N152" s="113">
        <v>2.3000000000000001E-4</v>
      </c>
      <c r="O152" s="113">
        <f>ROUND(E152*N152,5)</f>
        <v>9.3399999999999997E-2</v>
      </c>
      <c r="P152" s="113">
        <v>0</v>
      </c>
      <c r="Q152" s="113">
        <f>ROUND(E152*P152,5)</f>
        <v>0</v>
      </c>
      <c r="R152" s="113"/>
      <c r="S152" s="113"/>
      <c r="T152" s="114">
        <v>0.18099999999999999</v>
      </c>
      <c r="U152" s="113">
        <f>ROUND(E152*T152,2)</f>
        <v>73.5</v>
      </c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 t="s">
        <v>122</v>
      </c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</row>
    <row r="153" spans="1:60" outlineLevel="1">
      <c r="A153" s="109"/>
      <c r="B153" s="109"/>
      <c r="C153" s="137" t="s">
        <v>254</v>
      </c>
      <c r="D153" s="115"/>
      <c r="E153" s="119"/>
      <c r="F153" s="122"/>
      <c r="G153" s="122"/>
      <c r="H153" s="122"/>
      <c r="I153" s="122"/>
      <c r="J153" s="122"/>
      <c r="K153" s="122"/>
      <c r="L153" s="122"/>
      <c r="M153" s="122"/>
      <c r="N153" s="113"/>
      <c r="O153" s="113"/>
      <c r="P153" s="113"/>
      <c r="Q153" s="113"/>
      <c r="R153" s="113"/>
      <c r="S153" s="113"/>
      <c r="T153" s="114"/>
      <c r="U153" s="113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 t="s">
        <v>124</v>
      </c>
      <c r="AF153" s="108">
        <v>0</v>
      </c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</row>
    <row r="154" spans="1:60" outlineLevel="1">
      <c r="A154" s="109"/>
      <c r="B154" s="109"/>
      <c r="C154" s="137" t="s">
        <v>255</v>
      </c>
      <c r="D154" s="115"/>
      <c r="E154" s="119">
        <v>135.53800000000001</v>
      </c>
      <c r="F154" s="122"/>
      <c r="G154" s="122"/>
      <c r="H154" s="122"/>
      <c r="I154" s="122"/>
      <c r="J154" s="122"/>
      <c r="K154" s="122"/>
      <c r="L154" s="122"/>
      <c r="M154" s="122"/>
      <c r="N154" s="113"/>
      <c r="O154" s="113"/>
      <c r="P154" s="113"/>
      <c r="Q154" s="113"/>
      <c r="R154" s="113"/>
      <c r="S154" s="113"/>
      <c r="T154" s="114"/>
      <c r="U154" s="113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 t="s">
        <v>124</v>
      </c>
      <c r="AF154" s="108">
        <v>0</v>
      </c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</row>
    <row r="155" spans="1:60" outlineLevel="1">
      <c r="A155" s="109"/>
      <c r="B155" s="109"/>
      <c r="C155" s="137" t="s">
        <v>256</v>
      </c>
      <c r="D155" s="115"/>
      <c r="E155" s="119">
        <v>79.84</v>
      </c>
      <c r="F155" s="122"/>
      <c r="G155" s="122"/>
      <c r="H155" s="122"/>
      <c r="I155" s="122"/>
      <c r="J155" s="122"/>
      <c r="K155" s="122"/>
      <c r="L155" s="122"/>
      <c r="M155" s="122"/>
      <c r="N155" s="113"/>
      <c r="O155" s="113"/>
      <c r="P155" s="113"/>
      <c r="Q155" s="113"/>
      <c r="R155" s="113"/>
      <c r="S155" s="113"/>
      <c r="T155" s="114"/>
      <c r="U155" s="113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 t="s">
        <v>124</v>
      </c>
      <c r="AF155" s="108">
        <v>0</v>
      </c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</row>
    <row r="156" spans="1:60" outlineLevel="1">
      <c r="A156" s="109"/>
      <c r="B156" s="109"/>
      <c r="C156" s="137" t="s">
        <v>257</v>
      </c>
      <c r="D156" s="115"/>
      <c r="E156" s="119">
        <v>27.588000000000001</v>
      </c>
      <c r="F156" s="122"/>
      <c r="G156" s="122"/>
      <c r="H156" s="122"/>
      <c r="I156" s="122"/>
      <c r="J156" s="122"/>
      <c r="K156" s="122"/>
      <c r="L156" s="122"/>
      <c r="M156" s="122"/>
      <c r="N156" s="113"/>
      <c r="O156" s="113"/>
      <c r="P156" s="113"/>
      <c r="Q156" s="113"/>
      <c r="R156" s="113"/>
      <c r="S156" s="113"/>
      <c r="T156" s="114"/>
      <c r="U156" s="113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 t="s">
        <v>124</v>
      </c>
      <c r="AF156" s="108">
        <v>0</v>
      </c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</row>
    <row r="157" spans="1:60" outlineLevel="1">
      <c r="A157" s="109"/>
      <c r="B157" s="109"/>
      <c r="C157" s="137" t="s">
        <v>258</v>
      </c>
      <c r="D157" s="115"/>
      <c r="E157" s="119">
        <v>23.56</v>
      </c>
      <c r="F157" s="122"/>
      <c r="G157" s="122"/>
      <c r="H157" s="122"/>
      <c r="I157" s="122"/>
      <c r="J157" s="122"/>
      <c r="K157" s="122"/>
      <c r="L157" s="122"/>
      <c r="M157" s="122"/>
      <c r="N157" s="113"/>
      <c r="O157" s="113"/>
      <c r="P157" s="113"/>
      <c r="Q157" s="113"/>
      <c r="R157" s="113"/>
      <c r="S157" s="113"/>
      <c r="T157" s="114"/>
      <c r="U157" s="113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 t="s">
        <v>124</v>
      </c>
      <c r="AF157" s="108">
        <v>0</v>
      </c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</row>
    <row r="158" spans="1:60" outlineLevel="1">
      <c r="A158" s="109"/>
      <c r="B158" s="109"/>
      <c r="C158" s="137" t="s">
        <v>259</v>
      </c>
      <c r="D158" s="115"/>
      <c r="E158" s="119">
        <v>51.9</v>
      </c>
      <c r="F158" s="122"/>
      <c r="G158" s="122"/>
      <c r="H158" s="122"/>
      <c r="I158" s="122"/>
      <c r="J158" s="122"/>
      <c r="K158" s="122"/>
      <c r="L158" s="122"/>
      <c r="M158" s="122"/>
      <c r="N158" s="113"/>
      <c r="O158" s="113"/>
      <c r="P158" s="113"/>
      <c r="Q158" s="113"/>
      <c r="R158" s="113"/>
      <c r="S158" s="113"/>
      <c r="T158" s="114"/>
      <c r="U158" s="113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 t="s">
        <v>124</v>
      </c>
      <c r="AF158" s="108">
        <v>0</v>
      </c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</row>
    <row r="159" spans="1:60" outlineLevel="1">
      <c r="A159" s="109"/>
      <c r="B159" s="109"/>
      <c r="C159" s="137" t="s">
        <v>260</v>
      </c>
      <c r="D159" s="115"/>
      <c r="E159" s="119">
        <v>36.5</v>
      </c>
      <c r="F159" s="122"/>
      <c r="G159" s="122"/>
      <c r="H159" s="122"/>
      <c r="I159" s="122"/>
      <c r="J159" s="122"/>
      <c r="K159" s="122"/>
      <c r="L159" s="122"/>
      <c r="M159" s="122"/>
      <c r="N159" s="113"/>
      <c r="O159" s="113"/>
      <c r="P159" s="113"/>
      <c r="Q159" s="113"/>
      <c r="R159" s="113"/>
      <c r="S159" s="113"/>
      <c r="T159" s="114"/>
      <c r="U159" s="113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 t="s">
        <v>124</v>
      </c>
      <c r="AF159" s="108">
        <v>0</v>
      </c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</row>
    <row r="160" spans="1:60" outlineLevel="1">
      <c r="A160" s="109"/>
      <c r="B160" s="109"/>
      <c r="C160" s="137" t="s">
        <v>261</v>
      </c>
      <c r="D160" s="115"/>
      <c r="E160" s="119">
        <v>27.588000000000001</v>
      </c>
      <c r="F160" s="122"/>
      <c r="G160" s="122"/>
      <c r="H160" s="122"/>
      <c r="I160" s="122"/>
      <c r="J160" s="122"/>
      <c r="K160" s="122"/>
      <c r="L160" s="122"/>
      <c r="M160" s="122"/>
      <c r="N160" s="113"/>
      <c r="O160" s="113"/>
      <c r="P160" s="113"/>
      <c r="Q160" s="113"/>
      <c r="R160" s="113"/>
      <c r="S160" s="113"/>
      <c r="T160" s="114"/>
      <c r="U160" s="113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 t="s">
        <v>124</v>
      </c>
      <c r="AF160" s="108">
        <v>0</v>
      </c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</row>
    <row r="161" spans="1:60" outlineLevel="1">
      <c r="A161" s="109"/>
      <c r="B161" s="109"/>
      <c r="C161" s="137" t="s">
        <v>262</v>
      </c>
      <c r="D161" s="115"/>
      <c r="E161" s="119">
        <v>23.56</v>
      </c>
      <c r="F161" s="122"/>
      <c r="G161" s="122"/>
      <c r="H161" s="122"/>
      <c r="I161" s="122"/>
      <c r="J161" s="122"/>
      <c r="K161" s="122"/>
      <c r="L161" s="122"/>
      <c r="M161" s="122"/>
      <c r="N161" s="113"/>
      <c r="O161" s="113"/>
      <c r="P161" s="113"/>
      <c r="Q161" s="113"/>
      <c r="R161" s="113"/>
      <c r="S161" s="113"/>
      <c r="T161" s="114"/>
      <c r="U161" s="113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 t="s">
        <v>124</v>
      </c>
      <c r="AF161" s="108">
        <v>0</v>
      </c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</row>
    <row r="162" spans="1:60" ht="20.45" outlineLevel="1">
      <c r="A162" s="109">
        <v>31</v>
      </c>
      <c r="B162" s="109" t="s">
        <v>249</v>
      </c>
      <c r="C162" s="136" t="s">
        <v>250</v>
      </c>
      <c r="D162" s="113" t="s">
        <v>132</v>
      </c>
      <c r="E162" s="118">
        <v>446.68099999999998</v>
      </c>
      <c r="F162" s="121">
        <f>H162+J162</f>
        <v>0</v>
      </c>
      <c r="G162" s="122">
        <f>ROUND(E162*F162,2)</f>
        <v>0</v>
      </c>
      <c r="H162" s="122"/>
      <c r="I162" s="122">
        <f>ROUND(E162*H162,2)</f>
        <v>0</v>
      </c>
      <c r="J162" s="122"/>
      <c r="K162" s="122">
        <f>ROUND(E162*J162,2)</f>
        <v>0</v>
      </c>
      <c r="L162" s="122">
        <v>21</v>
      </c>
      <c r="M162" s="122">
        <f>G162*(1+L162/100)</f>
        <v>0</v>
      </c>
      <c r="N162" s="113">
        <v>4.96E-3</v>
      </c>
      <c r="O162" s="113">
        <f>ROUND(E162*N162,5)</f>
        <v>2.2155399999999998</v>
      </c>
      <c r="P162" s="113">
        <v>0</v>
      </c>
      <c r="Q162" s="113">
        <f>ROUND(E162*P162,5)</f>
        <v>0</v>
      </c>
      <c r="R162" s="113"/>
      <c r="S162" s="113"/>
      <c r="T162" s="114">
        <v>0</v>
      </c>
      <c r="U162" s="113">
        <f>ROUND(E162*T162,2)</f>
        <v>0</v>
      </c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 t="s">
        <v>237</v>
      </c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</row>
    <row r="163" spans="1:60" outlineLevel="1">
      <c r="A163" s="109"/>
      <c r="B163" s="109"/>
      <c r="C163" s="137" t="s">
        <v>254</v>
      </c>
      <c r="D163" s="115"/>
      <c r="E163" s="119"/>
      <c r="F163" s="122"/>
      <c r="G163" s="122"/>
      <c r="H163" s="122"/>
      <c r="I163" s="122"/>
      <c r="J163" s="122"/>
      <c r="K163" s="122"/>
      <c r="L163" s="122"/>
      <c r="M163" s="122"/>
      <c r="N163" s="113"/>
      <c r="O163" s="113"/>
      <c r="P163" s="113"/>
      <c r="Q163" s="113"/>
      <c r="R163" s="113"/>
      <c r="S163" s="113"/>
      <c r="T163" s="114"/>
      <c r="U163" s="113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 t="s">
        <v>124</v>
      </c>
      <c r="AF163" s="108">
        <v>0</v>
      </c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</row>
    <row r="164" spans="1:60" outlineLevel="1">
      <c r="A164" s="109"/>
      <c r="B164" s="109"/>
      <c r="C164" s="137" t="s">
        <v>255</v>
      </c>
      <c r="D164" s="115"/>
      <c r="E164" s="119">
        <v>135.53800000000001</v>
      </c>
      <c r="F164" s="122"/>
      <c r="G164" s="122"/>
      <c r="H164" s="122"/>
      <c r="I164" s="122"/>
      <c r="J164" s="122"/>
      <c r="K164" s="122"/>
      <c r="L164" s="122"/>
      <c r="M164" s="122"/>
      <c r="N164" s="113"/>
      <c r="O164" s="113"/>
      <c r="P164" s="113"/>
      <c r="Q164" s="113"/>
      <c r="R164" s="113"/>
      <c r="S164" s="113"/>
      <c r="T164" s="114"/>
      <c r="U164" s="113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 t="s">
        <v>124</v>
      </c>
      <c r="AF164" s="108">
        <v>0</v>
      </c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</row>
    <row r="165" spans="1:60" outlineLevel="1">
      <c r="A165" s="109"/>
      <c r="B165" s="109"/>
      <c r="C165" s="137" t="s">
        <v>256</v>
      </c>
      <c r="D165" s="115"/>
      <c r="E165" s="119">
        <v>79.84</v>
      </c>
      <c r="F165" s="122"/>
      <c r="G165" s="122"/>
      <c r="H165" s="122"/>
      <c r="I165" s="122"/>
      <c r="J165" s="122"/>
      <c r="K165" s="122"/>
      <c r="L165" s="122"/>
      <c r="M165" s="122"/>
      <c r="N165" s="113"/>
      <c r="O165" s="113"/>
      <c r="P165" s="113"/>
      <c r="Q165" s="113"/>
      <c r="R165" s="113"/>
      <c r="S165" s="113"/>
      <c r="T165" s="114"/>
      <c r="U165" s="113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 t="s">
        <v>124</v>
      </c>
      <c r="AF165" s="108">
        <v>0</v>
      </c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</row>
    <row r="166" spans="1:60" outlineLevel="1">
      <c r="A166" s="109"/>
      <c r="B166" s="109"/>
      <c r="C166" s="137" t="s">
        <v>257</v>
      </c>
      <c r="D166" s="115"/>
      <c r="E166" s="119">
        <v>27.588000000000001</v>
      </c>
      <c r="F166" s="122"/>
      <c r="G166" s="122"/>
      <c r="H166" s="122"/>
      <c r="I166" s="122"/>
      <c r="J166" s="122"/>
      <c r="K166" s="122"/>
      <c r="L166" s="122"/>
      <c r="M166" s="122"/>
      <c r="N166" s="113"/>
      <c r="O166" s="113"/>
      <c r="P166" s="113"/>
      <c r="Q166" s="113"/>
      <c r="R166" s="113"/>
      <c r="S166" s="113"/>
      <c r="T166" s="114"/>
      <c r="U166" s="113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 t="s">
        <v>124</v>
      </c>
      <c r="AF166" s="108">
        <v>0</v>
      </c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</row>
    <row r="167" spans="1:60" outlineLevel="1">
      <c r="A167" s="109"/>
      <c r="B167" s="109"/>
      <c r="C167" s="137" t="s">
        <v>258</v>
      </c>
      <c r="D167" s="115"/>
      <c r="E167" s="119">
        <v>23.56</v>
      </c>
      <c r="F167" s="122"/>
      <c r="G167" s="122"/>
      <c r="H167" s="122"/>
      <c r="I167" s="122"/>
      <c r="J167" s="122"/>
      <c r="K167" s="122"/>
      <c r="L167" s="122"/>
      <c r="M167" s="122"/>
      <c r="N167" s="113"/>
      <c r="O167" s="113"/>
      <c r="P167" s="113"/>
      <c r="Q167" s="113"/>
      <c r="R167" s="113"/>
      <c r="S167" s="113"/>
      <c r="T167" s="114"/>
      <c r="U167" s="113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 t="s">
        <v>124</v>
      </c>
      <c r="AF167" s="108">
        <v>0</v>
      </c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</row>
    <row r="168" spans="1:60" outlineLevel="1">
      <c r="A168" s="109"/>
      <c r="B168" s="109"/>
      <c r="C168" s="137" t="s">
        <v>259</v>
      </c>
      <c r="D168" s="115"/>
      <c r="E168" s="119">
        <v>51.9</v>
      </c>
      <c r="F168" s="122"/>
      <c r="G168" s="122"/>
      <c r="H168" s="122"/>
      <c r="I168" s="122"/>
      <c r="J168" s="122"/>
      <c r="K168" s="122"/>
      <c r="L168" s="122"/>
      <c r="M168" s="122"/>
      <c r="N168" s="113"/>
      <c r="O168" s="113"/>
      <c r="P168" s="113"/>
      <c r="Q168" s="113"/>
      <c r="R168" s="113"/>
      <c r="S168" s="113"/>
      <c r="T168" s="114"/>
      <c r="U168" s="113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 t="s">
        <v>124</v>
      </c>
      <c r="AF168" s="108">
        <v>0</v>
      </c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</row>
    <row r="169" spans="1:60" outlineLevel="1">
      <c r="A169" s="109"/>
      <c r="B169" s="109"/>
      <c r="C169" s="137" t="s">
        <v>260</v>
      </c>
      <c r="D169" s="115"/>
      <c r="E169" s="119">
        <v>36.5</v>
      </c>
      <c r="F169" s="122"/>
      <c r="G169" s="122"/>
      <c r="H169" s="122"/>
      <c r="I169" s="122"/>
      <c r="J169" s="122"/>
      <c r="K169" s="122"/>
      <c r="L169" s="122"/>
      <c r="M169" s="122"/>
      <c r="N169" s="113"/>
      <c r="O169" s="113"/>
      <c r="P169" s="113"/>
      <c r="Q169" s="113"/>
      <c r="R169" s="113"/>
      <c r="S169" s="113"/>
      <c r="T169" s="114"/>
      <c r="U169" s="113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 t="s">
        <v>124</v>
      </c>
      <c r="AF169" s="108">
        <v>0</v>
      </c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</row>
    <row r="170" spans="1:60" outlineLevel="1">
      <c r="A170" s="109"/>
      <c r="B170" s="109"/>
      <c r="C170" s="137" t="s">
        <v>261</v>
      </c>
      <c r="D170" s="115"/>
      <c r="E170" s="119">
        <v>27.588000000000001</v>
      </c>
      <c r="F170" s="122"/>
      <c r="G170" s="122"/>
      <c r="H170" s="122"/>
      <c r="I170" s="122"/>
      <c r="J170" s="122"/>
      <c r="K170" s="122"/>
      <c r="L170" s="122"/>
      <c r="M170" s="122"/>
      <c r="N170" s="113"/>
      <c r="O170" s="113"/>
      <c r="P170" s="113"/>
      <c r="Q170" s="113"/>
      <c r="R170" s="113"/>
      <c r="S170" s="113"/>
      <c r="T170" s="114"/>
      <c r="U170" s="113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 t="s">
        <v>124</v>
      </c>
      <c r="AF170" s="108">
        <v>0</v>
      </c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</row>
    <row r="171" spans="1:60" outlineLevel="1">
      <c r="A171" s="109"/>
      <c r="B171" s="109"/>
      <c r="C171" s="137" t="s">
        <v>262</v>
      </c>
      <c r="D171" s="115"/>
      <c r="E171" s="119">
        <v>23.56</v>
      </c>
      <c r="F171" s="122"/>
      <c r="G171" s="122"/>
      <c r="H171" s="122"/>
      <c r="I171" s="122"/>
      <c r="J171" s="122"/>
      <c r="K171" s="122"/>
      <c r="L171" s="122"/>
      <c r="M171" s="122"/>
      <c r="N171" s="113"/>
      <c r="O171" s="113"/>
      <c r="P171" s="113"/>
      <c r="Q171" s="113"/>
      <c r="R171" s="113"/>
      <c r="S171" s="113"/>
      <c r="T171" s="114"/>
      <c r="U171" s="113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 t="s">
        <v>124</v>
      </c>
      <c r="AF171" s="108">
        <v>0</v>
      </c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</row>
    <row r="172" spans="1:60" outlineLevel="1">
      <c r="A172" s="109"/>
      <c r="B172" s="109"/>
      <c r="C172" s="137" t="s">
        <v>263</v>
      </c>
      <c r="D172" s="115"/>
      <c r="E172" s="119">
        <v>40.606999999999999</v>
      </c>
      <c r="F172" s="122"/>
      <c r="G172" s="122"/>
      <c r="H172" s="122"/>
      <c r="I172" s="122"/>
      <c r="J172" s="122"/>
      <c r="K172" s="122"/>
      <c r="L172" s="122"/>
      <c r="M172" s="122"/>
      <c r="N172" s="113"/>
      <c r="O172" s="113"/>
      <c r="P172" s="113"/>
      <c r="Q172" s="113"/>
      <c r="R172" s="113"/>
      <c r="S172" s="113"/>
      <c r="T172" s="114"/>
      <c r="U172" s="113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 t="s">
        <v>124</v>
      </c>
      <c r="AF172" s="108">
        <v>0</v>
      </c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</row>
    <row r="173" spans="1:60" outlineLevel="1">
      <c r="A173" s="109">
        <v>32</v>
      </c>
      <c r="B173" s="109" t="s">
        <v>264</v>
      </c>
      <c r="C173" s="136" t="s">
        <v>265</v>
      </c>
      <c r="D173" s="113" t="s">
        <v>220</v>
      </c>
      <c r="E173" s="118">
        <v>29.494</v>
      </c>
      <c r="F173" s="121">
        <f>H173+J173</f>
        <v>0</v>
      </c>
      <c r="G173" s="122">
        <f>ROUND(E173*F173,2)</f>
        <v>0</v>
      </c>
      <c r="H173" s="122"/>
      <c r="I173" s="122">
        <f>ROUND(E173*H173,2)</f>
        <v>0</v>
      </c>
      <c r="J173" s="122"/>
      <c r="K173" s="122">
        <f>ROUND(E173*J173,2)</f>
        <v>0</v>
      </c>
      <c r="L173" s="122">
        <v>21</v>
      </c>
      <c r="M173" s="122">
        <f>G173*(1+L173/100)</f>
        <v>0</v>
      </c>
      <c r="N173" s="113">
        <v>0</v>
      </c>
      <c r="O173" s="113">
        <f>ROUND(E173*N173,5)</f>
        <v>0</v>
      </c>
      <c r="P173" s="113">
        <v>0</v>
      </c>
      <c r="Q173" s="113">
        <f>ROUND(E173*P173,5)</f>
        <v>0</v>
      </c>
      <c r="R173" s="113"/>
      <c r="S173" s="113"/>
      <c r="T173" s="114">
        <v>1.966</v>
      </c>
      <c r="U173" s="113">
        <f>ROUND(E173*T173,2)</f>
        <v>57.99</v>
      </c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 t="s">
        <v>122</v>
      </c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</row>
    <row r="174" spans="1:60">
      <c r="A174" s="110" t="s">
        <v>117</v>
      </c>
      <c r="B174" s="110" t="s">
        <v>66</v>
      </c>
      <c r="C174" s="138" t="s">
        <v>67</v>
      </c>
      <c r="D174" s="116"/>
      <c r="E174" s="120"/>
      <c r="F174" s="123"/>
      <c r="G174" s="123">
        <f>SUMIF(AE175:AE270,"&lt;&gt;NOR",G175:G270)</f>
        <v>0</v>
      </c>
      <c r="H174" s="123"/>
      <c r="I174" s="123">
        <f>SUM(I175:I270)</f>
        <v>0</v>
      </c>
      <c r="J174" s="123"/>
      <c r="K174" s="123">
        <f>SUM(K175:K270)</f>
        <v>0</v>
      </c>
      <c r="L174" s="123"/>
      <c r="M174" s="123">
        <f>SUM(M175:M270)</f>
        <v>0</v>
      </c>
      <c r="N174" s="116"/>
      <c r="O174" s="116">
        <f>SUM(O175:O270)</f>
        <v>0.14607000000000001</v>
      </c>
      <c r="P174" s="116"/>
      <c r="Q174" s="116">
        <f>SUM(Q175:Q270)</f>
        <v>0.52181999999999995</v>
      </c>
      <c r="R174" s="116"/>
      <c r="S174" s="116"/>
      <c r="T174" s="117"/>
      <c r="U174" s="116">
        <f>SUM(U175:U270)</f>
        <v>103.59</v>
      </c>
      <c r="AE174" t="s">
        <v>118</v>
      </c>
    </row>
    <row r="175" spans="1:60" outlineLevel="1">
      <c r="A175" s="109">
        <v>33</v>
      </c>
      <c r="B175" s="109" t="s">
        <v>266</v>
      </c>
      <c r="C175" s="136" t="s">
        <v>267</v>
      </c>
      <c r="D175" s="113" t="s">
        <v>212</v>
      </c>
      <c r="E175" s="118">
        <v>111.5</v>
      </c>
      <c r="F175" s="121">
        <f>H175+J175</f>
        <v>0</v>
      </c>
      <c r="G175" s="122">
        <f>ROUND(E175*F175,2)</f>
        <v>0</v>
      </c>
      <c r="H175" s="122"/>
      <c r="I175" s="122">
        <f>ROUND(E175*H175,2)</f>
        <v>0</v>
      </c>
      <c r="J175" s="122"/>
      <c r="K175" s="122">
        <f>ROUND(E175*J175,2)</f>
        <v>0</v>
      </c>
      <c r="L175" s="122">
        <v>21</v>
      </c>
      <c r="M175" s="122">
        <f>G175*(1+L175/100)</f>
        <v>0</v>
      </c>
      <c r="N175" s="113">
        <v>1.31E-3</v>
      </c>
      <c r="O175" s="113">
        <f>ROUND(E175*N175,5)</f>
        <v>0.14607000000000001</v>
      </c>
      <c r="P175" s="113">
        <v>0</v>
      </c>
      <c r="Q175" s="113">
        <f>ROUND(E175*P175,5)</f>
        <v>0</v>
      </c>
      <c r="R175" s="113"/>
      <c r="S175" s="113"/>
      <c r="T175" s="114">
        <v>0.79700000000000004</v>
      </c>
      <c r="U175" s="113">
        <f>ROUND(E175*T175,2)</f>
        <v>88.87</v>
      </c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 t="s">
        <v>122</v>
      </c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</row>
    <row r="176" spans="1:60" outlineLevel="1">
      <c r="A176" s="109"/>
      <c r="B176" s="109"/>
      <c r="C176" s="137" t="s">
        <v>268</v>
      </c>
      <c r="D176" s="115"/>
      <c r="E176" s="119">
        <v>3</v>
      </c>
      <c r="F176" s="122"/>
      <c r="G176" s="122"/>
      <c r="H176" s="122"/>
      <c r="I176" s="122"/>
      <c r="J176" s="122"/>
      <c r="K176" s="122"/>
      <c r="L176" s="122"/>
      <c r="M176" s="122"/>
      <c r="N176" s="113"/>
      <c r="O176" s="113"/>
      <c r="P176" s="113"/>
      <c r="Q176" s="113"/>
      <c r="R176" s="113"/>
      <c r="S176" s="113"/>
      <c r="T176" s="114"/>
      <c r="U176" s="113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 t="s">
        <v>124</v>
      </c>
      <c r="AF176" s="108">
        <v>0</v>
      </c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</row>
    <row r="177" spans="1:60" outlineLevel="1">
      <c r="A177" s="109"/>
      <c r="B177" s="109"/>
      <c r="C177" s="137" t="s">
        <v>269</v>
      </c>
      <c r="D177" s="115"/>
      <c r="E177" s="119">
        <v>2</v>
      </c>
      <c r="F177" s="122"/>
      <c r="G177" s="122"/>
      <c r="H177" s="122"/>
      <c r="I177" s="122"/>
      <c r="J177" s="122"/>
      <c r="K177" s="122"/>
      <c r="L177" s="122"/>
      <c r="M177" s="122"/>
      <c r="N177" s="113"/>
      <c r="O177" s="113"/>
      <c r="P177" s="113"/>
      <c r="Q177" s="113"/>
      <c r="R177" s="113"/>
      <c r="S177" s="113"/>
      <c r="T177" s="114"/>
      <c r="U177" s="113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 t="s">
        <v>124</v>
      </c>
      <c r="AF177" s="108">
        <v>0</v>
      </c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</row>
    <row r="178" spans="1:60" outlineLevel="1">
      <c r="A178" s="109"/>
      <c r="B178" s="109"/>
      <c r="C178" s="137" t="s">
        <v>270</v>
      </c>
      <c r="D178" s="115"/>
      <c r="E178" s="119">
        <v>1</v>
      </c>
      <c r="F178" s="122"/>
      <c r="G178" s="122"/>
      <c r="H178" s="122"/>
      <c r="I178" s="122"/>
      <c r="J178" s="122"/>
      <c r="K178" s="122"/>
      <c r="L178" s="122"/>
      <c r="M178" s="122"/>
      <c r="N178" s="113"/>
      <c r="O178" s="113"/>
      <c r="P178" s="113"/>
      <c r="Q178" s="113"/>
      <c r="R178" s="113"/>
      <c r="S178" s="113"/>
      <c r="T178" s="114"/>
      <c r="U178" s="113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 t="s">
        <v>124</v>
      </c>
      <c r="AF178" s="108">
        <v>0</v>
      </c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</row>
    <row r="179" spans="1:60" outlineLevel="1">
      <c r="A179" s="109"/>
      <c r="B179" s="109"/>
      <c r="C179" s="137" t="s">
        <v>271</v>
      </c>
      <c r="D179" s="115"/>
      <c r="E179" s="119">
        <v>2.5</v>
      </c>
      <c r="F179" s="122"/>
      <c r="G179" s="122"/>
      <c r="H179" s="122"/>
      <c r="I179" s="122"/>
      <c r="J179" s="122"/>
      <c r="K179" s="122"/>
      <c r="L179" s="122"/>
      <c r="M179" s="122"/>
      <c r="N179" s="113"/>
      <c r="O179" s="113"/>
      <c r="P179" s="113"/>
      <c r="Q179" s="113"/>
      <c r="R179" s="113"/>
      <c r="S179" s="113"/>
      <c r="T179" s="114"/>
      <c r="U179" s="113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 t="s">
        <v>124</v>
      </c>
      <c r="AF179" s="108">
        <v>0</v>
      </c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108"/>
      <c r="BH179" s="108"/>
    </row>
    <row r="180" spans="1:60" outlineLevel="1">
      <c r="A180" s="109"/>
      <c r="B180" s="109"/>
      <c r="C180" s="137" t="s">
        <v>272</v>
      </c>
      <c r="D180" s="115"/>
      <c r="E180" s="119">
        <v>3</v>
      </c>
      <c r="F180" s="122"/>
      <c r="G180" s="122"/>
      <c r="H180" s="122"/>
      <c r="I180" s="122"/>
      <c r="J180" s="122"/>
      <c r="K180" s="122"/>
      <c r="L180" s="122"/>
      <c r="M180" s="122"/>
      <c r="N180" s="113"/>
      <c r="O180" s="113"/>
      <c r="P180" s="113"/>
      <c r="Q180" s="113"/>
      <c r="R180" s="113"/>
      <c r="S180" s="113"/>
      <c r="T180" s="114"/>
      <c r="U180" s="113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 t="s">
        <v>124</v>
      </c>
      <c r="AF180" s="108">
        <v>0</v>
      </c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</row>
    <row r="181" spans="1:60" outlineLevel="1">
      <c r="A181" s="109"/>
      <c r="B181" s="109"/>
      <c r="C181" s="137" t="s">
        <v>273</v>
      </c>
      <c r="D181" s="115"/>
      <c r="E181" s="119">
        <v>3</v>
      </c>
      <c r="F181" s="122"/>
      <c r="G181" s="122"/>
      <c r="H181" s="122"/>
      <c r="I181" s="122"/>
      <c r="J181" s="122"/>
      <c r="K181" s="122"/>
      <c r="L181" s="122"/>
      <c r="M181" s="122"/>
      <c r="N181" s="113"/>
      <c r="O181" s="113"/>
      <c r="P181" s="113"/>
      <c r="Q181" s="113"/>
      <c r="R181" s="113"/>
      <c r="S181" s="113"/>
      <c r="T181" s="114"/>
      <c r="U181" s="113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 t="s">
        <v>124</v>
      </c>
      <c r="AF181" s="108">
        <v>0</v>
      </c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</row>
    <row r="182" spans="1:60" outlineLevel="1">
      <c r="A182" s="109"/>
      <c r="B182" s="109"/>
      <c r="C182" s="137" t="s">
        <v>274</v>
      </c>
      <c r="D182" s="115"/>
      <c r="E182" s="119">
        <v>3</v>
      </c>
      <c r="F182" s="122"/>
      <c r="G182" s="122"/>
      <c r="H182" s="122"/>
      <c r="I182" s="122"/>
      <c r="J182" s="122"/>
      <c r="K182" s="122"/>
      <c r="L182" s="122"/>
      <c r="M182" s="122"/>
      <c r="N182" s="113"/>
      <c r="O182" s="113"/>
      <c r="P182" s="113"/>
      <c r="Q182" s="113"/>
      <c r="R182" s="113"/>
      <c r="S182" s="113"/>
      <c r="T182" s="114"/>
      <c r="U182" s="113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 t="s">
        <v>124</v>
      </c>
      <c r="AF182" s="108">
        <v>0</v>
      </c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</row>
    <row r="183" spans="1:60" outlineLevel="1">
      <c r="A183" s="109"/>
      <c r="B183" s="109"/>
      <c r="C183" s="137" t="s">
        <v>275</v>
      </c>
      <c r="D183" s="115"/>
      <c r="E183" s="119">
        <v>4</v>
      </c>
      <c r="F183" s="122"/>
      <c r="G183" s="122"/>
      <c r="H183" s="122"/>
      <c r="I183" s="122"/>
      <c r="J183" s="122"/>
      <c r="K183" s="122"/>
      <c r="L183" s="122"/>
      <c r="M183" s="122"/>
      <c r="N183" s="113"/>
      <c r="O183" s="113"/>
      <c r="P183" s="113"/>
      <c r="Q183" s="113"/>
      <c r="R183" s="113"/>
      <c r="S183" s="113"/>
      <c r="T183" s="114"/>
      <c r="U183" s="113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 t="s">
        <v>124</v>
      </c>
      <c r="AF183" s="108">
        <v>0</v>
      </c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</row>
    <row r="184" spans="1:60" outlineLevel="1">
      <c r="A184" s="109"/>
      <c r="B184" s="109"/>
      <c r="C184" s="137" t="s">
        <v>276</v>
      </c>
      <c r="D184" s="115"/>
      <c r="E184" s="119">
        <v>1</v>
      </c>
      <c r="F184" s="122"/>
      <c r="G184" s="122"/>
      <c r="H184" s="122"/>
      <c r="I184" s="122"/>
      <c r="J184" s="122"/>
      <c r="K184" s="122"/>
      <c r="L184" s="122"/>
      <c r="M184" s="122"/>
      <c r="N184" s="113"/>
      <c r="O184" s="113"/>
      <c r="P184" s="113"/>
      <c r="Q184" s="113"/>
      <c r="R184" s="113"/>
      <c r="S184" s="113"/>
      <c r="T184" s="114"/>
      <c r="U184" s="113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 t="s">
        <v>124</v>
      </c>
      <c r="AF184" s="108">
        <v>0</v>
      </c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</row>
    <row r="185" spans="1:60" outlineLevel="1">
      <c r="A185" s="109"/>
      <c r="B185" s="109"/>
      <c r="C185" s="137" t="s">
        <v>277</v>
      </c>
      <c r="D185" s="115"/>
      <c r="E185" s="119">
        <v>2</v>
      </c>
      <c r="F185" s="122"/>
      <c r="G185" s="122"/>
      <c r="H185" s="122"/>
      <c r="I185" s="122"/>
      <c r="J185" s="122"/>
      <c r="K185" s="122"/>
      <c r="L185" s="122"/>
      <c r="M185" s="122"/>
      <c r="N185" s="113"/>
      <c r="O185" s="113"/>
      <c r="P185" s="113"/>
      <c r="Q185" s="113"/>
      <c r="R185" s="113"/>
      <c r="S185" s="113"/>
      <c r="T185" s="114"/>
      <c r="U185" s="113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 t="s">
        <v>124</v>
      </c>
      <c r="AF185" s="108">
        <v>0</v>
      </c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</row>
    <row r="186" spans="1:60" outlineLevel="1">
      <c r="A186" s="109"/>
      <c r="B186" s="109"/>
      <c r="C186" s="137" t="s">
        <v>278</v>
      </c>
      <c r="D186" s="115"/>
      <c r="E186" s="119">
        <v>3</v>
      </c>
      <c r="F186" s="122"/>
      <c r="G186" s="122"/>
      <c r="H186" s="122"/>
      <c r="I186" s="122"/>
      <c r="J186" s="122"/>
      <c r="K186" s="122"/>
      <c r="L186" s="122"/>
      <c r="M186" s="122"/>
      <c r="N186" s="113"/>
      <c r="O186" s="113"/>
      <c r="P186" s="113"/>
      <c r="Q186" s="113"/>
      <c r="R186" s="113"/>
      <c r="S186" s="113"/>
      <c r="T186" s="114"/>
      <c r="U186" s="113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 t="s">
        <v>124</v>
      </c>
      <c r="AF186" s="108">
        <v>0</v>
      </c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</row>
    <row r="187" spans="1:60" outlineLevel="1">
      <c r="A187" s="109"/>
      <c r="B187" s="109"/>
      <c r="C187" s="137" t="s">
        <v>279</v>
      </c>
      <c r="D187" s="115"/>
      <c r="E187" s="119">
        <v>3</v>
      </c>
      <c r="F187" s="122"/>
      <c r="G187" s="122"/>
      <c r="H187" s="122"/>
      <c r="I187" s="122"/>
      <c r="J187" s="122"/>
      <c r="K187" s="122"/>
      <c r="L187" s="122"/>
      <c r="M187" s="122"/>
      <c r="N187" s="113"/>
      <c r="O187" s="113"/>
      <c r="P187" s="113"/>
      <c r="Q187" s="113"/>
      <c r="R187" s="113"/>
      <c r="S187" s="113"/>
      <c r="T187" s="114"/>
      <c r="U187" s="113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 t="s">
        <v>124</v>
      </c>
      <c r="AF187" s="108">
        <v>0</v>
      </c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</row>
    <row r="188" spans="1:60" outlineLevel="1">
      <c r="A188" s="109"/>
      <c r="B188" s="109"/>
      <c r="C188" s="137" t="s">
        <v>280</v>
      </c>
      <c r="D188" s="115"/>
      <c r="E188" s="119">
        <v>3</v>
      </c>
      <c r="F188" s="122"/>
      <c r="G188" s="122"/>
      <c r="H188" s="122"/>
      <c r="I188" s="122"/>
      <c r="J188" s="122"/>
      <c r="K188" s="122"/>
      <c r="L188" s="122"/>
      <c r="M188" s="122"/>
      <c r="N188" s="113"/>
      <c r="O188" s="113"/>
      <c r="P188" s="113"/>
      <c r="Q188" s="113"/>
      <c r="R188" s="113"/>
      <c r="S188" s="113"/>
      <c r="T188" s="114"/>
      <c r="U188" s="113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 t="s">
        <v>124</v>
      </c>
      <c r="AF188" s="108">
        <v>0</v>
      </c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</row>
    <row r="189" spans="1:60" outlineLevel="1">
      <c r="A189" s="109"/>
      <c r="B189" s="109"/>
      <c r="C189" s="137" t="s">
        <v>281</v>
      </c>
      <c r="D189" s="115"/>
      <c r="E189" s="119">
        <v>4</v>
      </c>
      <c r="F189" s="122"/>
      <c r="G189" s="122"/>
      <c r="H189" s="122"/>
      <c r="I189" s="122"/>
      <c r="J189" s="122"/>
      <c r="K189" s="122"/>
      <c r="L189" s="122"/>
      <c r="M189" s="122"/>
      <c r="N189" s="113"/>
      <c r="O189" s="113"/>
      <c r="P189" s="113"/>
      <c r="Q189" s="113"/>
      <c r="R189" s="113"/>
      <c r="S189" s="113"/>
      <c r="T189" s="114"/>
      <c r="U189" s="113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 t="s">
        <v>124</v>
      </c>
      <c r="AF189" s="108">
        <v>0</v>
      </c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</row>
    <row r="190" spans="1:60" outlineLevel="1">
      <c r="A190" s="109"/>
      <c r="B190" s="109"/>
      <c r="C190" s="137" t="s">
        <v>282</v>
      </c>
      <c r="D190" s="115"/>
      <c r="E190" s="119">
        <v>4</v>
      </c>
      <c r="F190" s="122"/>
      <c r="G190" s="122"/>
      <c r="H190" s="122"/>
      <c r="I190" s="122"/>
      <c r="J190" s="122"/>
      <c r="K190" s="122"/>
      <c r="L190" s="122"/>
      <c r="M190" s="122"/>
      <c r="N190" s="113"/>
      <c r="O190" s="113"/>
      <c r="P190" s="113"/>
      <c r="Q190" s="113"/>
      <c r="R190" s="113"/>
      <c r="S190" s="113"/>
      <c r="T190" s="114"/>
      <c r="U190" s="113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 t="s">
        <v>124</v>
      </c>
      <c r="AF190" s="108">
        <v>0</v>
      </c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</row>
    <row r="191" spans="1:60" outlineLevel="1">
      <c r="A191" s="109"/>
      <c r="B191" s="109"/>
      <c r="C191" s="137" t="s">
        <v>283</v>
      </c>
      <c r="D191" s="115"/>
      <c r="E191" s="119">
        <v>1.5</v>
      </c>
      <c r="F191" s="122"/>
      <c r="G191" s="122"/>
      <c r="H191" s="122"/>
      <c r="I191" s="122"/>
      <c r="J191" s="122"/>
      <c r="K191" s="122"/>
      <c r="L191" s="122"/>
      <c r="M191" s="122"/>
      <c r="N191" s="113"/>
      <c r="O191" s="113"/>
      <c r="P191" s="113"/>
      <c r="Q191" s="113"/>
      <c r="R191" s="113"/>
      <c r="S191" s="113"/>
      <c r="T191" s="114"/>
      <c r="U191" s="113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 t="s">
        <v>124</v>
      </c>
      <c r="AF191" s="108">
        <v>0</v>
      </c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</row>
    <row r="192" spans="1:60" outlineLevel="1">
      <c r="A192" s="109"/>
      <c r="B192" s="109"/>
      <c r="C192" s="137" t="s">
        <v>284</v>
      </c>
      <c r="D192" s="115"/>
      <c r="E192" s="119">
        <v>4</v>
      </c>
      <c r="F192" s="122"/>
      <c r="G192" s="122"/>
      <c r="H192" s="122"/>
      <c r="I192" s="122"/>
      <c r="J192" s="122"/>
      <c r="K192" s="122"/>
      <c r="L192" s="122"/>
      <c r="M192" s="122"/>
      <c r="N192" s="113"/>
      <c r="O192" s="113"/>
      <c r="P192" s="113"/>
      <c r="Q192" s="113"/>
      <c r="R192" s="113"/>
      <c r="S192" s="113"/>
      <c r="T192" s="114"/>
      <c r="U192" s="113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 t="s">
        <v>124</v>
      </c>
      <c r="AF192" s="108">
        <v>0</v>
      </c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</row>
    <row r="193" spans="1:60" outlineLevel="1">
      <c r="A193" s="109"/>
      <c r="B193" s="109"/>
      <c r="C193" s="137" t="s">
        <v>285</v>
      </c>
      <c r="D193" s="115"/>
      <c r="E193" s="119">
        <v>2.5</v>
      </c>
      <c r="F193" s="122"/>
      <c r="G193" s="122"/>
      <c r="H193" s="122"/>
      <c r="I193" s="122"/>
      <c r="J193" s="122"/>
      <c r="K193" s="122"/>
      <c r="L193" s="122"/>
      <c r="M193" s="122"/>
      <c r="N193" s="113"/>
      <c r="O193" s="113"/>
      <c r="P193" s="113"/>
      <c r="Q193" s="113"/>
      <c r="R193" s="113"/>
      <c r="S193" s="113"/>
      <c r="T193" s="114"/>
      <c r="U193" s="113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 t="s">
        <v>124</v>
      </c>
      <c r="AF193" s="108">
        <v>0</v>
      </c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</row>
    <row r="194" spans="1:60" outlineLevel="1">
      <c r="A194" s="109"/>
      <c r="B194" s="109"/>
      <c r="C194" s="137" t="s">
        <v>286</v>
      </c>
      <c r="D194" s="115"/>
      <c r="E194" s="119">
        <v>4</v>
      </c>
      <c r="F194" s="122"/>
      <c r="G194" s="122"/>
      <c r="H194" s="122"/>
      <c r="I194" s="122"/>
      <c r="J194" s="122"/>
      <c r="K194" s="122"/>
      <c r="L194" s="122"/>
      <c r="M194" s="122"/>
      <c r="N194" s="113"/>
      <c r="O194" s="113"/>
      <c r="P194" s="113"/>
      <c r="Q194" s="113"/>
      <c r="R194" s="113"/>
      <c r="S194" s="113"/>
      <c r="T194" s="114"/>
      <c r="U194" s="113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 t="s">
        <v>124</v>
      </c>
      <c r="AF194" s="108">
        <v>0</v>
      </c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</row>
    <row r="195" spans="1:60" outlineLevel="1">
      <c r="A195" s="109"/>
      <c r="B195" s="109"/>
      <c r="C195" s="137" t="s">
        <v>287</v>
      </c>
      <c r="D195" s="115"/>
      <c r="E195" s="119">
        <v>1</v>
      </c>
      <c r="F195" s="122"/>
      <c r="G195" s="122"/>
      <c r="H195" s="122"/>
      <c r="I195" s="122"/>
      <c r="J195" s="122"/>
      <c r="K195" s="122"/>
      <c r="L195" s="122"/>
      <c r="M195" s="122"/>
      <c r="N195" s="113"/>
      <c r="O195" s="113"/>
      <c r="P195" s="113"/>
      <c r="Q195" s="113"/>
      <c r="R195" s="113"/>
      <c r="S195" s="113"/>
      <c r="T195" s="114"/>
      <c r="U195" s="113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 t="s">
        <v>124</v>
      </c>
      <c r="AF195" s="108">
        <v>0</v>
      </c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</row>
    <row r="196" spans="1:60" outlineLevel="1">
      <c r="A196" s="109"/>
      <c r="B196" s="109"/>
      <c r="C196" s="137" t="s">
        <v>288</v>
      </c>
      <c r="D196" s="115"/>
      <c r="E196" s="119">
        <v>4.5</v>
      </c>
      <c r="F196" s="122"/>
      <c r="G196" s="122"/>
      <c r="H196" s="122"/>
      <c r="I196" s="122"/>
      <c r="J196" s="122"/>
      <c r="K196" s="122"/>
      <c r="L196" s="122"/>
      <c r="M196" s="122"/>
      <c r="N196" s="113"/>
      <c r="O196" s="113"/>
      <c r="P196" s="113"/>
      <c r="Q196" s="113"/>
      <c r="R196" s="113"/>
      <c r="S196" s="113"/>
      <c r="T196" s="114"/>
      <c r="U196" s="113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 t="s">
        <v>124</v>
      </c>
      <c r="AF196" s="108">
        <v>0</v>
      </c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</row>
    <row r="197" spans="1:60" outlineLevel="1">
      <c r="A197" s="109"/>
      <c r="B197" s="109"/>
      <c r="C197" s="137" t="s">
        <v>289</v>
      </c>
      <c r="D197" s="115"/>
      <c r="E197" s="119"/>
      <c r="F197" s="122"/>
      <c r="G197" s="122"/>
      <c r="H197" s="122"/>
      <c r="I197" s="122"/>
      <c r="J197" s="122"/>
      <c r="K197" s="122"/>
      <c r="L197" s="122"/>
      <c r="M197" s="122"/>
      <c r="N197" s="113"/>
      <c r="O197" s="113"/>
      <c r="P197" s="113"/>
      <c r="Q197" s="113"/>
      <c r="R197" s="113"/>
      <c r="S197" s="113"/>
      <c r="T197" s="114"/>
      <c r="U197" s="113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 t="s">
        <v>124</v>
      </c>
      <c r="AF197" s="108">
        <v>0</v>
      </c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</row>
    <row r="198" spans="1:60" outlineLevel="1">
      <c r="A198" s="109"/>
      <c r="B198" s="109"/>
      <c r="C198" s="137" t="s">
        <v>290</v>
      </c>
      <c r="D198" s="115"/>
      <c r="E198" s="119">
        <v>2</v>
      </c>
      <c r="F198" s="122"/>
      <c r="G198" s="122"/>
      <c r="H198" s="122"/>
      <c r="I198" s="122"/>
      <c r="J198" s="122"/>
      <c r="K198" s="122"/>
      <c r="L198" s="122"/>
      <c r="M198" s="122"/>
      <c r="N198" s="113"/>
      <c r="O198" s="113"/>
      <c r="P198" s="113"/>
      <c r="Q198" s="113"/>
      <c r="R198" s="113"/>
      <c r="S198" s="113"/>
      <c r="T198" s="114"/>
      <c r="U198" s="113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 t="s">
        <v>124</v>
      </c>
      <c r="AF198" s="108">
        <v>0</v>
      </c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</row>
    <row r="199" spans="1:60" outlineLevel="1">
      <c r="A199" s="109"/>
      <c r="B199" s="109"/>
      <c r="C199" s="137" t="s">
        <v>291</v>
      </c>
      <c r="D199" s="115"/>
      <c r="E199" s="119">
        <v>2</v>
      </c>
      <c r="F199" s="122"/>
      <c r="G199" s="122"/>
      <c r="H199" s="122"/>
      <c r="I199" s="122"/>
      <c r="J199" s="122"/>
      <c r="K199" s="122"/>
      <c r="L199" s="122"/>
      <c r="M199" s="122"/>
      <c r="N199" s="113"/>
      <c r="O199" s="113"/>
      <c r="P199" s="113"/>
      <c r="Q199" s="113"/>
      <c r="R199" s="113"/>
      <c r="S199" s="113"/>
      <c r="T199" s="114"/>
      <c r="U199" s="113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 t="s">
        <v>124</v>
      </c>
      <c r="AF199" s="108">
        <v>0</v>
      </c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</row>
    <row r="200" spans="1:60" outlineLevel="1">
      <c r="A200" s="109"/>
      <c r="B200" s="109"/>
      <c r="C200" s="137" t="s">
        <v>292</v>
      </c>
      <c r="D200" s="115"/>
      <c r="E200" s="119">
        <v>3.5</v>
      </c>
      <c r="F200" s="122"/>
      <c r="G200" s="122"/>
      <c r="H200" s="122"/>
      <c r="I200" s="122"/>
      <c r="J200" s="122"/>
      <c r="K200" s="122"/>
      <c r="L200" s="122"/>
      <c r="M200" s="122"/>
      <c r="N200" s="113"/>
      <c r="O200" s="113"/>
      <c r="P200" s="113"/>
      <c r="Q200" s="113"/>
      <c r="R200" s="113"/>
      <c r="S200" s="113"/>
      <c r="T200" s="114"/>
      <c r="U200" s="113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 t="s">
        <v>124</v>
      </c>
      <c r="AF200" s="108">
        <v>0</v>
      </c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</row>
    <row r="201" spans="1:60" outlineLevel="1">
      <c r="A201" s="109"/>
      <c r="B201" s="109"/>
      <c r="C201" s="137" t="s">
        <v>293</v>
      </c>
      <c r="D201" s="115"/>
      <c r="E201" s="119">
        <v>2.5</v>
      </c>
      <c r="F201" s="122"/>
      <c r="G201" s="122"/>
      <c r="H201" s="122"/>
      <c r="I201" s="122"/>
      <c r="J201" s="122"/>
      <c r="K201" s="122"/>
      <c r="L201" s="122"/>
      <c r="M201" s="122"/>
      <c r="N201" s="113"/>
      <c r="O201" s="113"/>
      <c r="P201" s="113"/>
      <c r="Q201" s="113"/>
      <c r="R201" s="113"/>
      <c r="S201" s="113"/>
      <c r="T201" s="114"/>
      <c r="U201" s="113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 t="s">
        <v>124</v>
      </c>
      <c r="AF201" s="108">
        <v>0</v>
      </c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</row>
    <row r="202" spans="1:60" outlineLevel="1">
      <c r="A202" s="109"/>
      <c r="B202" s="109"/>
      <c r="C202" s="137" t="s">
        <v>294</v>
      </c>
      <c r="D202" s="115"/>
      <c r="E202" s="119">
        <v>1</v>
      </c>
      <c r="F202" s="122"/>
      <c r="G202" s="122"/>
      <c r="H202" s="122"/>
      <c r="I202" s="122"/>
      <c r="J202" s="122"/>
      <c r="K202" s="122"/>
      <c r="L202" s="122"/>
      <c r="M202" s="122"/>
      <c r="N202" s="113"/>
      <c r="O202" s="113"/>
      <c r="P202" s="113"/>
      <c r="Q202" s="113"/>
      <c r="R202" s="113"/>
      <c r="S202" s="113"/>
      <c r="T202" s="114"/>
      <c r="U202" s="113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 t="s">
        <v>124</v>
      </c>
      <c r="AF202" s="108">
        <v>0</v>
      </c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</row>
    <row r="203" spans="1:60" outlineLevel="1">
      <c r="A203" s="109"/>
      <c r="B203" s="109"/>
      <c r="C203" s="137" t="s">
        <v>295</v>
      </c>
      <c r="D203" s="115"/>
      <c r="E203" s="119">
        <v>4</v>
      </c>
      <c r="F203" s="122"/>
      <c r="G203" s="122"/>
      <c r="H203" s="122"/>
      <c r="I203" s="122"/>
      <c r="J203" s="122"/>
      <c r="K203" s="122"/>
      <c r="L203" s="122"/>
      <c r="M203" s="122"/>
      <c r="N203" s="113"/>
      <c r="O203" s="113"/>
      <c r="P203" s="113"/>
      <c r="Q203" s="113"/>
      <c r="R203" s="113"/>
      <c r="S203" s="113"/>
      <c r="T203" s="114"/>
      <c r="U203" s="113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 t="s">
        <v>124</v>
      </c>
      <c r="AF203" s="108">
        <v>0</v>
      </c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</row>
    <row r="204" spans="1:60" outlineLevel="1">
      <c r="A204" s="109"/>
      <c r="B204" s="109"/>
      <c r="C204" s="137" t="s">
        <v>296</v>
      </c>
      <c r="D204" s="115"/>
      <c r="E204" s="119">
        <v>2.5</v>
      </c>
      <c r="F204" s="122"/>
      <c r="G204" s="122"/>
      <c r="H204" s="122"/>
      <c r="I204" s="122"/>
      <c r="J204" s="122"/>
      <c r="K204" s="122"/>
      <c r="L204" s="122"/>
      <c r="M204" s="122"/>
      <c r="N204" s="113"/>
      <c r="O204" s="113"/>
      <c r="P204" s="113"/>
      <c r="Q204" s="113"/>
      <c r="R204" s="113"/>
      <c r="S204" s="113"/>
      <c r="T204" s="114"/>
      <c r="U204" s="113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 t="s">
        <v>124</v>
      </c>
      <c r="AF204" s="108">
        <v>0</v>
      </c>
      <c r="AG204" s="108"/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</row>
    <row r="205" spans="1:60" outlineLevel="1">
      <c r="A205" s="109"/>
      <c r="B205" s="109"/>
      <c r="C205" s="137" t="s">
        <v>297</v>
      </c>
      <c r="D205" s="115"/>
      <c r="E205" s="119">
        <v>2.5</v>
      </c>
      <c r="F205" s="122"/>
      <c r="G205" s="122"/>
      <c r="H205" s="122"/>
      <c r="I205" s="122"/>
      <c r="J205" s="122"/>
      <c r="K205" s="122"/>
      <c r="L205" s="122"/>
      <c r="M205" s="122"/>
      <c r="N205" s="113"/>
      <c r="O205" s="113"/>
      <c r="P205" s="113"/>
      <c r="Q205" s="113"/>
      <c r="R205" s="113"/>
      <c r="S205" s="113"/>
      <c r="T205" s="114"/>
      <c r="U205" s="113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 t="s">
        <v>124</v>
      </c>
      <c r="AF205" s="108">
        <v>0</v>
      </c>
      <c r="AG205" s="108"/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</row>
    <row r="206" spans="1:60" outlineLevel="1">
      <c r="A206" s="109"/>
      <c r="B206" s="109"/>
      <c r="C206" s="137" t="s">
        <v>298</v>
      </c>
      <c r="D206" s="115"/>
      <c r="E206" s="119">
        <v>1.5</v>
      </c>
      <c r="F206" s="122"/>
      <c r="G206" s="122"/>
      <c r="H206" s="122"/>
      <c r="I206" s="122"/>
      <c r="J206" s="122"/>
      <c r="K206" s="122"/>
      <c r="L206" s="122"/>
      <c r="M206" s="122"/>
      <c r="N206" s="113"/>
      <c r="O206" s="113"/>
      <c r="P206" s="113"/>
      <c r="Q206" s="113"/>
      <c r="R206" s="113"/>
      <c r="S206" s="113"/>
      <c r="T206" s="114"/>
      <c r="U206" s="113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 t="s">
        <v>124</v>
      </c>
      <c r="AF206" s="108">
        <v>0</v>
      </c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</row>
    <row r="207" spans="1:60" outlineLevel="1">
      <c r="A207" s="109"/>
      <c r="B207" s="109"/>
      <c r="C207" s="137" t="s">
        <v>299</v>
      </c>
      <c r="D207" s="115"/>
      <c r="E207" s="119">
        <v>3.5</v>
      </c>
      <c r="F207" s="122"/>
      <c r="G207" s="122"/>
      <c r="H207" s="122"/>
      <c r="I207" s="122"/>
      <c r="J207" s="122"/>
      <c r="K207" s="122"/>
      <c r="L207" s="122"/>
      <c r="M207" s="122"/>
      <c r="N207" s="113"/>
      <c r="O207" s="113"/>
      <c r="P207" s="113"/>
      <c r="Q207" s="113"/>
      <c r="R207" s="113"/>
      <c r="S207" s="113"/>
      <c r="T207" s="114"/>
      <c r="U207" s="113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 t="s">
        <v>124</v>
      </c>
      <c r="AF207" s="108">
        <v>0</v>
      </c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</row>
    <row r="208" spans="1:60" outlineLevel="1">
      <c r="A208" s="109"/>
      <c r="B208" s="109"/>
      <c r="C208" s="137" t="s">
        <v>300</v>
      </c>
      <c r="D208" s="115"/>
      <c r="E208" s="119">
        <v>1</v>
      </c>
      <c r="F208" s="122"/>
      <c r="G208" s="122"/>
      <c r="H208" s="122"/>
      <c r="I208" s="122"/>
      <c r="J208" s="122"/>
      <c r="K208" s="122"/>
      <c r="L208" s="122"/>
      <c r="M208" s="122"/>
      <c r="N208" s="113"/>
      <c r="O208" s="113"/>
      <c r="P208" s="113"/>
      <c r="Q208" s="113"/>
      <c r="R208" s="113"/>
      <c r="S208" s="113"/>
      <c r="T208" s="114"/>
      <c r="U208" s="113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 t="s">
        <v>124</v>
      </c>
      <c r="AF208" s="108">
        <v>0</v>
      </c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</row>
    <row r="209" spans="1:60" outlineLevel="1">
      <c r="A209" s="109"/>
      <c r="B209" s="109"/>
      <c r="C209" s="137" t="s">
        <v>301</v>
      </c>
      <c r="D209" s="115"/>
      <c r="E209" s="119">
        <v>4.5</v>
      </c>
      <c r="F209" s="122"/>
      <c r="G209" s="122"/>
      <c r="H209" s="122"/>
      <c r="I209" s="122"/>
      <c r="J209" s="122"/>
      <c r="K209" s="122"/>
      <c r="L209" s="122"/>
      <c r="M209" s="122"/>
      <c r="N209" s="113"/>
      <c r="O209" s="113"/>
      <c r="P209" s="113"/>
      <c r="Q209" s="113"/>
      <c r="R209" s="113"/>
      <c r="S209" s="113"/>
      <c r="T209" s="114"/>
      <c r="U209" s="113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 t="s">
        <v>124</v>
      </c>
      <c r="AF209" s="108">
        <v>0</v>
      </c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</row>
    <row r="210" spans="1:60" outlineLevel="1">
      <c r="A210" s="109"/>
      <c r="B210" s="109"/>
      <c r="C210" s="137" t="s">
        <v>302</v>
      </c>
      <c r="D210" s="115"/>
      <c r="E210" s="119"/>
      <c r="F210" s="122"/>
      <c r="G210" s="122"/>
      <c r="H210" s="122"/>
      <c r="I210" s="122"/>
      <c r="J210" s="122"/>
      <c r="K210" s="122"/>
      <c r="L210" s="122"/>
      <c r="M210" s="122"/>
      <c r="N210" s="113"/>
      <c r="O210" s="113"/>
      <c r="P210" s="113"/>
      <c r="Q210" s="113"/>
      <c r="R210" s="113"/>
      <c r="S210" s="113"/>
      <c r="T210" s="114"/>
      <c r="U210" s="113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 t="s">
        <v>124</v>
      </c>
      <c r="AF210" s="108">
        <v>0</v>
      </c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</row>
    <row r="211" spans="1:60" outlineLevel="1">
      <c r="A211" s="109"/>
      <c r="B211" s="109"/>
      <c r="C211" s="137" t="s">
        <v>303</v>
      </c>
      <c r="D211" s="115"/>
      <c r="E211" s="119">
        <v>1</v>
      </c>
      <c r="F211" s="122"/>
      <c r="G211" s="122"/>
      <c r="H211" s="122"/>
      <c r="I211" s="122"/>
      <c r="J211" s="122"/>
      <c r="K211" s="122"/>
      <c r="L211" s="122"/>
      <c r="M211" s="122"/>
      <c r="N211" s="113"/>
      <c r="O211" s="113"/>
      <c r="P211" s="113"/>
      <c r="Q211" s="113"/>
      <c r="R211" s="113"/>
      <c r="S211" s="113"/>
      <c r="T211" s="114"/>
      <c r="U211" s="113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 t="s">
        <v>124</v>
      </c>
      <c r="AF211" s="108">
        <v>0</v>
      </c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</row>
    <row r="212" spans="1:60" outlineLevel="1">
      <c r="A212" s="109"/>
      <c r="B212" s="109"/>
      <c r="C212" s="137" t="s">
        <v>304</v>
      </c>
      <c r="D212" s="115"/>
      <c r="E212" s="119">
        <v>4.5</v>
      </c>
      <c r="F212" s="122"/>
      <c r="G212" s="122"/>
      <c r="H212" s="122"/>
      <c r="I212" s="122"/>
      <c r="J212" s="122"/>
      <c r="K212" s="122"/>
      <c r="L212" s="122"/>
      <c r="M212" s="122"/>
      <c r="N212" s="113"/>
      <c r="O212" s="113"/>
      <c r="P212" s="113"/>
      <c r="Q212" s="113"/>
      <c r="R212" s="113"/>
      <c r="S212" s="113"/>
      <c r="T212" s="114"/>
      <c r="U212" s="113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 t="s">
        <v>124</v>
      </c>
      <c r="AF212" s="108">
        <v>0</v>
      </c>
      <c r="AG212" s="108"/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</row>
    <row r="213" spans="1:60" outlineLevel="1">
      <c r="A213" s="109"/>
      <c r="B213" s="109"/>
      <c r="C213" s="137" t="s">
        <v>305</v>
      </c>
      <c r="D213" s="115"/>
      <c r="E213" s="119">
        <v>3</v>
      </c>
      <c r="F213" s="122"/>
      <c r="G213" s="122"/>
      <c r="H213" s="122"/>
      <c r="I213" s="122"/>
      <c r="J213" s="122"/>
      <c r="K213" s="122"/>
      <c r="L213" s="122"/>
      <c r="M213" s="122"/>
      <c r="N213" s="113"/>
      <c r="O213" s="113"/>
      <c r="P213" s="113"/>
      <c r="Q213" s="113"/>
      <c r="R213" s="113"/>
      <c r="S213" s="113"/>
      <c r="T213" s="114"/>
      <c r="U213" s="113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 t="s">
        <v>124</v>
      </c>
      <c r="AF213" s="108">
        <v>0</v>
      </c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</row>
    <row r="214" spans="1:60" outlineLevel="1">
      <c r="A214" s="109"/>
      <c r="B214" s="109"/>
      <c r="C214" s="137" t="s">
        <v>306</v>
      </c>
      <c r="D214" s="115"/>
      <c r="E214" s="119">
        <v>3</v>
      </c>
      <c r="F214" s="122"/>
      <c r="G214" s="122"/>
      <c r="H214" s="122"/>
      <c r="I214" s="122"/>
      <c r="J214" s="122"/>
      <c r="K214" s="122"/>
      <c r="L214" s="122"/>
      <c r="M214" s="122"/>
      <c r="N214" s="113"/>
      <c r="O214" s="113"/>
      <c r="P214" s="113"/>
      <c r="Q214" s="113"/>
      <c r="R214" s="113"/>
      <c r="S214" s="113"/>
      <c r="T214" s="114"/>
      <c r="U214" s="113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 t="s">
        <v>124</v>
      </c>
      <c r="AF214" s="108">
        <v>0</v>
      </c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</row>
    <row r="215" spans="1:60" outlineLevel="1">
      <c r="A215" s="109"/>
      <c r="B215" s="109"/>
      <c r="C215" s="137" t="s">
        <v>307</v>
      </c>
      <c r="D215" s="115"/>
      <c r="E215" s="119">
        <v>4.5</v>
      </c>
      <c r="F215" s="122"/>
      <c r="G215" s="122"/>
      <c r="H215" s="122"/>
      <c r="I215" s="122"/>
      <c r="J215" s="122"/>
      <c r="K215" s="122"/>
      <c r="L215" s="122"/>
      <c r="M215" s="122"/>
      <c r="N215" s="113"/>
      <c r="O215" s="113"/>
      <c r="P215" s="113"/>
      <c r="Q215" s="113"/>
      <c r="R215" s="113"/>
      <c r="S215" s="113"/>
      <c r="T215" s="114"/>
      <c r="U215" s="113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 t="s">
        <v>124</v>
      </c>
      <c r="AF215" s="108">
        <v>0</v>
      </c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</row>
    <row r="216" spans="1:60" outlineLevel="1">
      <c r="A216" s="109"/>
      <c r="B216" s="109"/>
      <c r="C216" s="137" t="s">
        <v>308</v>
      </c>
      <c r="D216" s="115"/>
      <c r="E216" s="119">
        <v>1</v>
      </c>
      <c r="F216" s="122"/>
      <c r="G216" s="122"/>
      <c r="H216" s="122"/>
      <c r="I216" s="122"/>
      <c r="J216" s="122"/>
      <c r="K216" s="122"/>
      <c r="L216" s="122"/>
      <c r="M216" s="122"/>
      <c r="N216" s="113"/>
      <c r="O216" s="113"/>
      <c r="P216" s="113"/>
      <c r="Q216" s="113"/>
      <c r="R216" s="113"/>
      <c r="S216" s="113"/>
      <c r="T216" s="114"/>
      <c r="U216" s="113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 t="s">
        <v>124</v>
      </c>
      <c r="AF216" s="108">
        <v>0</v>
      </c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</row>
    <row r="217" spans="1:60" outlineLevel="1">
      <c r="A217" s="109"/>
      <c r="B217" s="109"/>
      <c r="C217" s="137" t="s">
        <v>309</v>
      </c>
      <c r="D217" s="115"/>
      <c r="E217" s="119">
        <v>1</v>
      </c>
      <c r="F217" s="122"/>
      <c r="G217" s="122"/>
      <c r="H217" s="122"/>
      <c r="I217" s="122"/>
      <c r="J217" s="122"/>
      <c r="K217" s="122"/>
      <c r="L217" s="122"/>
      <c r="M217" s="122"/>
      <c r="N217" s="113"/>
      <c r="O217" s="113"/>
      <c r="P217" s="113"/>
      <c r="Q217" s="113"/>
      <c r="R217" s="113"/>
      <c r="S217" s="113"/>
      <c r="T217" s="114"/>
      <c r="U217" s="113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 t="s">
        <v>124</v>
      </c>
      <c r="AF217" s="108">
        <v>0</v>
      </c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</row>
    <row r="218" spans="1:60" outlineLevel="1">
      <c r="A218" s="109"/>
      <c r="B218" s="109"/>
      <c r="C218" s="137" t="s">
        <v>310</v>
      </c>
      <c r="D218" s="115"/>
      <c r="E218" s="119">
        <v>1</v>
      </c>
      <c r="F218" s="122"/>
      <c r="G218" s="122"/>
      <c r="H218" s="122"/>
      <c r="I218" s="122"/>
      <c r="J218" s="122"/>
      <c r="K218" s="122"/>
      <c r="L218" s="122"/>
      <c r="M218" s="122"/>
      <c r="N218" s="113"/>
      <c r="O218" s="113"/>
      <c r="P218" s="113"/>
      <c r="Q218" s="113"/>
      <c r="R218" s="113"/>
      <c r="S218" s="113"/>
      <c r="T218" s="114"/>
      <c r="U218" s="113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 t="s">
        <v>124</v>
      </c>
      <c r="AF218" s="108">
        <v>0</v>
      </c>
      <c r="AG218" s="108"/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</row>
    <row r="219" spans="1:60" outlineLevel="1">
      <c r="A219" s="109"/>
      <c r="B219" s="109"/>
      <c r="C219" s="137" t="s">
        <v>311</v>
      </c>
      <c r="D219" s="115"/>
      <c r="E219" s="119">
        <v>1</v>
      </c>
      <c r="F219" s="122"/>
      <c r="G219" s="122"/>
      <c r="H219" s="122"/>
      <c r="I219" s="122"/>
      <c r="J219" s="122"/>
      <c r="K219" s="122"/>
      <c r="L219" s="122"/>
      <c r="M219" s="122"/>
      <c r="N219" s="113"/>
      <c r="O219" s="113"/>
      <c r="P219" s="113"/>
      <c r="Q219" s="113"/>
      <c r="R219" s="113"/>
      <c r="S219" s="113"/>
      <c r="T219" s="114"/>
      <c r="U219" s="113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 t="s">
        <v>124</v>
      </c>
      <c r="AF219" s="108">
        <v>0</v>
      </c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</row>
    <row r="220" spans="1:60" outlineLevel="1">
      <c r="A220" s="109"/>
      <c r="B220" s="109"/>
      <c r="C220" s="137" t="s">
        <v>312</v>
      </c>
      <c r="D220" s="115"/>
      <c r="E220" s="119">
        <v>1</v>
      </c>
      <c r="F220" s="122"/>
      <c r="G220" s="122"/>
      <c r="H220" s="122"/>
      <c r="I220" s="122"/>
      <c r="J220" s="122"/>
      <c r="K220" s="122"/>
      <c r="L220" s="122"/>
      <c r="M220" s="122"/>
      <c r="N220" s="113"/>
      <c r="O220" s="113"/>
      <c r="P220" s="113"/>
      <c r="Q220" s="113"/>
      <c r="R220" s="113"/>
      <c r="S220" s="113"/>
      <c r="T220" s="114"/>
      <c r="U220" s="113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 t="s">
        <v>124</v>
      </c>
      <c r="AF220" s="108">
        <v>0</v>
      </c>
      <c r="AG220" s="108"/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</row>
    <row r="221" spans="1:60" outlineLevel="1">
      <c r="A221" s="109"/>
      <c r="B221" s="109"/>
      <c r="C221" s="137" t="s">
        <v>313</v>
      </c>
      <c r="D221" s="115"/>
      <c r="E221" s="119">
        <v>1</v>
      </c>
      <c r="F221" s="122"/>
      <c r="G221" s="122"/>
      <c r="H221" s="122"/>
      <c r="I221" s="122"/>
      <c r="J221" s="122"/>
      <c r="K221" s="122"/>
      <c r="L221" s="122"/>
      <c r="M221" s="122"/>
      <c r="N221" s="113"/>
      <c r="O221" s="113"/>
      <c r="P221" s="113"/>
      <c r="Q221" s="113"/>
      <c r="R221" s="113"/>
      <c r="S221" s="113"/>
      <c r="T221" s="114"/>
      <c r="U221" s="113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 t="s">
        <v>124</v>
      </c>
      <c r="AF221" s="108">
        <v>0</v>
      </c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</row>
    <row r="222" spans="1:60" outlineLevel="1">
      <c r="A222" s="109">
        <v>34</v>
      </c>
      <c r="B222" s="109" t="s">
        <v>314</v>
      </c>
      <c r="C222" s="136" t="s">
        <v>315</v>
      </c>
      <c r="D222" s="113" t="s">
        <v>212</v>
      </c>
      <c r="E222" s="118">
        <v>78</v>
      </c>
      <c r="F222" s="121">
        <f>H222+J222</f>
        <v>0</v>
      </c>
      <c r="G222" s="122">
        <f>ROUND(E222*F222,2)</f>
        <v>0</v>
      </c>
      <c r="H222" s="122"/>
      <c r="I222" s="122">
        <f>ROUND(E222*H222,2)</f>
        <v>0</v>
      </c>
      <c r="J222" s="122"/>
      <c r="K222" s="122">
        <f>ROUND(E222*J222,2)</f>
        <v>0</v>
      </c>
      <c r="L222" s="122">
        <v>21</v>
      </c>
      <c r="M222" s="122">
        <f>G222*(1+L222/100)</f>
        <v>0</v>
      </c>
      <c r="N222" s="113">
        <v>0</v>
      </c>
      <c r="O222" s="113">
        <f>ROUND(E222*N222,5)</f>
        <v>0</v>
      </c>
      <c r="P222" s="113">
        <v>6.6899999999999998E-3</v>
      </c>
      <c r="Q222" s="113">
        <f>ROUND(E222*P222,5)</f>
        <v>0.52181999999999995</v>
      </c>
      <c r="R222" s="113"/>
      <c r="S222" s="113"/>
      <c r="T222" s="114">
        <v>0.186</v>
      </c>
      <c r="U222" s="113">
        <f>ROUND(E222*T222,2)</f>
        <v>14.51</v>
      </c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 t="s">
        <v>122</v>
      </c>
      <c r="AF222" s="108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</row>
    <row r="223" spans="1:60" outlineLevel="1">
      <c r="A223" s="109"/>
      <c r="B223" s="109"/>
      <c r="C223" s="137" t="s">
        <v>268</v>
      </c>
      <c r="D223" s="115"/>
      <c r="E223" s="119">
        <v>3</v>
      </c>
      <c r="F223" s="122"/>
      <c r="G223" s="122"/>
      <c r="H223" s="122"/>
      <c r="I223" s="122"/>
      <c r="J223" s="122"/>
      <c r="K223" s="122"/>
      <c r="L223" s="122"/>
      <c r="M223" s="122"/>
      <c r="N223" s="113"/>
      <c r="O223" s="113"/>
      <c r="P223" s="113"/>
      <c r="Q223" s="113"/>
      <c r="R223" s="113"/>
      <c r="S223" s="113"/>
      <c r="T223" s="114"/>
      <c r="U223" s="113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 t="s">
        <v>124</v>
      </c>
      <c r="AF223" s="108">
        <v>0</v>
      </c>
      <c r="AG223" s="108"/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</row>
    <row r="224" spans="1:60" outlineLevel="1">
      <c r="A224" s="109"/>
      <c r="B224" s="109"/>
      <c r="C224" s="137" t="s">
        <v>269</v>
      </c>
      <c r="D224" s="115"/>
      <c r="E224" s="119">
        <v>2</v>
      </c>
      <c r="F224" s="122"/>
      <c r="G224" s="122"/>
      <c r="H224" s="122"/>
      <c r="I224" s="122"/>
      <c r="J224" s="122"/>
      <c r="K224" s="122"/>
      <c r="L224" s="122"/>
      <c r="M224" s="122"/>
      <c r="N224" s="113"/>
      <c r="O224" s="113"/>
      <c r="P224" s="113"/>
      <c r="Q224" s="113"/>
      <c r="R224" s="113"/>
      <c r="S224" s="113"/>
      <c r="T224" s="114"/>
      <c r="U224" s="113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 t="s">
        <v>124</v>
      </c>
      <c r="AF224" s="108">
        <v>0</v>
      </c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</row>
    <row r="225" spans="1:60" outlineLevel="1">
      <c r="A225" s="109"/>
      <c r="B225" s="109"/>
      <c r="C225" s="137" t="s">
        <v>270</v>
      </c>
      <c r="D225" s="115"/>
      <c r="E225" s="119">
        <v>1</v>
      </c>
      <c r="F225" s="122"/>
      <c r="G225" s="122"/>
      <c r="H225" s="122"/>
      <c r="I225" s="122"/>
      <c r="J225" s="122"/>
      <c r="K225" s="122"/>
      <c r="L225" s="122"/>
      <c r="M225" s="122"/>
      <c r="N225" s="113"/>
      <c r="O225" s="113"/>
      <c r="P225" s="113"/>
      <c r="Q225" s="113"/>
      <c r="R225" s="113"/>
      <c r="S225" s="113"/>
      <c r="T225" s="114"/>
      <c r="U225" s="113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 t="s">
        <v>124</v>
      </c>
      <c r="AF225" s="108">
        <v>0</v>
      </c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</row>
    <row r="226" spans="1:60" outlineLevel="1">
      <c r="A226" s="109"/>
      <c r="B226" s="109"/>
      <c r="C226" s="137" t="s">
        <v>316</v>
      </c>
      <c r="D226" s="115"/>
      <c r="E226" s="119">
        <v>1</v>
      </c>
      <c r="F226" s="122"/>
      <c r="G226" s="122"/>
      <c r="H226" s="122"/>
      <c r="I226" s="122"/>
      <c r="J226" s="122"/>
      <c r="K226" s="122"/>
      <c r="L226" s="122"/>
      <c r="M226" s="122"/>
      <c r="N226" s="113"/>
      <c r="O226" s="113"/>
      <c r="P226" s="113"/>
      <c r="Q226" s="113"/>
      <c r="R226" s="113"/>
      <c r="S226" s="113"/>
      <c r="T226" s="114"/>
      <c r="U226" s="113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 t="s">
        <v>124</v>
      </c>
      <c r="AF226" s="108">
        <v>0</v>
      </c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</row>
    <row r="227" spans="1:60" outlineLevel="1">
      <c r="A227" s="109"/>
      <c r="B227" s="109"/>
      <c r="C227" s="137" t="s">
        <v>272</v>
      </c>
      <c r="D227" s="115"/>
      <c r="E227" s="119">
        <v>3</v>
      </c>
      <c r="F227" s="122"/>
      <c r="G227" s="122"/>
      <c r="H227" s="122"/>
      <c r="I227" s="122"/>
      <c r="J227" s="122"/>
      <c r="K227" s="122"/>
      <c r="L227" s="122"/>
      <c r="M227" s="122"/>
      <c r="N227" s="113"/>
      <c r="O227" s="113"/>
      <c r="P227" s="113"/>
      <c r="Q227" s="113"/>
      <c r="R227" s="113"/>
      <c r="S227" s="113"/>
      <c r="T227" s="114"/>
      <c r="U227" s="113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 t="s">
        <v>124</v>
      </c>
      <c r="AF227" s="108">
        <v>0</v>
      </c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</row>
    <row r="228" spans="1:60" outlineLevel="1">
      <c r="A228" s="109"/>
      <c r="B228" s="109"/>
      <c r="C228" s="137" t="s">
        <v>317</v>
      </c>
      <c r="D228" s="115"/>
      <c r="E228" s="119">
        <v>1</v>
      </c>
      <c r="F228" s="122"/>
      <c r="G228" s="122"/>
      <c r="H228" s="122"/>
      <c r="I228" s="122"/>
      <c r="J228" s="122"/>
      <c r="K228" s="122"/>
      <c r="L228" s="122"/>
      <c r="M228" s="122"/>
      <c r="N228" s="113"/>
      <c r="O228" s="113"/>
      <c r="P228" s="113"/>
      <c r="Q228" s="113"/>
      <c r="R228" s="113"/>
      <c r="S228" s="113"/>
      <c r="T228" s="114"/>
      <c r="U228" s="113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 t="s">
        <v>124</v>
      </c>
      <c r="AF228" s="108">
        <v>0</v>
      </c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</row>
    <row r="229" spans="1:60" outlineLevel="1">
      <c r="A229" s="109"/>
      <c r="B229" s="109"/>
      <c r="C229" s="137" t="s">
        <v>318</v>
      </c>
      <c r="D229" s="115"/>
      <c r="E229" s="119"/>
      <c r="F229" s="122"/>
      <c r="G229" s="122"/>
      <c r="H229" s="122"/>
      <c r="I229" s="122"/>
      <c r="J229" s="122"/>
      <c r="K229" s="122"/>
      <c r="L229" s="122"/>
      <c r="M229" s="122"/>
      <c r="N229" s="113"/>
      <c r="O229" s="113"/>
      <c r="P229" s="113"/>
      <c r="Q229" s="113"/>
      <c r="R229" s="113"/>
      <c r="S229" s="113"/>
      <c r="T229" s="114"/>
      <c r="U229" s="113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 t="s">
        <v>124</v>
      </c>
      <c r="AF229" s="108">
        <v>0</v>
      </c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</row>
    <row r="230" spans="1:60" outlineLevel="1">
      <c r="A230" s="109"/>
      <c r="B230" s="109"/>
      <c r="C230" s="137" t="s">
        <v>275</v>
      </c>
      <c r="D230" s="115"/>
      <c r="E230" s="119">
        <v>4</v>
      </c>
      <c r="F230" s="122"/>
      <c r="G230" s="122"/>
      <c r="H230" s="122"/>
      <c r="I230" s="122"/>
      <c r="J230" s="122"/>
      <c r="K230" s="122"/>
      <c r="L230" s="122"/>
      <c r="M230" s="122"/>
      <c r="N230" s="113"/>
      <c r="O230" s="113"/>
      <c r="P230" s="113"/>
      <c r="Q230" s="113"/>
      <c r="R230" s="113"/>
      <c r="S230" s="113"/>
      <c r="T230" s="114"/>
      <c r="U230" s="113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 t="s">
        <v>124</v>
      </c>
      <c r="AF230" s="108">
        <v>0</v>
      </c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</row>
    <row r="231" spans="1:60" outlineLevel="1">
      <c r="A231" s="109"/>
      <c r="B231" s="109"/>
      <c r="C231" s="137" t="s">
        <v>276</v>
      </c>
      <c r="D231" s="115"/>
      <c r="E231" s="119">
        <v>1</v>
      </c>
      <c r="F231" s="122"/>
      <c r="G231" s="122"/>
      <c r="H231" s="122"/>
      <c r="I231" s="122"/>
      <c r="J231" s="122"/>
      <c r="K231" s="122"/>
      <c r="L231" s="122"/>
      <c r="M231" s="122"/>
      <c r="N231" s="113"/>
      <c r="O231" s="113"/>
      <c r="P231" s="113"/>
      <c r="Q231" s="113"/>
      <c r="R231" s="113"/>
      <c r="S231" s="113"/>
      <c r="T231" s="114"/>
      <c r="U231" s="113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 t="s">
        <v>124</v>
      </c>
      <c r="AF231" s="108">
        <v>0</v>
      </c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</row>
    <row r="232" spans="1:60" outlineLevel="1">
      <c r="A232" s="109"/>
      <c r="B232" s="109"/>
      <c r="C232" s="137" t="s">
        <v>277</v>
      </c>
      <c r="D232" s="115"/>
      <c r="E232" s="119">
        <v>2</v>
      </c>
      <c r="F232" s="122"/>
      <c r="G232" s="122"/>
      <c r="H232" s="122"/>
      <c r="I232" s="122"/>
      <c r="J232" s="122"/>
      <c r="K232" s="122"/>
      <c r="L232" s="122"/>
      <c r="M232" s="122"/>
      <c r="N232" s="113"/>
      <c r="O232" s="113"/>
      <c r="P232" s="113"/>
      <c r="Q232" s="113"/>
      <c r="R232" s="113"/>
      <c r="S232" s="113"/>
      <c r="T232" s="114"/>
      <c r="U232" s="113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 t="s">
        <v>124</v>
      </c>
      <c r="AF232" s="108">
        <v>0</v>
      </c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</row>
    <row r="233" spans="1:60" outlineLevel="1">
      <c r="A233" s="109"/>
      <c r="B233" s="109"/>
      <c r="C233" s="137" t="s">
        <v>278</v>
      </c>
      <c r="D233" s="115"/>
      <c r="E233" s="119">
        <v>3</v>
      </c>
      <c r="F233" s="122"/>
      <c r="G233" s="122"/>
      <c r="H233" s="122"/>
      <c r="I233" s="122"/>
      <c r="J233" s="122"/>
      <c r="K233" s="122"/>
      <c r="L233" s="122"/>
      <c r="M233" s="122"/>
      <c r="N233" s="113"/>
      <c r="O233" s="113"/>
      <c r="P233" s="113"/>
      <c r="Q233" s="113"/>
      <c r="R233" s="113"/>
      <c r="S233" s="113"/>
      <c r="T233" s="114"/>
      <c r="U233" s="113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 t="s">
        <v>124</v>
      </c>
      <c r="AF233" s="108">
        <v>0</v>
      </c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</row>
    <row r="234" spans="1:60" outlineLevel="1">
      <c r="A234" s="109"/>
      <c r="B234" s="109"/>
      <c r="C234" s="137" t="s">
        <v>319</v>
      </c>
      <c r="D234" s="115"/>
      <c r="E234" s="119"/>
      <c r="F234" s="122"/>
      <c r="G234" s="122"/>
      <c r="H234" s="122"/>
      <c r="I234" s="122"/>
      <c r="J234" s="122"/>
      <c r="K234" s="122"/>
      <c r="L234" s="122"/>
      <c r="M234" s="122"/>
      <c r="N234" s="113"/>
      <c r="O234" s="113"/>
      <c r="P234" s="113"/>
      <c r="Q234" s="113"/>
      <c r="R234" s="113"/>
      <c r="S234" s="113"/>
      <c r="T234" s="114"/>
      <c r="U234" s="113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 t="s">
        <v>124</v>
      </c>
      <c r="AF234" s="108">
        <v>0</v>
      </c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</row>
    <row r="235" spans="1:60" outlineLevel="1">
      <c r="A235" s="109"/>
      <c r="B235" s="109"/>
      <c r="C235" s="137" t="s">
        <v>320</v>
      </c>
      <c r="D235" s="115"/>
      <c r="E235" s="119"/>
      <c r="F235" s="122"/>
      <c r="G235" s="122"/>
      <c r="H235" s="122"/>
      <c r="I235" s="122"/>
      <c r="J235" s="122"/>
      <c r="K235" s="122"/>
      <c r="L235" s="122"/>
      <c r="M235" s="122"/>
      <c r="N235" s="113"/>
      <c r="O235" s="113"/>
      <c r="P235" s="113"/>
      <c r="Q235" s="113"/>
      <c r="R235" s="113"/>
      <c r="S235" s="113"/>
      <c r="T235" s="114"/>
      <c r="U235" s="113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 t="s">
        <v>124</v>
      </c>
      <c r="AF235" s="108">
        <v>0</v>
      </c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</row>
    <row r="236" spans="1:60" outlineLevel="1">
      <c r="A236" s="109"/>
      <c r="B236" s="109"/>
      <c r="C236" s="137" t="s">
        <v>321</v>
      </c>
      <c r="D236" s="115"/>
      <c r="E236" s="119">
        <v>3</v>
      </c>
      <c r="F236" s="122"/>
      <c r="G236" s="122"/>
      <c r="H236" s="122"/>
      <c r="I236" s="122"/>
      <c r="J236" s="122"/>
      <c r="K236" s="122"/>
      <c r="L236" s="122"/>
      <c r="M236" s="122"/>
      <c r="N236" s="113"/>
      <c r="O236" s="113"/>
      <c r="P236" s="113"/>
      <c r="Q236" s="113"/>
      <c r="R236" s="113"/>
      <c r="S236" s="113"/>
      <c r="T236" s="114"/>
      <c r="U236" s="113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 t="s">
        <v>124</v>
      </c>
      <c r="AF236" s="108">
        <v>0</v>
      </c>
      <c r="AG236" s="108"/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</row>
    <row r="237" spans="1:60" outlineLevel="1">
      <c r="A237" s="109"/>
      <c r="B237" s="109"/>
      <c r="C237" s="137" t="s">
        <v>322</v>
      </c>
      <c r="D237" s="115"/>
      <c r="E237" s="119">
        <v>1</v>
      </c>
      <c r="F237" s="122"/>
      <c r="G237" s="122"/>
      <c r="H237" s="122"/>
      <c r="I237" s="122"/>
      <c r="J237" s="122"/>
      <c r="K237" s="122"/>
      <c r="L237" s="122"/>
      <c r="M237" s="122"/>
      <c r="N237" s="113"/>
      <c r="O237" s="113"/>
      <c r="P237" s="113"/>
      <c r="Q237" s="113"/>
      <c r="R237" s="113"/>
      <c r="S237" s="113"/>
      <c r="T237" s="114"/>
      <c r="U237" s="113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 t="s">
        <v>124</v>
      </c>
      <c r="AF237" s="108">
        <v>0</v>
      </c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</row>
    <row r="238" spans="1:60" outlineLevel="1">
      <c r="A238" s="109"/>
      <c r="B238" s="109"/>
      <c r="C238" s="137" t="s">
        <v>323</v>
      </c>
      <c r="D238" s="115"/>
      <c r="E238" s="119">
        <v>2</v>
      </c>
      <c r="F238" s="122"/>
      <c r="G238" s="122"/>
      <c r="H238" s="122"/>
      <c r="I238" s="122"/>
      <c r="J238" s="122"/>
      <c r="K238" s="122"/>
      <c r="L238" s="122"/>
      <c r="M238" s="122"/>
      <c r="N238" s="113"/>
      <c r="O238" s="113"/>
      <c r="P238" s="113"/>
      <c r="Q238" s="113"/>
      <c r="R238" s="113"/>
      <c r="S238" s="113"/>
      <c r="T238" s="114"/>
      <c r="U238" s="113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 t="s">
        <v>124</v>
      </c>
      <c r="AF238" s="108">
        <v>0</v>
      </c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</row>
    <row r="239" spans="1:60" outlineLevel="1">
      <c r="A239" s="109"/>
      <c r="B239" s="109"/>
      <c r="C239" s="137" t="s">
        <v>324</v>
      </c>
      <c r="D239" s="115"/>
      <c r="E239" s="119">
        <v>3.5</v>
      </c>
      <c r="F239" s="122"/>
      <c r="G239" s="122"/>
      <c r="H239" s="122"/>
      <c r="I239" s="122"/>
      <c r="J239" s="122"/>
      <c r="K239" s="122"/>
      <c r="L239" s="122"/>
      <c r="M239" s="122"/>
      <c r="N239" s="113"/>
      <c r="O239" s="113"/>
      <c r="P239" s="113"/>
      <c r="Q239" s="113"/>
      <c r="R239" s="113"/>
      <c r="S239" s="113"/>
      <c r="T239" s="114"/>
      <c r="U239" s="113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 t="s">
        <v>124</v>
      </c>
      <c r="AF239" s="108">
        <v>0</v>
      </c>
      <c r="AG239" s="108"/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</row>
    <row r="240" spans="1:60" outlineLevel="1">
      <c r="A240" s="109"/>
      <c r="B240" s="109"/>
      <c r="C240" s="137" t="s">
        <v>325</v>
      </c>
      <c r="D240" s="115"/>
      <c r="E240" s="119"/>
      <c r="F240" s="122"/>
      <c r="G240" s="122"/>
      <c r="H240" s="122"/>
      <c r="I240" s="122"/>
      <c r="J240" s="122"/>
      <c r="K240" s="122"/>
      <c r="L240" s="122"/>
      <c r="M240" s="122"/>
      <c r="N240" s="113"/>
      <c r="O240" s="113"/>
      <c r="P240" s="113"/>
      <c r="Q240" s="113"/>
      <c r="R240" s="113"/>
      <c r="S240" s="113"/>
      <c r="T240" s="114"/>
      <c r="U240" s="113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 t="s">
        <v>124</v>
      </c>
      <c r="AF240" s="108">
        <v>0</v>
      </c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</row>
    <row r="241" spans="1:60" outlineLevel="1">
      <c r="A241" s="109"/>
      <c r="B241" s="109"/>
      <c r="C241" s="137" t="s">
        <v>286</v>
      </c>
      <c r="D241" s="115"/>
      <c r="E241" s="119">
        <v>4</v>
      </c>
      <c r="F241" s="122"/>
      <c r="G241" s="122"/>
      <c r="H241" s="122"/>
      <c r="I241" s="122"/>
      <c r="J241" s="122"/>
      <c r="K241" s="122"/>
      <c r="L241" s="122"/>
      <c r="M241" s="122"/>
      <c r="N241" s="113"/>
      <c r="O241" s="113"/>
      <c r="P241" s="113"/>
      <c r="Q241" s="113"/>
      <c r="R241" s="113"/>
      <c r="S241" s="113"/>
      <c r="T241" s="114"/>
      <c r="U241" s="113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 t="s">
        <v>124</v>
      </c>
      <c r="AF241" s="108">
        <v>0</v>
      </c>
      <c r="AG241" s="108"/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</row>
    <row r="242" spans="1:60" outlineLevel="1">
      <c r="A242" s="109"/>
      <c r="B242" s="109"/>
      <c r="C242" s="137" t="s">
        <v>287</v>
      </c>
      <c r="D242" s="115"/>
      <c r="E242" s="119">
        <v>1</v>
      </c>
      <c r="F242" s="122"/>
      <c r="G242" s="122"/>
      <c r="H242" s="122"/>
      <c r="I242" s="122"/>
      <c r="J242" s="122"/>
      <c r="K242" s="122"/>
      <c r="L242" s="122"/>
      <c r="M242" s="122"/>
      <c r="N242" s="113"/>
      <c r="O242" s="113"/>
      <c r="P242" s="113"/>
      <c r="Q242" s="113"/>
      <c r="R242" s="113"/>
      <c r="S242" s="113"/>
      <c r="T242" s="114"/>
      <c r="U242" s="113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 t="s">
        <v>124</v>
      </c>
      <c r="AF242" s="108">
        <v>0</v>
      </c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</row>
    <row r="243" spans="1:60" outlineLevel="1">
      <c r="A243" s="109"/>
      <c r="B243" s="109"/>
      <c r="C243" s="137" t="s">
        <v>288</v>
      </c>
      <c r="D243" s="115"/>
      <c r="E243" s="119">
        <v>4.5</v>
      </c>
      <c r="F243" s="122"/>
      <c r="G243" s="122"/>
      <c r="H243" s="122"/>
      <c r="I243" s="122"/>
      <c r="J243" s="122"/>
      <c r="K243" s="122"/>
      <c r="L243" s="122"/>
      <c r="M243" s="122"/>
      <c r="N243" s="113"/>
      <c r="O243" s="113"/>
      <c r="P243" s="113"/>
      <c r="Q243" s="113"/>
      <c r="R243" s="113"/>
      <c r="S243" s="113"/>
      <c r="T243" s="114"/>
      <c r="U243" s="113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 t="s">
        <v>124</v>
      </c>
      <c r="AF243" s="108">
        <v>0</v>
      </c>
      <c r="AG243" s="108"/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</row>
    <row r="244" spans="1:60" outlineLevel="1">
      <c r="A244" s="109"/>
      <c r="B244" s="109"/>
      <c r="C244" s="137" t="s">
        <v>326</v>
      </c>
      <c r="D244" s="115"/>
      <c r="E244" s="119"/>
      <c r="F244" s="122"/>
      <c r="G244" s="122"/>
      <c r="H244" s="122"/>
      <c r="I244" s="122"/>
      <c r="J244" s="122"/>
      <c r="K244" s="122"/>
      <c r="L244" s="122"/>
      <c r="M244" s="122"/>
      <c r="N244" s="113"/>
      <c r="O244" s="113"/>
      <c r="P244" s="113"/>
      <c r="Q244" s="113"/>
      <c r="R244" s="113"/>
      <c r="S244" s="113"/>
      <c r="T244" s="114"/>
      <c r="U244" s="113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 t="s">
        <v>124</v>
      </c>
      <c r="AF244" s="108">
        <v>0</v>
      </c>
      <c r="AG244" s="108"/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</row>
    <row r="245" spans="1:60" outlineLevel="1">
      <c r="A245" s="109"/>
      <c r="B245" s="109"/>
      <c r="C245" s="137" t="s">
        <v>290</v>
      </c>
      <c r="D245" s="115"/>
      <c r="E245" s="119">
        <v>2</v>
      </c>
      <c r="F245" s="122"/>
      <c r="G245" s="122"/>
      <c r="H245" s="122"/>
      <c r="I245" s="122"/>
      <c r="J245" s="122"/>
      <c r="K245" s="122"/>
      <c r="L245" s="122"/>
      <c r="M245" s="122"/>
      <c r="N245" s="113"/>
      <c r="O245" s="113"/>
      <c r="P245" s="113"/>
      <c r="Q245" s="113"/>
      <c r="R245" s="113"/>
      <c r="S245" s="113"/>
      <c r="T245" s="114"/>
      <c r="U245" s="113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 t="s">
        <v>124</v>
      </c>
      <c r="AF245" s="108">
        <v>0</v>
      </c>
      <c r="AG245" s="108"/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</row>
    <row r="246" spans="1:60" outlineLevel="1">
      <c r="A246" s="109"/>
      <c r="B246" s="109"/>
      <c r="C246" s="137" t="s">
        <v>291</v>
      </c>
      <c r="D246" s="115"/>
      <c r="E246" s="119">
        <v>2</v>
      </c>
      <c r="F246" s="122"/>
      <c r="G246" s="122"/>
      <c r="H246" s="122"/>
      <c r="I246" s="122"/>
      <c r="J246" s="122"/>
      <c r="K246" s="122"/>
      <c r="L246" s="122"/>
      <c r="M246" s="122"/>
      <c r="N246" s="113"/>
      <c r="O246" s="113"/>
      <c r="P246" s="113"/>
      <c r="Q246" s="113"/>
      <c r="R246" s="113"/>
      <c r="S246" s="113"/>
      <c r="T246" s="114"/>
      <c r="U246" s="113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 t="s">
        <v>124</v>
      </c>
      <c r="AF246" s="108">
        <v>0</v>
      </c>
      <c r="AG246" s="108"/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</row>
    <row r="247" spans="1:60" outlineLevel="1">
      <c r="A247" s="109"/>
      <c r="B247" s="109"/>
      <c r="C247" s="137" t="s">
        <v>292</v>
      </c>
      <c r="D247" s="115"/>
      <c r="E247" s="119">
        <v>3.5</v>
      </c>
      <c r="F247" s="122"/>
      <c r="G247" s="122"/>
      <c r="H247" s="122"/>
      <c r="I247" s="122"/>
      <c r="J247" s="122"/>
      <c r="K247" s="122"/>
      <c r="L247" s="122"/>
      <c r="M247" s="122"/>
      <c r="N247" s="113"/>
      <c r="O247" s="113"/>
      <c r="P247" s="113"/>
      <c r="Q247" s="113"/>
      <c r="R247" s="113"/>
      <c r="S247" s="113"/>
      <c r="T247" s="114"/>
      <c r="U247" s="113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 t="s">
        <v>124</v>
      </c>
      <c r="AF247" s="108">
        <v>0</v>
      </c>
      <c r="AG247" s="108"/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</row>
    <row r="248" spans="1:60" outlineLevel="1">
      <c r="A248" s="109"/>
      <c r="B248" s="109"/>
      <c r="C248" s="137" t="s">
        <v>293</v>
      </c>
      <c r="D248" s="115"/>
      <c r="E248" s="119">
        <v>2.5</v>
      </c>
      <c r="F248" s="122"/>
      <c r="G248" s="122"/>
      <c r="H248" s="122"/>
      <c r="I248" s="122"/>
      <c r="J248" s="122"/>
      <c r="K248" s="122"/>
      <c r="L248" s="122"/>
      <c r="M248" s="122"/>
      <c r="N248" s="113"/>
      <c r="O248" s="113"/>
      <c r="P248" s="113"/>
      <c r="Q248" s="113"/>
      <c r="R248" s="113"/>
      <c r="S248" s="113"/>
      <c r="T248" s="114"/>
      <c r="U248" s="113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 t="s">
        <v>124</v>
      </c>
      <c r="AF248" s="108">
        <v>0</v>
      </c>
      <c r="AG248" s="108"/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</row>
    <row r="249" spans="1:60" outlineLevel="1">
      <c r="A249" s="109"/>
      <c r="B249" s="109"/>
      <c r="C249" s="137" t="s">
        <v>294</v>
      </c>
      <c r="D249" s="115"/>
      <c r="E249" s="119">
        <v>1</v>
      </c>
      <c r="F249" s="122"/>
      <c r="G249" s="122"/>
      <c r="H249" s="122"/>
      <c r="I249" s="122"/>
      <c r="J249" s="122"/>
      <c r="K249" s="122"/>
      <c r="L249" s="122"/>
      <c r="M249" s="122"/>
      <c r="N249" s="113"/>
      <c r="O249" s="113"/>
      <c r="P249" s="113"/>
      <c r="Q249" s="113"/>
      <c r="R249" s="113"/>
      <c r="S249" s="113"/>
      <c r="T249" s="114"/>
      <c r="U249" s="113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 t="s">
        <v>124</v>
      </c>
      <c r="AF249" s="108">
        <v>0</v>
      </c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</row>
    <row r="250" spans="1:60" outlineLevel="1">
      <c r="A250" s="109"/>
      <c r="B250" s="109"/>
      <c r="C250" s="137" t="s">
        <v>327</v>
      </c>
      <c r="D250" s="115"/>
      <c r="E250" s="119">
        <v>1</v>
      </c>
      <c r="F250" s="122"/>
      <c r="G250" s="122"/>
      <c r="H250" s="122"/>
      <c r="I250" s="122"/>
      <c r="J250" s="122"/>
      <c r="K250" s="122"/>
      <c r="L250" s="122"/>
      <c r="M250" s="122"/>
      <c r="N250" s="113"/>
      <c r="O250" s="113"/>
      <c r="P250" s="113"/>
      <c r="Q250" s="113"/>
      <c r="R250" s="113"/>
      <c r="S250" s="113"/>
      <c r="T250" s="114"/>
      <c r="U250" s="113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 t="s">
        <v>124</v>
      </c>
      <c r="AF250" s="108">
        <v>0</v>
      </c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</row>
    <row r="251" spans="1:60" outlineLevel="1">
      <c r="A251" s="109"/>
      <c r="B251" s="109"/>
      <c r="C251" s="137" t="s">
        <v>296</v>
      </c>
      <c r="D251" s="115"/>
      <c r="E251" s="119">
        <v>2.5</v>
      </c>
      <c r="F251" s="122"/>
      <c r="G251" s="122"/>
      <c r="H251" s="122"/>
      <c r="I251" s="122"/>
      <c r="J251" s="122"/>
      <c r="K251" s="122"/>
      <c r="L251" s="122"/>
      <c r="M251" s="122"/>
      <c r="N251" s="113"/>
      <c r="O251" s="113"/>
      <c r="P251" s="113"/>
      <c r="Q251" s="113"/>
      <c r="R251" s="113"/>
      <c r="S251" s="113"/>
      <c r="T251" s="114"/>
      <c r="U251" s="113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 t="s">
        <v>124</v>
      </c>
      <c r="AF251" s="108">
        <v>0</v>
      </c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</row>
    <row r="252" spans="1:60" outlineLevel="1">
      <c r="A252" s="109"/>
      <c r="B252" s="109"/>
      <c r="C252" s="137" t="s">
        <v>297</v>
      </c>
      <c r="D252" s="115"/>
      <c r="E252" s="119">
        <v>2.5</v>
      </c>
      <c r="F252" s="122"/>
      <c r="G252" s="122"/>
      <c r="H252" s="122"/>
      <c r="I252" s="122"/>
      <c r="J252" s="122"/>
      <c r="K252" s="122"/>
      <c r="L252" s="122"/>
      <c r="M252" s="122"/>
      <c r="N252" s="113"/>
      <c r="O252" s="113"/>
      <c r="P252" s="113"/>
      <c r="Q252" s="113"/>
      <c r="R252" s="113"/>
      <c r="S252" s="113"/>
      <c r="T252" s="114"/>
      <c r="U252" s="113"/>
      <c r="V252" s="108"/>
      <c r="W252" s="108"/>
      <c r="X252" s="108"/>
      <c r="Y252" s="108"/>
      <c r="Z252" s="108"/>
      <c r="AA252" s="108"/>
      <c r="AB252" s="108"/>
      <c r="AC252" s="108"/>
      <c r="AD252" s="108"/>
      <c r="AE252" s="108" t="s">
        <v>124</v>
      </c>
      <c r="AF252" s="108">
        <v>0</v>
      </c>
      <c r="AG252" s="108"/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</row>
    <row r="253" spans="1:60" outlineLevel="1">
      <c r="A253" s="109"/>
      <c r="B253" s="109"/>
      <c r="C253" s="137" t="s">
        <v>298</v>
      </c>
      <c r="D253" s="115"/>
      <c r="E253" s="119">
        <v>1.5</v>
      </c>
      <c r="F253" s="122"/>
      <c r="G253" s="122"/>
      <c r="H253" s="122"/>
      <c r="I253" s="122"/>
      <c r="J253" s="122"/>
      <c r="K253" s="122"/>
      <c r="L253" s="122"/>
      <c r="M253" s="122"/>
      <c r="N253" s="113"/>
      <c r="O253" s="113"/>
      <c r="P253" s="113"/>
      <c r="Q253" s="113"/>
      <c r="R253" s="113"/>
      <c r="S253" s="113"/>
      <c r="T253" s="114"/>
      <c r="U253" s="113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 t="s">
        <v>124</v>
      </c>
      <c r="AF253" s="108">
        <v>0</v>
      </c>
      <c r="AG253" s="108"/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</row>
    <row r="254" spans="1:60" outlineLevel="1">
      <c r="A254" s="109"/>
      <c r="B254" s="109"/>
      <c r="C254" s="137" t="s">
        <v>299</v>
      </c>
      <c r="D254" s="115"/>
      <c r="E254" s="119">
        <v>3.5</v>
      </c>
      <c r="F254" s="122"/>
      <c r="G254" s="122"/>
      <c r="H254" s="122"/>
      <c r="I254" s="122"/>
      <c r="J254" s="122"/>
      <c r="K254" s="122"/>
      <c r="L254" s="122"/>
      <c r="M254" s="122"/>
      <c r="N254" s="113"/>
      <c r="O254" s="113"/>
      <c r="P254" s="113"/>
      <c r="Q254" s="113"/>
      <c r="R254" s="113"/>
      <c r="S254" s="113"/>
      <c r="T254" s="114"/>
      <c r="U254" s="113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 t="s">
        <v>124</v>
      </c>
      <c r="AF254" s="108">
        <v>0</v>
      </c>
      <c r="AG254" s="108"/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</row>
    <row r="255" spans="1:60" outlineLevel="1">
      <c r="A255" s="109"/>
      <c r="B255" s="109"/>
      <c r="C255" s="137" t="s">
        <v>300</v>
      </c>
      <c r="D255" s="115"/>
      <c r="E255" s="119">
        <v>1</v>
      </c>
      <c r="F255" s="122"/>
      <c r="G255" s="122"/>
      <c r="H255" s="122"/>
      <c r="I255" s="122"/>
      <c r="J255" s="122"/>
      <c r="K255" s="122"/>
      <c r="L255" s="122"/>
      <c r="M255" s="122"/>
      <c r="N255" s="113"/>
      <c r="O255" s="113"/>
      <c r="P255" s="113"/>
      <c r="Q255" s="113"/>
      <c r="R255" s="113"/>
      <c r="S255" s="113"/>
      <c r="T255" s="114"/>
      <c r="U255" s="113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 t="s">
        <v>124</v>
      </c>
      <c r="AF255" s="108">
        <v>0</v>
      </c>
      <c r="AG255" s="108"/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</row>
    <row r="256" spans="1:60" outlineLevel="1">
      <c r="A256" s="109"/>
      <c r="B256" s="109"/>
      <c r="C256" s="137" t="s">
        <v>328</v>
      </c>
      <c r="D256" s="115"/>
      <c r="E256" s="119">
        <v>3.5</v>
      </c>
      <c r="F256" s="122"/>
      <c r="G256" s="122"/>
      <c r="H256" s="122"/>
      <c r="I256" s="122"/>
      <c r="J256" s="122"/>
      <c r="K256" s="122"/>
      <c r="L256" s="122"/>
      <c r="M256" s="122"/>
      <c r="N256" s="113"/>
      <c r="O256" s="113"/>
      <c r="P256" s="113"/>
      <c r="Q256" s="113"/>
      <c r="R256" s="113"/>
      <c r="S256" s="113"/>
      <c r="T256" s="114"/>
      <c r="U256" s="113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 t="s">
        <v>124</v>
      </c>
      <c r="AF256" s="108">
        <v>0</v>
      </c>
      <c r="AG256" s="108"/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</row>
    <row r="257" spans="1:60" outlineLevel="1">
      <c r="A257" s="109"/>
      <c r="B257" s="109"/>
      <c r="C257" s="137" t="s">
        <v>329</v>
      </c>
      <c r="D257" s="115"/>
      <c r="E257" s="119"/>
      <c r="F257" s="122"/>
      <c r="G257" s="122"/>
      <c r="H257" s="122"/>
      <c r="I257" s="122"/>
      <c r="J257" s="122"/>
      <c r="K257" s="122"/>
      <c r="L257" s="122"/>
      <c r="M257" s="122"/>
      <c r="N257" s="113"/>
      <c r="O257" s="113"/>
      <c r="P257" s="113"/>
      <c r="Q257" s="113"/>
      <c r="R257" s="113"/>
      <c r="S257" s="113"/>
      <c r="T257" s="114"/>
      <c r="U257" s="113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 t="s">
        <v>124</v>
      </c>
      <c r="AF257" s="108">
        <v>0</v>
      </c>
      <c r="AG257" s="108"/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</row>
    <row r="258" spans="1:60" outlineLevel="1">
      <c r="A258" s="109"/>
      <c r="B258" s="109"/>
      <c r="C258" s="137" t="s">
        <v>303</v>
      </c>
      <c r="D258" s="115"/>
      <c r="E258" s="119">
        <v>1</v>
      </c>
      <c r="F258" s="122"/>
      <c r="G258" s="122"/>
      <c r="H258" s="122"/>
      <c r="I258" s="122"/>
      <c r="J258" s="122"/>
      <c r="K258" s="122"/>
      <c r="L258" s="122"/>
      <c r="M258" s="122"/>
      <c r="N258" s="113"/>
      <c r="O258" s="113"/>
      <c r="P258" s="113"/>
      <c r="Q258" s="113"/>
      <c r="R258" s="113"/>
      <c r="S258" s="113"/>
      <c r="T258" s="114"/>
      <c r="U258" s="113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 t="s">
        <v>124</v>
      </c>
      <c r="AF258" s="108">
        <v>0</v>
      </c>
      <c r="AG258" s="108"/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</row>
    <row r="259" spans="1:60" outlineLevel="1">
      <c r="A259" s="109"/>
      <c r="B259" s="109"/>
      <c r="C259" s="137" t="s">
        <v>304</v>
      </c>
      <c r="D259" s="115"/>
      <c r="E259" s="119">
        <v>4.5</v>
      </c>
      <c r="F259" s="122"/>
      <c r="G259" s="122"/>
      <c r="H259" s="122"/>
      <c r="I259" s="122"/>
      <c r="J259" s="122"/>
      <c r="K259" s="122"/>
      <c r="L259" s="122"/>
      <c r="M259" s="122"/>
      <c r="N259" s="113"/>
      <c r="O259" s="113"/>
      <c r="P259" s="113"/>
      <c r="Q259" s="113"/>
      <c r="R259" s="113"/>
      <c r="S259" s="113"/>
      <c r="T259" s="114"/>
      <c r="U259" s="113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 t="s">
        <v>124</v>
      </c>
      <c r="AF259" s="108">
        <v>0</v>
      </c>
      <c r="AG259" s="108"/>
      <c r="AH259" s="108"/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</row>
    <row r="260" spans="1:60" outlineLevel="1">
      <c r="A260" s="109"/>
      <c r="B260" s="109"/>
      <c r="C260" s="137" t="s">
        <v>330</v>
      </c>
      <c r="D260" s="115"/>
      <c r="E260" s="119"/>
      <c r="F260" s="122"/>
      <c r="G260" s="122"/>
      <c r="H260" s="122"/>
      <c r="I260" s="122"/>
      <c r="J260" s="122"/>
      <c r="K260" s="122"/>
      <c r="L260" s="122"/>
      <c r="M260" s="122"/>
      <c r="N260" s="113"/>
      <c r="O260" s="113"/>
      <c r="P260" s="113"/>
      <c r="Q260" s="113"/>
      <c r="R260" s="113"/>
      <c r="S260" s="113"/>
      <c r="T260" s="114"/>
      <c r="U260" s="113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 t="s">
        <v>124</v>
      </c>
      <c r="AF260" s="108">
        <v>0</v>
      </c>
      <c r="AG260" s="108"/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</row>
    <row r="261" spans="1:60" outlineLevel="1">
      <c r="A261" s="109"/>
      <c r="B261" s="109"/>
      <c r="C261" s="137" t="s">
        <v>331</v>
      </c>
      <c r="D261" s="115"/>
      <c r="E261" s="119"/>
      <c r="F261" s="122"/>
      <c r="G261" s="122"/>
      <c r="H261" s="122"/>
      <c r="I261" s="122"/>
      <c r="J261" s="122"/>
      <c r="K261" s="122"/>
      <c r="L261" s="122"/>
      <c r="M261" s="122"/>
      <c r="N261" s="113"/>
      <c r="O261" s="113"/>
      <c r="P261" s="113"/>
      <c r="Q261" s="113"/>
      <c r="R261" s="113"/>
      <c r="S261" s="113"/>
      <c r="T261" s="114"/>
      <c r="U261" s="113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 t="s">
        <v>124</v>
      </c>
      <c r="AF261" s="108">
        <v>0</v>
      </c>
      <c r="AG261" s="108"/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</row>
    <row r="262" spans="1:60" outlineLevel="1">
      <c r="A262" s="109"/>
      <c r="B262" s="109"/>
      <c r="C262" s="137" t="s">
        <v>332</v>
      </c>
      <c r="D262" s="115"/>
      <c r="E262" s="119"/>
      <c r="F262" s="122"/>
      <c r="G262" s="122"/>
      <c r="H262" s="122"/>
      <c r="I262" s="122"/>
      <c r="J262" s="122"/>
      <c r="K262" s="122"/>
      <c r="L262" s="122"/>
      <c r="M262" s="122"/>
      <c r="N262" s="113"/>
      <c r="O262" s="113"/>
      <c r="P262" s="113"/>
      <c r="Q262" s="113"/>
      <c r="R262" s="113"/>
      <c r="S262" s="113"/>
      <c r="T262" s="114"/>
      <c r="U262" s="113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 t="s">
        <v>124</v>
      </c>
      <c r="AF262" s="108">
        <v>0</v>
      </c>
      <c r="AG262" s="108"/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</row>
    <row r="263" spans="1:60" outlineLevel="1">
      <c r="A263" s="109"/>
      <c r="B263" s="109"/>
      <c r="C263" s="137" t="s">
        <v>308</v>
      </c>
      <c r="D263" s="115"/>
      <c r="E263" s="119">
        <v>1</v>
      </c>
      <c r="F263" s="122"/>
      <c r="G263" s="122"/>
      <c r="H263" s="122"/>
      <c r="I263" s="122"/>
      <c r="J263" s="122"/>
      <c r="K263" s="122"/>
      <c r="L263" s="122"/>
      <c r="M263" s="122"/>
      <c r="N263" s="113"/>
      <c r="O263" s="113"/>
      <c r="P263" s="113"/>
      <c r="Q263" s="113"/>
      <c r="R263" s="113"/>
      <c r="S263" s="113"/>
      <c r="T263" s="114"/>
      <c r="U263" s="113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 t="s">
        <v>124</v>
      </c>
      <c r="AF263" s="108">
        <v>0</v>
      </c>
      <c r="AG263" s="108"/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</row>
    <row r="264" spans="1:60" outlineLevel="1">
      <c r="A264" s="109"/>
      <c r="B264" s="109"/>
      <c r="C264" s="137" t="s">
        <v>309</v>
      </c>
      <c r="D264" s="115"/>
      <c r="E264" s="119">
        <v>1</v>
      </c>
      <c r="F264" s="122"/>
      <c r="G264" s="122"/>
      <c r="H264" s="122"/>
      <c r="I264" s="122"/>
      <c r="J264" s="122"/>
      <c r="K264" s="122"/>
      <c r="L264" s="122"/>
      <c r="M264" s="122"/>
      <c r="N264" s="113"/>
      <c r="O264" s="113"/>
      <c r="P264" s="113"/>
      <c r="Q264" s="113"/>
      <c r="R264" s="113"/>
      <c r="S264" s="113"/>
      <c r="T264" s="114"/>
      <c r="U264" s="113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 t="s">
        <v>124</v>
      </c>
      <c r="AF264" s="108">
        <v>0</v>
      </c>
      <c r="AG264" s="108"/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</row>
    <row r="265" spans="1:60" outlineLevel="1">
      <c r="A265" s="109"/>
      <c r="B265" s="109"/>
      <c r="C265" s="137" t="s">
        <v>310</v>
      </c>
      <c r="D265" s="115"/>
      <c r="E265" s="119">
        <v>1</v>
      </c>
      <c r="F265" s="122"/>
      <c r="G265" s="122"/>
      <c r="H265" s="122"/>
      <c r="I265" s="122"/>
      <c r="J265" s="122"/>
      <c r="K265" s="122"/>
      <c r="L265" s="122"/>
      <c r="M265" s="122"/>
      <c r="N265" s="113"/>
      <c r="O265" s="113"/>
      <c r="P265" s="113"/>
      <c r="Q265" s="113"/>
      <c r="R265" s="113"/>
      <c r="S265" s="113"/>
      <c r="T265" s="114"/>
      <c r="U265" s="113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 t="s">
        <v>124</v>
      </c>
      <c r="AF265" s="108">
        <v>0</v>
      </c>
      <c r="AG265" s="108"/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</row>
    <row r="266" spans="1:60" outlineLevel="1">
      <c r="A266" s="109"/>
      <c r="B266" s="109"/>
      <c r="C266" s="137" t="s">
        <v>311</v>
      </c>
      <c r="D266" s="115"/>
      <c r="E266" s="119">
        <v>1</v>
      </c>
      <c r="F266" s="122"/>
      <c r="G266" s="122"/>
      <c r="H266" s="122"/>
      <c r="I266" s="122"/>
      <c r="J266" s="122"/>
      <c r="K266" s="122"/>
      <c r="L266" s="122"/>
      <c r="M266" s="122"/>
      <c r="N266" s="113"/>
      <c r="O266" s="113"/>
      <c r="P266" s="113"/>
      <c r="Q266" s="113"/>
      <c r="R266" s="113"/>
      <c r="S266" s="113"/>
      <c r="T266" s="114"/>
      <c r="U266" s="113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 t="s">
        <v>124</v>
      </c>
      <c r="AF266" s="108">
        <v>0</v>
      </c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</row>
    <row r="267" spans="1:60" outlineLevel="1">
      <c r="A267" s="109"/>
      <c r="B267" s="109"/>
      <c r="C267" s="137" t="s">
        <v>312</v>
      </c>
      <c r="D267" s="115"/>
      <c r="E267" s="119">
        <v>1</v>
      </c>
      <c r="F267" s="122"/>
      <c r="G267" s="122"/>
      <c r="H267" s="122"/>
      <c r="I267" s="122"/>
      <c r="J267" s="122"/>
      <c r="K267" s="122"/>
      <c r="L267" s="122"/>
      <c r="M267" s="122"/>
      <c r="N267" s="113"/>
      <c r="O267" s="113"/>
      <c r="P267" s="113"/>
      <c r="Q267" s="113"/>
      <c r="R267" s="113"/>
      <c r="S267" s="113"/>
      <c r="T267" s="114"/>
      <c r="U267" s="113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 t="s">
        <v>124</v>
      </c>
      <c r="AF267" s="108">
        <v>0</v>
      </c>
      <c r="AG267" s="108"/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</row>
    <row r="268" spans="1:60" outlineLevel="1">
      <c r="A268" s="109"/>
      <c r="B268" s="109"/>
      <c r="C268" s="137" t="s">
        <v>313</v>
      </c>
      <c r="D268" s="115"/>
      <c r="E268" s="119">
        <v>1</v>
      </c>
      <c r="F268" s="122"/>
      <c r="G268" s="122"/>
      <c r="H268" s="122"/>
      <c r="I268" s="122"/>
      <c r="J268" s="122"/>
      <c r="K268" s="122"/>
      <c r="L268" s="122"/>
      <c r="M268" s="122"/>
      <c r="N268" s="113"/>
      <c r="O268" s="113"/>
      <c r="P268" s="113"/>
      <c r="Q268" s="113"/>
      <c r="R268" s="113"/>
      <c r="S268" s="113"/>
      <c r="T268" s="114"/>
      <c r="U268" s="113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 t="s">
        <v>124</v>
      </c>
      <c r="AF268" s="108">
        <v>0</v>
      </c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</row>
    <row r="269" spans="1:60" ht="20.45" outlineLevel="1">
      <c r="A269" s="109">
        <v>35</v>
      </c>
      <c r="B269" s="109" t="s">
        <v>333</v>
      </c>
      <c r="C269" s="136" t="s">
        <v>334</v>
      </c>
      <c r="D269" s="113" t="s">
        <v>157</v>
      </c>
      <c r="E269" s="118">
        <v>1</v>
      </c>
      <c r="F269" s="121">
        <f>H269+J269</f>
        <v>0</v>
      </c>
      <c r="G269" s="122">
        <f>ROUND(E269*F269,2)</f>
        <v>0</v>
      </c>
      <c r="H269" s="122"/>
      <c r="I269" s="122">
        <f>ROUND(E269*H269,2)</f>
        <v>0</v>
      </c>
      <c r="J269" s="122"/>
      <c r="K269" s="122">
        <f>ROUND(E269*J269,2)</f>
        <v>0</v>
      </c>
      <c r="L269" s="122">
        <v>21</v>
      </c>
      <c r="M269" s="122">
        <f>G269*(1+L269/100)</f>
        <v>0</v>
      </c>
      <c r="N269" s="113">
        <v>0</v>
      </c>
      <c r="O269" s="113">
        <f>ROUND(E269*N269,5)</f>
        <v>0</v>
      </c>
      <c r="P269" s="113">
        <v>0</v>
      </c>
      <c r="Q269" s="113">
        <f>ROUND(E269*P269,5)</f>
        <v>0</v>
      </c>
      <c r="R269" s="113"/>
      <c r="S269" s="113"/>
      <c r="T269" s="114">
        <v>0</v>
      </c>
      <c r="U269" s="113">
        <f>ROUND(E269*T269,2)</f>
        <v>0</v>
      </c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 t="s">
        <v>122</v>
      </c>
      <c r="AF269" s="108"/>
      <c r="AG269" s="108"/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</row>
    <row r="270" spans="1:60" outlineLevel="1">
      <c r="A270" s="109">
        <v>36</v>
      </c>
      <c r="B270" s="109" t="s">
        <v>335</v>
      </c>
      <c r="C270" s="136" t="s">
        <v>336</v>
      </c>
      <c r="D270" s="113" t="s">
        <v>220</v>
      </c>
      <c r="E270" s="118">
        <v>0.14599999999999999</v>
      </c>
      <c r="F270" s="121">
        <f>H270+J270</f>
        <v>0</v>
      </c>
      <c r="G270" s="122">
        <f>ROUND(E270*F270,2)</f>
        <v>0</v>
      </c>
      <c r="H270" s="122"/>
      <c r="I270" s="122">
        <f>ROUND(E270*H270,2)</f>
        <v>0</v>
      </c>
      <c r="J270" s="122"/>
      <c r="K270" s="122">
        <f>ROUND(E270*J270,2)</f>
        <v>0</v>
      </c>
      <c r="L270" s="122">
        <v>21</v>
      </c>
      <c r="M270" s="122">
        <f>G270*(1+L270/100)</f>
        <v>0</v>
      </c>
      <c r="N270" s="113">
        <v>0</v>
      </c>
      <c r="O270" s="113">
        <f>ROUND(E270*N270,5)</f>
        <v>0</v>
      </c>
      <c r="P270" s="113">
        <v>0</v>
      </c>
      <c r="Q270" s="113">
        <f>ROUND(E270*P270,5)</f>
        <v>0</v>
      </c>
      <c r="R270" s="113"/>
      <c r="S270" s="113"/>
      <c r="T270" s="114">
        <v>1.47</v>
      </c>
      <c r="U270" s="113">
        <f>ROUND(E270*T270,2)</f>
        <v>0.21</v>
      </c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 t="s">
        <v>122</v>
      </c>
      <c r="AF270" s="108"/>
      <c r="AG270" s="108"/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</row>
    <row r="271" spans="1:60">
      <c r="A271" s="110" t="s">
        <v>117</v>
      </c>
      <c r="B271" s="110" t="s">
        <v>68</v>
      </c>
      <c r="C271" s="138" t="s">
        <v>69</v>
      </c>
      <c r="D271" s="116"/>
      <c r="E271" s="120"/>
      <c r="F271" s="123"/>
      <c r="G271" s="123">
        <f>SUMIF(AE272:AE312,"&lt;&gt;NOR",G272:G312)</f>
        <v>0</v>
      </c>
      <c r="H271" s="123"/>
      <c r="I271" s="123">
        <f>SUM(I272:I312)</f>
        <v>0</v>
      </c>
      <c r="J271" s="123"/>
      <c r="K271" s="123">
        <f>SUM(K272:K312)</f>
        <v>0</v>
      </c>
      <c r="L271" s="123"/>
      <c r="M271" s="123">
        <f>SUM(M272:M312)</f>
        <v>0</v>
      </c>
      <c r="N271" s="116"/>
      <c r="O271" s="116">
        <f>SUM(O272:O312)</f>
        <v>0</v>
      </c>
      <c r="P271" s="116"/>
      <c r="Q271" s="116">
        <f>SUM(Q272:Q312)</f>
        <v>0.17430000000000001</v>
      </c>
      <c r="R271" s="116"/>
      <c r="S271" s="116"/>
      <c r="T271" s="117"/>
      <c r="U271" s="116">
        <f>SUM(U272:U312)</f>
        <v>53.75</v>
      </c>
      <c r="AE271" t="s">
        <v>118</v>
      </c>
    </row>
    <row r="272" spans="1:60" outlineLevel="1">
      <c r="A272" s="109">
        <v>37</v>
      </c>
      <c r="B272" s="109" t="s">
        <v>337</v>
      </c>
      <c r="C272" s="136" t="s">
        <v>338</v>
      </c>
      <c r="D272" s="113" t="s">
        <v>339</v>
      </c>
      <c r="E272" s="118">
        <v>21</v>
      </c>
      <c r="F272" s="121">
        <f>H272+J272</f>
        <v>0</v>
      </c>
      <c r="G272" s="122">
        <f>ROUND(E272*F272,2)</f>
        <v>0</v>
      </c>
      <c r="H272" s="122"/>
      <c r="I272" s="122">
        <f>ROUND(E272*H272,2)</f>
        <v>0</v>
      </c>
      <c r="J272" s="122"/>
      <c r="K272" s="122">
        <f>ROUND(E272*J272,2)</f>
        <v>0</v>
      </c>
      <c r="L272" s="122">
        <v>21</v>
      </c>
      <c r="M272" s="122">
        <f>G272*(1+L272/100)</f>
        <v>0</v>
      </c>
      <c r="N272" s="113">
        <v>0</v>
      </c>
      <c r="O272" s="113">
        <f>ROUND(E272*N272,5)</f>
        <v>0</v>
      </c>
      <c r="P272" s="113">
        <v>8.3000000000000001E-3</v>
      </c>
      <c r="Q272" s="113">
        <f>ROUND(E272*P272,5)</f>
        <v>0.17430000000000001</v>
      </c>
      <c r="R272" s="113"/>
      <c r="S272" s="113"/>
      <c r="T272" s="114">
        <v>1.0985</v>
      </c>
      <c r="U272" s="113">
        <f>ROUND(E272*T272,2)</f>
        <v>23.07</v>
      </c>
      <c r="V272" s="108"/>
      <c r="W272" s="108"/>
      <c r="X272" s="108"/>
      <c r="Y272" s="108"/>
      <c r="Z272" s="108"/>
      <c r="AA272" s="108"/>
      <c r="AB272" s="108"/>
      <c r="AC272" s="108"/>
      <c r="AD272" s="108"/>
      <c r="AE272" s="108" t="s">
        <v>122</v>
      </c>
      <c r="AF272" s="108"/>
      <c r="AG272" s="108"/>
      <c r="AH272" s="108"/>
      <c r="AI272" s="108"/>
      <c r="AJ272" s="108"/>
      <c r="AK272" s="108"/>
      <c r="AL272" s="108"/>
      <c r="AM272" s="108"/>
      <c r="AN272" s="108"/>
      <c r="AO272" s="108"/>
      <c r="AP272" s="108"/>
      <c r="AQ272" s="108"/>
      <c r="AR272" s="108"/>
      <c r="AS272" s="108"/>
      <c r="AT272" s="108"/>
      <c r="AU272" s="108"/>
      <c r="AV272" s="108"/>
      <c r="AW272" s="108"/>
      <c r="AX272" s="108"/>
      <c r="AY272" s="108"/>
      <c r="AZ272" s="108"/>
      <c r="BA272" s="108"/>
      <c r="BB272" s="108"/>
      <c r="BC272" s="108"/>
      <c r="BD272" s="108"/>
      <c r="BE272" s="108"/>
      <c r="BF272" s="108"/>
      <c r="BG272" s="108"/>
      <c r="BH272" s="108"/>
    </row>
    <row r="273" spans="1:60" outlineLevel="1">
      <c r="A273" s="109"/>
      <c r="B273" s="109"/>
      <c r="C273" s="137" t="s">
        <v>340</v>
      </c>
      <c r="D273" s="115"/>
      <c r="E273" s="119">
        <v>2</v>
      </c>
      <c r="F273" s="122"/>
      <c r="G273" s="122"/>
      <c r="H273" s="122"/>
      <c r="I273" s="122"/>
      <c r="J273" s="122"/>
      <c r="K273" s="122"/>
      <c r="L273" s="122"/>
      <c r="M273" s="122"/>
      <c r="N273" s="113"/>
      <c r="O273" s="113"/>
      <c r="P273" s="113"/>
      <c r="Q273" s="113"/>
      <c r="R273" s="113"/>
      <c r="S273" s="113"/>
      <c r="T273" s="114"/>
      <c r="U273" s="113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 t="s">
        <v>124</v>
      </c>
      <c r="AF273" s="108">
        <v>0</v>
      </c>
      <c r="AG273" s="108"/>
      <c r="AH273" s="108"/>
      <c r="AI273" s="108"/>
      <c r="AJ273" s="108"/>
      <c r="AK273" s="108"/>
      <c r="AL273" s="108"/>
      <c r="AM273" s="108"/>
      <c r="AN273" s="108"/>
      <c r="AO273" s="108"/>
      <c r="AP273" s="108"/>
      <c r="AQ273" s="108"/>
      <c r="AR273" s="108"/>
      <c r="AS273" s="108"/>
      <c r="AT273" s="108"/>
      <c r="AU273" s="108"/>
      <c r="AV273" s="108"/>
      <c r="AW273" s="108"/>
      <c r="AX273" s="108"/>
      <c r="AY273" s="108"/>
      <c r="AZ273" s="108"/>
      <c r="BA273" s="108"/>
      <c r="BB273" s="108"/>
      <c r="BC273" s="108"/>
      <c r="BD273" s="108"/>
      <c r="BE273" s="108"/>
      <c r="BF273" s="108"/>
      <c r="BG273" s="108"/>
      <c r="BH273" s="108"/>
    </row>
    <row r="274" spans="1:60" outlineLevel="1">
      <c r="A274" s="109"/>
      <c r="B274" s="109"/>
      <c r="C274" s="137" t="s">
        <v>341</v>
      </c>
      <c r="D274" s="115"/>
      <c r="E274" s="119"/>
      <c r="F274" s="122"/>
      <c r="G274" s="122"/>
      <c r="H274" s="122"/>
      <c r="I274" s="122"/>
      <c r="J274" s="122"/>
      <c r="K274" s="122"/>
      <c r="L274" s="122"/>
      <c r="M274" s="122"/>
      <c r="N274" s="113"/>
      <c r="O274" s="113"/>
      <c r="P274" s="113"/>
      <c r="Q274" s="113"/>
      <c r="R274" s="113"/>
      <c r="S274" s="113"/>
      <c r="T274" s="114"/>
      <c r="U274" s="113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 t="s">
        <v>124</v>
      </c>
      <c r="AF274" s="108">
        <v>0</v>
      </c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</row>
    <row r="275" spans="1:60" outlineLevel="1">
      <c r="A275" s="109"/>
      <c r="B275" s="109"/>
      <c r="C275" s="137" t="s">
        <v>342</v>
      </c>
      <c r="D275" s="115"/>
      <c r="E275" s="119">
        <v>1</v>
      </c>
      <c r="F275" s="122"/>
      <c r="G275" s="122"/>
      <c r="H275" s="122"/>
      <c r="I275" s="122"/>
      <c r="J275" s="122"/>
      <c r="K275" s="122"/>
      <c r="L275" s="122"/>
      <c r="M275" s="122"/>
      <c r="N275" s="113"/>
      <c r="O275" s="113"/>
      <c r="P275" s="113"/>
      <c r="Q275" s="113"/>
      <c r="R275" s="113"/>
      <c r="S275" s="113"/>
      <c r="T275" s="114"/>
      <c r="U275" s="113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 t="s">
        <v>124</v>
      </c>
      <c r="AF275" s="108">
        <v>0</v>
      </c>
      <c r="AG275" s="108"/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</row>
    <row r="276" spans="1:60" outlineLevel="1">
      <c r="A276" s="109"/>
      <c r="B276" s="109"/>
      <c r="C276" s="137" t="s">
        <v>341</v>
      </c>
      <c r="D276" s="115"/>
      <c r="E276" s="119"/>
      <c r="F276" s="122"/>
      <c r="G276" s="122"/>
      <c r="H276" s="122"/>
      <c r="I276" s="122"/>
      <c r="J276" s="122"/>
      <c r="K276" s="122"/>
      <c r="L276" s="122"/>
      <c r="M276" s="122"/>
      <c r="N276" s="113"/>
      <c r="O276" s="113"/>
      <c r="P276" s="113"/>
      <c r="Q276" s="113"/>
      <c r="R276" s="113"/>
      <c r="S276" s="113"/>
      <c r="T276" s="114"/>
      <c r="U276" s="113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 t="s">
        <v>124</v>
      </c>
      <c r="AF276" s="108">
        <v>0</v>
      </c>
      <c r="AG276" s="108"/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08"/>
      <c r="BB276" s="108"/>
      <c r="BC276" s="108"/>
      <c r="BD276" s="108"/>
      <c r="BE276" s="108"/>
      <c r="BF276" s="108"/>
      <c r="BG276" s="108"/>
      <c r="BH276" s="108"/>
    </row>
    <row r="277" spans="1:60" outlineLevel="1">
      <c r="A277" s="109"/>
      <c r="B277" s="109"/>
      <c r="C277" s="137" t="s">
        <v>343</v>
      </c>
      <c r="D277" s="115"/>
      <c r="E277" s="119">
        <v>1</v>
      </c>
      <c r="F277" s="122"/>
      <c r="G277" s="122"/>
      <c r="H277" s="122"/>
      <c r="I277" s="122"/>
      <c r="J277" s="122"/>
      <c r="K277" s="122"/>
      <c r="L277" s="122"/>
      <c r="M277" s="122"/>
      <c r="N277" s="113"/>
      <c r="O277" s="113"/>
      <c r="P277" s="113"/>
      <c r="Q277" s="113"/>
      <c r="R277" s="113"/>
      <c r="S277" s="113"/>
      <c r="T277" s="114"/>
      <c r="U277" s="113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 t="s">
        <v>124</v>
      </c>
      <c r="AF277" s="108">
        <v>0</v>
      </c>
      <c r="AG277" s="108"/>
      <c r="AH277" s="108"/>
      <c r="AI277" s="108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08"/>
      <c r="AZ277" s="108"/>
      <c r="BA277" s="108"/>
      <c r="BB277" s="108"/>
      <c r="BC277" s="108"/>
      <c r="BD277" s="108"/>
      <c r="BE277" s="108"/>
      <c r="BF277" s="108"/>
      <c r="BG277" s="108"/>
      <c r="BH277" s="108"/>
    </row>
    <row r="278" spans="1:60" outlineLevel="1">
      <c r="A278" s="109"/>
      <c r="B278" s="109"/>
      <c r="C278" s="137" t="s">
        <v>341</v>
      </c>
      <c r="D278" s="115"/>
      <c r="E278" s="119"/>
      <c r="F278" s="122"/>
      <c r="G278" s="122"/>
      <c r="H278" s="122"/>
      <c r="I278" s="122"/>
      <c r="J278" s="122"/>
      <c r="K278" s="122"/>
      <c r="L278" s="122"/>
      <c r="M278" s="122"/>
      <c r="N278" s="113"/>
      <c r="O278" s="113"/>
      <c r="P278" s="113"/>
      <c r="Q278" s="113"/>
      <c r="R278" s="113"/>
      <c r="S278" s="113"/>
      <c r="T278" s="114"/>
      <c r="U278" s="113"/>
      <c r="V278" s="108"/>
      <c r="W278" s="108"/>
      <c r="X278" s="108"/>
      <c r="Y278" s="108"/>
      <c r="Z278" s="108"/>
      <c r="AA278" s="108"/>
      <c r="AB278" s="108"/>
      <c r="AC278" s="108"/>
      <c r="AD278" s="108"/>
      <c r="AE278" s="108" t="s">
        <v>124</v>
      </c>
      <c r="AF278" s="108">
        <v>0</v>
      </c>
      <c r="AG278" s="108"/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108"/>
      <c r="BB278" s="108"/>
      <c r="BC278" s="108"/>
      <c r="BD278" s="108"/>
      <c r="BE278" s="108"/>
      <c r="BF278" s="108"/>
      <c r="BG278" s="108"/>
      <c r="BH278" s="108"/>
    </row>
    <row r="279" spans="1:60" outlineLevel="1">
      <c r="A279" s="109"/>
      <c r="B279" s="109"/>
      <c r="C279" s="137" t="s">
        <v>344</v>
      </c>
      <c r="D279" s="115"/>
      <c r="E279" s="119">
        <v>2</v>
      </c>
      <c r="F279" s="122"/>
      <c r="G279" s="122"/>
      <c r="H279" s="122"/>
      <c r="I279" s="122"/>
      <c r="J279" s="122"/>
      <c r="K279" s="122"/>
      <c r="L279" s="122"/>
      <c r="M279" s="122"/>
      <c r="N279" s="113"/>
      <c r="O279" s="113"/>
      <c r="P279" s="113"/>
      <c r="Q279" s="113"/>
      <c r="R279" s="113"/>
      <c r="S279" s="113"/>
      <c r="T279" s="114"/>
      <c r="U279" s="113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 t="s">
        <v>124</v>
      </c>
      <c r="AF279" s="108">
        <v>0</v>
      </c>
      <c r="AG279" s="108"/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8"/>
      <c r="BB279" s="108"/>
      <c r="BC279" s="108"/>
      <c r="BD279" s="108"/>
      <c r="BE279" s="108"/>
      <c r="BF279" s="108"/>
      <c r="BG279" s="108"/>
      <c r="BH279" s="108"/>
    </row>
    <row r="280" spans="1:60" outlineLevel="1">
      <c r="A280" s="109"/>
      <c r="B280" s="109"/>
      <c r="C280" s="137" t="s">
        <v>345</v>
      </c>
      <c r="D280" s="115"/>
      <c r="E280" s="119">
        <v>1</v>
      </c>
      <c r="F280" s="122"/>
      <c r="G280" s="122"/>
      <c r="H280" s="122"/>
      <c r="I280" s="122"/>
      <c r="J280" s="122"/>
      <c r="K280" s="122"/>
      <c r="L280" s="122"/>
      <c r="M280" s="122"/>
      <c r="N280" s="113"/>
      <c r="O280" s="113"/>
      <c r="P280" s="113"/>
      <c r="Q280" s="113"/>
      <c r="R280" s="113"/>
      <c r="S280" s="113"/>
      <c r="T280" s="114"/>
      <c r="U280" s="113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 t="s">
        <v>124</v>
      </c>
      <c r="AF280" s="108">
        <v>0</v>
      </c>
      <c r="AG280" s="108"/>
      <c r="AH280" s="108"/>
      <c r="AI280" s="108"/>
      <c r="AJ280" s="108"/>
      <c r="AK280" s="108"/>
      <c r="AL280" s="108"/>
      <c r="AM280" s="108"/>
      <c r="AN280" s="108"/>
      <c r="AO280" s="108"/>
      <c r="AP280" s="108"/>
      <c r="AQ280" s="108"/>
      <c r="AR280" s="108"/>
      <c r="AS280" s="108"/>
      <c r="AT280" s="108"/>
      <c r="AU280" s="108"/>
      <c r="AV280" s="108"/>
      <c r="AW280" s="108"/>
      <c r="AX280" s="108"/>
      <c r="AY280" s="108"/>
      <c r="AZ280" s="108"/>
      <c r="BA280" s="108"/>
      <c r="BB280" s="108"/>
      <c r="BC280" s="108"/>
      <c r="BD280" s="108"/>
      <c r="BE280" s="108"/>
      <c r="BF280" s="108"/>
      <c r="BG280" s="108"/>
      <c r="BH280" s="108"/>
    </row>
    <row r="281" spans="1:60" outlineLevel="1">
      <c r="A281" s="109"/>
      <c r="B281" s="109"/>
      <c r="C281" s="137" t="s">
        <v>346</v>
      </c>
      <c r="D281" s="115"/>
      <c r="E281" s="119">
        <v>2</v>
      </c>
      <c r="F281" s="122"/>
      <c r="G281" s="122"/>
      <c r="H281" s="122"/>
      <c r="I281" s="122"/>
      <c r="J281" s="122"/>
      <c r="K281" s="122"/>
      <c r="L281" s="122"/>
      <c r="M281" s="122"/>
      <c r="N281" s="113"/>
      <c r="O281" s="113"/>
      <c r="P281" s="113"/>
      <c r="Q281" s="113"/>
      <c r="R281" s="113"/>
      <c r="S281" s="113"/>
      <c r="T281" s="114"/>
      <c r="U281" s="113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 t="s">
        <v>124</v>
      </c>
      <c r="AF281" s="108">
        <v>0</v>
      </c>
      <c r="AG281" s="108"/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8"/>
      <c r="BB281" s="108"/>
      <c r="BC281" s="108"/>
      <c r="BD281" s="108"/>
      <c r="BE281" s="108"/>
      <c r="BF281" s="108"/>
      <c r="BG281" s="108"/>
      <c r="BH281" s="108"/>
    </row>
    <row r="282" spans="1:60" outlineLevel="1">
      <c r="A282" s="109"/>
      <c r="B282" s="109"/>
      <c r="C282" s="137" t="s">
        <v>347</v>
      </c>
      <c r="D282" s="115"/>
      <c r="E282" s="119"/>
      <c r="F282" s="122"/>
      <c r="G282" s="122"/>
      <c r="H282" s="122"/>
      <c r="I282" s="122"/>
      <c r="J282" s="122"/>
      <c r="K282" s="122"/>
      <c r="L282" s="122"/>
      <c r="M282" s="122"/>
      <c r="N282" s="113"/>
      <c r="O282" s="113"/>
      <c r="P282" s="113"/>
      <c r="Q282" s="113"/>
      <c r="R282" s="113"/>
      <c r="S282" s="113"/>
      <c r="T282" s="114"/>
      <c r="U282" s="113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 t="s">
        <v>124</v>
      </c>
      <c r="AF282" s="108">
        <v>0</v>
      </c>
      <c r="AG282" s="108"/>
      <c r="AH282" s="108"/>
      <c r="AI282" s="108"/>
      <c r="AJ282" s="108"/>
      <c r="AK282" s="108"/>
      <c r="AL282" s="108"/>
      <c r="AM282" s="108"/>
      <c r="AN282" s="108"/>
      <c r="AO282" s="108"/>
      <c r="AP282" s="108"/>
      <c r="AQ282" s="108"/>
      <c r="AR282" s="108"/>
      <c r="AS282" s="108"/>
      <c r="AT282" s="108"/>
      <c r="AU282" s="108"/>
      <c r="AV282" s="108"/>
      <c r="AW282" s="108"/>
      <c r="AX282" s="108"/>
      <c r="AY282" s="108"/>
      <c r="AZ282" s="108"/>
      <c r="BA282" s="108"/>
      <c r="BB282" s="108"/>
      <c r="BC282" s="108"/>
      <c r="BD282" s="108"/>
      <c r="BE282" s="108"/>
      <c r="BF282" s="108"/>
      <c r="BG282" s="108"/>
      <c r="BH282" s="108"/>
    </row>
    <row r="283" spans="1:60" outlineLevel="1">
      <c r="A283" s="109"/>
      <c r="B283" s="109"/>
      <c r="C283" s="137" t="s">
        <v>348</v>
      </c>
      <c r="D283" s="115"/>
      <c r="E283" s="119">
        <v>2</v>
      </c>
      <c r="F283" s="122"/>
      <c r="G283" s="122"/>
      <c r="H283" s="122"/>
      <c r="I283" s="122"/>
      <c r="J283" s="122"/>
      <c r="K283" s="122"/>
      <c r="L283" s="122"/>
      <c r="M283" s="122"/>
      <c r="N283" s="113"/>
      <c r="O283" s="113"/>
      <c r="P283" s="113"/>
      <c r="Q283" s="113"/>
      <c r="R283" s="113"/>
      <c r="S283" s="113"/>
      <c r="T283" s="114"/>
      <c r="U283" s="113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 t="s">
        <v>124</v>
      </c>
      <c r="AF283" s="108">
        <v>0</v>
      </c>
      <c r="AG283" s="108"/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8"/>
      <c r="BB283" s="108"/>
      <c r="BC283" s="108"/>
      <c r="BD283" s="108"/>
      <c r="BE283" s="108"/>
      <c r="BF283" s="108"/>
      <c r="BG283" s="108"/>
      <c r="BH283" s="108"/>
    </row>
    <row r="284" spans="1:60" outlineLevel="1">
      <c r="A284" s="109"/>
      <c r="B284" s="109"/>
      <c r="C284" s="137" t="s">
        <v>349</v>
      </c>
      <c r="D284" s="115"/>
      <c r="E284" s="119"/>
      <c r="F284" s="122"/>
      <c r="G284" s="122"/>
      <c r="H284" s="122"/>
      <c r="I284" s="122"/>
      <c r="J284" s="122"/>
      <c r="K284" s="122"/>
      <c r="L284" s="122"/>
      <c r="M284" s="122"/>
      <c r="N284" s="113"/>
      <c r="O284" s="113"/>
      <c r="P284" s="113"/>
      <c r="Q284" s="113"/>
      <c r="R284" s="113"/>
      <c r="S284" s="113"/>
      <c r="T284" s="114"/>
      <c r="U284" s="113"/>
      <c r="V284" s="108"/>
      <c r="W284" s="108"/>
      <c r="X284" s="108"/>
      <c r="Y284" s="108"/>
      <c r="Z284" s="108"/>
      <c r="AA284" s="108"/>
      <c r="AB284" s="108"/>
      <c r="AC284" s="108"/>
      <c r="AD284" s="108"/>
      <c r="AE284" s="108" t="s">
        <v>124</v>
      </c>
      <c r="AF284" s="108">
        <v>0</v>
      </c>
      <c r="AG284" s="108"/>
      <c r="AH284" s="108"/>
      <c r="AI284" s="108"/>
      <c r="AJ284" s="108"/>
      <c r="AK284" s="108"/>
      <c r="AL284" s="108"/>
      <c r="AM284" s="108"/>
      <c r="AN284" s="108"/>
      <c r="AO284" s="108"/>
      <c r="AP284" s="108"/>
      <c r="AQ284" s="108"/>
      <c r="AR284" s="108"/>
      <c r="AS284" s="108"/>
      <c r="AT284" s="108"/>
      <c r="AU284" s="108"/>
      <c r="AV284" s="108"/>
      <c r="AW284" s="108"/>
      <c r="AX284" s="108"/>
      <c r="AY284" s="108"/>
      <c r="AZ284" s="108"/>
      <c r="BA284" s="108"/>
      <c r="BB284" s="108"/>
      <c r="BC284" s="108"/>
      <c r="BD284" s="108"/>
      <c r="BE284" s="108"/>
      <c r="BF284" s="108"/>
      <c r="BG284" s="108"/>
      <c r="BH284" s="108"/>
    </row>
    <row r="285" spans="1:60" outlineLevel="1">
      <c r="A285" s="109"/>
      <c r="B285" s="109"/>
      <c r="C285" s="137" t="s">
        <v>350</v>
      </c>
      <c r="D285" s="115"/>
      <c r="E285" s="119">
        <v>2</v>
      </c>
      <c r="F285" s="122"/>
      <c r="G285" s="122"/>
      <c r="H285" s="122"/>
      <c r="I285" s="122"/>
      <c r="J285" s="122"/>
      <c r="K285" s="122"/>
      <c r="L285" s="122"/>
      <c r="M285" s="122"/>
      <c r="N285" s="113"/>
      <c r="O285" s="113"/>
      <c r="P285" s="113"/>
      <c r="Q285" s="113"/>
      <c r="R285" s="113"/>
      <c r="S285" s="113"/>
      <c r="T285" s="114"/>
      <c r="U285" s="113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 t="s">
        <v>124</v>
      </c>
      <c r="AF285" s="108">
        <v>0</v>
      </c>
      <c r="AG285" s="108"/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8"/>
      <c r="AR285" s="108"/>
      <c r="AS285" s="108"/>
      <c r="AT285" s="108"/>
      <c r="AU285" s="108"/>
      <c r="AV285" s="108"/>
      <c r="AW285" s="108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</row>
    <row r="286" spans="1:60" outlineLevel="1">
      <c r="A286" s="109"/>
      <c r="B286" s="109"/>
      <c r="C286" s="137" t="s">
        <v>351</v>
      </c>
      <c r="D286" s="115"/>
      <c r="E286" s="119"/>
      <c r="F286" s="122"/>
      <c r="G286" s="122"/>
      <c r="H286" s="122"/>
      <c r="I286" s="122"/>
      <c r="J286" s="122"/>
      <c r="K286" s="122"/>
      <c r="L286" s="122"/>
      <c r="M286" s="122"/>
      <c r="N286" s="113"/>
      <c r="O286" s="113"/>
      <c r="P286" s="113"/>
      <c r="Q286" s="113"/>
      <c r="R286" s="113"/>
      <c r="S286" s="113"/>
      <c r="T286" s="114"/>
      <c r="U286" s="113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 t="s">
        <v>124</v>
      </c>
      <c r="AF286" s="108">
        <v>0</v>
      </c>
      <c r="AG286" s="108"/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</row>
    <row r="287" spans="1:60" outlineLevel="1">
      <c r="A287" s="109"/>
      <c r="B287" s="109"/>
      <c r="C287" s="137" t="s">
        <v>352</v>
      </c>
      <c r="D287" s="115"/>
      <c r="E287" s="119">
        <v>5</v>
      </c>
      <c r="F287" s="122"/>
      <c r="G287" s="122"/>
      <c r="H287" s="122"/>
      <c r="I287" s="122"/>
      <c r="J287" s="122"/>
      <c r="K287" s="122"/>
      <c r="L287" s="122"/>
      <c r="M287" s="122"/>
      <c r="N287" s="113"/>
      <c r="O287" s="113"/>
      <c r="P287" s="113"/>
      <c r="Q287" s="113"/>
      <c r="R287" s="113"/>
      <c r="S287" s="113"/>
      <c r="T287" s="114"/>
      <c r="U287" s="113"/>
      <c r="V287" s="108"/>
      <c r="W287" s="108"/>
      <c r="X287" s="108"/>
      <c r="Y287" s="108"/>
      <c r="Z287" s="108"/>
      <c r="AA287" s="108"/>
      <c r="AB287" s="108"/>
      <c r="AC287" s="108"/>
      <c r="AD287" s="108"/>
      <c r="AE287" s="108" t="s">
        <v>124</v>
      </c>
      <c r="AF287" s="108">
        <v>0</v>
      </c>
      <c r="AG287" s="108"/>
      <c r="AH287" s="108"/>
      <c r="AI287" s="108"/>
      <c r="AJ287" s="108"/>
      <c r="AK287" s="108"/>
      <c r="AL287" s="108"/>
      <c r="AM287" s="108"/>
      <c r="AN287" s="108"/>
      <c r="AO287" s="108"/>
      <c r="AP287" s="108"/>
      <c r="AQ287" s="108"/>
      <c r="AR287" s="108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</row>
    <row r="288" spans="1:60" outlineLevel="1">
      <c r="A288" s="109"/>
      <c r="B288" s="109"/>
      <c r="C288" s="137" t="s">
        <v>353</v>
      </c>
      <c r="D288" s="115"/>
      <c r="E288" s="119"/>
      <c r="F288" s="122"/>
      <c r="G288" s="122"/>
      <c r="H288" s="122"/>
      <c r="I288" s="122"/>
      <c r="J288" s="122"/>
      <c r="K288" s="122"/>
      <c r="L288" s="122"/>
      <c r="M288" s="122"/>
      <c r="N288" s="113"/>
      <c r="O288" s="113"/>
      <c r="P288" s="113"/>
      <c r="Q288" s="113"/>
      <c r="R288" s="113"/>
      <c r="S288" s="113"/>
      <c r="T288" s="114"/>
      <c r="U288" s="113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 t="s">
        <v>124</v>
      </c>
      <c r="AF288" s="108">
        <v>0</v>
      </c>
      <c r="AG288" s="108"/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8"/>
      <c r="BB288" s="108"/>
      <c r="BC288" s="108"/>
      <c r="BD288" s="108"/>
      <c r="BE288" s="108"/>
      <c r="BF288" s="108"/>
      <c r="BG288" s="108"/>
      <c r="BH288" s="108"/>
    </row>
    <row r="289" spans="1:60" outlineLevel="1">
      <c r="A289" s="109"/>
      <c r="B289" s="109"/>
      <c r="C289" s="137" t="s">
        <v>354</v>
      </c>
      <c r="D289" s="115"/>
      <c r="E289" s="119"/>
      <c r="F289" s="122"/>
      <c r="G289" s="122"/>
      <c r="H289" s="122"/>
      <c r="I289" s="122"/>
      <c r="J289" s="122"/>
      <c r="K289" s="122"/>
      <c r="L289" s="122"/>
      <c r="M289" s="122"/>
      <c r="N289" s="113"/>
      <c r="O289" s="113"/>
      <c r="P289" s="113"/>
      <c r="Q289" s="113"/>
      <c r="R289" s="113"/>
      <c r="S289" s="113"/>
      <c r="T289" s="114"/>
      <c r="U289" s="113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 t="s">
        <v>124</v>
      </c>
      <c r="AF289" s="108">
        <v>0</v>
      </c>
      <c r="AG289" s="108"/>
      <c r="AH289" s="108"/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</row>
    <row r="290" spans="1:60" outlineLevel="1">
      <c r="A290" s="109"/>
      <c r="B290" s="109"/>
      <c r="C290" s="137" t="s">
        <v>355</v>
      </c>
      <c r="D290" s="115"/>
      <c r="E290" s="119">
        <v>3</v>
      </c>
      <c r="F290" s="122"/>
      <c r="G290" s="122"/>
      <c r="H290" s="122"/>
      <c r="I290" s="122"/>
      <c r="J290" s="122"/>
      <c r="K290" s="122"/>
      <c r="L290" s="122"/>
      <c r="M290" s="122"/>
      <c r="N290" s="113"/>
      <c r="O290" s="113"/>
      <c r="P290" s="113"/>
      <c r="Q290" s="113"/>
      <c r="R290" s="113"/>
      <c r="S290" s="113"/>
      <c r="T290" s="114"/>
      <c r="U290" s="113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 t="s">
        <v>124</v>
      </c>
      <c r="AF290" s="108">
        <v>0</v>
      </c>
      <c r="AG290" s="108"/>
      <c r="AH290" s="108"/>
      <c r="AI290" s="108"/>
      <c r="AJ290" s="108"/>
      <c r="AK290" s="108"/>
      <c r="AL290" s="108"/>
      <c r="AM290" s="108"/>
      <c r="AN290" s="108"/>
      <c r="AO290" s="108"/>
      <c r="AP290" s="108"/>
      <c r="AQ290" s="108"/>
      <c r="AR290" s="108"/>
      <c r="AS290" s="108"/>
      <c r="AT290" s="108"/>
      <c r="AU290" s="108"/>
      <c r="AV290" s="108"/>
      <c r="AW290" s="108"/>
      <c r="AX290" s="108"/>
      <c r="AY290" s="108"/>
      <c r="AZ290" s="108"/>
      <c r="BA290" s="108"/>
      <c r="BB290" s="108"/>
      <c r="BC290" s="108"/>
      <c r="BD290" s="108"/>
      <c r="BE290" s="108"/>
      <c r="BF290" s="108"/>
      <c r="BG290" s="108"/>
      <c r="BH290" s="108"/>
    </row>
    <row r="291" spans="1:60" outlineLevel="1">
      <c r="A291" s="109"/>
      <c r="B291" s="109"/>
      <c r="C291" s="137" t="s">
        <v>356</v>
      </c>
      <c r="D291" s="115"/>
      <c r="E291" s="119"/>
      <c r="F291" s="122"/>
      <c r="G291" s="122"/>
      <c r="H291" s="122"/>
      <c r="I291" s="122"/>
      <c r="J291" s="122"/>
      <c r="K291" s="122"/>
      <c r="L291" s="122"/>
      <c r="M291" s="122"/>
      <c r="N291" s="113"/>
      <c r="O291" s="113"/>
      <c r="P291" s="113"/>
      <c r="Q291" s="113"/>
      <c r="R291" s="113"/>
      <c r="S291" s="113"/>
      <c r="T291" s="114"/>
      <c r="U291" s="113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 t="s">
        <v>124</v>
      </c>
      <c r="AF291" s="108">
        <v>0</v>
      </c>
      <c r="AG291" s="108"/>
      <c r="AH291" s="108"/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</row>
    <row r="292" spans="1:60" ht="20.45" outlineLevel="1">
      <c r="A292" s="109">
        <v>38</v>
      </c>
      <c r="B292" s="109" t="s">
        <v>357</v>
      </c>
      <c r="C292" s="136" t="s">
        <v>358</v>
      </c>
      <c r="D292" s="113" t="s">
        <v>339</v>
      </c>
      <c r="E292" s="118">
        <v>12</v>
      </c>
      <c r="F292" s="121">
        <f>H292+J292</f>
        <v>0</v>
      </c>
      <c r="G292" s="122">
        <f>ROUND(E292*F292,2)</f>
        <v>0</v>
      </c>
      <c r="H292" s="122"/>
      <c r="I292" s="122">
        <f>ROUND(E292*H292,2)</f>
        <v>0</v>
      </c>
      <c r="J292" s="122"/>
      <c r="K292" s="122">
        <f>ROUND(E292*J292,2)</f>
        <v>0</v>
      </c>
      <c r="L292" s="122">
        <v>21</v>
      </c>
      <c r="M292" s="122">
        <f>G292*(1+L292/100)</f>
        <v>0</v>
      </c>
      <c r="N292" s="113">
        <v>0</v>
      </c>
      <c r="O292" s="113">
        <f>ROUND(E292*N292,5)</f>
        <v>0</v>
      </c>
      <c r="P292" s="113">
        <v>0</v>
      </c>
      <c r="Q292" s="113">
        <f>ROUND(E292*P292,5)</f>
        <v>0</v>
      </c>
      <c r="R292" s="113"/>
      <c r="S292" s="113"/>
      <c r="T292" s="114">
        <v>1.43</v>
      </c>
      <c r="U292" s="113">
        <f>ROUND(E292*T292,2)</f>
        <v>17.16</v>
      </c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 t="s">
        <v>122</v>
      </c>
      <c r="AF292" s="108"/>
      <c r="AG292" s="108"/>
      <c r="AH292" s="108"/>
      <c r="AI292" s="108"/>
      <c r="AJ292" s="108"/>
      <c r="AK292" s="108"/>
      <c r="AL292" s="108"/>
      <c r="AM292" s="108"/>
      <c r="AN292" s="108"/>
      <c r="AO292" s="108"/>
      <c r="AP292" s="108"/>
      <c r="AQ292" s="108"/>
      <c r="AR292" s="108"/>
      <c r="AS292" s="108"/>
      <c r="AT292" s="108"/>
      <c r="AU292" s="108"/>
      <c r="AV292" s="108"/>
      <c r="AW292" s="108"/>
      <c r="AX292" s="108"/>
      <c r="AY292" s="108"/>
      <c r="AZ292" s="108"/>
      <c r="BA292" s="108"/>
      <c r="BB292" s="108"/>
      <c r="BC292" s="108"/>
      <c r="BD292" s="108"/>
      <c r="BE292" s="108"/>
      <c r="BF292" s="108"/>
      <c r="BG292" s="108"/>
      <c r="BH292" s="108"/>
    </row>
    <row r="293" spans="1:60" outlineLevel="1">
      <c r="A293" s="109"/>
      <c r="B293" s="109"/>
      <c r="C293" s="137" t="s">
        <v>340</v>
      </c>
      <c r="D293" s="115"/>
      <c r="E293" s="119">
        <v>2</v>
      </c>
      <c r="F293" s="122"/>
      <c r="G293" s="122"/>
      <c r="H293" s="122"/>
      <c r="I293" s="122"/>
      <c r="J293" s="122"/>
      <c r="K293" s="122"/>
      <c r="L293" s="122"/>
      <c r="M293" s="122"/>
      <c r="N293" s="113"/>
      <c r="O293" s="113"/>
      <c r="P293" s="113"/>
      <c r="Q293" s="113"/>
      <c r="R293" s="113"/>
      <c r="S293" s="113"/>
      <c r="T293" s="114"/>
      <c r="U293" s="113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 t="s">
        <v>124</v>
      </c>
      <c r="AF293" s="108">
        <v>0</v>
      </c>
      <c r="AG293" s="108"/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108"/>
      <c r="BB293" s="108"/>
      <c r="BC293" s="108"/>
      <c r="BD293" s="108"/>
      <c r="BE293" s="108"/>
      <c r="BF293" s="108"/>
      <c r="BG293" s="108"/>
      <c r="BH293" s="108"/>
    </row>
    <row r="294" spans="1:60" outlineLevel="1">
      <c r="A294" s="109"/>
      <c r="B294" s="109"/>
      <c r="C294" s="137" t="s">
        <v>359</v>
      </c>
      <c r="D294" s="115"/>
      <c r="E294" s="119"/>
      <c r="F294" s="122"/>
      <c r="G294" s="122"/>
      <c r="H294" s="122"/>
      <c r="I294" s="122"/>
      <c r="J294" s="122"/>
      <c r="K294" s="122"/>
      <c r="L294" s="122"/>
      <c r="M294" s="122"/>
      <c r="N294" s="113"/>
      <c r="O294" s="113"/>
      <c r="P294" s="113"/>
      <c r="Q294" s="113"/>
      <c r="R294" s="113"/>
      <c r="S294" s="113"/>
      <c r="T294" s="114"/>
      <c r="U294" s="113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 t="s">
        <v>124</v>
      </c>
      <c r="AF294" s="108">
        <v>0</v>
      </c>
      <c r="AG294" s="108"/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10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</row>
    <row r="295" spans="1:60" outlineLevel="1">
      <c r="A295" s="109"/>
      <c r="B295" s="109"/>
      <c r="C295" s="137" t="s">
        <v>342</v>
      </c>
      <c r="D295" s="115"/>
      <c r="E295" s="119">
        <v>1</v>
      </c>
      <c r="F295" s="122"/>
      <c r="G295" s="122"/>
      <c r="H295" s="122"/>
      <c r="I295" s="122"/>
      <c r="J295" s="122"/>
      <c r="K295" s="122"/>
      <c r="L295" s="122"/>
      <c r="M295" s="122"/>
      <c r="N295" s="113"/>
      <c r="O295" s="113"/>
      <c r="P295" s="113"/>
      <c r="Q295" s="113"/>
      <c r="R295" s="113"/>
      <c r="S295" s="113"/>
      <c r="T295" s="114"/>
      <c r="U295" s="113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 t="s">
        <v>124</v>
      </c>
      <c r="AF295" s="108">
        <v>0</v>
      </c>
      <c r="AG295" s="108"/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8"/>
      <c r="BB295" s="108"/>
      <c r="BC295" s="108"/>
      <c r="BD295" s="108"/>
      <c r="BE295" s="108"/>
      <c r="BF295" s="108"/>
      <c r="BG295" s="108"/>
      <c r="BH295" s="108"/>
    </row>
    <row r="296" spans="1:60" outlineLevel="1">
      <c r="A296" s="109"/>
      <c r="B296" s="109"/>
      <c r="C296" s="137" t="s">
        <v>359</v>
      </c>
      <c r="D296" s="115"/>
      <c r="E296" s="119"/>
      <c r="F296" s="122"/>
      <c r="G296" s="122"/>
      <c r="H296" s="122"/>
      <c r="I296" s="122"/>
      <c r="J296" s="122"/>
      <c r="K296" s="122"/>
      <c r="L296" s="122"/>
      <c r="M296" s="122"/>
      <c r="N296" s="113"/>
      <c r="O296" s="113"/>
      <c r="P296" s="113"/>
      <c r="Q296" s="113"/>
      <c r="R296" s="113"/>
      <c r="S296" s="113"/>
      <c r="T296" s="114"/>
      <c r="U296" s="113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 t="s">
        <v>124</v>
      </c>
      <c r="AF296" s="108">
        <v>0</v>
      </c>
      <c r="AG296" s="108"/>
      <c r="AH296" s="108"/>
      <c r="AI296" s="108"/>
      <c r="AJ296" s="108"/>
      <c r="AK296" s="108"/>
      <c r="AL296" s="108"/>
      <c r="AM296" s="108"/>
      <c r="AN296" s="108"/>
      <c r="AO296" s="108"/>
      <c r="AP296" s="108"/>
      <c r="AQ296" s="108"/>
      <c r="AR296" s="108"/>
      <c r="AS296" s="108"/>
      <c r="AT296" s="108"/>
      <c r="AU296" s="108"/>
      <c r="AV296" s="108"/>
      <c r="AW296" s="108"/>
      <c r="AX296" s="108"/>
      <c r="AY296" s="108"/>
      <c r="AZ296" s="108"/>
      <c r="BA296" s="108"/>
      <c r="BB296" s="108"/>
      <c r="BC296" s="108"/>
      <c r="BD296" s="108"/>
      <c r="BE296" s="108"/>
      <c r="BF296" s="108"/>
      <c r="BG296" s="108"/>
      <c r="BH296" s="108"/>
    </row>
    <row r="297" spans="1:60" outlineLevel="1">
      <c r="A297" s="109"/>
      <c r="B297" s="109"/>
      <c r="C297" s="137" t="s">
        <v>343</v>
      </c>
      <c r="D297" s="115"/>
      <c r="E297" s="119">
        <v>1</v>
      </c>
      <c r="F297" s="122"/>
      <c r="G297" s="122"/>
      <c r="H297" s="122"/>
      <c r="I297" s="122"/>
      <c r="J297" s="122"/>
      <c r="K297" s="122"/>
      <c r="L297" s="122"/>
      <c r="M297" s="122"/>
      <c r="N297" s="113"/>
      <c r="O297" s="113"/>
      <c r="P297" s="113"/>
      <c r="Q297" s="113"/>
      <c r="R297" s="113"/>
      <c r="S297" s="113"/>
      <c r="T297" s="114"/>
      <c r="U297" s="113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 t="s">
        <v>124</v>
      </c>
      <c r="AF297" s="108">
        <v>0</v>
      </c>
      <c r="AG297" s="108"/>
      <c r="AH297" s="108"/>
      <c r="AI297" s="108"/>
      <c r="AJ297" s="108"/>
      <c r="AK297" s="108"/>
      <c r="AL297" s="108"/>
      <c r="AM297" s="108"/>
      <c r="AN297" s="108"/>
      <c r="AO297" s="108"/>
      <c r="AP297" s="108"/>
      <c r="AQ297" s="108"/>
      <c r="AR297" s="108"/>
      <c r="AS297" s="108"/>
      <c r="AT297" s="108"/>
      <c r="AU297" s="108"/>
      <c r="AV297" s="108"/>
      <c r="AW297" s="108"/>
      <c r="AX297" s="108"/>
      <c r="AY297" s="108"/>
      <c r="AZ297" s="108"/>
      <c r="BA297" s="108"/>
      <c r="BB297" s="108"/>
      <c r="BC297" s="108"/>
      <c r="BD297" s="108"/>
      <c r="BE297" s="108"/>
      <c r="BF297" s="108"/>
      <c r="BG297" s="108"/>
      <c r="BH297" s="108"/>
    </row>
    <row r="298" spans="1:60" outlineLevel="1">
      <c r="A298" s="109"/>
      <c r="B298" s="109"/>
      <c r="C298" s="137" t="s">
        <v>359</v>
      </c>
      <c r="D298" s="115"/>
      <c r="E298" s="119"/>
      <c r="F298" s="122"/>
      <c r="G298" s="122"/>
      <c r="H298" s="122"/>
      <c r="I298" s="122"/>
      <c r="J298" s="122"/>
      <c r="K298" s="122"/>
      <c r="L298" s="122"/>
      <c r="M298" s="122"/>
      <c r="N298" s="113"/>
      <c r="O298" s="113"/>
      <c r="P298" s="113"/>
      <c r="Q298" s="113"/>
      <c r="R298" s="113"/>
      <c r="S298" s="113"/>
      <c r="T298" s="114"/>
      <c r="U298" s="113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 t="s">
        <v>124</v>
      </c>
      <c r="AF298" s="108">
        <v>0</v>
      </c>
      <c r="AG298" s="108"/>
      <c r="AH298" s="108"/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08"/>
      <c r="AZ298" s="108"/>
      <c r="BA298" s="108"/>
      <c r="BB298" s="108"/>
      <c r="BC298" s="108"/>
      <c r="BD298" s="108"/>
      <c r="BE298" s="108"/>
      <c r="BF298" s="108"/>
      <c r="BG298" s="108"/>
      <c r="BH298" s="108"/>
    </row>
    <row r="299" spans="1:60" outlineLevel="1">
      <c r="A299" s="109"/>
      <c r="B299" s="109"/>
      <c r="C299" s="137" t="s">
        <v>352</v>
      </c>
      <c r="D299" s="115"/>
      <c r="E299" s="119">
        <v>5</v>
      </c>
      <c r="F299" s="122"/>
      <c r="G299" s="122"/>
      <c r="H299" s="122"/>
      <c r="I299" s="122"/>
      <c r="J299" s="122"/>
      <c r="K299" s="122"/>
      <c r="L299" s="122"/>
      <c r="M299" s="122"/>
      <c r="N299" s="113"/>
      <c r="O299" s="113"/>
      <c r="P299" s="113"/>
      <c r="Q299" s="113"/>
      <c r="R299" s="113"/>
      <c r="S299" s="113"/>
      <c r="T299" s="114"/>
      <c r="U299" s="113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 t="s">
        <v>124</v>
      </c>
      <c r="AF299" s="108">
        <v>0</v>
      </c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</row>
    <row r="300" spans="1:60" outlineLevel="1">
      <c r="A300" s="109"/>
      <c r="B300" s="109"/>
      <c r="C300" s="137" t="s">
        <v>360</v>
      </c>
      <c r="D300" s="115"/>
      <c r="E300" s="119"/>
      <c r="F300" s="122"/>
      <c r="G300" s="122"/>
      <c r="H300" s="122"/>
      <c r="I300" s="122"/>
      <c r="J300" s="122"/>
      <c r="K300" s="122"/>
      <c r="L300" s="122"/>
      <c r="M300" s="122"/>
      <c r="N300" s="113"/>
      <c r="O300" s="113"/>
      <c r="P300" s="113"/>
      <c r="Q300" s="113"/>
      <c r="R300" s="113"/>
      <c r="S300" s="113"/>
      <c r="T300" s="114"/>
      <c r="U300" s="113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 t="s">
        <v>124</v>
      </c>
      <c r="AF300" s="108">
        <v>0</v>
      </c>
      <c r="AG300" s="108"/>
      <c r="AH300" s="108"/>
      <c r="AI300" s="108"/>
      <c r="AJ300" s="10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8"/>
      <c r="AU300" s="108"/>
      <c r="AV300" s="108"/>
      <c r="AW300" s="108"/>
      <c r="AX300" s="108"/>
      <c r="AY300" s="108"/>
      <c r="AZ300" s="108"/>
      <c r="BA300" s="108"/>
      <c r="BB300" s="108"/>
      <c r="BC300" s="108"/>
      <c r="BD300" s="108"/>
      <c r="BE300" s="108"/>
      <c r="BF300" s="108"/>
      <c r="BG300" s="108"/>
      <c r="BH300" s="108"/>
    </row>
    <row r="301" spans="1:60" outlineLevel="1">
      <c r="A301" s="109"/>
      <c r="B301" s="109"/>
      <c r="C301" s="137" t="s">
        <v>355</v>
      </c>
      <c r="D301" s="115"/>
      <c r="E301" s="119">
        <v>3</v>
      </c>
      <c r="F301" s="122"/>
      <c r="G301" s="122"/>
      <c r="H301" s="122"/>
      <c r="I301" s="122"/>
      <c r="J301" s="122"/>
      <c r="K301" s="122"/>
      <c r="L301" s="122"/>
      <c r="M301" s="122"/>
      <c r="N301" s="113"/>
      <c r="O301" s="113"/>
      <c r="P301" s="113"/>
      <c r="Q301" s="113"/>
      <c r="R301" s="113"/>
      <c r="S301" s="113"/>
      <c r="T301" s="114"/>
      <c r="U301" s="113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 t="s">
        <v>124</v>
      </c>
      <c r="AF301" s="108">
        <v>0</v>
      </c>
      <c r="AG301" s="108"/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8"/>
      <c r="BB301" s="108"/>
      <c r="BC301" s="108"/>
      <c r="BD301" s="108"/>
      <c r="BE301" s="108"/>
      <c r="BF301" s="108"/>
      <c r="BG301" s="108"/>
      <c r="BH301" s="108"/>
    </row>
    <row r="302" spans="1:60" outlineLevel="1">
      <c r="A302" s="109"/>
      <c r="B302" s="109"/>
      <c r="C302" s="137" t="s">
        <v>359</v>
      </c>
      <c r="D302" s="115"/>
      <c r="E302" s="119"/>
      <c r="F302" s="122"/>
      <c r="G302" s="122"/>
      <c r="H302" s="122"/>
      <c r="I302" s="122"/>
      <c r="J302" s="122"/>
      <c r="K302" s="122"/>
      <c r="L302" s="122"/>
      <c r="M302" s="122"/>
      <c r="N302" s="113"/>
      <c r="O302" s="113"/>
      <c r="P302" s="113"/>
      <c r="Q302" s="113"/>
      <c r="R302" s="113"/>
      <c r="S302" s="113"/>
      <c r="T302" s="114"/>
      <c r="U302" s="113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 t="s">
        <v>124</v>
      </c>
      <c r="AF302" s="108">
        <v>0</v>
      </c>
      <c r="AG302" s="108"/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108"/>
      <c r="BB302" s="108"/>
      <c r="BC302" s="108"/>
      <c r="BD302" s="108"/>
      <c r="BE302" s="108"/>
      <c r="BF302" s="108"/>
      <c r="BG302" s="108"/>
      <c r="BH302" s="108"/>
    </row>
    <row r="303" spans="1:60" ht="20.45" outlineLevel="1">
      <c r="A303" s="109">
        <v>39</v>
      </c>
      <c r="B303" s="109" t="s">
        <v>361</v>
      </c>
      <c r="C303" s="136" t="s">
        <v>362</v>
      </c>
      <c r="D303" s="113" t="s">
        <v>339</v>
      </c>
      <c r="E303" s="118">
        <v>8</v>
      </c>
      <c r="F303" s="121">
        <f>H303+J303</f>
        <v>0</v>
      </c>
      <c r="G303" s="122">
        <f>ROUND(E303*F303,2)</f>
        <v>0</v>
      </c>
      <c r="H303" s="122"/>
      <c r="I303" s="122">
        <f>ROUND(E303*H303,2)</f>
        <v>0</v>
      </c>
      <c r="J303" s="122"/>
      <c r="K303" s="122">
        <f>ROUND(E303*J303,2)</f>
        <v>0</v>
      </c>
      <c r="L303" s="122">
        <v>21</v>
      </c>
      <c r="M303" s="122">
        <f>G303*(1+L303/100)</f>
        <v>0</v>
      </c>
      <c r="N303" s="113">
        <v>0</v>
      </c>
      <c r="O303" s="113">
        <f>ROUND(E303*N303,5)</f>
        <v>0</v>
      </c>
      <c r="P303" s="113">
        <v>0</v>
      </c>
      <c r="Q303" s="113">
        <f>ROUND(E303*P303,5)</f>
        <v>0</v>
      </c>
      <c r="R303" s="113"/>
      <c r="S303" s="113"/>
      <c r="T303" s="114">
        <v>1.69</v>
      </c>
      <c r="U303" s="113">
        <f>ROUND(E303*T303,2)</f>
        <v>13.52</v>
      </c>
      <c r="V303" s="108"/>
      <c r="W303" s="108"/>
      <c r="X303" s="108"/>
      <c r="Y303" s="108"/>
      <c r="Z303" s="108"/>
      <c r="AA303" s="108"/>
      <c r="AB303" s="108"/>
      <c r="AC303" s="108"/>
      <c r="AD303" s="108"/>
      <c r="AE303" s="108" t="s">
        <v>122</v>
      </c>
      <c r="AF303" s="108"/>
      <c r="AG303" s="108"/>
      <c r="AH303" s="108"/>
      <c r="AI303" s="108"/>
      <c r="AJ303" s="108"/>
      <c r="AK303" s="108"/>
      <c r="AL303" s="108"/>
      <c r="AM303" s="108"/>
      <c r="AN303" s="108"/>
      <c r="AO303" s="108"/>
      <c r="AP303" s="108"/>
      <c r="AQ303" s="108"/>
      <c r="AR303" s="108"/>
      <c r="AS303" s="108"/>
      <c r="AT303" s="108"/>
      <c r="AU303" s="108"/>
      <c r="AV303" s="108"/>
      <c r="AW303" s="108"/>
      <c r="AX303" s="108"/>
      <c r="AY303" s="108"/>
      <c r="AZ303" s="108"/>
      <c r="BA303" s="108"/>
      <c r="BB303" s="108"/>
      <c r="BC303" s="108"/>
      <c r="BD303" s="108"/>
      <c r="BE303" s="108"/>
      <c r="BF303" s="108"/>
      <c r="BG303" s="108"/>
      <c r="BH303" s="108"/>
    </row>
    <row r="304" spans="1:60" outlineLevel="1">
      <c r="A304" s="109"/>
      <c r="B304" s="109"/>
      <c r="C304" s="137" t="s">
        <v>344</v>
      </c>
      <c r="D304" s="115"/>
      <c r="E304" s="119">
        <v>2</v>
      </c>
      <c r="F304" s="122"/>
      <c r="G304" s="122"/>
      <c r="H304" s="122"/>
      <c r="I304" s="122"/>
      <c r="J304" s="122"/>
      <c r="K304" s="122"/>
      <c r="L304" s="122"/>
      <c r="M304" s="122"/>
      <c r="N304" s="113"/>
      <c r="O304" s="113"/>
      <c r="P304" s="113"/>
      <c r="Q304" s="113"/>
      <c r="R304" s="113"/>
      <c r="S304" s="113"/>
      <c r="T304" s="114"/>
      <c r="U304" s="113"/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 t="s">
        <v>124</v>
      </c>
      <c r="AF304" s="108">
        <v>0</v>
      </c>
      <c r="AG304" s="108"/>
      <c r="AH304" s="108"/>
      <c r="AI304" s="108"/>
      <c r="AJ304" s="108"/>
      <c r="AK304" s="108"/>
      <c r="AL304" s="108"/>
      <c r="AM304" s="108"/>
      <c r="AN304" s="108"/>
      <c r="AO304" s="108"/>
      <c r="AP304" s="108"/>
      <c r="AQ304" s="108"/>
      <c r="AR304" s="108"/>
      <c r="AS304" s="108"/>
      <c r="AT304" s="108"/>
      <c r="AU304" s="108"/>
      <c r="AV304" s="108"/>
      <c r="AW304" s="108"/>
      <c r="AX304" s="108"/>
      <c r="AY304" s="108"/>
      <c r="AZ304" s="108"/>
      <c r="BA304" s="108"/>
      <c r="BB304" s="108"/>
      <c r="BC304" s="108"/>
      <c r="BD304" s="108"/>
      <c r="BE304" s="108"/>
      <c r="BF304" s="108"/>
      <c r="BG304" s="108"/>
      <c r="BH304" s="108"/>
    </row>
    <row r="305" spans="1:60" outlineLevel="1">
      <c r="A305" s="109"/>
      <c r="B305" s="109"/>
      <c r="C305" s="137" t="s">
        <v>363</v>
      </c>
      <c r="D305" s="115"/>
      <c r="E305" s="119"/>
      <c r="F305" s="122"/>
      <c r="G305" s="122"/>
      <c r="H305" s="122"/>
      <c r="I305" s="122"/>
      <c r="J305" s="122"/>
      <c r="K305" s="122"/>
      <c r="L305" s="122"/>
      <c r="M305" s="122"/>
      <c r="N305" s="113"/>
      <c r="O305" s="113"/>
      <c r="P305" s="113"/>
      <c r="Q305" s="113"/>
      <c r="R305" s="113"/>
      <c r="S305" s="113"/>
      <c r="T305" s="114"/>
      <c r="U305" s="113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 t="s">
        <v>124</v>
      </c>
      <c r="AF305" s="108">
        <v>0</v>
      </c>
      <c r="AG305" s="108"/>
      <c r="AH305" s="108"/>
      <c r="AI305" s="108"/>
      <c r="AJ305" s="108"/>
      <c r="AK305" s="108"/>
      <c r="AL305" s="108"/>
      <c r="AM305" s="108"/>
      <c r="AN305" s="108"/>
      <c r="AO305" s="108"/>
      <c r="AP305" s="108"/>
      <c r="AQ305" s="108"/>
      <c r="AR305" s="108"/>
      <c r="AS305" s="108"/>
      <c r="AT305" s="108"/>
      <c r="AU305" s="108"/>
      <c r="AV305" s="108"/>
      <c r="AW305" s="108"/>
      <c r="AX305" s="108"/>
      <c r="AY305" s="108"/>
      <c r="AZ305" s="108"/>
      <c r="BA305" s="108"/>
      <c r="BB305" s="108"/>
      <c r="BC305" s="108"/>
      <c r="BD305" s="108"/>
      <c r="BE305" s="108"/>
      <c r="BF305" s="108"/>
      <c r="BG305" s="108"/>
      <c r="BH305" s="108"/>
    </row>
    <row r="306" spans="1:60" outlineLevel="1">
      <c r="A306" s="109"/>
      <c r="B306" s="109"/>
      <c r="C306" s="137" t="s">
        <v>346</v>
      </c>
      <c r="D306" s="115"/>
      <c r="E306" s="119">
        <v>2</v>
      </c>
      <c r="F306" s="122"/>
      <c r="G306" s="122"/>
      <c r="H306" s="122"/>
      <c r="I306" s="122"/>
      <c r="J306" s="122"/>
      <c r="K306" s="122"/>
      <c r="L306" s="122"/>
      <c r="M306" s="122"/>
      <c r="N306" s="113"/>
      <c r="O306" s="113"/>
      <c r="P306" s="113"/>
      <c r="Q306" s="113"/>
      <c r="R306" s="113"/>
      <c r="S306" s="113"/>
      <c r="T306" s="114"/>
      <c r="U306" s="113"/>
      <c r="V306" s="108"/>
      <c r="W306" s="108"/>
      <c r="X306" s="108"/>
      <c r="Y306" s="108"/>
      <c r="Z306" s="108"/>
      <c r="AA306" s="108"/>
      <c r="AB306" s="108"/>
      <c r="AC306" s="108"/>
      <c r="AD306" s="108"/>
      <c r="AE306" s="108" t="s">
        <v>124</v>
      </c>
      <c r="AF306" s="108">
        <v>0</v>
      </c>
      <c r="AG306" s="108"/>
      <c r="AH306" s="108"/>
      <c r="AI306" s="108"/>
      <c r="AJ306" s="108"/>
      <c r="AK306" s="108"/>
      <c r="AL306" s="108"/>
      <c r="AM306" s="108"/>
      <c r="AN306" s="108"/>
      <c r="AO306" s="108"/>
      <c r="AP306" s="108"/>
      <c r="AQ306" s="108"/>
      <c r="AR306" s="108"/>
      <c r="AS306" s="108"/>
      <c r="AT306" s="108"/>
      <c r="AU306" s="108"/>
      <c r="AV306" s="108"/>
      <c r="AW306" s="108"/>
      <c r="AX306" s="108"/>
      <c r="AY306" s="108"/>
      <c r="AZ306" s="108"/>
      <c r="BA306" s="108"/>
      <c r="BB306" s="108"/>
      <c r="BC306" s="108"/>
      <c r="BD306" s="108"/>
      <c r="BE306" s="108"/>
      <c r="BF306" s="108"/>
      <c r="BG306" s="108"/>
      <c r="BH306" s="108"/>
    </row>
    <row r="307" spans="1:60" outlineLevel="1">
      <c r="A307" s="109"/>
      <c r="B307" s="109"/>
      <c r="C307" s="137" t="s">
        <v>364</v>
      </c>
      <c r="D307" s="115"/>
      <c r="E307" s="119"/>
      <c r="F307" s="122"/>
      <c r="G307" s="122"/>
      <c r="H307" s="122"/>
      <c r="I307" s="122"/>
      <c r="J307" s="122"/>
      <c r="K307" s="122"/>
      <c r="L307" s="122"/>
      <c r="M307" s="122"/>
      <c r="N307" s="113"/>
      <c r="O307" s="113"/>
      <c r="P307" s="113"/>
      <c r="Q307" s="113"/>
      <c r="R307" s="113"/>
      <c r="S307" s="113"/>
      <c r="T307" s="114"/>
      <c r="U307" s="113"/>
      <c r="V307" s="108"/>
      <c r="W307" s="108"/>
      <c r="X307" s="108"/>
      <c r="Y307" s="108"/>
      <c r="Z307" s="108"/>
      <c r="AA307" s="108"/>
      <c r="AB307" s="108"/>
      <c r="AC307" s="108"/>
      <c r="AD307" s="108"/>
      <c r="AE307" s="108" t="s">
        <v>124</v>
      </c>
      <c r="AF307" s="108">
        <v>0</v>
      </c>
      <c r="AG307" s="108"/>
      <c r="AH307" s="108"/>
      <c r="AI307" s="108"/>
      <c r="AJ307" s="108"/>
      <c r="AK307" s="108"/>
      <c r="AL307" s="108"/>
      <c r="AM307" s="108"/>
      <c r="AN307" s="108"/>
      <c r="AO307" s="108"/>
      <c r="AP307" s="108"/>
      <c r="AQ307" s="108"/>
      <c r="AR307" s="108"/>
      <c r="AS307" s="108"/>
      <c r="AT307" s="108"/>
      <c r="AU307" s="108"/>
      <c r="AV307" s="108"/>
      <c r="AW307" s="108"/>
      <c r="AX307" s="108"/>
      <c r="AY307" s="108"/>
      <c r="AZ307" s="108"/>
      <c r="BA307" s="108"/>
      <c r="BB307" s="108"/>
      <c r="BC307" s="108"/>
      <c r="BD307" s="108"/>
      <c r="BE307" s="108"/>
      <c r="BF307" s="108"/>
      <c r="BG307" s="108"/>
      <c r="BH307" s="108"/>
    </row>
    <row r="308" spans="1:60" outlineLevel="1">
      <c r="A308" s="109"/>
      <c r="B308" s="109"/>
      <c r="C308" s="137" t="s">
        <v>348</v>
      </c>
      <c r="D308" s="115"/>
      <c r="E308" s="119">
        <v>2</v>
      </c>
      <c r="F308" s="122"/>
      <c r="G308" s="122"/>
      <c r="H308" s="122"/>
      <c r="I308" s="122"/>
      <c r="J308" s="122"/>
      <c r="K308" s="122"/>
      <c r="L308" s="122"/>
      <c r="M308" s="122"/>
      <c r="N308" s="113"/>
      <c r="O308" s="113"/>
      <c r="P308" s="113"/>
      <c r="Q308" s="113"/>
      <c r="R308" s="113"/>
      <c r="S308" s="113"/>
      <c r="T308" s="114"/>
      <c r="U308" s="113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 t="s">
        <v>124</v>
      </c>
      <c r="AF308" s="108">
        <v>0</v>
      </c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8"/>
      <c r="BB308" s="108"/>
      <c r="BC308" s="108"/>
      <c r="BD308" s="108"/>
      <c r="BE308" s="108"/>
      <c r="BF308" s="108"/>
      <c r="BG308" s="108"/>
      <c r="BH308" s="108"/>
    </row>
    <row r="309" spans="1:60" outlineLevel="1">
      <c r="A309" s="109"/>
      <c r="B309" s="109"/>
      <c r="C309" s="137" t="s">
        <v>365</v>
      </c>
      <c r="D309" s="115"/>
      <c r="E309" s="119"/>
      <c r="F309" s="122"/>
      <c r="G309" s="122"/>
      <c r="H309" s="122"/>
      <c r="I309" s="122"/>
      <c r="J309" s="122"/>
      <c r="K309" s="122"/>
      <c r="L309" s="122"/>
      <c r="M309" s="122"/>
      <c r="N309" s="113"/>
      <c r="O309" s="113"/>
      <c r="P309" s="113"/>
      <c r="Q309" s="113"/>
      <c r="R309" s="113"/>
      <c r="S309" s="113"/>
      <c r="T309" s="114"/>
      <c r="U309" s="113"/>
      <c r="V309" s="108"/>
      <c r="W309" s="108"/>
      <c r="X309" s="108"/>
      <c r="Y309" s="108"/>
      <c r="Z309" s="108"/>
      <c r="AA309" s="108"/>
      <c r="AB309" s="108"/>
      <c r="AC309" s="108"/>
      <c r="AD309" s="108"/>
      <c r="AE309" s="108" t="s">
        <v>124</v>
      </c>
      <c r="AF309" s="108">
        <v>0</v>
      </c>
      <c r="AG309" s="108"/>
      <c r="AH309" s="108"/>
      <c r="AI309" s="108"/>
      <c r="AJ309" s="108"/>
      <c r="AK309" s="108"/>
      <c r="AL309" s="108"/>
      <c r="AM309" s="108"/>
      <c r="AN309" s="108"/>
      <c r="AO309" s="108"/>
      <c r="AP309" s="108"/>
      <c r="AQ309" s="108"/>
      <c r="AR309" s="108"/>
      <c r="AS309" s="108"/>
      <c r="AT309" s="108"/>
      <c r="AU309" s="108"/>
      <c r="AV309" s="108"/>
      <c r="AW309" s="108"/>
      <c r="AX309" s="108"/>
      <c r="AY309" s="108"/>
      <c r="AZ309" s="108"/>
      <c r="BA309" s="108"/>
      <c r="BB309" s="108"/>
      <c r="BC309" s="108"/>
      <c r="BD309" s="108"/>
      <c r="BE309" s="108"/>
      <c r="BF309" s="108"/>
      <c r="BG309" s="108"/>
      <c r="BH309" s="108"/>
    </row>
    <row r="310" spans="1:60" outlineLevel="1">
      <c r="A310" s="109"/>
      <c r="B310" s="109"/>
      <c r="C310" s="137" t="s">
        <v>350</v>
      </c>
      <c r="D310" s="115"/>
      <c r="E310" s="119">
        <v>2</v>
      </c>
      <c r="F310" s="122"/>
      <c r="G310" s="122"/>
      <c r="H310" s="122"/>
      <c r="I310" s="122"/>
      <c r="J310" s="122"/>
      <c r="K310" s="122"/>
      <c r="L310" s="122"/>
      <c r="M310" s="122"/>
      <c r="N310" s="113"/>
      <c r="O310" s="113"/>
      <c r="P310" s="113"/>
      <c r="Q310" s="113"/>
      <c r="R310" s="113"/>
      <c r="S310" s="113"/>
      <c r="T310" s="114"/>
      <c r="U310" s="113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 t="s">
        <v>124</v>
      </c>
      <c r="AF310" s="108">
        <v>0</v>
      </c>
      <c r="AG310" s="108"/>
      <c r="AH310" s="108"/>
      <c r="AI310" s="108"/>
      <c r="AJ310" s="108"/>
      <c r="AK310" s="108"/>
      <c r="AL310" s="108"/>
      <c r="AM310" s="108"/>
      <c r="AN310" s="108"/>
      <c r="AO310" s="108"/>
      <c r="AP310" s="108"/>
      <c r="AQ310" s="108"/>
      <c r="AR310" s="108"/>
      <c r="AS310" s="108"/>
      <c r="AT310" s="108"/>
      <c r="AU310" s="108"/>
      <c r="AV310" s="108"/>
      <c r="AW310" s="108"/>
      <c r="AX310" s="108"/>
      <c r="AY310" s="108"/>
      <c r="AZ310" s="108"/>
      <c r="BA310" s="108"/>
      <c r="BB310" s="108"/>
      <c r="BC310" s="108"/>
      <c r="BD310" s="108"/>
      <c r="BE310" s="108"/>
      <c r="BF310" s="108"/>
      <c r="BG310" s="108"/>
      <c r="BH310" s="108"/>
    </row>
    <row r="311" spans="1:60" outlineLevel="1">
      <c r="A311" s="109"/>
      <c r="B311" s="109"/>
      <c r="C311" s="137" t="s">
        <v>366</v>
      </c>
      <c r="D311" s="115"/>
      <c r="E311" s="119"/>
      <c r="F311" s="122"/>
      <c r="G311" s="122"/>
      <c r="H311" s="122"/>
      <c r="I311" s="122"/>
      <c r="J311" s="122"/>
      <c r="K311" s="122"/>
      <c r="L311" s="122"/>
      <c r="M311" s="122"/>
      <c r="N311" s="113"/>
      <c r="O311" s="113"/>
      <c r="P311" s="113"/>
      <c r="Q311" s="113"/>
      <c r="R311" s="113"/>
      <c r="S311" s="113"/>
      <c r="T311" s="114"/>
      <c r="U311" s="113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 t="s">
        <v>124</v>
      </c>
      <c r="AF311" s="108">
        <v>0</v>
      </c>
      <c r="AG311" s="108"/>
      <c r="AH311" s="108"/>
      <c r="AI311" s="108"/>
      <c r="AJ311" s="108"/>
      <c r="AK311" s="108"/>
      <c r="AL311" s="108"/>
      <c r="AM311" s="108"/>
      <c r="AN311" s="108"/>
      <c r="AO311" s="108"/>
      <c r="AP311" s="108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108"/>
      <c r="BB311" s="108"/>
      <c r="BC311" s="108"/>
      <c r="BD311" s="108"/>
      <c r="BE311" s="108"/>
      <c r="BF311" s="108"/>
      <c r="BG311" s="108"/>
      <c r="BH311" s="108"/>
    </row>
    <row r="312" spans="1:60" outlineLevel="1">
      <c r="A312" s="109"/>
      <c r="B312" s="109"/>
      <c r="C312" s="137" t="s">
        <v>367</v>
      </c>
      <c r="D312" s="115"/>
      <c r="E312" s="119"/>
      <c r="F312" s="122"/>
      <c r="G312" s="122"/>
      <c r="H312" s="122"/>
      <c r="I312" s="122"/>
      <c r="J312" s="122"/>
      <c r="K312" s="122"/>
      <c r="L312" s="122"/>
      <c r="M312" s="122"/>
      <c r="N312" s="113"/>
      <c r="O312" s="113"/>
      <c r="P312" s="113"/>
      <c r="Q312" s="113"/>
      <c r="R312" s="113"/>
      <c r="S312" s="113"/>
      <c r="T312" s="114"/>
      <c r="U312" s="113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 t="s">
        <v>124</v>
      </c>
      <c r="AF312" s="108">
        <v>0</v>
      </c>
      <c r="AG312" s="108"/>
      <c r="AH312" s="108"/>
      <c r="AI312" s="108"/>
      <c r="AJ312" s="108"/>
      <c r="AK312" s="108"/>
      <c r="AL312" s="108"/>
      <c r="AM312" s="108"/>
      <c r="AN312" s="108"/>
      <c r="AO312" s="108"/>
      <c r="AP312" s="108"/>
      <c r="AQ312" s="108"/>
      <c r="AR312" s="108"/>
      <c r="AS312" s="108"/>
      <c r="AT312" s="108"/>
      <c r="AU312" s="108"/>
      <c r="AV312" s="108"/>
      <c r="AW312" s="108"/>
      <c r="AX312" s="108"/>
      <c r="AY312" s="108"/>
      <c r="AZ312" s="108"/>
      <c r="BA312" s="108"/>
      <c r="BB312" s="108"/>
      <c r="BC312" s="108"/>
      <c r="BD312" s="108"/>
      <c r="BE312" s="108"/>
      <c r="BF312" s="108"/>
      <c r="BG312" s="108"/>
      <c r="BH312" s="108"/>
    </row>
    <row r="313" spans="1:60">
      <c r="A313" s="110" t="s">
        <v>117</v>
      </c>
      <c r="B313" s="110" t="s">
        <v>70</v>
      </c>
      <c r="C313" s="138" t="s">
        <v>71</v>
      </c>
      <c r="D313" s="116"/>
      <c r="E313" s="120"/>
      <c r="F313" s="123"/>
      <c r="G313" s="123">
        <f>SUMIF(AE314:AE366,"&lt;&gt;NOR",G314:G366)</f>
        <v>0</v>
      </c>
      <c r="H313" s="123"/>
      <c r="I313" s="123">
        <f>SUM(I314:I366)</f>
        <v>0</v>
      </c>
      <c r="J313" s="123"/>
      <c r="K313" s="123">
        <f>SUM(K314:K366)</f>
        <v>0</v>
      </c>
      <c r="L313" s="123"/>
      <c r="M313" s="123">
        <f>SUM(M314:M366)</f>
        <v>0</v>
      </c>
      <c r="N313" s="116"/>
      <c r="O313" s="116">
        <f>SUM(O314:O366)</f>
        <v>54.749499999999998</v>
      </c>
      <c r="P313" s="116"/>
      <c r="Q313" s="116">
        <f>SUM(Q314:Q366)</f>
        <v>55.94473</v>
      </c>
      <c r="R313" s="116"/>
      <c r="S313" s="116"/>
      <c r="T313" s="117"/>
      <c r="U313" s="116">
        <f>SUM(U314:U366)</f>
        <v>3691.55</v>
      </c>
      <c r="AE313" t="s">
        <v>118</v>
      </c>
    </row>
    <row r="314" spans="1:60" outlineLevel="1">
      <c r="A314" s="109">
        <v>40</v>
      </c>
      <c r="B314" s="109" t="s">
        <v>368</v>
      </c>
      <c r="C314" s="136" t="s">
        <v>369</v>
      </c>
      <c r="D314" s="113" t="s">
        <v>132</v>
      </c>
      <c r="E314" s="118">
        <v>4306.3904000000002</v>
      </c>
      <c r="F314" s="121">
        <f>H314+J314</f>
        <v>0</v>
      </c>
      <c r="G314" s="122">
        <f>ROUND(E314*F314,2)</f>
        <v>0</v>
      </c>
      <c r="H314" s="122"/>
      <c r="I314" s="122">
        <f>ROUND(E314*H314,2)</f>
        <v>0</v>
      </c>
      <c r="J314" s="122"/>
      <c r="K314" s="122">
        <f>ROUND(E314*J314,2)</f>
        <v>0</v>
      </c>
      <c r="L314" s="122">
        <v>21</v>
      </c>
      <c r="M314" s="122">
        <f>G314*(1+L314/100)</f>
        <v>0</v>
      </c>
      <c r="N314" s="113">
        <v>0</v>
      </c>
      <c r="O314" s="113">
        <f>ROUND(E314*N314,5)</f>
        <v>0</v>
      </c>
      <c r="P314" s="113">
        <v>7.0000000000000001E-3</v>
      </c>
      <c r="Q314" s="113">
        <f>ROUND(E314*P314,5)</f>
        <v>30.144729999999999</v>
      </c>
      <c r="R314" s="113"/>
      <c r="S314" s="113"/>
      <c r="T314" s="114">
        <v>0.06</v>
      </c>
      <c r="U314" s="113">
        <f>ROUND(E314*T314,2)</f>
        <v>258.38</v>
      </c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 t="s">
        <v>122</v>
      </c>
      <c r="AF314" s="108"/>
      <c r="AG314" s="108"/>
      <c r="AH314" s="108"/>
      <c r="AI314" s="108"/>
      <c r="AJ314" s="108"/>
      <c r="AK314" s="108"/>
      <c r="AL314" s="108"/>
      <c r="AM314" s="108"/>
      <c r="AN314" s="108"/>
      <c r="AO314" s="108"/>
      <c r="AP314" s="108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108"/>
      <c r="BB314" s="108"/>
      <c r="BC314" s="108"/>
      <c r="BD314" s="108"/>
      <c r="BE314" s="108"/>
      <c r="BF314" s="108"/>
      <c r="BG314" s="108"/>
      <c r="BH314" s="108"/>
    </row>
    <row r="315" spans="1:60" outlineLevel="1">
      <c r="A315" s="109"/>
      <c r="B315" s="109"/>
      <c r="C315" s="137" t="s">
        <v>370</v>
      </c>
      <c r="D315" s="115"/>
      <c r="E315" s="119">
        <v>527.52</v>
      </c>
      <c r="F315" s="122"/>
      <c r="G315" s="122"/>
      <c r="H315" s="122"/>
      <c r="I315" s="122"/>
      <c r="J315" s="122"/>
      <c r="K315" s="122"/>
      <c r="L315" s="122"/>
      <c r="M315" s="122"/>
      <c r="N315" s="113"/>
      <c r="O315" s="113"/>
      <c r="P315" s="113"/>
      <c r="Q315" s="113"/>
      <c r="R315" s="113"/>
      <c r="S315" s="113"/>
      <c r="T315" s="114"/>
      <c r="U315" s="113"/>
      <c r="V315" s="108"/>
      <c r="W315" s="108"/>
      <c r="X315" s="108"/>
      <c r="Y315" s="108"/>
      <c r="Z315" s="108"/>
      <c r="AA315" s="108"/>
      <c r="AB315" s="108"/>
      <c r="AC315" s="108"/>
      <c r="AD315" s="108"/>
      <c r="AE315" s="108" t="s">
        <v>124</v>
      </c>
      <c r="AF315" s="108">
        <v>0</v>
      </c>
      <c r="AG315" s="108"/>
      <c r="AH315" s="108"/>
      <c r="AI315" s="108"/>
      <c r="AJ315" s="108"/>
      <c r="AK315" s="108"/>
      <c r="AL315" s="108"/>
      <c r="AM315" s="108"/>
      <c r="AN315" s="108"/>
      <c r="AO315" s="108"/>
      <c r="AP315" s="108"/>
      <c r="AQ315" s="108"/>
      <c r="AR315" s="108"/>
      <c r="AS315" s="108"/>
      <c r="AT315" s="108"/>
      <c r="AU315" s="108"/>
      <c r="AV315" s="108"/>
      <c r="AW315" s="108"/>
      <c r="AX315" s="108"/>
      <c r="AY315" s="108"/>
      <c r="AZ315" s="108"/>
      <c r="BA315" s="108"/>
      <c r="BB315" s="108"/>
      <c r="BC315" s="108"/>
      <c r="BD315" s="108"/>
      <c r="BE315" s="108"/>
      <c r="BF315" s="108"/>
      <c r="BG315" s="108"/>
      <c r="BH315" s="108"/>
    </row>
    <row r="316" spans="1:60" outlineLevel="1">
      <c r="A316" s="109"/>
      <c r="B316" s="109"/>
      <c r="C316" s="137" t="s">
        <v>371</v>
      </c>
      <c r="D316" s="115"/>
      <c r="E316" s="119">
        <v>57.036000000000001</v>
      </c>
      <c r="F316" s="122"/>
      <c r="G316" s="122"/>
      <c r="H316" s="122"/>
      <c r="I316" s="122"/>
      <c r="J316" s="122"/>
      <c r="K316" s="122"/>
      <c r="L316" s="122"/>
      <c r="M316" s="122"/>
      <c r="N316" s="113"/>
      <c r="O316" s="113"/>
      <c r="P316" s="113"/>
      <c r="Q316" s="113"/>
      <c r="R316" s="113"/>
      <c r="S316" s="113"/>
      <c r="T316" s="114"/>
      <c r="U316" s="113"/>
      <c r="V316" s="108"/>
      <c r="W316" s="108"/>
      <c r="X316" s="108"/>
      <c r="Y316" s="108"/>
      <c r="Z316" s="108"/>
      <c r="AA316" s="108"/>
      <c r="AB316" s="108"/>
      <c r="AC316" s="108"/>
      <c r="AD316" s="108"/>
      <c r="AE316" s="108" t="s">
        <v>124</v>
      </c>
      <c r="AF316" s="108">
        <v>0</v>
      </c>
      <c r="AG316" s="108"/>
      <c r="AH316" s="108"/>
      <c r="AI316" s="108"/>
      <c r="AJ316" s="108"/>
      <c r="AK316" s="108"/>
      <c r="AL316" s="108"/>
      <c r="AM316" s="108"/>
      <c r="AN316" s="108"/>
      <c r="AO316" s="108"/>
      <c r="AP316" s="108"/>
      <c r="AQ316" s="108"/>
      <c r="AR316" s="108"/>
      <c r="AS316" s="108"/>
      <c r="AT316" s="108"/>
      <c r="AU316" s="108"/>
      <c r="AV316" s="108"/>
      <c r="AW316" s="108"/>
      <c r="AX316" s="108"/>
      <c r="AY316" s="108"/>
      <c r="AZ316" s="108"/>
      <c r="BA316" s="108"/>
      <c r="BB316" s="108"/>
      <c r="BC316" s="108"/>
      <c r="BD316" s="108"/>
      <c r="BE316" s="108"/>
      <c r="BF316" s="108"/>
      <c r="BG316" s="108"/>
      <c r="BH316" s="108"/>
    </row>
    <row r="317" spans="1:60" ht="20.45" outlineLevel="1">
      <c r="A317" s="109"/>
      <c r="B317" s="109"/>
      <c r="C317" s="137" t="s">
        <v>372</v>
      </c>
      <c r="D317" s="115"/>
      <c r="E317" s="119">
        <v>651.37699999999995</v>
      </c>
      <c r="F317" s="122"/>
      <c r="G317" s="122"/>
      <c r="H317" s="122"/>
      <c r="I317" s="122"/>
      <c r="J317" s="122"/>
      <c r="K317" s="122"/>
      <c r="L317" s="122"/>
      <c r="M317" s="122"/>
      <c r="N317" s="113"/>
      <c r="O317" s="113"/>
      <c r="P317" s="113"/>
      <c r="Q317" s="113"/>
      <c r="R317" s="113"/>
      <c r="S317" s="113"/>
      <c r="T317" s="114"/>
      <c r="U317" s="113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 t="s">
        <v>124</v>
      </c>
      <c r="AF317" s="108">
        <v>0</v>
      </c>
      <c r="AG317" s="108"/>
      <c r="AH317" s="108"/>
      <c r="AI317" s="108"/>
      <c r="AJ317" s="108"/>
      <c r="AK317" s="108"/>
      <c r="AL317" s="108"/>
      <c r="AM317" s="108"/>
      <c r="AN317" s="108"/>
      <c r="AO317" s="108"/>
      <c r="AP317" s="108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108"/>
      <c r="BB317" s="108"/>
      <c r="BC317" s="108"/>
      <c r="BD317" s="108"/>
      <c r="BE317" s="108"/>
      <c r="BF317" s="108"/>
      <c r="BG317" s="108"/>
      <c r="BH317" s="108"/>
    </row>
    <row r="318" spans="1:60" outlineLevel="1">
      <c r="A318" s="109"/>
      <c r="B318" s="109"/>
      <c r="C318" s="137" t="s">
        <v>373</v>
      </c>
      <c r="D318" s="115"/>
      <c r="E318" s="119">
        <v>212.17</v>
      </c>
      <c r="F318" s="122"/>
      <c r="G318" s="122"/>
      <c r="H318" s="122"/>
      <c r="I318" s="122"/>
      <c r="J318" s="122"/>
      <c r="K318" s="122"/>
      <c r="L318" s="122"/>
      <c r="M318" s="122"/>
      <c r="N318" s="113"/>
      <c r="O318" s="113"/>
      <c r="P318" s="113"/>
      <c r="Q318" s="113"/>
      <c r="R318" s="113"/>
      <c r="S318" s="113"/>
      <c r="T318" s="114"/>
      <c r="U318" s="113"/>
      <c r="V318" s="108"/>
      <c r="W318" s="108"/>
      <c r="X318" s="108"/>
      <c r="Y318" s="108"/>
      <c r="Z318" s="108"/>
      <c r="AA318" s="108"/>
      <c r="AB318" s="108"/>
      <c r="AC318" s="108"/>
      <c r="AD318" s="108"/>
      <c r="AE318" s="108" t="s">
        <v>124</v>
      </c>
      <c r="AF318" s="108">
        <v>0</v>
      </c>
      <c r="AG318" s="108"/>
      <c r="AH318" s="108"/>
      <c r="AI318" s="108"/>
      <c r="AJ318" s="108"/>
      <c r="AK318" s="108"/>
      <c r="AL318" s="108"/>
      <c r="AM318" s="108"/>
      <c r="AN318" s="108"/>
      <c r="AO318" s="108"/>
      <c r="AP318" s="108"/>
      <c r="AQ318" s="108"/>
      <c r="AR318" s="108"/>
      <c r="AS318" s="108"/>
      <c r="AT318" s="108"/>
      <c r="AU318" s="108"/>
      <c r="AV318" s="108"/>
      <c r="AW318" s="108"/>
      <c r="AX318" s="108"/>
      <c r="AY318" s="108"/>
      <c r="AZ318" s="108"/>
      <c r="BA318" s="108"/>
      <c r="BB318" s="108"/>
      <c r="BC318" s="108"/>
      <c r="BD318" s="108"/>
      <c r="BE318" s="108"/>
      <c r="BF318" s="108"/>
      <c r="BG318" s="108"/>
      <c r="BH318" s="108"/>
    </row>
    <row r="319" spans="1:60" outlineLevel="1">
      <c r="A319" s="109"/>
      <c r="B319" s="109"/>
      <c r="C319" s="137" t="s">
        <v>374</v>
      </c>
      <c r="D319" s="115"/>
      <c r="E319" s="119">
        <v>359.548</v>
      </c>
      <c r="F319" s="122"/>
      <c r="G319" s="122"/>
      <c r="H319" s="122"/>
      <c r="I319" s="122"/>
      <c r="J319" s="122"/>
      <c r="K319" s="122"/>
      <c r="L319" s="122"/>
      <c r="M319" s="122"/>
      <c r="N319" s="113"/>
      <c r="O319" s="113"/>
      <c r="P319" s="113"/>
      <c r="Q319" s="113"/>
      <c r="R319" s="113"/>
      <c r="S319" s="113"/>
      <c r="T319" s="114"/>
      <c r="U319" s="113"/>
      <c r="V319" s="108"/>
      <c r="W319" s="108"/>
      <c r="X319" s="108"/>
      <c r="Y319" s="108"/>
      <c r="Z319" s="108"/>
      <c r="AA319" s="108"/>
      <c r="AB319" s="108"/>
      <c r="AC319" s="108"/>
      <c r="AD319" s="108"/>
      <c r="AE319" s="108" t="s">
        <v>124</v>
      </c>
      <c r="AF319" s="108">
        <v>0</v>
      </c>
      <c r="AG319" s="108"/>
      <c r="AH319" s="108"/>
      <c r="AI319" s="108"/>
      <c r="AJ319" s="108"/>
      <c r="AK319" s="108"/>
      <c r="AL319" s="108"/>
      <c r="AM319" s="108"/>
      <c r="AN319" s="108"/>
      <c r="AO319" s="108"/>
      <c r="AP319" s="108"/>
      <c r="AQ319" s="108"/>
      <c r="AR319" s="108"/>
      <c r="AS319" s="108"/>
      <c r="AT319" s="108"/>
      <c r="AU319" s="108"/>
      <c r="AV319" s="108"/>
      <c r="AW319" s="108"/>
      <c r="AX319" s="108"/>
      <c r="AY319" s="108"/>
      <c r="AZ319" s="108"/>
      <c r="BA319" s="108"/>
      <c r="BB319" s="108"/>
      <c r="BC319" s="108"/>
      <c r="BD319" s="108"/>
      <c r="BE319" s="108"/>
      <c r="BF319" s="108"/>
      <c r="BG319" s="108"/>
      <c r="BH319" s="108"/>
    </row>
    <row r="320" spans="1:60" outlineLevel="1">
      <c r="A320" s="109"/>
      <c r="B320" s="109"/>
      <c r="C320" s="137" t="s">
        <v>375</v>
      </c>
      <c r="D320" s="115"/>
      <c r="E320" s="119">
        <v>371.86799999999999</v>
      </c>
      <c r="F320" s="122"/>
      <c r="G320" s="122"/>
      <c r="H320" s="122"/>
      <c r="I320" s="122"/>
      <c r="J320" s="122"/>
      <c r="K320" s="122"/>
      <c r="L320" s="122"/>
      <c r="M320" s="122"/>
      <c r="N320" s="113"/>
      <c r="O320" s="113"/>
      <c r="P320" s="113"/>
      <c r="Q320" s="113"/>
      <c r="R320" s="113"/>
      <c r="S320" s="113"/>
      <c r="T320" s="114"/>
      <c r="U320" s="113"/>
      <c r="V320" s="108"/>
      <c r="W320" s="108"/>
      <c r="X320" s="108"/>
      <c r="Y320" s="108"/>
      <c r="Z320" s="108"/>
      <c r="AA320" s="108"/>
      <c r="AB320" s="108"/>
      <c r="AC320" s="108"/>
      <c r="AD320" s="108"/>
      <c r="AE320" s="108" t="s">
        <v>124</v>
      </c>
      <c r="AF320" s="108">
        <v>0</v>
      </c>
      <c r="AG320" s="108"/>
      <c r="AH320" s="108"/>
      <c r="AI320" s="108"/>
      <c r="AJ320" s="108"/>
      <c r="AK320" s="108"/>
      <c r="AL320" s="108"/>
      <c r="AM320" s="108"/>
      <c r="AN320" s="108"/>
      <c r="AO320" s="108"/>
      <c r="AP320" s="108"/>
      <c r="AQ320" s="108"/>
      <c r="AR320" s="108"/>
      <c r="AS320" s="108"/>
      <c r="AT320" s="108"/>
      <c r="AU320" s="108"/>
      <c r="AV320" s="108"/>
      <c r="AW320" s="108"/>
      <c r="AX320" s="108"/>
      <c r="AY320" s="108"/>
      <c r="AZ320" s="108"/>
      <c r="BA320" s="108"/>
      <c r="BB320" s="108"/>
      <c r="BC320" s="108"/>
      <c r="BD320" s="108"/>
      <c r="BE320" s="108"/>
      <c r="BF320" s="108"/>
      <c r="BG320" s="108"/>
      <c r="BH320" s="108"/>
    </row>
    <row r="321" spans="1:60" outlineLevel="1">
      <c r="A321" s="109"/>
      <c r="B321" s="109"/>
      <c r="C321" s="137" t="s">
        <v>376</v>
      </c>
      <c r="D321" s="115"/>
      <c r="E321" s="119">
        <v>83.1387</v>
      </c>
      <c r="F321" s="122"/>
      <c r="G321" s="122"/>
      <c r="H321" s="122"/>
      <c r="I321" s="122"/>
      <c r="J321" s="122"/>
      <c r="K321" s="122"/>
      <c r="L321" s="122"/>
      <c r="M321" s="122"/>
      <c r="N321" s="113"/>
      <c r="O321" s="113"/>
      <c r="P321" s="113"/>
      <c r="Q321" s="113"/>
      <c r="R321" s="113"/>
      <c r="S321" s="113"/>
      <c r="T321" s="114"/>
      <c r="U321" s="113"/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 t="s">
        <v>124</v>
      </c>
      <c r="AF321" s="108">
        <v>0</v>
      </c>
      <c r="AG321" s="108"/>
      <c r="AH321" s="108"/>
      <c r="AI321" s="108"/>
      <c r="AJ321" s="108"/>
      <c r="AK321" s="108"/>
      <c r="AL321" s="108"/>
      <c r="AM321" s="108"/>
      <c r="AN321" s="108"/>
      <c r="AO321" s="108"/>
      <c r="AP321" s="108"/>
      <c r="AQ321" s="108"/>
      <c r="AR321" s="108"/>
      <c r="AS321" s="108"/>
      <c r="AT321" s="108"/>
      <c r="AU321" s="108"/>
      <c r="AV321" s="108"/>
      <c r="AW321" s="108"/>
      <c r="AX321" s="108"/>
      <c r="AY321" s="108"/>
      <c r="AZ321" s="108"/>
      <c r="BA321" s="108"/>
      <c r="BB321" s="108"/>
      <c r="BC321" s="108"/>
      <c r="BD321" s="108"/>
      <c r="BE321" s="108"/>
      <c r="BF321" s="108"/>
      <c r="BG321" s="108"/>
      <c r="BH321" s="108"/>
    </row>
    <row r="322" spans="1:60" outlineLevel="1">
      <c r="A322" s="109"/>
      <c r="B322" s="109"/>
      <c r="C322" s="137" t="s">
        <v>377</v>
      </c>
      <c r="D322" s="115"/>
      <c r="E322" s="119">
        <v>264.24</v>
      </c>
      <c r="F322" s="122"/>
      <c r="G322" s="122"/>
      <c r="H322" s="122"/>
      <c r="I322" s="122"/>
      <c r="J322" s="122"/>
      <c r="K322" s="122"/>
      <c r="L322" s="122"/>
      <c r="M322" s="122"/>
      <c r="N322" s="113"/>
      <c r="O322" s="113"/>
      <c r="P322" s="113"/>
      <c r="Q322" s="113"/>
      <c r="R322" s="113"/>
      <c r="S322" s="113"/>
      <c r="T322" s="114"/>
      <c r="U322" s="113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 t="s">
        <v>124</v>
      </c>
      <c r="AF322" s="108">
        <v>0</v>
      </c>
      <c r="AG322" s="108"/>
      <c r="AH322" s="108"/>
      <c r="AI322" s="108"/>
      <c r="AJ322" s="108"/>
      <c r="AK322" s="108"/>
      <c r="AL322" s="108"/>
      <c r="AM322" s="108"/>
      <c r="AN322" s="108"/>
      <c r="AO322" s="108"/>
      <c r="AP322" s="108"/>
      <c r="AQ322" s="108"/>
      <c r="AR322" s="108"/>
      <c r="AS322" s="108"/>
      <c r="AT322" s="108"/>
      <c r="AU322" s="108"/>
      <c r="AV322" s="108"/>
      <c r="AW322" s="108"/>
      <c r="AX322" s="108"/>
      <c r="AY322" s="108"/>
      <c r="AZ322" s="108"/>
      <c r="BA322" s="108"/>
      <c r="BB322" s="108"/>
      <c r="BC322" s="108"/>
      <c r="BD322" s="108"/>
      <c r="BE322" s="108"/>
      <c r="BF322" s="108"/>
      <c r="BG322" s="108"/>
      <c r="BH322" s="108"/>
    </row>
    <row r="323" spans="1:60" outlineLevel="1">
      <c r="A323" s="109"/>
      <c r="B323" s="109"/>
      <c r="C323" s="137" t="s">
        <v>378</v>
      </c>
      <c r="D323" s="115"/>
      <c r="E323" s="119">
        <v>334.42</v>
      </c>
      <c r="F323" s="122"/>
      <c r="G323" s="122"/>
      <c r="H323" s="122"/>
      <c r="I323" s="122"/>
      <c r="J323" s="122"/>
      <c r="K323" s="122"/>
      <c r="L323" s="122"/>
      <c r="M323" s="122"/>
      <c r="N323" s="113"/>
      <c r="O323" s="113"/>
      <c r="P323" s="113"/>
      <c r="Q323" s="113"/>
      <c r="R323" s="113"/>
      <c r="S323" s="113"/>
      <c r="T323" s="114"/>
      <c r="U323" s="113"/>
      <c r="V323" s="108"/>
      <c r="W323" s="108"/>
      <c r="X323" s="108"/>
      <c r="Y323" s="108"/>
      <c r="Z323" s="108"/>
      <c r="AA323" s="108"/>
      <c r="AB323" s="108"/>
      <c r="AC323" s="108"/>
      <c r="AD323" s="108"/>
      <c r="AE323" s="108" t="s">
        <v>124</v>
      </c>
      <c r="AF323" s="108">
        <v>0</v>
      </c>
      <c r="AG323" s="108"/>
      <c r="AH323" s="108"/>
      <c r="AI323" s="108"/>
      <c r="AJ323" s="108"/>
      <c r="AK323" s="108"/>
      <c r="AL323" s="108"/>
      <c r="AM323" s="108"/>
      <c r="AN323" s="108"/>
      <c r="AO323" s="108"/>
      <c r="AP323" s="108"/>
      <c r="AQ323" s="108"/>
      <c r="AR323" s="108"/>
      <c r="AS323" s="108"/>
      <c r="AT323" s="108"/>
      <c r="AU323" s="108"/>
      <c r="AV323" s="108"/>
      <c r="AW323" s="108"/>
      <c r="AX323" s="108"/>
      <c r="AY323" s="108"/>
      <c r="AZ323" s="108"/>
      <c r="BA323" s="108"/>
      <c r="BB323" s="108"/>
      <c r="BC323" s="108"/>
      <c r="BD323" s="108"/>
      <c r="BE323" s="108"/>
      <c r="BF323" s="108"/>
      <c r="BG323" s="108"/>
      <c r="BH323" s="108"/>
    </row>
    <row r="324" spans="1:60" outlineLevel="1">
      <c r="A324" s="109"/>
      <c r="B324" s="109"/>
      <c r="C324" s="137" t="s">
        <v>379</v>
      </c>
      <c r="D324" s="115"/>
      <c r="E324" s="119">
        <v>366.27800000000002</v>
      </c>
      <c r="F324" s="122"/>
      <c r="G324" s="122"/>
      <c r="H324" s="122"/>
      <c r="I324" s="122"/>
      <c r="J324" s="122"/>
      <c r="K324" s="122"/>
      <c r="L324" s="122"/>
      <c r="M324" s="122"/>
      <c r="N324" s="113"/>
      <c r="O324" s="113"/>
      <c r="P324" s="113"/>
      <c r="Q324" s="113"/>
      <c r="R324" s="113"/>
      <c r="S324" s="113"/>
      <c r="T324" s="114"/>
      <c r="U324" s="113"/>
      <c r="V324" s="108"/>
      <c r="W324" s="108"/>
      <c r="X324" s="108"/>
      <c r="Y324" s="108"/>
      <c r="Z324" s="108"/>
      <c r="AA324" s="108"/>
      <c r="AB324" s="108"/>
      <c r="AC324" s="108"/>
      <c r="AD324" s="108"/>
      <c r="AE324" s="108" t="s">
        <v>124</v>
      </c>
      <c r="AF324" s="108">
        <v>0</v>
      </c>
      <c r="AG324" s="108"/>
      <c r="AH324" s="108"/>
      <c r="AI324" s="108"/>
      <c r="AJ324" s="108"/>
      <c r="AK324" s="108"/>
      <c r="AL324" s="108"/>
      <c r="AM324" s="108"/>
      <c r="AN324" s="108"/>
      <c r="AO324" s="108"/>
      <c r="AP324" s="108"/>
      <c r="AQ324" s="108"/>
      <c r="AR324" s="108"/>
      <c r="AS324" s="108"/>
      <c r="AT324" s="108"/>
      <c r="AU324" s="108"/>
      <c r="AV324" s="108"/>
      <c r="AW324" s="108"/>
      <c r="AX324" s="108"/>
      <c r="AY324" s="108"/>
      <c r="AZ324" s="108"/>
      <c r="BA324" s="108"/>
      <c r="BB324" s="108"/>
      <c r="BC324" s="108"/>
      <c r="BD324" s="108"/>
      <c r="BE324" s="108"/>
      <c r="BF324" s="108"/>
      <c r="BG324" s="108"/>
      <c r="BH324" s="108"/>
    </row>
    <row r="325" spans="1:60" outlineLevel="1">
      <c r="A325" s="109"/>
      <c r="B325" s="109"/>
      <c r="C325" s="137" t="s">
        <v>380</v>
      </c>
      <c r="D325" s="115"/>
      <c r="E325" s="119">
        <v>83.1387</v>
      </c>
      <c r="F325" s="122"/>
      <c r="G325" s="122"/>
      <c r="H325" s="122"/>
      <c r="I325" s="122"/>
      <c r="J325" s="122"/>
      <c r="K325" s="122"/>
      <c r="L325" s="122"/>
      <c r="M325" s="122"/>
      <c r="N325" s="113"/>
      <c r="O325" s="113"/>
      <c r="P325" s="113"/>
      <c r="Q325" s="113"/>
      <c r="R325" s="113"/>
      <c r="S325" s="113"/>
      <c r="T325" s="114"/>
      <c r="U325" s="113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 t="s">
        <v>124</v>
      </c>
      <c r="AF325" s="108">
        <v>0</v>
      </c>
      <c r="AG325" s="108"/>
      <c r="AH325" s="108"/>
      <c r="AI325" s="108"/>
      <c r="AJ325" s="108"/>
      <c r="AK325" s="108"/>
      <c r="AL325" s="108"/>
      <c r="AM325" s="108"/>
      <c r="AN325" s="108"/>
      <c r="AO325" s="108"/>
      <c r="AP325" s="108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108"/>
      <c r="BB325" s="108"/>
      <c r="BC325" s="108"/>
      <c r="BD325" s="108"/>
      <c r="BE325" s="108"/>
      <c r="BF325" s="108"/>
      <c r="BG325" s="108"/>
      <c r="BH325" s="108"/>
    </row>
    <row r="326" spans="1:60" outlineLevel="1">
      <c r="A326" s="109"/>
      <c r="B326" s="109"/>
      <c r="C326" s="137" t="s">
        <v>381</v>
      </c>
      <c r="D326" s="115"/>
      <c r="E326" s="119">
        <v>264.24</v>
      </c>
      <c r="F326" s="122"/>
      <c r="G326" s="122"/>
      <c r="H326" s="122"/>
      <c r="I326" s="122"/>
      <c r="J326" s="122"/>
      <c r="K326" s="122"/>
      <c r="L326" s="122"/>
      <c r="M326" s="122"/>
      <c r="N326" s="113"/>
      <c r="O326" s="113"/>
      <c r="P326" s="113"/>
      <c r="Q326" s="113"/>
      <c r="R326" s="113"/>
      <c r="S326" s="113"/>
      <c r="T326" s="114"/>
      <c r="U326" s="113"/>
      <c r="V326" s="108"/>
      <c r="W326" s="108"/>
      <c r="X326" s="108"/>
      <c r="Y326" s="108"/>
      <c r="Z326" s="108"/>
      <c r="AA326" s="108"/>
      <c r="AB326" s="108"/>
      <c r="AC326" s="108"/>
      <c r="AD326" s="108"/>
      <c r="AE326" s="108" t="s">
        <v>124</v>
      </c>
      <c r="AF326" s="108">
        <v>0</v>
      </c>
      <c r="AG326" s="108"/>
      <c r="AH326" s="108"/>
      <c r="AI326" s="108"/>
      <c r="AJ326" s="108"/>
      <c r="AK326" s="108"/>
      <c r="AL326" s="108"/>
      <c r="AM326" s="108"/>
      <c r="AN326" s="108"/>
      <c r="AO326" s="108"/>
      <c r="AP326" s="108"/>
      <c r="AQ326" s="108"/>
      <c r="AR326" s="108"/>
      <c r="AS326" s="108"/>
      <c r="AT326" s="108"/>
      <c r="AU326" s="108"/>
      <c r="AV326" s="108"/>
      <c r="AW326" s="108"/>
      <c r="AX326" s="108"/>
      <c r="AY326" s="108"/>
      <c r="AZ326" s="108"/>
      <c r="BA326" s="108"/>
      <c r="BB326" s="108"/>
      <c r="BC326" s="108"/>
      <c r="BD326" s="108"/>
      <c r="BE326" s="108"/>
      <c r="BF326" s="108"/>
      <c r="BG326" s="108"/>
      <c r="BH326" s="108"/>
    </row>
    <row r="327" spans="1:60" outlineLevel="1">
      <c r="A327" s="109"/>
      <c r="B327" s="109"/>
      <c r="C327" s="137" t="s">
        <v>382</v>
      </c>
      <c r="D327" s="115"/>
      <c r="E327" s="119">
        <v>359.548</v>
      </c>
      <c r="F327" s="122"/>
      <c r="G327" s="122"/>
      <c r="H327" s="122"/>
      <c r="I327" s="122"/>
      <c r="J327" s="122"/>
      <c r="K327" s="122"/>
      <c r="L327" s="122"/>
      <c r="M327" s="122"/>
      <c r="N327" s="113"/>
      <c r="O327" s="113"/>
      <c r="P327" s="113"/>
      <c r="Q327" s="113"/>
      <c r="R327" s="113"/>
      <c r="S327" s="113"/>
      <c r="T327" s="114"/>
      <c r="U327" s="113"/>
      <c r="V327" s="108"/>
      <c r="W327" s="108"/>
      <c r="X327" s="108"/>
      <c r="Y327" s="108"/>
      <c r="Z327" s="108"/>
      <c r="AA327" s="108"/>
      <c r="AB327" s="108"/>
      <c r="AC327" s="108"/>
      <c r="AD327" s="108"/>
      <c r="AE327" s="108" t="s">
        <v>124</v>
      </c>
      <c r="AF327" s="108">
        <v>0</v>
      </c>
      <c r="AG327" s="108"/>
      <c r="AH327" s="108"/>
      <c r="AI327" s="108"/>
      <c r="AJ327" s="108"/>
      <c r="AK327" s="108"/>
      <c r="AL327" s="108"/>
      <c r="AM327" s="108"/>
      <c r="AN327" s="108"/>
      <c r="AO327" s="108"/>
      <c r="AP327" s="108"/>
      <c r="AQ327" s="108"/>
      <c r="AR327" s="108"/>
      <c r="AS327" s="108"/>
      <c r="AT327" s="108"/>
      <c r="AU327" s="108"/>
      <c r="AV327" s="108"/>
      <c r="AW327" s="108"/>
      <c r="AX327" s="108"/>
      <c r="AY327" s="108"/>
      <c r="AZ327" s="108"/>
      <c r="BA327" s="108"/>
      <c r="BB327" s="108"/>
      <c r="BC327" s="108"/>
      <c r="BD327" s="108"/>
      <c r="BE327" s="108"/>
      <c r="BF327" s="108"/>
      <c r="BG327" s="108"/>
      <c r="BH327" s="108"/>
    </row>
    <row r="328" spans="1:60" outlineLevel="1">
      <c r="A328" s="109"/>
      <c r="B328" s="109"/>
      <c r="C328" s="137" t="s">
        <v>383</v>
      </c>
      <c r="D328" s="115"/>
      <c r="E328" s="119">
        <v>371.86799999999999</v>
      </c>
      <c r="F328" s="122"/>
      <c r="G328" s="122"/>
      <c r="H328" s="122"/>
      <c r="I328" s="122"/>
      <c r="J328" s="122"/>
      <c r="K328" s="122"/>
      <c r="L328" s="122"/>
      <c r="M328" s="122"/>
      <c r="N328" s="113"/>
      <c r="O328" s="113"/>
      <c r="P328" s="113"/>
      <c r="Q328" s="113"/>
      <c r="R328" s="113"/>
      <c r="S328" s="113"/>
      <c r="T328" s="114"/>
      <c r="U328" s="113"/>
      <c r="V328" s="108"/>
      <c r="W328" s="108"/>
      <c r="X328" s="108"/>
      <c r="Y328" s="108"/>
      <c r="Z328" s="108"/>
      <c r="AA328" s="108"/>
      <c r="AB328" s="108"/>
      <c r="AC328" s="108"/>
      <c r="AD328" s="108"/>
      <c r="AE328" s="108" t="s">
        <v>124</v>
      </c>
      <c r="AF328" s="108">
        <v>0</v>
      </c>
      <c r="AG328" s="108"/>
      <c r="AH328" s="108"/>
      <c r="AI328" s="108"/>
      <c r="AJ328" s="108"/>
      <c r="AK328" s="108"/>
      <c r="AL328" s="108"/>
      <c r="AM328" s="108"/>
      <c r="AN328" s="108"/>
      <c r="AO328" s="108"/>
      <c r="AP328" s="108"/>
      <c r="AQ328" s="108"/>
      <c r="AR328" s="108"/>
      <c r="AS328" s="108"/>
      <c r="AT328" s="108"/>
      <c r="AU328" s="108"/>
      <c r="AV328" s="108"/>
      <c r="AW328" s="108"/>
      <c r="AX328" s="108"/>
      <c r="AY328" s="108"/>
      <c r="AZ328" s="108"/>
      <c r="BA328" s="108"/>
      <c r="BB328" s="108"/>
      <c r="BC328" s="108"/>
      <c r="BD328" s="108"/>
      <c r="BE328" s="108"/>
      <c r="BF328" s="108"/>
      <c r="BG328" s="108"/>
      <c r="BH328" s="108"/>
    </row>
    <row r="329" spans="1:60" ht="20.45" outlineLevel="1">
      <c r="A329" s="109">
        <v>41</v>
      </c>
      <c r="B329" s="109" t="s">
        <v>384</v>
      </c>
      <c r="C329" s="136" t="s">
        <v>385</v>
      </c>
      <c r="D329" s="113" t="s">
        <v>132</v>
      </c>
      <c r="E329" s="118">
        <v>4306.3904000000002</v>
      </c>
      <c r="F329" s="121">
        <f>H329+J329</f>
        <v>0</v>
      </c>
      <c r="G329" s="122">
        <f>ROUND(E329*F329,2)</f>
        <v>0</v>
      </c>
      <c r="H329" s="122"/>
      <c r="I329" s="122">
        <f>ROUND(E329*H329,2)</f>
        <v>0</v>
      </c>
      <c r="J329" s="122"/>
      <c r="K329" s="122">
        <f>ROUND(E329*J329,2)</f>
        <v>0</v>
      </c>
      <c r="L329" s="122">
        <v>21</v>
      </c>
      <c r="M329" s="122">
        <f>G329*(1+L329/100)</f>
        <v>0</v>
      </c>
      <c r="N329" s="113">
        <v>4.0299999999999997E-3</v>
      </c>
      <c r="O329" s="113">
        <f>ROUND(E329*N329,5)</f>
        <v>17.354749999999999</v>
      </c>
      <c r="P329" s="113">
        <v>0</v>
      </c>
      <c r="Q329" s="113">
        <f>ROUND(E329*P329,5)</f>
        <v>0</v>
      </c>
      <c r="R329" s="113"/>
      <c r="S329" s="113"/>
      <c r="T329" s="114">
        <v>0.156</v>
      </c>
      <c r="U329" s="113">
        <f>ROUND(E329*T329,2)</f>
        <v>671.8</v>
      </c>
      <c r="V329" s="108"/>
      <c r="W329" s="108"/>
      <c r="X329" s="108"/>
      <c r="Y329" s="108"/>
      <c r="Z329" s="108"/>
      <c r="AA329" s="108"/>
      <c r="AB329" s="108"/>
      <c r="AC329" s="108"/>
      <c r="AD329" s="108"/>
      <c r="AE329" s="108" t="s">
        <v>122</v>
      </c>
      <c r="AF329" s="108"/>
      <c r="AG329" s="108"/>
      <c r="AH329" s="108"/>
      <c r="AI329" s="108"/>
      <c r="AJ329" s="108"/>
      <c r="AK329" s="108"/>
      <c r="AL329" s="108"/>
      <c r="AM329" s="108"/>
      <c r="AN329" s="108"/>
      <c r="AO329" s="108"/>
      <c r="AP329" s="108"/>
      <c r="AQ329" s="108"/>
      <c r="AR329" s="108"/>
      <c r="AS329" s="108"/>
      <c r="AT329" s="108"/>
      <c r="AU329" s="108"/>
      <c r="AV329" s="108"/>
      <c r="AW329" s="108"/>
      <c r="AX329" s="108"/>
      <c r="AY329" s="108"/>
      <c r="AZ329" s="108"/>
      <c r="BA329" s="108"/>
      <c r="BB329" s="108"/>
      <c r="BC329" s="108"/>
      <c r="BD329" s="108"/>
      <c r="BE329" s="108"/>
      <c r="BF329" s="108"/>
      <c r="BG329" s="108"/>
      <c r="BH329" s="108"/>
    </row>
    <row r="330" spans="1:60" outlineLevel="1">
      <c r="A330" s="109"/>
      <c r="B330" s="109"/>
      <c r="C330" s="189" t="s">
        <v>386</v>
      </c>
      <c r="D330" s="190"/>
      <c r="E330" s="191"/>
      <c r="F330" s="192"/>
      <c r="G330" s="193"/>
      <c r="H330" s="122"/>
      <c r="I330" s="122"/>
      <c r="J330" s="122"/>
      <c r="K330" s="122"/>
      <c r="L330" s="122"/>
      <c r="M330" s="122"/>
      <c r="N330" s="113"/>
      <c r="O330" s="113"/>
      <c r="P330" s="113"/>
      <c r="Q330" s="113"/>
      <c r="R330" s="113"/>
      <c r="S330" s="113"/>
      <c r="T330" s="114"/>
      <c r="U330" s="113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 t="s">
        <v>190</v>
      </c>
      <c r="AF330" s="108"/>
      <c r="AG330" s="108"/>
      <c r="AH330" s="108"/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11" t="str">
        <f>C330</f>
        <v>vč. impregnace máčením</v>
      </c>
      <c r="BB330" s="108"/>
      <c r="BC330" s="108"/>
      <c r="BD330" s="108"/>
      <c r="BE330" s="108"/>
      <c r="BF330" s="108"/>
      <c r="BG330" s="108"/>
      <c r="BH330" s="108"/>
    </row>
    <row r="331" spans="1:60" outlineLevel="1">
      <c r="A331" s="109"/>
      <c r="B331" s="109"/>
      <c r="C331" s="137" t="s">
        <v>370</v>
      </c>
      <c r="D331" s="115"/>
      <c r="E331" s="119">
        <v>527.52</v>
      </c>
      <c r="F331" s="122"/>
      <c r="G331" s="122"/>
      <c r="H331" s="122"/>
      <c r="I331" s="122"/>
      <c r="J331" s="122"/>
      <c r="K331" s="122"/>
      <c r="L331" s="122"/>
      <c r="M331" s="122"/>
      <c r="N331" s="113"/>
      <c r="O331" s="113"/>
      <c r="P331" s="113"/>
      <c r="Q331" s="113"/>
      <c r="R331" s="113"/>
      <c r="S331" s="113"/>
      <c r="T331" s="114"/>
      <c r="U331" s="113"/>
      <c r="V331" s="108"/>
      <c r="W331" s="108"/>
      <c r="X331" s="108"/>
      <c r="Y331" s="108"/>
      <c r="Z331" s="108"/>
      <c r="AA331" s="108"/>
      <c r="AB331" s="108"/>
      <c r="AC331" s="108"/>
      <c r="AD331" s="108"/>
      <c r="AE331" s="108" t="s">
        <v>124</v>
      </c>
      <c r="AF331" s="108">
        <v>0</v>
      </c>
      <c r="AG331" s="108"/>
      <c r="AH331" s="108"/>
      <c r="AI331" s="108"/>
      <c r="AJ331" s="108"/>
      <c r="AK331" s="108"/>
      <c r="AL331" s="108"/>
      <c r="AM331" s="108"/>
      <c r="AN331" s="108"/>
      <c r="AO331" s="108"/>
      <c r="AP331" s="108"/>
      <c r="AQ331" s="108"/>
      <c r="AR331" s="108"/>
      <c r="AS331" s="108"/>
      <c r="AT331" s="108"/>
      <c r="AU331" s="108"/>
      <c r="AV331" s="108"/>
      <c r="AW331" s="108"/>
      <c r="AX331" s="108"/>
      <c r="AY331" s="108"/>
      <c r="AZ331" s="108"/>
      <c r="BA331" s="108"/>
      <c r="BB331" s="108"/>
      <c r="BC331" s="108"/>
      <c r="BD331" s="108"/>
      <c r="BE331" s="108"/>
      <c r="BF331" s="108"/>
      <c r="BG331" s="108"/>
      <c r="BH331" s="108"/>
    </row>
    <row r="332" spans="1:60" outlineLevel="1">
      <c r="A332" s="109"/>
      <c r="B332" s="109"/>
      <c r="C332" s="137" t="s">
        <v>371</v>
      </c>
      <c r="D332" s="115"/>
      <c r="E332" s="119">
        <v>57.036000000000001</v>
      </c>
      <c r="F332" s="122"/>
      <c r="G332" s="122"/>
      <c r="H332" s="122"/>
      <c r="I332" s="122"/>
      <c r="J332" s="122"/>
      <c r="K332" s="122"/>
      <c r="L332" s="122"/>
      <c r="M332" s="122"/>
      <c r="N332" s="113"/>
      <c r="O332" s="113"/>
      <c r="P332" s="113"/>
      <c r="Q332" s="113"/>
      <c r="R332" s="113"/>
      <c r="S332" s="113"/>
      <c r="T332" s="114"/>
      <c r="U332" s="113"/>
      <c r="V332" s="108"/>
      <c r="W332" s="108"/>
      <c r="X332" s="108"/>
      <c r="Y332" s="108"/>
      <c r="Z332" s="108"/>
      <c r="AA332" s="108"/>
      <c r="AB332" s="108"/>
      <c r="AC332" s="108"/>
      <c r="AD332" s="108"/>
      <c r="AE332" s="108" t="s">
        <v>124</v>
      </c>
      <c r="AF332" s="108">
        <v>0</v>
      </c>
      <c r="AG332" s="108"/>
      <c r="AH332" s="108"/>
      <c r="AI332" s="108"/>
      <c r="AJ332" s="108"/>
      <c r="AK332" s="108"/>
      <c r="AL332" s="108"/>
      <c r="AM332" s="108"/>
      <c r="AN332" s="108"/>
      <c r="AO332" s="108"/>
      <c r="AP332" s="108"/>
      <c r="AQ332" s="108"/>
      <c r="AR332" s="108"/>
      <c r="AS332" s="108"/>
      <c r="AT332" s="108"/>
      <c r="AU332" s="108"/>
      <c r="AV332" s="108"/>
      <c r="AW332" s="108"/>
      <c r="AX332" s="108"/>
      <c r="AY332" s="108"/>
      <c r="AZ332" s="108"/>
      <c r="BA332" s="108"/>
      <c r="BB332" s="108"/>
      <c r="BC332" s="108"/>
      <c r="BD332" s="108"/>
      <c r="BE332" s="108"/>
      <c r="BF332" s="108"/>
      <c r="BG332" s="108"/>
      <c r="BH332" s="108"/>
    </row>
    <row r="333" spans="1:60" ht="20.45" outlineLevel="1">
      <c r="A333" s="109"/>
      <c r="B333" s="109"/>
      <c r="C333" s="137" t="s">
        <v>372</v>
      </c>
      <c r="D333" s="115"/>
      <c r="E333" s="119">
        <v>651.37699999999995</v>
      </c>
      <c r="F333" s="122"/>
      <c r="G333" s="122"/>
      <c r="H333" s="122"/>
      <c r="I333" s="122"/>
      <c r="J333" s="122"/>
      <c r="K333" s="122"/>
      <c r="L333" s="122"/>
      <c r="M333" s="122"/>
      <c r="N333" s="113"/>
      <c r="O333" s="113"/>
      <c r="P333" s="113"/>
      <c r="Q333" s="113"/>
      <c r="R333" s="113"/>
      <c r="S333" s="113"/>
      <c r="T333" s="114"/>
      <c r="U333" s="113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 t="s">
        <v>124</v>
      </c>
      <c r="AF333" s="108">
        <v>0</v>
      </c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  <c r="BC333" s="108"/>
      <c r="BD333" s="108"/>
      <c r="BE333" s="108"/>
      <c r="BF333" s="108"/>
      <c r="BG333" s="108"/>
      <c r="BH333" s="108"/>
    </row>
    <row r="334" spans="1:60" outlineLevel="1">
      <c r="A334" s="109"/>
      <c r="B334" s="109"/>
      <c r="C334" s="137" t="s">
        <v>373</v>
      </c>
      <c r="D334" s="115"/>
      <c r="E334" s="119">
        <v>212.17</v>
      </c>
      <c r="F334" s="122"/>
      <c r="G334" s="122"/>
      <c r="H334" s="122"/>
      <c r="I334" s="122"/>
      <c r="J334" s="122"/>
      <c r="K334" s="122"/>
      <c r="L334" s="122"/>
      <c r="M334" s="122"/>
      <c r="N334" s="113"/>
      <c r="O334" s="113"/>
      <c r="P334" s="113"/>
      <c r="Q334" s="113"/>
      <c r="R334" s="113"/>
      <c r="S334" s="113"/>
      <c r="T334" s="114"/>
      <c r="U334" s="113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 t="s">
        <v>124</v>
      </c>
      <c r="AF334" s="108">
        <v>0</v>
      </c>
      <c r="AG334" s="108"/>
      <c r="AH334" s="108"/>
      <c r="AI334" s="108"/>
      <c r="AJ334" s="108"/>
      <c r="AK334" s="108"/>
      <c r="AL334" s="108"/>
      <c r="AM334" s="108"/>
      <c r="AN334" s="108"/>
      <c r="AO334" s="108"/>
      <c r="AP334" s="108"/>
      <c r="AQ334" s="108"/>
      <c r="AR334" s="108"/>
      <c r="AS334" s="108"/>
      <c r="AT334" s="108"/>
      <c r="AU334" s="108"/>
      <c r="AV334" s="108"/>
      <c r="AW334" s="108"/>
      <c r="AX334" s="108"/>
      <c r="AY334" s="108"/>
      <c r="AZ334" s="108"/>
      <c r="BA334" s="108"/>
      <c r="BB334" s="108"/>
      <c r="BC334" s="108"/>
      <c r="BD334" s="108"/>
      <c r="BE334" s="108"/>
      <c r="BF334" s="108"/>
      <c r="BG334" s="108"/>
      <c r="BH334" s="108"/>
    </row>
    <row r="335" spans="1:60" outlineLevel="1">
      <c r="A335" s="109"/>
      <c r="B335" s="109"/>
      <c r="C335" s="137" t="s">
        <v>374</v>
      </c>
      <c r="D335" s="115"/>
      <c r="E335" s="119">
        <v>359.548</v>
      </c>
      <c r="F335" s="122"/>
      <c r="G335" s="122"/>
      <c r="H335" s="122"/>
      <c r="I335" s="122"/>
      <c r="J335" s="122"/>
      <c r="K335" s="122"/>
      <c r="L335" s="122"/>
      <c r="M335" s="122"/>
      <c r="N335" s="113"/>
      <c r="O335" s="113"/>
      <c r="P335" s="113"/>
      <c r="Q335" s="113"/>
      <c r="R335" s="113"/>
      <c r="S335" s="113"/>
      <c r="T335" s="114"/>
      <c r="U335" s="113"/>
      <c r="V335" s="108"/>
      <c r="W335" s="108"/>
      <c r="X335" s="108"/>
      <c r="Y335" s="108"/>
      <c r="Z335" s="108"/>
      <c r="AA335" s="108"/>
      <c r="AB335" s="108"/>
      <c r="AC335" s="108"/>
      <c r="AD335" s="108"/>
      <c r="AE335" s="108" t="s">
        <v>124</v>
      </c>
      <c r="AF335" s="108">
        <v>0</v>
      </c>
      <c r="AG335" s="108"/>
      <c r="AH335" s="108"/>
      <c r="AI335" s="108"/>
      <c r="AJ335" s="108"/>
      <c r="AK335" s="108"/>
      <c r="AL335" s="108"/>
      <c r="AM335" s="108"/>
      <c r="AN335" s="108"/>
      <c r="AO335" s="108"/>
      <c r="AP335" s="108"/>
      <c r="AQ335" s="108"/>
      <c r="AR335" s="108"/>
      <c r="AS335" s="108"/>
      <c r="AT335" s="108"/>
      <c r="AU335" s="108"/>
      <c r="AV335" s="108"/>
      <c r="AW335" s="108"/>
      <c r="AX335" s="108"/>
      <c r="AY335" s="108"/>
      <c r="AZ335" s="108"/>
      <c r="BA335" s="108"/>
      <c r="BB335" s="108"/>
      <c r="BC335" s="108"/>
      <c r="BD335" s="108"/>
      <c r="BE335" s="108"/>
      <c r="BF335" s="108"/>
      <c r="BG335" s="108"/>
      <c r="BH335" s="108"/>
    </row>
    <row r="336" spans="1:60" outlineLevel="1">
      <c r="A336" s="109"/>
      <c r="B336" s="109"/>
      <c r="C336" s="137" t="s">
        <v>375</v>
      </c>
      <c r="D336" s="115"/>
      <c r="E336" s="119">
        <v>371.86799999999999</v>
      </c>
      <c r="F336" s="122"/>
      <c r="G336" s="122"/>
      <c r="H336" s="122"/>
      <c r="I336" s="122"/>
      <c r="J336" s="122"/>
      <c r="K336" s="122"/>
      <c r="L336" s="122"/>
      <c r="M336" s="122"/>
      <c r="N336" s="113"/>
      <c r="O336" s="113"/>
      <c r="P336" s="113"/>
      <c r="Q336" s="113"/>
      <c r="R336" s="113"/>
      <c r="S336" s="113"/>
      <c r="T336" s="114"/>
      <c r="U336" s="113"/>
      <c r="V336" s="108"/>
      <c r="W336" s="108"/>
      <c r="X336" s="108"/>
      <c r="Y336" s="108"/>
      <c r="Z336" s="108"/>
      <c r="AA336" s="108"/>
      <c r="AB336" s="108"/>
      <c r="AC336" s="108"/>
      <c r="AD336" s="108"/>
      <c r="AE336" s="108" t="s">
        <v>124</v>
      </c>
      <c r="AF336" s="108">
        <v>0</v>
      </c>
      <c r="AG336" s="108"/>
      <c r="AH336" s="108"/>
      <c r="AI336" s="108"/>
      <c r="AJ336" s="108"/>
      <c r="AK336" s="108"/>
      <c r="AL336" s="108"/>
      <c r="AM336" s="108"/>
      <c r="AN336" s="108"/>
      <c r="AO336" s="108"/>
      <c r="AP336" s="108"/>
      <c r="AQ336" s="108"/>
      <c r="AR336" s="108"/>
      <c r="AS336" s="108"/>
      <c r="AT336" s="108"/>
      <c r="AU336" s="108"/>
      <c r="AV336" s="108"/>
      <c r="AW336" s="108"/>
      <c r="AX336" s="108"/>
      <c r="AY336" s="108"/>
      <c r="AZ336" s="108"/>
      <c r="BA336" s="108"/>
      <c r="BB336" s="108"/>
      <c r="BC336" s="108"/>
      <c r="BD336" s="108"/>
      <c r="BE336" s="108"/>
      <c r="BF336" s="108"/>
      <c r="BG336" s="108"/>
      <c r="BH336" s="108"/>
    </row>
    <row r="337" spans="1:60" outlineLevel="1">
      <c r="A337" s="109"/>
      <c r="B337" s="109"/>
      <c r="C337" s="137" t="s">
        <v>376</v>
      </c>
      <c r="D337" s="115"/>
      <c r="E337" s="119">
        <v>83.1387</v>
      </c>
      <c r="F337" s="122"/>
      <c r="G337" s="122"/>
      <c r="H337" s="122"/>
      <c r="I337" s="122"/>
      <c r="J337" s="122"/>
      <c r="K337" s="122"/>
      <c r="L337" s="122"/>
      <c r="M337" s="122"/>
      <c r="N337" s="113"/>
      <c r="O337" s="113"/>
      <c r="P337" s="113"/>
      <c r="Q337" s="113"/>
      <c r="R337" s="113"/>
      <c r="S337" s="113"/>
      <c r="T337" s="114"/>
      <c r="U337" s="113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 t="s">
        <v>124</v>
      </c>
      <c r="AF337" s="108">
        <v>0</v>
      </c>
      <c r="AG337" s="108"/>
      <c r="AH337" s="108"/>
      <c r="AI337" s="108"/>
      <c r="AJ337" s="108"/>
      <c r="AK337" s="108"/>
      <c r="AL337" s="108"/>
      <c r="AM337" s="108"/>
      <c r="AN337" s="108"/>
      <c r="AO337" s="108"/>
      <c r="AP337" s="108"/>
      <c r="AQ337" s="108"/>
      <c r="AR337" s="108"/>
      <c r="AS337" s="108"/>
      <c r="AT337" s="108"/>
      <c r="AU337" s="108"/>
      <c r="AV337" s="108"/>
      <c r="AW337" s="108"/>
      <c r="AX337" s="108"/>
      <c r="AY337" s="108"/>
      <c r="AZ337" s="108"/>
      <c r="BA337" s="108"/>
      <c r="BB337" s="108"/>
      <c r="BC337" s="108"/>
      <c r="BD337" s="108"/>
      <c r="BE337" s="108"/>
      <c r="BF337" s="108"/>
      <c r="BG337" s="108"/>
      <c r="BH337" s="108"/>
    </row>
    <row r="338" spans="1:60" outlineLevel="1">
      <c r="A338" s="109"/>
      <c r="B338" s="109"/>
      <c r="C338" s="137" t="s">
        <v>377</v>
      </c>
      <c r="D338" s="115"/>
      <c r="E338" s="119">
        <v>264.24</v>
      </c>
      <c r="F338" s="122"/>
      <c r="G338" s="122"/>
      <c r="H338" s="122"/>
      <c r="I338" s="122"/>
      <c r="J338" s="122"/>
      <c r="K338" s="122"/>
      <c r="L338" s="122"/>
      <c r="M338" s="122"/>
      <c r="N338" s="113"/>
      <c r="O338" s="113"/>
      <c r="P338" s="113"/>
      <c r="Q338" s="113"/>
      <c r="R338" s="113"/>
      <c r="S338" s="113"/>
      <c r="T338" s="114"/>
      <c r="U338" s="113"/>
      <c r="V338" s="108"/>
      <c r="W338" s="108"/>
      <c r="X338" s="108"/>
      <c r="Y338" s="108"/>
      <c r="Z338" s="108"/>
      <c r="AA338" s="108"/>
      <c r="AB338" s="108"/>
      <c r="AC338" s="108"/>
      <c r="AD338" s="108"/>
      <c r="AE338" s="108" t="s">
        <v>124</v>
      </c>
      <c r="AF338" s="108">
        <v>0</v>
      </c>
      <c r="AG338" s="108"/>
      <c r="AH338" s="108"/>
      <c r="AI338" s="108"/>
      <c r="AJ338" s="108"/>
      <c r="AK338" s="108"/>
      <c r="AL338" s="108"/>
      <c r="AM338" s="108"/>
      <c r="AN338" s="108"/>
      <c r="AO338" s="108"/>
      <c r="AP338" s="108"/>
      <c r="AQ338" s="108"/>
      <c r="AR338" s="108"/>
      <c r="AS338" s="108"/>
      <c r="AT338" s="108"/>
      <c r="AU338" s="108"/>
      <c r="AV338" s="108"/>
      <c r="AW338" s="108"/>
      <c r="AX338" s="108"/>
      <c r="AY338" s="108"/>
      <c r="AZ338" s="108"/>
      <c r="BA338" s="108"/>
      <c r="BB338" s="108"/>
      <c r="BC338" s="108"/>
      <c r="BD338" s="108"/>
      <c r="BE338" s="108"/>
      <c r="BF338" s="108"/>
      <c r="BG338" s="108"/>
      <c r="BH338" s="108"/>
    </row>
    <row r="339" spans="1:60" outlineLevel="1">
      <c r="A339" s="109"/>
      <c r="B339" s="109"/>
      <c r="C339" s="137" t="s">
        <v>378</v>
      </c>
      <c r="D339" s="115"/>
      <c r="E339" s="119">
        <v>334.42</v>
      </c>
      <c r="F339" s="122"/>
      <c r="G339" s="122"/>
      <c r="H339" s="122"/>
      <c r="I339" s="122"/>
      <c r="J339" s="122"/>
      <c r="K339" s="122"/>
      <c r="L339" s="122"/>
      <c r="M339" s="122"/>
      <c r="N339" s="113"/>
      <c r="O339" s="113"/>
      <c r="P339" s="113"/>
      <c r="Q339" s="113"/>
      <c r="R339" s="113"/>
      <c r="S339" s="113"/>
      <c r="T339" s="114"/>
      <c r="U339" s="113"/>
      <c r="V339" s="108"/>
      <c r="W339" s="108"/>
      <c r="X339" s="108"/>
      <c r="Y339" s="108"/>
      <c r="Z339" s="108"/>
      <c r="AA339" s="108"/>
      <c r="AB339" s="108"/>
      <c r="AC339" s="108"/>
      <c r="AD339" s="108"/>
      <c r="AE339" s="108" t="s">
        <v>124</v>
      </c>
      <c r="AF339" s="108">
        <v>0</v>
      </c>
      <c r="AG339" s="108"/>
      <c r="AH339" s="108"/>
      <c r="AI339" s="108"/>
      <c r="AJ339" s="108"/>
      <c r="AK339" s="108"/>
      <c r="AL339" s="108"/>
      <c r="AM339" s="108"/>
      <c r="AN339" s="108"/>
      <c r="AO339" s="108"/>
      <c r="AP339" s="108"/>
      <c r="AQ339" s="108"/>
      <c r="AR339" s="108"/>
      <c r="AS339" s="108"/>
      <c r="AT339" s="108"/>
      <c r="AU339" s="108"/>
      <c r="AV339" s="108"/>
      <c r="AW339" s="108"/>
      <c r="AX339" s="108"/>
      <c r="AY339" s="108"/>
      <c r="AZ339" s="108"/>
      <c r="BA339" s="108"/>
      <c r="BB339" s="108"/>
      <c r="BC339" s="108"/>
      <c r="BD339" s="108"/>
      <c r="BE339" s="108"/>
      <c r="BF339" s="108"/>
      <c r="BG339" s="108"/>
      <c r="BH339" s="108"/>
    </row>
    <row r="340" spans="1:60" outlineLevel="1">
      <c r="A340" s="109"/>
      <c r="B340" s="109"/>
      <c r="C340" s="137" t="s">
        <v>379</v>
      </c>
      <c r="D340" s="115"/>
      <c r="E340" s="119">
        <v>366.27800000000002</v>
      </c>
      <c r="F340" s="122"/>
      <c r="G340" s="122"/>
      <c r="H340" s="122"/>
      <c r="I340" s="122"/>
      <c r="J340" s="122"/>
      <c r="K340" s="122"/>
      <c r="L340" s="122"/>
      <c r="M340" s="122"/>
      <c r="N340" s="113"/>
      <c r="O340" s="113"/>
      <c r="P340" s="113"/>
      <c r="Q340" s="113"/>
      <c r="R340" s="113"/>
      <c r="S340" s="113"/>
      <c r="T340" s="114"/>
      <c r="U340" s="113"/>
      <c r="V340" s="108"/>
      <c r="W340" s="108"/>
      <c r="X340" s="108"/>
      <c r="Y340" s="108"/>
      <c r="Z340" s="108"/>
      <c r="AA340" s="108"/>
      <c r="AB340" s="108"/>
      <c r="AC340" s="108"/>
      <c r="AD340" s="108"/>
      <c r="AE340" s="108" t="s">
        <v>124</v>
      </c>
      <c r="AF340" s="108">
        <v>0</v>
      </c>
      <c r="AG340" s="108"/>
      <c r="AH340" s="108"/>
      <c r="AI340" s="108"/>
      <c r="AJ340" s="108"/>
      <c r="AK340" s="108"/>
      <c r="AL340" s="108"/>
      <c r="AM340" s="108"/>
      <c r="AN340" s="108"/>
      <c r="AO340" s="108"/>
      <c r="AP340" s="108"/>
      <c r="AQ340" s="108"/>
      <c r="AR340" s="108"/>
      <c r="AS340" s="108"/>
      <c r="AT340" s="108"/>
      <c r="AU340" s="108"/>
      <c r="AV340" s="108"/>
      <c r="AW340" s="108"/>
      <c r="AX340" s="108"/>
      <c r="AY340" s="108"/>
      <c r="AZ340" s="108"/>
      <c r="BA340" s="108"/>
      <c r="BB340" s="108"/>
      <c r="BC340" s="108"/>
      <c r="BD340" s="108"/>
      <c r="BE340" s="108"/>
      <c r="BF340" s="108"/>
      <c r="BG340" s="108"/>
      <c r="BH340" s="108"/>
    </row>
    <row r="341" spans="1:60" outlineLevel="1">
      <c r="A341" s="109"/>
      <c r="B341" s="109"/>
      <c r="C341" s="137" t="s">
        <v>380</v>
      </c>
      <c r="D341" s="115"/>
      <c r="E341" s="119">
        <v>83.1387</v>
      </c>
      <c r="F341" s="122"/>
      <c r="G341" s="122"/>
      <c r="H341" s="122"/>
      <c r="I341" s="122"/>
      <c r="J341" s="122"/>
      <c r="K341" s="122"/>
      <c r="L341" s="122"/>
      <c r="M341" s="122"/>
      <c r="N341" s="113"/>
      <c r="O341" s="113"/>
      <c r="P341" s="113"/>
      <c r="Q341" s="113"/>
      <c r="R341" s="113"/>
      <c r="S341" s="113"/>
      <c r="T341" s="114"/>
      <c r="U341" s="113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 t="s">
        <v>124</v>
      </c>
      <c r="AF341" s="108">
        <v>0</v>
      </c>
      <c r="AG341" s="108"/>
      <c r="AH341" s="108"/>
      <c r="AI341" s="108"/>
      <c r="AJ341" s="108"/>
      <c r="AK341" s="108"/>
      <c r="AL341" s="108"/>
      <c r="AM341" s="108"/>
      <c r="AN341" s="108"/>
      <c r="AO341" s="108"/>
      <c r="AP341" s="108"/>
      <c r="AQ341" s="108"/>
      <c r="AR341" s="108"/>
      <c r="AS341" s="108"/>
      <c r="AT341" s="108"/>
      <c r="AU341" s="108"/>
      <c r="AV341" s="108"/>
      <c r="AW341" s="108"/>
      <c r="AX341" s="108"/>
      <c r="AY341" s="108"/>
      <c r="AZ341" s="108"/>
      <c r="BA341" s="108"/>
      <c r="BB341" s="108"/>
      <c r="BC341" s="108"/>
      <c r="BD341" s="108"/>
      <c r="BE341" s="108"/>
      <c r="BF341" s="108"/>
      <c r="BG341" s="108"/>
      <c r="BH341" s="108"/>
    </row>
    <row r="342" spans="1:60" outlineLevel="1">
      <c r="A342" s="109"/>
      <c r="B342" s="109"/>
      <c r="C342" s="137" t="s">
        <v>381</v>
      </c>
      <c r="D342" s="115"/>
      <c r="E342" s="119">
        <v>264.24</v>
      </c>
      <c r="F342" s="122"/>
      <c r="G342" s="122"/>
      <c r="H342" s="122"/>
      <c r="I342" s="122"/>
      <c r="J342" s="122"/>
      <c r="K342" s="122"/>
      <c r="L342" s="122"/>
      <c r="M342" s="122"/>
      <c r="N342" s="113"/>
      <c r="O342" s="113"/>
      <c r="P342" s="113"/>
      <c r="Q342" s="113"/>
      <c r="R342" s="113"/>
      <c r="S342" s="113"/>
      <c r="T342" s="114"/>
      <c r="U342" s="113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 t="s">
        <v>124</v>
      </c>
      <c r="AF342" s="108">
        <v>0</v>
      </c>
      <c r="AG342" s="108"/>
      <c r="AH342" s="108"/>
      <c r="AI342" s="108"/>
      <c r="AJ342" s="108"/>
      <c r="AK342" s="108"/>
      <c r="AL342" s="108"/>
      <c r="AM342" s="108"/>
      <c r="AN342" s="108"/>
      <c r="AO342" s="108"/>
      <c r="AP342" s="108"/>
      <c r="AQ342" s="108"/>
      <c r="AR342" s="108"/>
      <c r="AS342" s="108"/>
      <c r="AT342" s="108"/>
      <c r="AU342" s="108"/>
      <c r="AV342" s="108"/>
      <c r="AW342" s="108"/>
      <c r="AX342" s="108"/>
      <c r="AY342" s="108"/>
      <c r="AZ342" s="108"/>
      <c r="BA342" s="108"/>
      <c r="BB342" s="108"/>
      <c r="BC342" s="108"/>
      <c r="BD342" s="108"/>
      <c r="BE342" s="108"/>
      <c r="BF342" s="108"/>
      <c r="BG342" s="108"/>
      <c r="BH342" s="108"/>
    </row>
    <row r="343" spans="1:60" outlineLevel="1">
      <c r="A343" s="109"/>
      <c r="B343" s="109"/>
      <c r="C343" s="137" t="s">
        <v>382</v>
      </c>
      <c r="D343" s="115"/>
      <c r="E343" s="119">
        <v>359.548</v>
      </c>
      <c r="F343" s="122"/>
      <c r="G343" s="122"/>
      <c r="H343" s="122"/>
      <c r="I343" s="122"/>
      <c r="J343" s="122"/>
      <c r="K343" s="122"/>
      <c r="L343" s="122"/>
      <c r="M343" s="122"/>
      <c r="N343" s="113"/>
      <c r="O343" s="113"/>
      <c r="P343" s="113"/>
      <c r="Q343" s="113"/>
      <c r="R343" s="113"/>
      <c r="S343" s="113"/>
      <c r="T343" s="114"/>
      <c r="U343" s="113"/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 t="s">
        <v>124</v>
      </c>
      <c r="AF343" s="108">
        <v>0</v>
      </c>
      <c r="AG343" s="108"/>
      <c r="AH343" s="108"/>
      <c r="AI343" s="108"/>
      <c r="AJ343" s="108"/>
      <c r="AK343" s="108"/>
      <c r="AL343" s="108"/>
      <c r="AM343" s="108"/>
      <c r="AN343" s="108"/>
      <c r="AO343" s="108"/>
      <c r="AP343" s="108"/>
      <c r="AQ343" s="108"/>
      <c r="AR343" s="108"/>
      <c r="AS343" s="108"/>
      <c r="AT343" s="108"/>
      <c r="AU343" s="108"/>
      <c r="AV343" s="108"/>
      <c r="AW343" s="108"/>
      <c r="AX343" s="108"/>
      <c r="AY343" s="108"/>
      <c r="AZ343" s="108"/>
      <c r="BA343" s="108"/>
      <c r="BB343" s="108"/>
      <c r="BC343" s="108"/>
      <c r="BD343" s="108"/>
      <c r="BE343" s="108"/>
      <c r="BF343" s="108"/>
      <c r="BG343" s="108"/>
      <c r="BH343" s="108"/>
    </row>
    <row r="344" spans="1:60" outlineLevel="1">
      <c r="A344" s="109"/>
      <c r="B344" s="109"/>
      <c r="C344" s="137" t="s">
        <v>383</v>
      </c>
      <c r="D344" s="115"/>
      <c r="E344" s="119">
        <v>371.86799999999999</v>
      </c>
      <c r="F344" s="122"/>
      <c r="G344" s="122"/>
      <c r="H344" s="122"/>
      <c r="I344" s="122"/>
      <c r="J344" s="122"/>
      <c r="K344" s="122"/>
      <c r="L344" s="122"/>
      <c r="M344" s="122"/>
      <c r="N344" s="113"/>
      <c r="O344" s="113"/>
      <c r="P344" s="113"/>
      <c r="Q344" s="113"/>
      <c r="R344" s="113"/>
      <c r="S344" s="113"/>
      <c r="T344" s="114"/>
      <c r="U344" s="113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 t="s">
        <v>124</v>
      </c>
      <c r="AF344" s="108">
        <v>0</v>
      </c>
      <c r="AG344" s="108"/>
      <c r="AH344" s="108"/>
      <c r="AI344" s="108"/>
      <c r="AJ344" s="108"/>
      <c r="AK344" s="108"/>
      <c r="AL344" s="108"/>
      <c r="AM344" s="108"/>
      <c r="AN344" s="108"/>
      <c r="AO344" s="108"/>
      <c r="AP344" s="108"/>
      <c r="AQ344" s="108"/>
      <c r="AR344" s="108"/>
      <c r="AS344" s="108"/>
      <c r="AT344" s="108"/>
      <c r="AU344" s="108"/>
      <c r="AV344" s="108"/>
      <c r="AW344" s="108"/>
      <c r="AX344" s="108"/>
      <c r="AY344" s="108"/>
      <c r="AZ344" s="108"/>
      <c r="BA344" s="108"/>
      <c r="BB344" s="108"/>
      <c r="BC344" s="108"/>
      <c r="BD344" s="108"/>
      <c r="BE344" s="108"/>
      <c r="BF344" s="108"/>
      <c r="BG344" s="108"/>
      <c r="BH344" s="108"/>
    </row>
    <row r="345" spans="1:60" ht="20.45" outlineLevel="1">
      <c r="A345" s="109">
        <v>42</v>
      </c>
      <c r="B345" s="109" t="s">
        <v>387</v>
      </c>
      <c r="C345" s="136" t="s">
        <v>388</v>
      </c>
      <c r="D345" s="113" t="s">
        <v>132</v>
      </c>
      <c r="E345" s="118">
        <v>4306.3904000000002</v>
      </c>
      <c r="F345" s="121">
        <f>H345+J345</f>
        <v>0</v>
      </c>
      <c r="G345" s="122">
        <f>ROUND(E345*F345,2)</f>
        <v>0</v>
      </c>
      <c r="H345" s="122"/>
      <c r="I345" s="122">
        <f>ROUND(E345*H345,2)</f>
        <v>0</v>
      </c>
      <c r="J345" s="122"/>
      <c r="K345" s="122">
        <f>ROUND(E345*J345,2)</f>
        <v>0</v>
      </c>
      <c r="L345" s="122">
        <v>21</v>
      </c>
      <c r="M345" s="122">
        <f>G345*(1+L345/100)</f>
        <v>0</v>
      </c>
      <c r="N345" s="113">
        <v>1.47E-3</v>
      </c>
      <c r="O345" s="113">
        <f>ROUND(E345*N345,5)</f>
        <v>6.3303900000000004</v>
      </c>
      <c r="P345" s="113">
        <v>0</v>
      </c>
      <c r="Q345" s="113">
        <f>ROUND(E345*P345,5)</f>
        <v>0</v>
      </c>
      <c r="R345" s="113"/>
      <c r="S345" s="113"/>
      <c r="T345" s="114">
        <v>0.08</v>
      </c>
      <c r="U345" s="113">
        <f>ROUND(E345*T345,2)</f>
        <v>344.51</v>
      </c>
      <c r="V345" s="108"/>
      <c r="W345" s="108"/>
      <c r="X345" s="108"/>
      <c r="Y345" s="108"/>
      <c r="Z345" s="108"/>
      <c r="AA345" s="108"/>
      <c r="AB345" s="108"/>
      <c r="AC345" s="108"/>
      <c r="AD345" s="108"/>
      <c r="AE345" s="108" t="s">
        <v>122</v>
      </c>
      <c r="AF345" s="108"/>
      <c r="AG345" s="108"/>
      <c r="AH345" s="108"/>
      <c r="AI345" s="108"/>
      <c r="AJ345" s="108"/>
      <c r="AK345" s="108"/>
      <c r="AL345" s="108"/>
      <c r="AM345" s="108"/>
      <c r="AN345" s="108"/>
      <c r="AO345" s="108"/>
      <c r="AP345" s="108"/>
      <c r="AQ345" s="108"/>
      <c r="AR345" s="108"/>
      <c r="AS345" s="108"/>
      <c r="AT345" s="108"/>
      <c r="AU345" s="108"/>
      <c r="AV345" s="108"/>
      <c r="AW345" s="108"/>
      <c r="AX345" s="108"/>
      <c r="AY345" s="108"/>
      <c r="AZ345" s="108"/>
      <c r="BA345" s="108"/>
      <c r="BB345" s="108"/>
      <c r="BC345" s="108"/>
      <c r="BD345" s="108"/>
      <c r="BE345" s="108"/>
      <c r="BF345" s="108"/>
      <c r="BG345" s="108"/>
      <c r="BH345" s="108"/>
    </row>
    <row r="346" spans="1:60" outlineLevel="1">
      <c r="A346" s="109"/>
      <c r="B346" s="109"/>
      <c r="C346" s="189" t="s">
        <v>386</v>
      </c>
      <c r="D346" s="190"/>
      <c r="E346" s="191"/>
      <c r="F346" s="192"/>
      <c r="G346" s="193"/>
      <c r="H346" s="122"/>
      <c r="I346" s="122"/>
      <c r="J346" s="122"/>
      <c r="K346" s="122"/>
      <c r="L346" s="122"/>
      <c r="M346" s="122"/>
      <c r="N346" s="113"/>
      <c r="O346" s="113"/>
      <c r="P346" s="113"/>
      <c r="Q346" s="113"/>
      <c r="R346" s="113"/>
      <c r="S346" s="113"/>
      <c r="T346" s="114"/>
      <c r="U346" s="113"/>
      <c r="V346" s="108"/>
      <c r="W346" s="108"/>
      <c r="X346" s="108"/>
      <c r="Y346" s="108"/>
      <c r="Z346" s="108"/>
      <c r="AA346" s="108"/>
      <c r="AB346" s="108"/>
      <c r="AC346" s="108"/>
      <c r="AD346" s="108"/>
      <c r="AE346" s="108" t="s">
        <v>190</v>
      </c>
      <c r="AF346" s="108"/>
      <c r="AG346" s="108"/>
      <c r="AH346" s="108"/>
      <c r="AI346" s="108"/>
      <c r="AJ346" s="108"/>
      <c r="AK346" s="108"/>
      <c r="AL346" s="108"/>
      <c r="AM346" s="108"/>
      <c r="AN346" s="108"/>
      <c r="AO346" s="108"/>
      <c r="AP346" s="108"/>
      <c r="AQ346" s="108"/>
      <c r="AR346" s="108"/>
      <c r="AS346" s="108"/>
      <c r="AT346" s="108"/>
      <c r="AU346" s="108"/>
      <c r="AV346" s="108"/>
      <c r="AW346" s="108"/>
      <c r="AX346" s="108"/>
      <c r="AY346" s="108"/>
      <c r="AZ346" s="108"/>
      <c r="BA346" s="111" t="str">
        <f>C346</f>
        <v>vč. impregnace máčením</v>
      </c>
      <c r="BB346" s="108"/>
      <c r="BC346" s="108"/>
      <c r="BD346" s="108"/>
      <c r="BE346" s="108"/>
      <c r="BF346" s="108"/>
      <c r="BG346" s="108"/>
      <c r="BH346" s="108"/>
    </row>
    <row r="347" spans="1:60" outlineLevel="1">
      <c r="A347" s="109"/>
      <c r="B347" s="109"/>
      <c r="C347" s="137" t="s">
        <v>370</v>
      </c>
      <c r="D347" s="115"/>
      <c r="E347" s="119">
        <v>527.52</v>
      </c>
      <c r="F347" s="122"/>
      <c r="G347" s="122"/>
      <c r="H347" s="122"/>
      <c r="I347" s="122"/>
      <c r="J347" s="122"/>
      <c r="K347" s="122"/>
      <c r="L347" s="122"/>
      <c r="M347" s="122"/>
      <c r="N347" s="113"/>
      <c r="O347" s="113"/>
      <c r="P347" s="113"/>
      <c r="Q347" s="113"/>
      <c r="R347" s="113"/>
      <c r="S347" s="113"/>
      <c r="T347" s="114"/>
      <c r="U347" s="113"/>
      <c r="V347" s="108"/>
      <c r="W347" s="108"/>
      <c r="X347" s="108"/>
      <c r="Y347" s="108"/>
      <c r="Z347" s="108"/>
      <c r="AA347" s="108"/>
      <c r="AB347" s="108"/>
      <c r="AC347" s="108"/>
      <c r="AD347" s="108"/>
      <c r="AE347" s="108" t="s">
        <v>124</v>
      </c>
      <c r="AF347" s="108">
        <v>0</v>
      </c>
      <c r="AG347" s="108"/>
      <c r="AH347" s="108"/>
      <c r="AI347" s="108"/>
      <c r="AJ347" s="108"/>
      <c r="AK347" s="108"/>
      <c r="AL347" s="108"/>
      <c r="AM347" s="108"/>
      <c r="AN347" s="108"/>
      <c r="AO347" s="108"/>
      <c r="AP347" s="108"/>
      <c r="AQ347" s="108"/>
      <c r="AR347" s="108"/>
      <c r="AS347" s="108"/>
      <c r="AT347" s="108"/>
      <c r="AU347" s="108"/>
      <c r="AV347" s="108"/>
      <c r="AW347" s="108"/>
      <c r="AX347" s="108"/>
      <c r="AY347" s="108"/>
      <c r="AZ347" s="108"/>
      <c r="BA347" s="108"/>
      <c r="BB347" s="108"/>
      <c r="BC347" s="108"/>
      <c r="BD347" s="108"/>
      <c r="BE347" s="108"/>
      <c r="BF347" s="108"/>
      <c r="BG347" s="108"/>
      <c r="BH347" s="108"/>
    </row>
    <row r="348" spans="1:60" outlineLevel="1">
      <c r="A348" s="109"/>
      <c r="B348" s="109"/>
      <c r="C348" s="137" t="s">
        <v>371</v>
      </c>
      <c r="D348" s="115"/>
      <c r="E348" s="119">
        <v>57.036000000000001</v>
      </c>
      <c r="F348" s="122"/>
      <c r="G348" s="122"/>
      <c r="H348" s="122"/>
      <c r="I348" s="122"/>
      <c r="J348" s="122"/>
      <c r="K348" s="122"/>
      <c r="L348" s="122"/>
      <c r="M348" s="122"/>
      <c r="N348" s="113"/>
      <c r="O348" s="113"/>
      <c r="P348" s="113"/>
      <c r="Q348" s="113"/>
      <c r="R348" s="113"/>
      <c r="S348" s="113"/>
      <c r="T348" s="114"/>
      <c r="U348" s="113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 t="s">
        <v>124</v>
      </c>
      <c r="AF348" s="108">
        <v>0</v>
      </c>
      <c r="AG348" s="108"/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8"/>
      <c r="AR348" s="108"/>
      <c r="AS348" s="108"/>
      <c r="AT348" s="108"/>
      <c r="AU348" s="108"/>
      <c r="AV348" s="108"/>
      <c r="AW348" s="108"/>
      <c r="AX348" s="108"/>
      <c r="AY348" s="108"/>
      <c r="AZ348" s="108"/>
      <c r="BA348" s="108"/>
      <c r="BB348" s="108"/>
      <c r="BC348" s="108"/>
      <c r="BD348" s="108"/>
      <c r="BE348" s="108"/>
      <c r="BF348" s="108"/>
      <c r="BG348" s="108"/>
      <c r="BH348" s="108"/>
    </row>
    <row r="349" spans="1:60" ht="20.45" outlineLevel="1">
      <c r="A349" s="109"/>
      <c r="B349" s="109"/>
      <c r="C349" s="137" t="s">
        <v>372</v>
      </c>
      <c r="D349" s="115"/>
      <c r="E349" s="119">
        <v>651.37699999999995</v>
      </c>
      <c r="F349" s="122"/>
      <c r="G349" s="122"/>
      <c r="H349" s="122"/>
      <c r="I349" s="122"/>
      <c r="J349" s="122"/>
      <c r="K349" s="122"/>
      <c r="L349" s="122"/>
      <c r="M349" s="122"/>
      <c r="N349" s="113"/>
      <c r="O349" s="113"/>
      <c r="P349" s="113"/>
      <c r="Q349" s="113"/>
      <c r="R349" s="113"/>
      <c r="S349" s="113"/>
      <c r="T349" s="114"/>
      <c r="U349" s="113"/>
      <c r="V349" s="108"/>
      <c r="W349" s="108"/>
      <c r="X349" s="108"/>
      <c r="Y349" s="108"/>
      <c r="Z349" s="108"/>
      <c r="AA349" s="108"/>
      <c r="AB349" s="108"/>
      <c r="AC349" s="108"/>
      <c r="AD349" s="108"/>
      <c r="AE349" s="108" t="s">
        <v>124</v>
      </c>
      <c r="AF349" s="108">
        <v>0</v>
      </c>
      <c r="AG349" s="108"/>
      <c r="AH349" s="108"/>
      <c r="AI349" s="108"/>
      <c r="AJ349" s="108"/>
      <c r="AK349" s="108"/>
      <c r="AL349" s="108"/>
      <c r="AM349" s="108"/>
      <c r="AN349" s="108"/>
      <c r="AO349" s="108"/>
      <c r="AP349" s="108"/>
      <c r="AQ349" s="108"/>
      <c r="AR349" s="108"/>
      <c r="AS349" s="108"/>
      <c r="AT349" s="108"/>
      <c r="AU349" s="108"/>
      <c r="AV349" s="108"/>
      <c r="AW349" s="108"/>
      <c r="AX349" s="108"/>
      <c r="AY349" s="108"/>
      <c r="AZ349" s="108"/>
      <c r="BA349" s="108"/>
      <c r="BB349" s="108"/>
      <c r="BC349" s="108"/>
      <c r="BD349" s="108"/>
      <c r="BE349" s="108"/>
      <c r="BF349" s="108"/>
      <c r="BG349" s="108"/>
      <c r="BH349" s="108"/>
    </row>
    <row r="350" spans="1:60" outlineLevel="1">
      <c r="A350" s="109"/>
      <c r="B350" s="109"/>
      <c r="C350" s="137" t="s">
        <v>373</v>
      </c>
      <c r="D350" s="115"/>
      <c r="E350" s="119">
        <v>212.17</v>
      </c>
      <c r="F350" s="122"/>
      <c r="G350" s="122"/>
      <c r="H350" s="122"/>
      <c r="I350" s="122"/>
      <c r="J350" s="122"/>
      <c r="K350" s="122"/>
      <c r="L350" s="122"/>
      <c r="M350" s="122"/>
      <c r="N350" s="113"/>
      <c r="O350" s="113"/>
      <c r="P350" s="113"/>
      <c r="Q350" s="113"/>
      <c r="R350" s="113"/>
      <c r="S350" s="113"/>
      <c r="T350" s="114"/>
      <c r="U350" s="113"/>
      <c r="V350" s="108"/>
      <c r="W350" s="108"/>
      <c r="X350" s="108"/>
      <c r="Y350" s="108"/>
      <c r="Z350" s="108"/>
      <c r="AA350" s="108"/>
      <c r="AB350" s="108"/>
      <c r="AC350" s="108"/>
      <c r="AD350" s="108"/>
      <c r="AE350" s="108" t="s">
        <v>124</v>
      </c>
      <c r="AF350" s="108">
        <v>0</v>
      </c>
      <c r="AG350" s="108"/>
      <c r="AH350" s="108"/>
      <c r="AI350" s="108"/>
      <c r="AJ350" s="108"/>
      <c r="AK350" s="108"/>
      <c r="AL350" s="108"/>
      <c r="AM350" s="108"/>
      <c r="AN350" s="108"/>
      <c r="AO350" s="108"/>
      <c r="AP350" s="108"/>
      <c r="AQ350" s="108"/>
      <c r="AR350" s="108"/>
      <c r="AS350" s="108"/>
      <c r="AT350" s="108"/>
      <c r="AU350" s="108"/>
      <c r="AV350" s="108"/>
      <c r="AW350" s="108"/>
      <c r="AX350" s="108"/>
      <c r="AY350" s="108"/>
      <c r="AZ350" s="108"/>
      <c r="BA350" s="108"/>
      <c r="BB350" s="108"/>
      <c r="BC350" s="108"/>
      <c r="BD350" s="108"/>
      <c r="BE350" s="108"/>
      <c r="BF350" s="108"/>
      <c r="BG350" s="108"/>
      <c r="BH350" s="108"/>
    </row>
    <row r="351" spans="1:60" outlineLevel="1">
      <c r="A351" s="109"/>
      <c r="B351" s="109"/>
      <c r="C351" s="137" t="s">
        <v>374</v>
      </c>
      <c r="D351" s="115"/>
      <c r="E351" s="119">
        <v>359.548</v>
      </c>
      <c r="F351" s="122"/>
      <c r="G351" s="122"/>
      <c r="H351" s="122"/>
      <c r="I351" s="122"/>
      <c r="J351" s="122"/>
      <c r="K351" s="122"/>
      <c r="L351" s="122"/>
      <c r="M351" s="122"/>
      <c r="N351" s="113"/>
      <c r="O351" s="113"/>
      <c r="P351" s="113"/>
      <c r="Q351" s="113"/>
      <c r="R351" s="113"/>
      <c r="S351" s="113"/>
      <c r="T351" s="114"/>
      <c r="U351" s="113"/>
      <c r="V351" s="108"/>
      <c r="W351" s="108"/>
      <c r="X351" s="108"/>
      <c r="Y351" s="108"/>
      <c r="Z351" s="108"/>
      <c r="AA351" s="108"/>
      <c r="AB351" s="108"/>
      <c r="AC351" s="108"/>
      <c r="AD351" s="108"/>
      <c r="AE351" s="108" t="s">
        <v>124</v>
      </c>
      <c r="AF351" s="108">
        <v>0</v>
      </c>
      <c r="AG351" s="108"/>
      <c r="AH351" s="108"/>
      <c r="AI351" s="108"/>
      <c r="AJ351" s="108"/>
      <c r="AK351" s="108"/>
      <c r="AL351" s="108"/>
      <c r="AM351" s="108"/>
      <c r="AN351" s="108"/>
      <c r="AO351" s="108"/>
      <c r="AP351" s="108"/>
      <c r="AQ351" s="108"/>
      <c r="AR351" s="108"/>
      <c r="AS351" s="108"/>
      <c r="AT351" s="108"/>
      <c r="AU351" s="108"/>
      <c r="AV351" s="108"/>
      <c r="AW351" s="108"/>
      <c r="AX351" s="108"/>
      <c r="AY351" s="108"/>
      <c r="AZ351" s="108"/>
      <c r="BA351" s="108"/>
      <c r="BB351" s="108"/>
      <c r="BC351" s="108"/>
      <c r="BD351" s="108"/>
      <c r="BE351" s="108"/>
      <c r="BF351" s="108"/>
      <c r="BG351" s="108"/>
      <c r="BH351" s="108"/>
    </row>
    <row r="352" spans="1:60" outlineLevel="1">
      <c r="A352" s="109"/>
      <c r="B352" s="109"/>
      <c r="C352" s="137" t="s">
        <v>375</v>
      </c>
      <c r="D352" s="115"/>
      <c r="E352" s="119">
        <v>371.86799999999999</v>
      </c>
      <c r="F352" s="122"/>
      <c r="G352" s="122"/>
      <c r="H352" s="122"/>
      <c r="I352" s="122"/>
      <c r="J352" s="122"/>
      <c r="K352" s="122"/>
      <c r="L352" s="122"/>
      <c r="M352" s="122"/>
      <c r="N352" s="113"/>
      <c r="O352" s="113"/>
      <c r="P352" s="113"/>
      <c r="Q352" s="113"/>
      <c r="R352" s="113"/>
      <c r="S352" s="113"/>
      <c r="T352" s="114"/>
      <c r="U352" s="113"/>
      <c r="V352" s="108"/>
      <c r="W352" s="108"/>
      <c r="X352" s="108"/>
      <c r="Y352" s="108"/>
      <c r="Z352" s="108"/>
      <c r="AA352" s="108"/>
      <c r="AB352" s="108"/>
      <c r="AC352" s="108"/>
      <c r="AD352" s="108"/>
      <c r="AE352" s="108" t="s">
        <v>124</v>
      </c>
      <c r="AF352" s="108">
        <v>0</v>
      </c>
      <c r="AG352" s="108"/>
      <c r="AH352" s="108"/>
      <c r="AI352" s="108"/>
      <c r="AJ352" s="108"/>
      <c r="AK352" s="108"/>
      <c r="AL352" s="108"/>
      <c r="AM352" s="108"/>
      <c r="AN352" s="108"/>
      <c r="AO352" s="108"/>
      <c r="AP352" s="108"/>
      <c r="AQ352" s="108"/>
      <c r="AR352" s="108"/>
      <c r="AS352" s="108"/>
      <c r="AT352" s="108"/>
      <c r="AU352" s="108"/>
      <c r="AV352" s="108"/>
      <c r="AW352" s="108"/>
      <c r="AX352" s="108"/>
      <c r="AY352" s="108"/>
      <c r="AZ352" s="108"/>
      <c r="BA352" s="108"/>
      <c r="BB352" s="108"/>
      <c r="BC352" s="108"/>
      <c r="BD352" s="108"/>
      <c r="BE352" s="108"/>
      <c r="BF352" s="108"/>
      <c r="BG352" s="108"/>
      <c r="BH352" s="108"/>
    </row>
    <row r="353" spans="1:60" outlineLevel="1">
      <c r="A353" s="109"/>
      <c r="B353" s="109"/>
      <c r="C353" s="137" t="s">
        <v>376</v>
      </c>
      <c r="D353" s="115"/>
      <c r="E353" s="119">
        <v>83.1387</v>
      </c>
      <c r="F353" s="122"/>
      <c r="G353" s="122"/>
      <c r="H353" s="122"/>
      <c r="I353" s="122"/>
      <c r="J353" s="122"/>
      <c r="K353" s="122"/>
      <c r="L353" s="122"/>
      <c r="M353" s="122"/>
      <c r="N353" s="113"/>
      <c r="O353" s="113"/>
      <c r="P353" s="113"/>
      <c r="Q353" s="113"/>
      <c r="R353" s="113"/>
      <c r="S353" s="113"/>
      <c r="T353" s="114"/>
      <c r="U353" s="113"/>
      <c r="V353" s="108"/>
      <c r="W353" s="108"/>
      <c r="X353" s="108"/>
      <c r="Y353" s="108"/>
      <c r="Z353" s="108"/>
      <c r="AA353" s="108"/>
      <c r="AB353" s="108"/>
      <c r="AC353" s="108"/>
      <c r="AD353" s="108"/>
      <c r="AE353" s="108" t="s">
        <v>124</v>
      </c>
      <c r="AF353" s="108">
        <v>0</v>
      </c>
      <c r="AG353" s="108"/>
      <c r="AH353" s="108"/>
      <c r="AI353" s="108"/>
      <c r="AJ353" s="108"/>
      <c r="AK353" s="108"/>
      <c r="AL353" s="108"/>
      <c r="AM353" s="108"/>
      <c r="AN353" s="108"/>
      <c r="AO353" s="108"/>
      <c r="AP353" s="108"/>
      <c r="AQ353" s="108"/>
      <c r="AR353" s="108"/>
      <c r="AS353" s="108"/>
      <c r="AT353" s="108"/>
      <c r="AU353" s="108"/>
      <c r="AV353" s="108"/>
      <c r="AW353" s="108"/>
      <c r="AX353" s="108"/>
      <c r="AY353" s="108"/>
      <c r="AZ353" s="108"/>
      <c r="BA353" s="108"/>
      <c r="BB353" s="108"/>
      <c r="BC353" s="108"/>
      <c r="BD353" s="108"/>
      <c r="BE353" s="108"/>
      <c r="BF353" s="108"/>
      <c r="BG353" s="108"/>
      <c r="BH353" s="108"/>
    </row>
    <row r="354" spans="1:60" outlineLevel="1">
      <c r="A354" s="109"/>
      <c r="B354" s="109"/>
      <c r="C354" s="137" t="s">
        <v>377</v>
      </c>
      <c r="D354" s="115"/>
      <c r="E354" s="119">
        <v>264.24</v>
      </c>
      <c r="F354" s="122"/>
      <c r="G354" s="122"/>
      <c r="H354" s="122"/>
      <c r="I354" s="122"/>
      <c r="J354" s="122"/>
      <c r="K354" s="122"/>
      <c r="L354" s="122"/>
      <c r="M354" s="122"/>
      <c r="N354" s="113"/>
      <c r="O354" s="113"/>
      <c r="P354" s="113"/>
      <c r="Q354" s="113"/>
      <c r="R354" s="113"/>
      <c r="S354" s="113"/>
      <c r="T354" s="114"/>
      <c r="U354" s="113"/>
      <c r="V354" s="108"/>
      <c r="W354" s="108"/>
      <c r="X354" s="108"/>
      <c r="Y354" s="108"/>
      <c r="Z354" s="108"/>
      <c r="AA354" s="108"/>
      <c r="AB354" s="108"/>
      <c r="AC354" s="108"/>
      <c r="AD354" s="108"/>
      <c r="AE354" s="108" t="s">
        <v>124</v>
      </c>
      <c r="AF354" s="108">
        <v>0</v>
      </c>
      <c r="AG354" s="108"/>
      <c r="AH354" s="108"/>
      <c r="AI354" s="108"/>
      <c r="AJ354" s="108"/>
      <c r="AK354" s="108"/>
      <c r="AL354" s="108"/>
      <c r="AM354" s="108"/>
      <c r="AN354" s="108"/>
      <c r="AO354" s="108"/>
      <c r="AP354" s="108"/>
      <c r="AQ354" s="108"/>
      <c r="AR354" s="108"/>
      <c r="AS354" s="108"/>
      <c r="AT354" s="108"/>
      <c r="AU354" s="108"/>
      <c r="AV354" s="108"/>
      <c r="AW354" s="108"/>
      <c r="AX354" s="108"/>
      <c r="AY354" s="108"/>
      <c r="AZ354" s="108"/>
      <c r="BA354" s="108"/>
      <c r="BB354" s="108"/>
      <c r="BC354" s="108"/>
      <c r="BD354" s="108"/>
      <c r="BE354" s="108"/>
      <c r="BF354" s="108"/>
      <c r="BG354" s="108"/>
      <c r="BH354" s="108"/>
    </row>
    <row r="355" spans="1:60" outlineLevel="1">
      <c r="A355" s="109"/>
      <c r="B355" s="109"/>
      <c r="C355" s="137" t="s">
        <v>378</v>
      </c>
      <c r="D355" s="115"/>
      <c r="E355" s="119">
        <v>334.42</v>
      </c>
      <c r="F355" s="122"/>
      <c r="G355" s="122"/>
      <c r="H355" s="122"/>
      <c r="I355" s="122"/>
      <c r="J355" s="122"/>
      <c r="K355" s="122"/>
      <c r="L355" s="122"/>
      <c r="M355" s="122"/>
      <c r="N355" s="113"/>
      <c r="O355" s="113"/>
      <c r="P355" s="113"/>
      <c r="Q355" s="113"/>
      <c r="R355" s="113"/>
      <c r="S355" s="113"/>
      <c r="T355" s="114"/>
      <c r="U355" s="113"/>
      <c r="V355" s="108"/>
      <c r="W355" s="108"/>
      <c r="X355" s="108"/>
      <c r="Y355" s="108"/>
      <c r="Z355" s="108"/>
      <c r="AA355" s="108"/>
      <c r="AB355" s="108"/>
      <c r="AC355" s="108"/>
      <c r="AD355" s="108"/>
      <c r="AE355" s="108" t="s">
        <v>124</v>
      </c>
      <c r="AF355" s="108">
        <v>0</v>
      </c>
      <c r="AG355" s="108"/>
      <c r="AH355" s="108"/>
      <c r="AI355" s="108"/>
      <c r="AJ355" s="108"/>
      <c r="AK355" s="108"/>
      <c r="AL355" s="108"/>
      <c r="AM355" s="108"/>
      <c r="AN355" s="108"/>
      <c r="AO355" s="108"/>
      <c r="AP355" s="108"/>
      <c r="AQ355" s="108"/>
      <c r="AR355" s="108"/>
      <c r="AS355" s="108"/>
      <c r="AT355" s="108"/>
      <c r="AU355" s="108"/>
      <c r="AV355" s="108"/>
      <c r="AW355" s="108"/>
      <c r="AX355" s="108"/>
      <c r="AY355" s="108"/>
      <c r="AZ355" s="108"/>
      <c r="BA355" s="108"/>
      <c r="BB355" s="108"/>
      <c r="BC355" s="108"/>
      <c r="BD355" s="108"/>
      <c r="BE355" s="108"/>
      <c r="BF355" s="108"/>
      <c r="BG355" s="108"/>
      <c r="BH355" s="108"/>
    </row>
    <row r="356" spans="1:60" outlineLevel="1">
      <c r="A356" s="109"/>
      <c r="B356" s="109"/>
      <c r="C356" s="137" t="s">
        <v>379</v>
      </c>
      <c r="D356" s="115"/>
      <c r="E356" s="119">
        <v>366.27800000000002</v>
      </c>
      <c r="F356" s="122"/>
      <c r="G356" s="122"/>
      <c r="H356" s="122"/>
      <c r="I356" s="122"/>
      <c r="J356" s="122"/>
      <c r="K356" s="122"/>
      <c r="L356" s="122"/>
      <c r="M356" s="122"/>
      <c r="N356" s="113"/>
      <c r="O356" s="113"/>
      <c r="P356" s="113"/>
      <c r="Q356" s="113"/>
      <c r="R356" s="113"/>
      <c r="S356" s="113"/>
      <c r="T356" s="114"/>
      <c r="U356" s="113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 t="s">
        <v>124</v>
      </c>
      <c r="AF356" s="108">
        <v>0</v>
      </c>
      <c r="AG356" s="108"/>
      <c r="AH356" s="108"/>
      <c r="AI356" s="108"/>
      <c r="AJ356" s="108"/>
      <c r="AK356" s="108"/>
      <c r="AL356" s="108"/>
      <c r="AM356" s="108"/>
      <c r="AN356" s="108"/>
      <c r="AO356" s="108"/>
      <c r="AP356" s="108"/>
      <c r="AQ356" s="108"/>
      <c r="AR356" s="108"/>
      <c r="AS356" s="108"/>
      <c r="AT356" s="108"/>
      <c r="AU356" s="108"/>
      <c r="AV356" s="108"/>
      <c r="AW356" s="108"/>
      <c r="AX356" s="108"/>
      <c r="AY356" s="108"/>
      <c r="AZ356" s="108"/>
      <c r="BA356" s="108"/>
      <c r="BB356" s="108"/>
      <c r="BC356" s="108"/>
      <c r="BD356" s="108"/>
      <c r="BE356" s="108"/>
      <c r="BF356" s="108"/>
      <c r="BG356" s="108"/>
      <c r="BH356" s="108"/>
    </row>
    <row r="357" spans="1:60" outlineLevel="1">
      <c r="A357" s="109"/>
      <c r="B357" s="109"/>
      <c r="C357" s="137" t="s">
        <v>380</v>
      </c>
      <c r="D357" s="115"/>
      <c r="E357" s="119">
        <v>83.1387</v>
      </c>
      <c r="F357" s="122"/>
      <c r="G357" s="122"/>
      <c r="H357" s="122"/>
      <c r="I357" s="122"/>
      <c r="J357" s="122"/>
      <c r="K357" s="122"/>
      <c r="L357" s="122"/>
      <c r="M357" s="122"/>
      <c r="N357" s="113"/>
      <c r="O357" s="113"/>
      <c r="P357" s="113"/>
      <c r="Q357" s="113"/>
      <c r="R357" s="113"/>
      <c r="S357" s="113"/>
      <c r="T357" s="114"/>
      <c r="U357" s="113"/>
      <c r="V357" s="108"/>
      <c r="W357" s="108"/>
      <c r="X357" s="108"/>
      <c r="Y357" s="108"/>
      <c r="Z357" s="108"/>
      <c r="AA357" s="108"/>
      <c r="AB357" s="108"/>
      <c r="AC357" s="108"/>
      <c r="AD357" s="108"/>
      <c r="AE357" s="108" t="s">
        <v>124</v>
      </c>
      <c r="AF357" s="108">
        <v>0</v>
      </c>
      <c r="AG357" s="108"/>
      <c r="AH357" s="108"/>
      <c r="AI357" s="108"/>
      <c r="AJ357" s="108"/>
      <c r="AK357" s="108"/>
      <c r="AL357" s="108"/>
      <c r="AM357" s="108"/>
      <c r="AN357" s="108"/>
      <c r="AO357" s="108"/>
      <c r="AP357" s="108"/>
      <c r="AQ357" s="108"/>
      <c r="AR357" s="108"/>
      <c r="AS357" s="108"/>
      <c r="AT357" s="108"/>
      <c r="AU357" s="108"/>
      <c r="AV357" s="108"/>
      <c r="AW357" s="108"/>
      <c r="AX357" s="108"/>
      <c r="AY357" s="108"/>
      <c r="AZ357" s="108"/>
      <c r="BA357" s="108"/>
      <c r="BB357" s="108"/>
      <c r="BC357" s="108"/>
      <c r="BD357" s="108"/>
      <c r="BE357" s="108"/>
      <c r="BF357" s="108"/>
      <c r="BG357" s="108"/>
      <c r="BH357" s="108"/>
    </row>
    <row r="358" spans="1:60" outlineLevel="1">
      <c r="A358" s="109"/>
      <c r="B358" s="109"/>
      <c r="C358" s="137" t="s">
        <v>381</v>
      </c>
      <c r="D358" s="115"/>
      <c r="E358" s="119">
        <v>264.24</v>
      </c>
      <c r="F358" s="122"/>
      <c r="G358" s="122"/>
      <c r="H358" s="122"/>
      <c r="I358" s="122"/>
      <c r="J358" s="122"/>
      <c r="K358" s="122"/>
      <c r="L358" s="122"/>
      <c r="M358" s="122"/>
      <c r="N358" s="113"/>
      <c r="O358" s="113"/>
      <c r="P358" s="113"/>
      <c r="Q358" s="113"/>
      <c r="R358" s="113"/>
      <c r="S358" s="113"/>
      <c r="T358" s="114"/>
      <c r="U358" s="113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 t="s">
        <v>124</v>
      </c>
      <c r="AF358" s="108">
        <v>0</v>
      </c>
      <c r="AG358" s="108"/>
      <c r="AH358" s="108"/>
      <c r="AI358" s="108"/>
      <c r="AJ358" s="108"/>
      <c r="AK358" s="108"/>
      <c r="AL358" s="108"/>
      <c r="AM358" s="108"/>
      <c r="AN358" s="108"/>
      <c r="AO358" s="108"/>
      <c r="AP358" s="108"/>
      <c r="AQ358" s="108"/>
      <c r="AR358" s="108"/>
      <c r="AS358" s="108"/>
      <c r="AT358" s="108"/>
      <c r="AU358" s="108"/>
      <c r="AV358" s="108"/>
      <c r="AW358" s="108"/>
      <c r="AX358" s="108"/>
      <c r="AY358" s="108"/>
      <c r="AZ358" s="108"/>
      <c r="BA358" s="108"/>
      <c r="BB358" s="108"/>
      <c r="BC358" s="108"/>
      <c r="BD358" s="108"/>
      <c r="BE358" s="108"/>
      <c r="BF358" s="108"/>
      <c r="BG358" s="108"/>
      <c r="BH358" s="108"/>
    </row>
    <row r="359" spans="1:60" outlineLevel="1">
      <c r="A359" s="109"/>
      <c r="B359" s="109"/>
      <c r="C359" s="137" t="s">
        <v>382</v>
      </c>
      <c r="D359" s="115"/>
      <c r="E359" s="119">
        <v>359.548</v>
      </c>
      <c r="F359" s="122"/>
      <c r="G359" s="122"/>
      <c r="H359" s="122"/>
      <c r="I359" s="122"/>
      <c r="J359" s="122"/>
      <c r="K359" s="122"/>
      <c r="L359" s="122"/>
      <c r="M359" s="122"/>
      <c r="N359" s="113"/>
      <c r="O359" s="113"/>
      <c r="P359" s="113"/>
      <c r="Q359" s="113"/>
      <c r="R359" s="113"/>
      <c r="S359" s="113"/>
      <c r="T359" s="114"/>
      <c r="U359" s="113"/>
      <c r="V359" s="108"/>
      <c r="W359" s="108"/>
      <c r="X359" s="108"/>
      <c r="Y359" s="108"/>
      <c r="Z359" s="108"/>
      <c r="AA359" s="108"/>
      <c r="AB359" s="108"/>
      <c r="AC359" s="108"/>
      <c r="AD359" s="108"/>
      <c r="AE359" s="108" t="s">
        <v>124</v>
      </c>
      <c r="AF359" s="108">
        <v>0</v>
      </c>
      <c r="AG359" s="108"/>
      <c r="AH359" s="108"/>
      <c r="AI359" s="108"/>
      <c r="AJ359" s="108"/>
      <c r="AK359" s="108"/>
      <c r="AL359" s="108"/>
      <c r="AM359" s="108"/>
      <c r="AN359" s="108"/>
      <c r="AO359" s="108"/>
      <c r="AP359" s="108"/>
      <c r="AQ359" s="108"/>
      <c r="AR359" s="108"/>
      <c r="AS359" s="108"/>
      <c r="AT359" s="108"/>
      <c r="AU359" s="108"/>
      <c r="AV359" s="108"/>
      <c r="AW359" s="108"/>
      <c r="AX359" s="108"/>
      <c r="AY359" s="108"/>
      <c r="AZ359" s="108"/>
      <c r="BA359" s="108"/>
      <c r="BB359" s="108"/>
      <c r="BC359" s="108"/>
      <c r="BD359" s="108"/>
      <c r="BE359" s="108"/>
      <c r="BF359" s="108"/>
      <c r="BG359" s="108"/>
      <c r="BH359" s="108"/>
    </row>
    <row r="360" spans="1:60" outlineLevel="1">
      <c r="A360" s="109"/>
      <c r="B360" s="109"/>
      <c r="C360" s="137" t="s">
        <v>383</v>
      </c>
      <c r="D360" s="115"/>
      <c r="E360" s="119">
        <v>371.86799999999999</v>
      </c>
      <c r="F360" s="122"/>
      <c r="G360" s="122"/>
      <c r="H360" s="122"/>
      <c r="I360" s="122"/>
      <c r="J360" s="122"/>
      <c r="K360" s="122"/>
      <c r="L360" s="122"/>
      <c r="M360" s="122"/>
      <c r="N360" s="113"/>
      <c r="O360" s="113"/>
      <c r="P360" s="113"/>
      <c r="Q360" s="113"/>
      <c r="R360" s="113"/>
      <c r="S360" s="113"/>
      <c r="T360" s="114"/>
      <c r="U360" s="113"/>
      <c r="V360" s="108"/>
      <c r="W360" s="108"/>
      <c r="X360" s="108"/>
      <c r="Y360" s="108"/>
      <c r="Z360" s="108"/>
      <c r="AA360" s="108"/>
      <c r="AB360" s="108"/>
      <c r="AC360" s="108"/>
      <c r="AD360" s="108"/>
      <c r="AE360" s="108" t="s">
        <v>124</v>
      </c>
      <c r="AF360" s="108">
        <v>0</v>
      </c>
      <c r="AG360" s="108"/>
      <c r="AH360" s="108"/>
      <c r="AI360" s="108"/>
      <c r="AJ360" s="108"/>
      <c r="AK360" s="108"/>
      <c r="AL360" s="108"/>
      <c r="AM360" s="108"/>
      <c r="AN360" s="108"/>
      <c r="AO360" s="108"/>
      <c r="AP360" s="108"/>
      <c r="AQ360" s="108"/>
      <c r="AR360" s="108"/>
      <c r="AS360" s="108"/>
      <c r="AT360" s="108"/>
      <c r="AU360" s="108"/>
      <c r="AV360" s="108"/>
      <c r="AW360" s="108"/>
      <c r="AX360" s="108"/>
      <c r="AY360" s="108"/>
      <c r="AZ360" s="108"/>
      <c r="BA360" s="108"/>
      <c r="BB360" s="108"/>
      <c r="BC360" s="108"/>
      <c r="BD360" s="108"/>
      <c r="BE360" s="108"/>
      <c r="BF360" s="108"/>
      <c r="BG360" s="108"/>
      <c r="BH360" s="108"/>
    </row>
    <row r="361" spans="1:60" outlineLevel="1">
      <c r="A361" s="109">
        <v>43</v>
      </c>
      <c r="B361" s="109" t="s">
        <v>389</v>
      </c>
      <c r="C361" s="136" t="s">
        <v>390</v>
      </c>
      <c r="D361" s="113" t="s">
        <v>212</v>
      </c>
      <c r="E361" s="118">
        <v>2150</v>
      </c>
      <c r="F361" s="121">
        <f>H361+J361</f>
        <v>0</v>
      </c>
      <c r="G361" s="122">
        <f>ROUND(E361*F361,2)</f>
        <v>0</v>
      </c>
      <c r="H361" s="122"/>
      <c r="I361" s="122">
        <f>ROUND(E361*H361,2)</f>
        <v>0</v>
      </c>
      <c r="J361" s="122"/>
      <c r="K361" s="122">
        <f>ROUND(E361*J361,2)</f>
        <v>0</v>
      </c>
      <c r="L361" s="122">
        <v>21</v>
      </c>
      <c r="M361" s="122">
        <f>G361*(1+L361/100)</f>
        <v>0</v>
      </c>
      <c r="N361" s="113">
        <v>0</v>
      </c>
      <c r="O361" s="113">
        <f>ROUND(E361*N361,5)</f>
        <v>0</v>
      </c>
      <c r="P361" s="113">
        <v>1.2E-2</v>
      </c>
      <c r="Q361" s="113">
        <f>ROUND(E361*P361,5)</f>
        <v>25.8</v>
      </c>
      <c r="R361" s="113"/>
      <c r="S361" s="113"/>
      <c r="T361" s="114">
        <v>0.08</v>
      </c>
      <c r="U361" s="113">
        <f>ROUND(E361*T361,2)</f>
        <v>172</v>
      </c>
      <c r="V361" s="108"/>
      <c r="W361" s="108"/>
      <c r="X361" s="108"/>
      <c r="Y361" s="108"/>
      <c r="Z361" s="108"/>
      <c r="AA361" s="108"/>
      <c r="AB361" s="108"/>
      <c r="AC361" s="108"/>
      <c r="AD361" s="108"/>
      <c r="AE361" s="108" t="s">
        <v>122</v>
      </c>
      <c r="AF361" s="108"/>
      <c r="AG361" s="108"/>
      <c r="AH361" s="108"/>
      <c r="AI361" s="108"/>
      <c r="AJ361" s="108"/>
      <c r="AK361" s="108"/>
      <c r="AL361" s="108"/>
      <c r="AM361" s="108"/>
      <c r="AN361" s="108"/>
      <c r="AO361" s="108"/>
      <c r="AP361" s="108"/>
      <c r="AQ361" s="108"/>
      <c r="AR361" s="108"/>
      <c r="AS361" s="108"/>
      <c r="AT361" s="108"/>
      <c r="AU361" s="108"/>
      <c r="AV361" s="108"/>
      <c r="AW361" s="108"/>
      <c r="AX361" s="108"/>
      <c r="AY361" s="108"/>
      <c r="AZ361" s="108"/>
      <c r="BA361" s="108"/>
      <c r="BB361" s="108"/>
      <c r="BC361" s="108"/>
      <c r="BD361" s="108"/>
      <c r="BE361" s="108"/>
      <c r="BF361" s="108"/>
      <c r="BG361" s="108"/>
      <c r="BH361" s="108"/>
    </row>
    <row r="362" spans="1:60" ht="20.45" outlineLevel="1">
      <c r="A362" s="109">
        <v>44</v>
      </c>
      <c r="B362" s="109" t="s">
        <v>391</v>
      </c>
      <c r="C362" s="136" t="s">
        <v>392</v>
      </c>
      <c r="D362" s="113" t="s">
        <v>212</v>
      </c>
      <c r="E362" s="118">
        <v>2150</v>
      </c>
      <c r="F362" s="121">
        <f>H362+J362</f>
        <v>0</v>
      </c>
      <c r="G362" s="122">
        <f>ROUND(E362*F362,2)</f>
        <v>0</v>
      </c>
      <c r="H362" s="122"/>
      <c r="I362" s="122">
        <f>ROUND(E362*H362,2)</f>
        <v>0</v>
      </c>
      <c r="J362" s="122"/>
      <c r="K362" s="122">
        <f>ROUND(E362*J362,2)</f>
        <v>0</v>
      </c>
      <c r="L362" s="122">
        <v>21</v>
      </c>
      <c r="M362" s="122">
        <f>G362*(1+L362/100)</f>
        <v>0</v>
      </c>
      <c r="N362" s="113">
        <v>1.2529999999999999E-2</v>
      </c>
      <c r="O362" s="113">
        <f>ROUND(E362*N362,5)</f>
        <v>26.939499999999999</v>
      </c>
      <c r="P362" s="113">
        <v>0</v>
      </c>
      <c r="Q362" s="113">
        <f>ROUND(E362*P362,5)</f>
        <v>0</v>
      </c>
      <c r="R362" s="113"/>
      <c r="S362" s="113"/>
      <c r="T362" s="114">
        <v>0.59799999999999998</v>
      </c>
      <c r="U362" s="113">
        <f>ROUND(E362*T362,2)</f>
        <v>1285.7</v>
      </c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 t="s">
        <v>122</v>
      </c>
      <c r="AF362" s="108"/>
      <c r="AG362" s="108"/>
      <c r="AH362" s="108"/>
      <c r="AI362" s="108"/>
      <c r="AJ362" s="108"/>
      <c r="AK362" s="108"/>
      <c r="AL362" s="108"/>
      <c r="AM362" s="108"/>
      <c r="AN362" s="108"/>
      <c r="AO362" s="108"/>
      <c r="AP362" s="108"/>
      <c r="AQ362" s="108"/>
      <c r="AR362" s="108"/>
      <c r="AS362" s="108"/>
      <c r="AT362" s="108"/>
      <c r="AU362" s="108"/>
      <c r="AV362" s="108"/>
      <c r="AW362" s="108"/>
      <c r="AX362" s="108"/>
      <c r="AY362" s="108"/>
      <c r="AZ362" s="108"/>
      <c r="BA362" s="108"/>
      <c r="BB362" s="108"/>
      <c r="BC362" s="108"/>
      <c r="BD362" s="108"/>
      <c r="BE362" s="108"/>
      <c r="BF362" s="108"/>
      <c r="BG362" s="108"/>
      <c r="BH362" s="108"/>
    </row>
    <row r="363" spans="1:60" outlineLevel="1">
      <c r="A363" s="109"/>
      <c r="B363" s="109"/>
      <c r="C363" s="189" t="s">
        <v>386</v>
      </c>
      <c r="D363" s="190"/>
      <c r="E363" s="191"/>
      <c r="F363" s="192"/>
      <c r="G363" s="193"/>
      <c r="H363" s="122"/>
      <c r="I363" s="122"/>
      <c r="J363" s="122"/>
      <c r="K363" s="122"/>
      <c r="L363" s="122"/>
      <c r="M363" s="122"/>
      <c r="N363" s="113"/>
      <c r="O363" s="113"/>
      <c r="P363" s="113"/>
      <c r="Q363" s="113"/>
      <c r="R363" s="113"/>
      <c r="S363" s="113"/>
      <c r="T363" s="114"/>
      <c r="U363" s="113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 t="s">
        <v>190</v>
      </c>
      <c r="AF363" s="108"/>
      <c r="AG363" s="108"/>
      <c r="AH363" s="108"/>
      <c r="AI363" s="108"/>
      <c r="AJ363" s="108"/>
      <c r="AK363" s="108"/>
      <c r="AL363" s="108"/>
      <c r="AM363" s="108"/>
      <c r="AN363" s="108"/>
      <c r="AO363" s="108"/>
      <c r="AP363" s="108"/>
      <c r="AQ363" s="108"/>
      <c r="AR363" s="108"/>
      <c r="AS363" s="108"/>
      <c r="AT363" s="108"/>
      <c r="AU363" s="108"/>
      <c r="AV363" s="108"/>
      <c r="AW363" s="108"/>
      <c r="AX363" s="108"/>
      <c r="AY363" s="108"/>
      <c r="AZ363" s="108"/>
      <c r="BA363" s="111" t="str">
        <f>C363</f>
        <v>vč. impregnace máčením</v>
      </c>
      <c r="BB363" s="108"/>
      <c r="BC363" s="108"/>
      <c r="BD363" s="108"/>
      <c r="BE363" s="108"/>
      <c r="BF363" s="108"/>
      <c r="BG363" s="108"/>
      <c r="BH363" s="108"/>
    </row>
    <row r="364" spans="1:60" outlineLevel="1">
      <c r="A364" s="109">
        <v>45</v>
      </c>
      <c r="B364" s="109" t="s">
        <v>393</v>
      </c>
      <c r="C364" s="136" t="s">
        <v>394</v>
      </c>
      <c r="D364" s="113" t="s">
        <v>339</v>
      </c>
      <c r="E364" s="118">
        <v>28.706666666666699</v>
      </c>
      <c r="F364" s="121">
        <f>H364+J364</f>
        <v>0</v>
      </c>
      <c r="G364" s="122">
        <f>ROUND(E364*F364,2)</f>
        <v>0</v>
      </c>
      <c r="H364" s="122"/>
      <c r="I364" s="122">
        <f>ROUND(E364*H364,2)</f>
        <v>0</v>
      </c>
      <c r="J364" s="122"/>
      <c r="K364" s="122">
        <f>ROUND(E364*J364,2)</f>
        <v>0</v>
      </c>
      <c r="L364" s="122">
        <v>21</v>
      </c>
      <c r="M364" s="122">
        <f>G364*(1+L364/100)</f>
        <v>0</v>
      </c>
      <c r="N364" s="113">
        <v>0.14369000000000001</v>
      </c>
      <c r="O364" s="113">
        <f>ROUND(E364*N364,5)</f>
        <v>4.12486</v>
      </c>
      <c r="P364" s="113">
        <v>0</v>
      </c>
      <c r="Q364" s="113">
        <f>ROUND(E364*P364,5)</f>
        <v>0</v>
      </c>
      <c r="R364" s="113"/>
      <c r="S364" s="113"/>
      <c r="T364" s="114">
        <v>30</v>
      </c>
      <c r="U364" s="113">
        <f>ROUND(E364*T364,2)</f>
        <v>861.2</v>
      </c>
      <c r="V364" s="108"/>
      <c r="W364" s="108"/>
      <c r="X364" s="108"/>
      <c r="Y364" s="108"/>
      <c r="Z364" s="108"/>
      <c r="AA364" s="108"/>
      <c r="AB364" s="108"/>
      <c r="AC364" s="108"/>
      <c r="AD364" s="108"/>
      <c r="AE364" s="108" t="s">
        <v>122</v>
      </c>
      <c r="AF364" s="108"/>
      <c r="AG364" s="108"/>
      <c r="AH364" s="108"/>
      <c r="AI364" s="108"/>
      <c r="AJ364" s="108"/>
      <c r="AK364" s="108"/>
      <c r="AL364" s="108"/>
      <c r="AM364" s="108"/>
      <c r="AN364" s="108"/>
      <c r="AO364" s="108"/>
      <c r="AP364" s="108"/>
      <c r="AQ364" s="108"/>
      <c r="AR364" s="108"/>
      <c r="AS364" s="108"/>
      <c r="AT364" s="108"/>
      <c r="AU364" s="108"/>
      <c r="AV364" s="108"/>
      <c r="AW364" s="108"/>
      <c r="AX364" s="108"/>
      <c r="AY364" s="108"/>
      <c r="AZ364" s="108"/>
      <c r="BA364" s="108"/>
      <c r="BB364" s="108"/>
      <c r="BC364" s="108"/>
      <c r="BD364" s="108"/>
      <c r="BE364" s="108"/>
      <c r="BF364" s="108"/>
      <c r="BG364" s="108"/>
      <c r="BH364" s="108"/>
    </row>
    <row r="365" spans="1:60" outlineLevel="1">
      <c r="A365" s="109"/>
      <c r="B365" s="109"/>
      <c r="C365" s="137" t="s">
        <v>395</v>
      </c>
      <c r="D365" s="115"/>
      <c r="E365" s="119">
        <v>28.706666666666699</v>
      </c>
      <c r="F365" s="122"/>
      <c r="G365" s="122"/>
      <c r="H365" s="122"/>
      <c r="I365" s="122"/>
      <c r="J365" s="122"/>
      <c r="K365" s="122"/>
      <c r="L365" s="122"/>
      <c r="M365" s="122"/>
      <c r="N365" s="113"/>
      <c r="O365" s="113"/>
      <c r="P365" s="113"/>
      <c r="Q365" s="113"/>
      <c r="R365" s="113"/>
      <c r="S365" s="113"/>
      <c r="T365" s="114"/>
      <c r="U365" s="113"/>
      <c r="V365" s="108"/>
      <c r="W365" s="108"/>
      <c r="X365" s="108"/>
      <c r="Y365" s="108"/>
      <c r="Z365" s="108"/>
      <c r="AA365" s="108"/>
      <c r="AB365" s="108"/>
      <c r="AC365" s="108"/>
      <c r="AD365" s="108"/>
      <c r="AE365" s="108" t="s">
        <v>124</v>
      </c>
      <c r="AF365" s="108">
        <v>0</v>
      </c>
      <c r="AG365" s="108"/>
      <c r="AH365" s="108"/>
      <c r="AI365" s="108"/>
      <c r="AJ365" s="108"/>
      <c r="AK365" s="108"/>
      <c r="AL365" s="108"/>
      <c r="AM365" s="108"/>
      <c r="AN365" s="108"/>
      <c r="AO365" s="108"/>
      <c r="AP365" s="108"/>
      <c r="AQ365" s="108"/>
      <c r="AR365" s="108"/>
      <c r="AS365" s="108"/>
      <c r="AT365" s="108"/>
      <c r="AU365" s="108"/>
      <c r="AV365" s="108"/>
      <c r="AW365" s="108"/>
      <c r="AX365" s="108"/>
      <c r="AY365" s="108"/>
      <c r="AZ365" s="108"/>
      <c r="BA365" s="108"/>
      <c r="BB365" s="108"/>
      <c r="BC365" s="108"/>
      <c r="BD365" s="108"/>
      <c r="BE365" s="108"/>
      <c r="BF365" s="108"/>
      <c r="BG365" s="108"/>
      <c r="BH365" s="108"/>
    </row>
    <row r="366" spans="1:60" outlineLevel="1">
      <c r="A366" s="109">
        <v>46</v>
      </c>
      <c r="B366" s="109" t="s">
        <v>396</v>
      </c>
      <c r="C366" s="136" t="s">
        <v>397</v>
      </c>
      <c r="D366" s="113" t="s">
        <v>220</v>
      </c>
      <c r="E366" s="118">
        <v>55.944000000000003</v>
      </c>
      <c r="F366" s="121">
        <f>H366+J366</f>
        <v>0</v>
      </c>
      <c r="G366" s="122">
        <f>ROUND(E366*F366,2)</f>
        <v>0</v>
      </c>
      <c r="H366" s="122"/>
      <c r="I366" s="122">
        <f>ROUND(E366*H366,2)</f>
        <v>0</v>
      </c>
      <c r="J366" s="122"/>
      <c r="K366" s="122">
        <f>ROUND(E366*J366,2)</f>
        <v>0</v>
      </c>
      <c r="L366" s="122">
        <v>21</v>
      </c>
      <c r="M366" s="122">
        <f>G366*(1+L366/100)</f>
        <v>0</v>
      </c>
      <c r="N366" s="113">
        <v>0</v>
      </c>
      <c r="O366" s="113">
        <f>ROUND(E366*N366,5)</f>
        <v>0</v>
      </c>
      <c r="P366" s="113">
        <v>0</v>
      </c>
      <c r="Q366" s="113">
        <f>ROUND(E366*P366,5)</f>
        <v>0</v>
      </c>
      <c r="R366" s="113"/>
      <c r="S366" s="113"/>
      <c r="T366" s="114">
        <v>1.7509999999999999</v>
      </c>
      <c r="U366" s="113">
        <f>ROUND(E366*T366,2)</f>
        <v>97.96</v>
      </c>
      <c r="V366" s="108"/>
      <c r="W366" s="108"/>
      <c r="X366" s="108"/>
      <c r="Y366" s="108"/>
      <c r="Z366" s="108"/>
      <c r="AA366" s="108"/>
      <c r="AB366" s="108"/>
      <c r="AC366" s="108"/>
      <c r="AD366" s="108"/>
      <c r="AE366" s="108" t="s">
        <v>122</v>
      </c>
      <c r="AF366" s="108"/>
      <c r="AG366" s="108"/>
      <c r="AH366" s="108"/>
      <c r="AI366" s="108"/>
      <c r="AJ366" s="108"/>
      <c r="AK366" s="108"/>
      <c r="AL366" s="108"/>
      <c r="AM366" s="108"/>
      <c r="AN366" s="108"/>
      <c r="AO366" s="108"/>
      <c r="AP366" s="108"/>
      <c r="AQ366" s="108"/>
      <c r="AR366" s="108"/>
      <c r="AS366" s="108"/>
      <c r="AT366" s="108"/>
      <c r="AU366" s="108"/>
      <c r="AV366" s="108"/>
      <c r="AW366" s="108"/>
      <c r="AX366" s="108"/>
      <c r="AY366" s="108"/>
      <c r="AZ366" s="108"/>
      <c r="BA366" s="108"/>
      <c r="BB366" s="108"/>
      <c r="BC366" s="108"/>
      <c r="BD366" s="108"/>
      <c r="BE366" s="108"/>
      <c r="BF366" s="108"/>
      <c r="BG366" s="108"/>
      <c r="BH366" s="108"/>
    </row>
    <row r="367" spans="1:60">
      <c r="A367" s="110" t="s">
        <v>117</v>
      </c>
      <c r="B367" s="110" t="s">
        <v>72</v>
      </c>
      <c r="C367" s="138" t="s">
        <v>73</v>
      </c>
      <c r="D367" s="116"/>
      <c r="E367" s="120"/>
      <c r="F367" s="123"/>
      <c r="G367" s="123">
        <f>SUMIF(AE368:AE554,"&lt;&gt;NOR",G368:G554)</f>
        <v>0</v>
      </c>
      <c r="H367" s="123"/>
      <c r="I367" s="123">
        <f>SUM(I368:I554)</f>
        <v>0</v>
      </c>
      <c r="J367" s="123"/>
      <c r="K367" s="123">
        <f>SUM(K368:K554)</f>
        <v>0</v>
      </c>
      <c r="L367" s="123"/>
      <c r="M367" s="123">
        <f>SUM(M368:M554)</f>
        <v>0</v>
      </c>
      <c r="N367" s="116"/>
      <c r="O367" s="116">
        <f>SUM(O368:O554)</f>
        <v>5.3129699999999991</v>
      </c>
      <c r="P367" s="116"/>
      <c r="Q367" s="116">
        <f>SUM(Q368:Q554)</f>
        <v>4.3630499999999994</v>
      </c>
      <c r="R367" s="116"/>
      <c r="S367" s="116"/>
      <c r="T367" s="117"/>
      <c r="U367" s="116">
        <f>SUM(U368:U554)</f>
        <v>1177.6399999999999</v>
      </c>
      <c r="AE367" t="s">
        <v>118</v>
      </c>
    </row>
    <row r="368" spans="1:60" outlineLevel="1">
      <c r="A368" s="109">
        <v>47</v>
      </c>
      <c r="B368" s="109" t="s">
        <v>398</v>
      </c>
      <c r="C368" s="136" t="s">
        <v>399</v>
      </c>
      <c r="D368" s="113" t="s">
        <v>132</v>
      </c>
      <c r="E368" s="118">
        <v>18.96</v>
      </c>
      <c r="F368" s="121">
        <f>H368+J368</f>
        <v>0</v>
      </c>
      <c r="G368" s="122">
        <f>ROUND(E368*F368,2)</f>
        <v>0</v>
      </c>
      <c r="H368" s="122"/>
      <c r="I368" s="122">
        <f>ROUND(E368*H368,2)</f>
        <v>0</v>
      </c>
      <c r="J368" s="122"/>
      <c r="K368" s="122">
        <f>ROUND(E368*J368,2)</f>
        <v>0</v>
      </c>
      <c r="L368" s="122">
        <v>21</v>
      </c>
      <c r="M368" s="122">
        <f>G368*(1+L368/100)</f>
        <v>0</v>
      </c>
      <c r="N368" s="113">
        <v>0</v>
      </c>
      <c r="O368" s="113">
        <f>ROUND(E368*N368,5)</f>
        <v>0</v>
      </c>
      <c r="P368" s="113">
        <v>7.3200000000000001E-3</v>
      </c>
      <c r="Q368" s="113">
        <f>ROUND(E368*P368,5)</f>
        <v>0.13879</v>
      </c>
      <c r="R368" s="113"/>
      <c r="S368" s="113"/>
      <c r="T368" s="114">
        <v>0.115</v>
      </c>
      <c r="U368" s="113">
        <f>ROUND(E368*T368,2)</f>
        <v>2.1800000000000002</v>
      </c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 t="s">
        <v>122</v>
      </c>
      <c r="AF368" s="108"/>
      <c r="AG368" s="108"/>
      <c r="AH368" s="108"/>
      <c r="AI368" s="108"/>
      <c r="AJ368" s="108"/>
      <c r="AK368" s="108"/>
      <c r="AL368" s="108"/>
      <c r="AM368" s="108"/>
      <c r="AN368" s="108"/>
      <c r="AO368" s="108"/>
      <c r="AP368" s="108"/>
      <c r="AQ368" s="108"/>
      <c r="AR368" s="108"/>
      <c r="AS368" s="108"/>
      <c r="AT368" s="108"/>
      <c r="AU368" s="108"/>
      <c r="AV368" s="108"/>
      <c r="AW368" s="108"/>
      <c r="AX368" s="108"/>
      <c r="AY368" s="108"/>
      <c r="AZ368" s="108"/>
      <c r="BA368" s="108"/>
      <c r="BB368" s="108"/>
      <c r="BC368" s="108"/>
      <c r="BD368" s="108"/>
      <c r="BE368" s="108"/>
      <c r="BF368" s="108"/>
      <c r="BG368" s="108"/>
      <c r="BH368" s="108"/>
    </row>
    <row r="369" spans="1:60" outlineLevel="1">
      <c r="A369" s="109"/>
      <c r="B369" s="109"/>
      <c r="C369" s="137" t="s">
        <v>400</v>
      </c>
      <c r="D369" s="115"/>
      <c r="E369" s="119">
        <v>9.48</v>
      </c>
      <c r="F369" s="122"/>
      <c r="G369" s="122"/>
      <c r="H369" s="122"/>
      <c r="I369" s="122"/>
      <c r="J369" s="122"/>
      <c r="K369" s="122"/>
      <c r="L369" s="122"/>
      <c r="M369" s="122"/>
      <c r="N369" s="113"/>
      <c r="O369" s="113"/>
      <c r="P369" s="113"/>
      <c r="Q369" s="113"/>
      <c r="R369" s="113"/>
      <c r="S369" s="113"/>
      <c r="T369" s="114"/>
      <c r="U369" s="113"/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 t="s">
        <v>124</v>
      </c>
      <c r="AF369" s="108">
        <v>0</v>
      </c>
      <c r="AG369" s="108"/>
      <c r="AH369" s="108"/>
      <c r="AI369" s="108"/>
      <c r="AJ369" s="108"/>
      <c r="AK369" s="108"/>
      <c r="AL369" s="108"/>
      <c r="AM369" s="108"/>
      <c r="AN369" s="108"/>
      <c r="AO369" s="108"/>
      <c r="AP369" s="108"/>
      <c r="AQ369" s="108"/>
      <c r="AR369" s="108"/>
      <c r="AS369" s="108"/>
      <c r="AT369" s="108"/>
      <c r="AU369" s="108"/>
      <c r="AV369" s="108"/>
      <c r="AW369" s="108"/>
      <c r="AX369" s="108"/>
      <c r="AY369" s="108"/>
      <c r="AZ369" s="108"/>
      <c r="BA369" s="108"/>
      <c r="BB369" s="108"/>
      <c r="BC369" s="108"/>
      <c r="BD369" s="108"/>
      <c r="BE369" s="108"/>
      <c r="BF369" s="108"/>
      <c r="BG369" s="108"/>
      <c r="BH369" s="108"/>
    </row>
    <row r="370" spans="1:60" outlineLevel="1">
      <c r="A370" s="109"/>
      <c r="B370" s="109"/>
      <c r="C370" s="137" t="s">
        <v>401</v>
      </c>
      <c r="D370" s="115"/>
      <c r="E370" s="119">
        <v>9.48</v>
      </c>
      <c r="F370" s="122"/>
      <c r="G370" s="122"/>
      <c r="H370" s="122"/>
      <c r="I370" s="122"/>
      <c r="J370" s="122"/>
      <c r="K370" s="122"/>
      <c r="L370" s="122"/>
      <c r="M370" s="122"/>
      <c r="N370" s="113"/>
      <c r="O370" s="113"/>
      <c r="P370" s="113"/>
      <c r="Q370" s="113"/>
      <c r="R370" s="113"/>
      <c r="S370" s="113"/>
      <c r="T370" s="114"/>
      <c r="U370" s="113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 t="s">
        <v>124</v>
      </c>
      <c r="AF370" s="108">
        <v>0</v>
      </c>
      <c r="AG370" s="108"/>
      <c r="AH370" s="108"/>
      <c r="AI370" s="108"/>
      <c r="AJ370" s="108"/>
      <c r="AK370" s="108"/>
      <c r="AL370" s="108"/>
      <c r="AM370" s="108"/>
      <c r="AN370" s="108"/>
      <c r="AO370" s="108"/>
      <c r="AP370" s="108"/>
      <c r="AQ370" s="108"/>
      <c r="AR370" s="108"/>
      <c r="AS370" s="108"/>
      <c r="AT370" s="108"/>
      <c r="AU370" s="108"/>
      <c r="AV370" s="108"/>
      <c r="AW370" s="108"/>
      <c r="AX370" s="108"/>
      <c r="AY370" s="108"/>
      <c r="AZ370" s="108"/>
      <c r="BA370" s="108"/>
      <c r="BB370" s="108"/>
      <c r="BC370" s="108"/>
      <c r="BD370" s="108"/>
      <c r="BE370" s="108"/>
      <c r="BF370" s="108"/>
      <c r="BG370" s="108"/>
      <c r="BH370" s="108"/>
    </row>
    <row r="371" spans="1:60" outlineLevel="1">
      <c r="A371" s="109">
        <v>48</v>
      </c>
      <c r="B371" s="109" t="s">
        <v>402</v>
      </c>
      <c r="C371" s="136" t="s">
        <v>403</v>
      </c>
      <c r="D371" s="113" t="s">
        <v>132</v>
      </c>
      <c r="E371" s="118">
        <v>31.685500000000001</v>
      </c>
      <c r="F371" s="121">
        <f>H371+J371</f>
        <v>0</v>
      </c>
      <c r="G371" s="122">
        <f>ROUND(E371*F371,2)</f>
        <v>0</v>
      </c>
      <c r="H371" s="122"/>
      <c r="I371" s="122">
        <f>ROUND(E371*H371,2)</f>
        <v>0</v>
      </c>
      <c r="J371" s="122"/>
      <c r="K371" s="122">
        <f>ROUND(E371*J371,2)</f>
        <v>0</v>
      </c>
      <c r="L371" s="122">
        <v>21</v>
      </c>
      <c r="M371" s="122">
        <f>G371*(1+L371/100)</f>
        <v>0</v>
      </c>
      <c r="N371" s="113">
        <v>1.8870000000000001E-2</v>
      </c>
      <c r="O371" s="113">
        <f>ROUND(E371*N371,5)</f>
        <v>0.59791000000000005</v>
      </c>
      <c r="P371" s="113">
        <v>0</v>
      </c>
      <c r="Q371" s="113">
        <f>ROUND(E371*P371,5)</f>
        <v>0</v>
      </c>
      <c r="R371" s="113"/>
      <c r="S371" s="113"/>
      <c r="T371" s="114">
        <v>1.4632499999999999</v>
      </c>
      <c r="U371" s="113">
        <f>ROUND(E371*T371,2)</f>
        <v>46.36</v>
      </c>
      <c r="V371" s="108"/>
      <c r="W371" s="108"/>
      <c r="X371" s="108"/>
      <c r="Y371" s="108"/>
      <c r="Z371" s="108"/>
      <c r="AA371" s="108"/>
      <c r="AB371" s="108"/>
      <c r="AC371" s="108"/>
      <c r="AD371" s="108"/>
      <c r="AE371" s="108" t="s">
        <v>122</v>
      </c>
      <c r="AF371" s="108"/>
      <c r="AG371" s="108"/>
      <c r="AH371" s="108"/>
      <c r="AI371" s="108"/>
      <c r="AJ371" s="108"/>
      <c r="AK371" s="108"/>
      <c r="AL371" s="108"/>
      <c r="AM371" s="108"/>
      <c r="AN371" s="108"/>
      <c r="AO371" s="108"/>
      <c r="AP371" s="108"/>
      <c r="AQ371" s="108"/>
      <c r="AR371" s="108"/>
      <c r="AS371" s="108"/>
      <c r="AT371" s="108"/>
      <c r="AU371" s="108"/>
      <c r="AV371" s="108"/>
      <c r="AW371" s="108"/>
      <c r="AX371" s="108"/>
      <c r="AY371" s="108"/>
      <c r="AZ371" s="108"/>
      <c r="BA371" s="108"/>
      <c r="BB371" s="108"/>
      <c r="BC371" s="108"/>
      <c r="BD371" s="108"/>
      <c r="BE371" s="108"/>
      <c r="BF371" s="108"/>
      <c r="BG371" s="108"/>
      <c r="BH371" s="108"/>
    </row>
    <row r="372" spans="1:60" outlineLevel="1">
      <c r="A372" s="109"/>
      <c r="B372" s="109"/>
      <c r="C372" s="137" t="s">
        <v>400</v>
      </c>
      <c r="D372" s="115"/>
      <c r="E372" s="119">
        <v>9.48</v>
      </c>
      <c r="F372" s="122"/>
      <c r="G372" s="122"/>
      <c r="H372" s="122"/>
      <c r="I372" s="122"/>
      <c r="J372" s="122"/>
      <c r="K372" s="122"/>
      <c r="L372" s="122"/>
      <c r="M372" s="122"/>
      <c r="N372" s="113"/>
      <c r="O372" s="113"/>
      <c r="P372" s="113"/>
      <c r="Q372" s="113"/>
      <c r="R372" s="113"/>
      <c r="S372" s="113"/>
      <c r="T372" s="114"/>
      <c r="U372" s="113"/>
      <c r="V372" s="108"/>
      <c r="W372" s="108"/>
      <c r="X372" s="108"/>
      <c r="Y372" s="108"/>
      <c r="Z372" s="108"/>
      <c r="AA372" s="108"/>
      <c r="AB372" s="108"/>
      <c r="AC372" s="108"/>
      <c r="AD372" s="108"/>
      <c r="AE372" s="108" t="s">
        <v>124</v>
      </c>
      <c r="AF372" s="108">
        <v>0</v>
      </c>
      <c r="AG372" s="108"/>
      <c r="AH372" s="108"/>
      <c r="AI372" s="108"/>
      <c r="AJ372" s="108"/>
      <c r="AK372" s="108"/>
      <c r="AL372" s="108"/>
      <c r="AM372" s="108"/>
      <c r="AN372" s="108"/>
      <c r="AO372" s="108"/>
      <c r="AP372" s="108"/>
      <c r="AQ372" s="108"/>
      <c r="AR372" s="108"/>
      <c r="AS372" s="108"/>
      <c r="AT372" s="108"/>
      <c r="AU372" s="108"/>
      <c r="AV372" s="108"/>
      <c r="AW372" s="108"/>
      <c r="AX372" s="108"/>
      <c r="AY372" s="108"/>
      <c r="AZ372" s="108"/>
      <c r="BA372" s="108"/>
      <c r="BB372" s="108"/>
      <c r="BC372" s="108"/>
      <c r="BD372" s="108"/>
      <c r="BE372" s="108"/>
      <c r="BF372" s="108"/>
      <c r="BG372" s="108"/>
      <c r="BH372" s="108"/>
    </row>
    <row r="373" spans="1:60" outlineLevel="1">
      <c r="A373" s="109"/>
      <c r="B373" s="109"/>
      <c r="C373" s="137" t="s">
        <v>401</v>
      </c>
      <c r="D373" s="115"/>
      <c r="E373" s="119">
        <v>9.48</v>
      </c>
      <c r="F373" s="122"/>
      <c r="G373" s="122"/>
      <c r="H373" s="122"/>
      <c r="I373" s="122"/>
      <c r="J373" s="122"/>
      <c r="K373" s="122"/>
      <c r="L373" s="122"/>
      <c r="M373" s="122"/>
      <c r="N373" s="113"/>
      <c r="O373" s="113"/>
      <c r="P373" s="113"/>
      <c r="Q373" s="113"/>
      <c r="R373" s="113"/>
      <c r="S373" s="113"/>
      <c r="T373" s="114"/>
      <c r="U373" s="113"/>
      <c r="V373" s="108"/>
      <c r="W373" s="108"/>
      <c r="X373" s="108"/>
      <c r="Y373" s="108"/>
      <c r="Z373" s="108"/>
      <c r="AA373" s="108"/>
      <c r="AB373" s="108"/>
      <c r="AC373" s="108"/>
      <c r="AD373" s="108"/>
      <c r="AE373" s="108" t="s">
        <v>124</v>
      </c>
      <c r="AF373" s="108">
        <v>0</v>
      </c>
      <c r="AG373" s="108"/>
      <c r="AH373" s="108"/>
      <c r="AI373" s="108"/>
      <c r="AJ373" s="108"/>
      <c r="AK373" s="108"/>
      <c r="AL373" s="108"/>
      <c r="AM373" s="108"/>
      <c r="AN373" s="108"/>
      <c r="AO373" s="108"/>
      <c r="AP373" s="108"/>
      <c r="AQ373" s="108"/>
      <c r="AR373" s="108"/>
      <c r="AS373" s="108"/>
      <c r="AT373" s="108"/>
      <c r="AU373" s="108"/>
      <c r="AV373" s="108"/>
      <c r="AW373" s="108"/>
      <c r="AX373" s="108"/>
      <c r="AY373" s="108"/>
      <c r="AZ373" s="108"/>
      <c r="BA373" s="108"/>
      <c r="BB373" s="108"/>
      <c r="BC373" s="108"/>
      <c r="BD373" s="108"/>
      <c r="BE373" s="108"/>
      <c r="BF373" s="108"/>
      <c r="BG373" s="108"/>
      <c r="BH373" s="108"/>
    </row>
    <row r="374" spans="1:60" outlineLevel="1">
      <c r="A374" s="109"/>
      <c r="B374" s="109"/>
      <c r="C374" s="137" t="s">
        <v>404</v>
      </c>
      <c r="D374" s="115"/>
      <c r="E374" s="119">
        <v>0.3619</v>
      </c>
      <c r="F374" s="122"/>
      <c r="G374" s="122"/>
      <c r="H374" s="122"/>
      <c r="I374" s="122"/>
      <c r="J374" s="122"/>
      <c r="K374" s="122"/>
      <c r="L374" s="122"/>
      <c r="M374" s="122"/>
      <c r="N374" s="113"/>
      <c r="O374" s="113"/>
      <c r="P374" s="113"/>
      <c r="Q374" s="113"/>
      <c r="R374" s="113"/>
      <c r="S374" s="113"/>
      <c r="T374" s="114"/>
      <c r="U374" s="113"/>
      <c r="V374" s="108"/>
      <c r="W374" s="108"/>
      <c r="X374" s="108"/>
      <c r="Y374" s="108"/>
      <c r="Z374" s="108"/>
      <c r="AA374" s="108"/>
      <c r="AB374" s="108"/>
      <c r="AC374" s="108"/>
      <c r="AD374" s="108"/>
      <c r="AE374" s="108" t="s">
        <v>124</v>
      </c>
      <c r="AF374" s="108">
        <v>0</v>
      </c>
      <c r="AG374" s="108"/>
      <c r="AH374" s="108"/>
      <c r="AI374" s="108"/>
      <c r="AJ374" s="108"/>
      <c r="AK374" s="108"/>
      <c r="AL374" s="108"/>
      <c r="AM374" s="108"/>
      <c r="AN374" s="108"/>
      <c r="AO374" s="108"/>
      <c r="AP374" s="108"/>
      <c r="AQ374" s="108"/>
      <c r="AR374" s="108"/>
      <c r="AS374" s="108"/>
      <c r="AT374" s="108"/>
      <c r="AU374" s="108"/>
      <c r="AV374" s="108"/>
      <c r="AW374" s="108"/>
      <c r="AX374" s="108"/>
      <c r="AY374" s="108"/>
      <c r="AZ374" s="108"/>
      <c r="BA374" s="108"/>
      <c r="BB374" s="108"/>
      <c r="BC374" s="108"/>
      <c r="BD374" s="108"/>
      <c r="BE374" s="108"/>
      <c r="BF374" s="108"/>
      <c r="BG374" s="108"/>
      <c r="BH374" s="108"/>
    </row>
    <row r="375" spans="1:60" outlineLevel="1">
      <c r="A375" s="109"/>
      <c r="B375" s="109"/>
      <c r="C375" s="137" t="s">
        <v>405</v>
      </c>
      <c r="D375" s="115"/>
      <c r="E375" s="119">
        <v>0.20250000000000001</v>
      </c>
      <c r="F375" s="122"/>
      <c r="G375" s="122"/>
      <c r="H375" s="122"/>
      <c r="I375" s="122"/>
      <c r="J375" s="122"/>
      <c r="K375" s="122"/>
      <c r="L375" s="122"/>
      <c r="M375" s="122"/>
      <c r="N375" s="113"/>
      <c r="O375" s="113"/>
      <c r="P375" s="113"/>
      <c r="Q375" s="113"/>
      <c r="R375" s="113"/>
      <c r="S375" s="113"/>
      <c r="T375" s="114"/>
      <c r="U375" s="113"/>
      <c r="V375" s="108"/>
      <c r="W375" s="108"/>
      <c r="X375" s="108"/>
      <c r="Y375" s="108"/>
      <c r="Z375" s="108"/>
      <c r="AA375" s="108"/>
      <c r="AB375" s="108"/>
      <c r="AC375" s="108"/>
      <c r="AD375" s="108"/>
      <c r="AE375" s="108" t="s">
        <v>124</v>
      </c>
      <c r="AF375" s="108">
        <v>0</v>
      </c>
      <c r="AG375" s="108"/>
      <c r="AH375" s="108"/>
      <c r="AI375" s="108"/>
      <c r="AJ375" s="108"/>
      <c r="AK375" s="108"/>
      <c r="AL375" s="108"/>
      <c r="AM375" s="108"/>
      <c r="AN375" s="108"/>
      <c r="AO375" s="108"/>
      <c r="AP375" s="108"/>
      <c r="AQ375" s="108"/>
      <c r="AR375" s="108"/>
      <c r="AS375" s="108"/>
      <c r="AT375" s="108"/>
      <c r="AU375" s="108"/>
      <c r="AV375" s="108"/>
      <c r="AW375" s="108"/>
      <c r="AX375" s="108"/>
      <c r="AY375" s="108"/>
      <c r="AZ375" s="108"/>
      <c r="BA375" s="108"/>
      <c r="BB375" s="108"/>
      <c r="BC375" s="108"/>
      <c r="BD375" s="108"/>
      <c r="BE375" s="108"/>
      <c r="BF375" s="108"/>
      <c r="BG375" s="108"/>
      <c r="BH375" s="108"/>
    </row>
    <row r="376" spans="1:60" outlineLevel="1">
      <c r="A376" s="109"/>
      <c r="B376" s="109"/>
      <c r="C376" s="137" t="s">
        <v>406</v>
      </c>
      <c r="D376" s="115"/>
      <c r="E376" s="119">
        <v>0.20250000000000001</v>
      </c>
      <c r="F376" s="122"/>
      <c r="G376" s="122"/>
      <c r="H376" s="122"/>
      <c r="I376" s="122"/>
      <c r="J376" s="122"/>
      <c r="K376" s="122"/>
      <c r="L376" s="122"/>
      <c r="M376" s="122"/>
      <c r="N376" s="113"/>
      <c r="O376" s="113"/>
      <c r="P376" s="113"/>
      <c r="Q376" s="113"/>
      <c r="R376" s="113"/>
      <c r="S376" s="113"/>
      <c r="T376" s="114"/>
      <c r="U376" s="113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 t="s">
        <v>124</v>
      </c>
      <c r="AF376" s="108">
        <v>0</v>
      </c>
      <c r="AG376" s="108"/>
      <c r="AH376" s="108"/>
      <c r="AI376" s="108"/>
      <c r="AJ376" s="108"/>
      <c r="AK376" s="108"/>
      <c r="AL376" s="108"/>
      <c r="AM376" s="108"/>
      <c r="AN376" s="108"/>
      <c r="AO376" s="108"/>
      <c r="AP376" s="108"/>
      <c r="AQ376" s="108"/>
      <c r="AR376" s="108"/>
      <c r="AS376" s="108"/>
      <c r="AT376" s="108"/>
      <c r="AU376" s="108"/>
      <c r="AV376" s="108"/>
      <c r="AW376" s="108"/>
      <c r="AX376" s="108"/>
      <c r="AY376" s="108"/>
      <c r="AZ376" s="108"/>
      <c r="BA376" s="108"/>
      <c r="BB376" s="108"/>
      <c r="BC376" s="108"/>
      <c r="BD376" s="108"/>
      <c r="BE376" s="108"/>
      <c r="BF376" s="108"/>
      <c r="BG376" s="108"/>
      <c r="BH376" s="108"/>
    </row>
    <row r="377" spans="1:60" outlineLevel="1">
      <c r="A377" s="109"/>
      <c r="B377" s="109"/>
      <c r="C377" s="137" t="s">
        <v>407</v>
      </c>
      <c r="D377" s="115"/>
      <c r="E377" s="119">
        <v>1.159</v>
      </c>
      <c r="F377" s="122"/>
      <c r="G377" s="122"/>
      <c r="H377" s="122"/>
      <c r="I377" s="122"/>
      <c r="J377" s="122"/>
      <c r="K377" s="122"/>
      <c r="L377" s="122"/>
      <c r="M377" s="122"/>
      <c r="N377" s="113"/>
      <c r="O377" s="113"/>
      <c r="P377" s="113"/>
      <c r="Q377" s="113"/>
      <c r="R377" s="113"/>
      <c r="S377" s="113"/>
      <c r="T377" s="114"/>
      <c r="U377" s="113"/>
      <c r="V377" s="108"/>
      <c r="W377" s="108"/>
      <c r="X377" s="108"/>
      <c r="Y377" s="108"/>
      <c r="Z377" s="108"/>
      <c r="AA377" s="108"/>
      <c r="AB377" s="108"/>
      <c r="AC377" s="108"/>
      <c r="AD377" s="108"/>
      <c r="AE377" s="108" t="s">
        <v>124</v>
      </c>
      <c r="AF377" s="108">
        <v>0</v>
      </c>
      <c r="AG377" s="108"/>
      <c r="AH377" s="108"/>
      <c r="AI377" s="108"/>
      <c r="AJ377" s="108"/>
      <c r="AK377" s="108"/>
      <c r="AL377" s="108"/>
      <c r="AM377" s="108"/>
      <c r="AN377" s="108"/>
      <c r="AO377" s="108"/>
      <c r="AP377" s="108"/>
      <c r="AQ377" s="108"/>
      <c r="AR377" s="108"/>
      <c r="AS377" s="108"/>
      <c r="AT377" s="108"/>
      <c r="AU377" s="108"/>
      <c r="AV377" s="108"/>
      <c r="AW377" s="108"/>
      <c r="AX377" s="108"/>
      <c r="AY377" s="108"/>
      <c r="AZ377" s="108"/>
      <c r="BA377" s="108"/>
      <c r="BB377" s="108"/>
      <c r="BC377" s="108"/>
      <c r="BD377" s="108"/>
      <c r="BE377" s="108"/>
      <c r="BF377" s="108"/>
      <c r="BG377" s="108"/>
      <c r="BH377" s="108"/>
    </row>
    <row r="378" spans="1:60" outlineLevel="1">
      <c r="A378" s="109"/>
      <c r="B378" s="109"/>
      <c r="C378" s="137" t="s">
        <v>408</v>
      </c>
      <c r="D378" s="115"/>
      <c r="E378" s="119">
        <v>3.7536</v>
      </c>
      <c r="F378" s="122"/>
      <c r="G378" s="122"/>
      <c r="H378" s="122"/>
      <c r="I378" s="122"/>
      <c r="J378" s="122"/>
      <c r="K378" s="122"/>
      <c r="L378" s="122"/>
      <c r="M378" s="122"/>
      <c r="N378" s="113"/>
      <c r="O378" s="113"/>
      <c r="P378" s="113"/>
      <c r="Q378" s="113"/>
      <c r="R378" s="113"/>
      <c r="S378" s="113"/>
      <c r="T378" s="114"/>
      <c r="U378" s="113"/>
      <c r="V378" s="108"/>
      <c r="W378" s="108"/>
      <c r="X378" s="108"/>
      <c r="Y378" s="108"/>
      <c r="Z378" s="108"/>
      <c r="AA378" s="108"/>
      <c r="AB378" s="108"/>
      <c r="AC378" s="108"/>
      <c r="AD378" s="108"/>
      <c r="AE378" s="108" t="s">
        <v>124</v>
      </c>
      <c r="AF378" s="108">
        <v>0</v>
      </c>
      <c r="AG378" s="108"/>
      <c r="AH378" s="108"/>
      <c r="AI378" s="108"/>
      <c r="AJ378" s="108"/>
      <c r="AK378" s="108"/>
      <c r="AL378" s="108"/>
      <c r="AM378" s="108"/>
      <c r="AN378" s="108"/>
      <c r="AO378" s="108"/>
      <c r="AP378" s="108"/>
      <c r="AQ378" s="108"/>
      <c r="AR378" s="108"/>
      <c r="AS378" s="108"/>
      <c r="AT378" s="108"/>
      <c r="AU378" s="108"/>
      <c r="AV378" s="108"/>
      <c r="AW378" s="108"/>
      <c r="AX378" s="108"/>
      <c r="AY378" s="108"/>
      <c r="AZ378" s="108"/>
      <c r="BA378" s="108"/>
      <c r="BB378" s="108"/>
      <c r="BC378" s="108"/>
      <c r="BD378" s="108"/>
      <c r="BE378" s="108"/>
      <c r="BF378" s="108"/>
      <c r="BG378" s="108"/>
      <c r="BH378" s="108"/>
    </row>
    <row r="379" spans="1:60" outlineLevel="1">
      <c r="A379" s="109"/>
      <c r="B379" s="109"/>
      <c r="C379" s="137" t="s">
        <v>409</v>
      </c>
      <c r="D379" s="115"/>
      <c r="E379" s="119">
        <v>4.5021000000000004</v>
      </c>
      <c r="F379" s="122"/>
      <c r="G379" s="122"/>
      <c r="H379" s="122"/>
      <c r="I379" s="122"/>
      <c r="J379" s="122"/>
      <c r="K379" s="122"/>
      <c r="L379" s="122"/>
      <c r="M379" s="122"/>
      <c r="N379" s="113"/>
      <c r="O379" s="113"/>
      <c r="P379" s="113"/>
      <c r="Q379" s="113"/>
      <c r="R379" s="113"/>
      <c r="S379" s="113"/>
      <c r="T379" s="114"/>
      <c r="U379" s="113"/>
      <c r="V379" s="108"/>
      <c r="W379" s="108"/>
      <c r="X379" s="108"/>
      <c r="Y379" s="108"/>
      <c r="Z379" s="108"/>
      <c r="AA379" s="108"/>
      <c r="AB379" s="108"/>
      <c r="AC379" s="108"/>
      <c r="AD379" s="108"/>
      <c r="AE379" s="108" t="s">
        <v>124</v>
      </c>
      <c r="AF379" s="108">
        <v>0</v>
      </c>
      <c r="AG379" s="108"/>
      <c r="AH379" s="108"/>
      <c r="AI379" s="108"/>
      <c r="AJ379" s="108"/>
      <c r="AK379" s="108"/>
      <c r="AL379" s="108"/>
      <c r="AM379" s="108"/>
      <c r="AN379" s="108"/>
      <c r="AO379" s="108"/>
      <c r="AP379" s="108"/>
      <c r="AQ379" s="108"/>
      <c r="AR379" s="108"/>
      <c r="AS379" s="108"/>
      <c r="AT379" s="108"/>
      <c r="AU379" s="108"/>
      <c r="AV379" s="108"/>
      <c r="AW379" s="108"/>
      <c r="AX379" s="108"/>
      <c r="AY379" s="108"/>
      <c r="AZ379" s="108"/>
      <c r="BA379" s="108"/>
      <c r="BB379" s="108"/>
      <c r="BC379" s="108"/>
      <c r="BD379" s="108"/>
      <c r="BE379" s="108"/>
      <c r="BF379" s="108"/>
      <c r="BG379" s="108"/>
      <c r="BH379" s="108"/>
    </row>
    <row r="380" spans="1:60" outlineLevel="1">
      <c r="A380" s="109"/>
      <c r="B380" s="109"/>
      <c r="C380" s="137" t="s">
        <v>410</v>
      </c>
      <c r="D380" s="115"/>
      <c r="E380" s="119">
        <v>0.72589999999999999</v>
      </c>
      <c r="F380" s="122"/>
      <c r="G380" s="122"/>
      <c r="H380" s="122"/>
      <c r="I380" s="122"/>
      <c r="J380" s="122"/>
      <c r="K380" s="122"/>
      <c r="L380" s="122"/>
      <c r="M380" s="122"/>
      <c r="N380" s="113"/>
      <c r="O380" s="113"/>
      <c r="P380" s="113"/>
      <c r="Q380" s="113"/>
      <c r="R380" s="113"/>
      <c r="S380" s="113"/>
      <c r="T380" s="114"/>
      <c r="U380" s="113"/>
      <c r="V380" s="108"/>
      <c r="W380" s="108"/>
      <c r="X380" s="108"/>
      <c r="Y380" s="108"/>
      <c r="Z380" s="108"/>
      <c r="AA380" s="108"/>
      <c r="AB380" s="108"/>
      <c r="AC380" s="108"/>
      <c r="AD380" s="108"/>
      <c r="AE380" s="108" t="s">
        <v>124</v>
      </c>
      <c r="AF380" s="108">
        <v>0</v>
      </c>
      <c r="AG380" s="108"/>
      <c r="AH380" s="108"/>
      <c r="AI380" s="108"/>
      <c r="AJ380" s="108"/>
      <c r="AK380" s="108"/>
      <c r="AL380" s="108"/>
      <c r="AM380" s="108"/>
      <c r="AN380" s="108"/>
      <c r="AO380" s="108"/>
      <c r="AP380" s="108"/>
      <c r="AQ380" s="108"/>
      <c r="AR380" s="108"/>
      <c r="AS380" s="108"/>
      <c r="AT380" s="108"/>
      <c r="AU380" s="108"/>
      <c r="AV380" s="108"/>
      <c r="AW380" s="108"/>
      <c r="AX380" s="108"/>
      <c r="AY380" s="108"/>
      <c r="AZ380" s="108"/>
      <c r="BA380" s="108"/>
      <c r="BB380" s="108"/>
      <c r="BC380" s="108"/>
      <c r="BD380" s="108"/>
      <c r="BE380" s="108"/>
      <c r="BF380" s="108"/>
      <c r="BG380" s="108"/>
      <c r="BH380" s="108"/>
    </row>
    <row r="381" spans="1:60" outlineLevel="1">
      <c r="A381" s="109"/>
      <c r="B381" s="109"/>
      <c r="C381" s="137" t="s">
        <v>411</v>
      </c>
      <c r="D381" s="115"/>
      <c r="E381" s="119">
        <v>1.1385000000000001</v>
      </c>
      <c r="F381" s="122"/>
      <c r="G381" s="122"/>
      <c r="H381" s="122"/>
      <c r="I381" s="122"/>
      <c r="J381" s="122"/>
      <c r="K381" s="122"/>
      <c r="L381" s="122"/>
      <c r="M381" s="122"/>
      <c r="N381" s="113"/>
      <c r="O381" s="113"/>
      <c r="P381" s="113"/>
      <c r="Q381" s="113"/>
      <c r="R381" s="113"/>
      <c r="S381" s="113"/>
      <c r="T381" s="114"/>
      <c r="U381" s="113"/>
      <c r="V381" s="108"/>
      <c r="W381" s="108"/>
      <c r="X381" s="108"/>
      <c r="Y381" s="108"/>
      <c r="Z381" s="108"/>
      <c r="AA381" s="108"/>
      <c r="AB381" s="108"/>
      <c r="AC381" s="108"/>
      <c r="AD381" s="108"/>
      <c r="AE381" s="108" t="s">
        <v>124</v>
      </c>
      <c r="AF381" s="108">
        <v>0</v>
      </c>
      <c r="AG381" s="108"/>
      <c r="AH381" s="108"/>
      <c r="AI381" s="108"/>
      <c r="AJ381" s="108"/>
      <c r="AK381" s="108"/>
      <c r="AL381" s="108"/>
      <c r="AM381" s="108"/>
      <c r="AN381" s="108"/>
      <c r="AO381" s="108"/>
      <c r="AP381" s="108"/>
      <c r="AQ381" s="108"/>
      <c r="AR381" s="108"/>
      <c r="AS381" s="108"/>
      <c r="AT381" s="108"/>
      <c r="AU381" s="108"/>
      <c r="AV381" s="108"/>
      <c r="AW381" s="108"/>
      <c r="AX381" s="108"/>
      <c r="AY381" s="108"/>
      <c r="AZ381" s="108"/>
      <c r="BA381" s="108"/>
      <c r="BB381" s="108"/>
      <c r="BC381" s="108"/>
      <c r="BD381" s="108"/>
      <c r="BE381" s="108"/>
      <c r="BF381" s="108"/>
      <c r="BG381" s="108"/>
      <c r="BH381" s="108"/>
    </row>
    <row r="382" spans="1:60" outlineLevel="1">
      <c r="A382" s="109"/>
      <c r="B382" s="109"/>
      <c r="C382" s="137" t="s">
        <v>412</v>
      </c>
      <c r="D382" s="115"/>
      <c r="E382" s="119">
        <v>0.47699999999999998</v>
      </c>
      <c r="F382" s="122"/>
      <c r="G382" s="122"/>
      <c r="H382" s="122"/>
      <c r="I382" s="122"/>
      <c r="J382" s="122"/>
      <c r="K382" s="122"/>
      <c r="L382" s="122"/>
      <c r="M382" s="122"/>
      <c r="N382" s="113"/>
      <c r="O382" s="113"/>
      <c r="P382" s="113"/>
      <c r="Q382" s="113"/>
      <c r="R382" s="113"/>
      <c r="S382" s="113"/>
      <c r="T382" s="114"/>
      <c r="U382" s="113"/>
      <c r="V382" s="108"/>
      <c r="W382" s="108"/>
      <c r="X382" s="108"/>
      <c r="Y382" s="108"/>
      <c r="Z382" s="108"/>
      <c r="AA382" s="108"/>
      <c r="AB382" s="108"/>
      <c r="AC382" s="108"/>
      <c r="AD382" s="108"/>
      <c r="AE382" s="108" t="s">
        <v>124</v>
      </c>
      <c r="AF382" s="108">
        <v>0</v>
      </c>
      <c r="AG382" s="108"/>
      <c r="AH382" s="108"/>
      <c r="AI382" s="108"/>
      <c r="AJ382" s="108"/>
      <c r="AK382" s="108"/>
      <c r="AL382" s="108"/>
      <c r="AM382" s="108"/>
      <c r="AN382" s="108"/>
      <c r="AO382" s="108"/>
      <c r="AP382" s="108"/>
      <c r="AQ382" s="108"/>
      <c r="AR382" s="108"/>
      <c r="AS382" s="108"/>
      <c r="AT382" s="108"/>
      <c r="AU382" s="108"/>
      <c r="AV382" s="108"/>
      <c r="AW382" s="108"/>
      <c r="AX382" s="108"/>
      <c r="AY382" s="108"/>
      <c r="AZ382" s="108"/>
      <c r="BA382" s="108"/>
      <c r="BB382" s="108"/>
      <c r="BC382" s="108"/>
      <c r="BD382" s="108"/>
      <c r="BE382" s="108"/>
      <c r="BF382" s="108"/>
      <c r="BG382" s="108"/>
      <c r="BH382" s="108"/>
    </row>
    <row r="383" spans="1:60" outlineLevel="1">
      <c r="A383" s="109"/>
      <c r="B383" s="109"/>
      <c r="C383" s="137" t="s">
        <v>413</v>
      </c>
      <c r="D383" s="115"/>
      <c r="E383" s="119">
        <v>0.20250000000000001</v>
      </c>
      <c r="F383" s="122"/>
      <c r="G383" s="122"/>
      <c r="H383" s="122"/>
      <c r="I383" s="122"/>
      <c r="J383" s="122"/>
      <c r="K383" s="122"/>
      <c r="L383" s="122"/>
      <c r="M383" s="122"/>
      <c r="N383" s="113"/>
      <c r="O383" s="113"/>
      <c r="P383" s="113"/>
      <c r="Q383" s="113"/>
      <c r="R383" s="113"/>
      <c r="S383" s="113"/>
      <c r="T383" s="114"/>
      <c r="U383" s="113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 t="s">
        <v>124</v>
      </c>
      <c r="AF383" s="108">
        <v>0</v>
      </c>
      <c r="AG383" s="108"/>
      <c r="AH383" s="108"/>
      <c r="AI383" s="108"/>
      <c r="AJ383" s="108"/>
      <c r="AK383" s="108"/>
      <c r="AL383" s="108"/>
      <c r="AM383" s="108"/>
      <c r="AN383" s="108"/>
      <c r="AO383" s="108"/>
      <c r="AP383" s="108"/>
      <c r="AQ383" s="108"/>
      <c r="AR383" s="108"/>
      <c r="AS383" s="108"/>
      <c r="AT383" s="108"/>
      <c r="AU383" s="108"/>
      <c r="AV383" s="108"/>
      <c r="AW383" s="108"/>
      <c r="AX383" s="108"/>
      <c r="AY383" s="108"/>
      <c r="AZ383" s="108"/>
      <c r="BA383" s="108"/>
      <c r="BB383" s="108"/>
      <c r="BC383" s="108"/>
      <c r="BD383" s="108"/>
      <c r="BE383" s="108"/>
      <c r="BF383" s="108"/>
      <c r="BG383" s="108"/>
      <c r="BH383" s="108"/>
    </row>
    <row r="384" spans="1:60" outlineLevel="1">
      <c r="A384" s="109">
        <v>49</v>
      </c>
      <c r="B384" s="109" t="s">
        <v>414</v>
      </c>
      <c r="C384" s="136" t="s">
        <v>415</v>
      </c>
      <c r="D384" s="113" t="s">
        <v>212</v>
      </c>
      <c r="E384" s="118">
        <v>4.4000000000000004</v>
      </c>
      <c r="F384" s="121">
        <f>H384+J384</f>
        <v>0</v>
      </c>
      <c r="G384" s="122">
        <f>ROUND(E384*F384,2)</f>
        <v>0</v>
      </c>
      <c r="H384" s="122"/>
      <c r="I384" s="122">
        <f>ROUND(E384*H384,2)</f>
        <v>0</v>
      </c>
      <c r="J384" s="122"/>
      <c r="K384" s="122">
        <f>ROUND(E384*J384,2)</f>
        <v>0</v>
      </c>
      <c r="L384" s="122">
        <v>21</v>
      </c>
      <c r="M384" s="122">
        <f>G384*(1+L384/100)</f>
        <v>0</v>
      </c>
      <c r="N384" s="113">
        <v>0</v>
      </c>
      <c r="O384" s="113">
        <f>ROUND(E384*N384,5)</f>
        <v>0</v>
      </c>
      <c r="P384" s="113">
        <v>5.2199999999999998E-3</v>
      </c>
      <c r="Q384" s="113">
        <f>ROUND(E384*P384,5)</f>
        <v>2.2970000000000001E-2</v>
      </c>
      <c r="R384" s="113"/>
      <c r="S384" s="113"/>
      <c r="T384" s="114">
        <v>9.3149999999999997E-2</v>
      </c>
      <c r="U384" s="113">
        <f>ROUND(E384*T384,2)</f>
        <v>0.41</v>
      </c>
      <c r="V384" s="108"/>
      <c r="W384" s="108"/>
      <c r="X384" s="108"/>
      <c r="Y384" s="108"/>
      <c r="Z384" s="108"/>
      <c r="AA384" s="108"/>
      <c r="AB384" s="108"/>
      <c r="AC384" s="108"/>
      <c r="AD384" s="108"/>
      <c r="AE384" s="108" t="s">
        <v>122</v>
      </c>
      <c r="AF384" s="108"/>
      <c r="AG384" s="108"/>
      <c r="AH384" s="108"/>
      <c r="AI384" s="108"/>
      <c r="AJ384" s="108"/>
      <c r="AK384" s="108"/>
      <c r="AL384" s="108"/>
      <c r="AM384" s="108"/>
      <c r="AN384" s="108"/>
      <c r="AO384" s="108"/>
      <c r="AP384" s="108"/>
      <c r="AQ384" s="108"/>
      <c r="AR384" s="108"/>
      <c r="AS384" s="108"/>
      <c r="AT384" s="108"/>
      <c r="AU384" s="108"/>
      <c r="AV384" s="108"/>
      <c r="AW384" s="108"/>
      <c r="AX384" s="108"/>
      <c r="AY384" s="108"/>
      <c r="AZ384" s="108"/>
      <c r="BA384" s="108"/>
      <c r="BB384" s="108"/>
      <c r="BC384" s="108"/>
      <c r="BD384" s="108"/>
      <c r="BE384" s="108"/>
      <c r="BF384" s="108"/>
      <c r="BG384" s="108"/>
      <c r="BH384" s="108"/>
    </row>
    <row r="385" spans="1:60" outlineLevel="1">
      <c r="A385" s="109"/>
      <c r="B385" s="109"/>
      <c r="C385" s="137" t="s">
        <v>416</v>
      </c>
      <c r="D385" s="115"/>
      <c r="E385" s="119">
        <v>1.1000000000000001</v>
      </c>
      <c r="F385" s="122"/>
      <c r="G385" s="122"/>
      <c r="H385" s="122"/>
      <c r="I385" s="122"/>
      <c r="J385" s="122"/>
      <c r="K385" s="122"/>
      <c r="L385" s="122"/>
      <c r="M385" s="122"/>
      <c r="N385" s="113"/>
      <c r="O385" s="113"/>
      <c r="P385" s="113"/>
      <c r="Q385" s="113"/>
      <c r="R385" s="113"/>
      <c r="S385" s="113"/>
      <c r="T385" s="114"/>
      <c r="U385" s="113"/>
      <c r="V385" s="108"/>
      <c r="W385" s="108"/>
      <c r="X385" s="108"/>
      <c r="Y385" s="108"/>
      <c r="Z385" s="108"/>
      <c r="AA385" s="108"/>
      <c r="AB385" s="108"/>
      <c r="AC385" s="108"/>
      <c r="AD385" s="108"/>
      <c r="AE385" s="108" t="s">
        <v>124</v>
      </c>
      <c r="AF385" s="108">
        <v>0</v>
      </c>
      <c r="AG385" s="108"/>
      <c r="AH385" s="108"/>
      <c r="AI385" s="108"/>
      <c r="AJ385" s="108"/>
      <c r="AK385" s="108"/>
      <c r="AL385" s="108"/>
      <c r="AM385" s="108"/>
      <c r="AN385" s="108"/>
      <c r="AO385" s="108"/>
      <c r="AP385" s="108"/>
      <c r="AQ385" s="108"/>
      <c r="AR385" s="108"/>
      <c r="AS385" s="108"/>
      <c r="AT385" s="108"/>
      <c r="AU385" s="108"/>
      <c r="AV385" s="108"/>
      <c r="AW385" s="108"/>
      <c r="AX385" s="108"/>
      <c r="AY385" s="108"/>
      <c r="AZ385" s="108"/>
      <c r="BA385" s="108"/>
      <c r="BB385" s="108"/>
      <c r="BC385" s="108"/>
      <c r="BD385" s="108"/>
      <c r="BE385" s="108"/>
      <c r="BF385" s="108"/>
      <c r="BG385" s="108"/>
      <c r="BH385" s="108"/>
    </row>
    <row r="386" spans="1:60" outlineLevel="1">
      <c r="A386" s="109"/>
      <c r="B386" s="109"/>
      <c r="C386" s="137" t="s">
        <v>417</v>
      </c>
      <c r="D386" s="115"/>
      <c r="E386" s="119">
        <v>1.1000000000000001</v>
      </c>
      <c r="F386" s="122"/>
      <c r="G386" s="122"/>
      <c r="H386" s="122"/>
      <c r="I386" s="122"/>
      <c r="J386" s="122"/>
      <c r="K386" s="122"/>
      <c r="L386" s="122"/>
      <c r="M386" s="122"/>
      <c r="N386" s="113"/>
      <c r="O386" s="113"/>
      <c r="P386" s="113"/>
      <c r="Q386" s="113"/>
      <c r="R386" s="113"/>
      <c r="S386" s="113"/>
      <c r="T386" s="114"/>
      <c r="U386" s="113"/>
      <c r="V386" s="108"/>
      <c r="W386" s="108"/>
      <c r="X386" s="108"/>
      <c r="Y386" s="108"/>
      <c r="Z386" s="108"/>
      <c r="AA386" s="108"/>
      <c r="AB386" s="108"/>
      <c r="AC386" s="108"/>
      <c r="AD386" s="108"/>
      <c r="AE386" s="108" t="s">
        <v>124</v>
      </c>
      <c r="AF386" s="108">
        <v>0</v>
      </c>
      <c r="AG386" s="108"/>
      <c r="AH386" s="108"/>
      <c r="AI386" s="108"/>
      <c r="AJ386" s="108"/>
      <c r="AK386" s="108"/>
      <c r="AL386" s="108"/>
      <c r="AM386" s="108"/>
      <c r="AN386" s="108"/>
      <c r="AO386" s="108"/>
      <c r="AP386" s="108"/>
      <c r="AQ386" s="108"/>
      <c r="AR386" s="108"/>
      <c r="AS386" s="108"/>
      <c r="AT386" s="108"/>
      <c r="AU386" s="108"/>
      <c r="AV386" s="108"/>
      <c r="AW386" s="108"/>
      <c r="AX386" s="108"/>
      <c r="AY386" s="108"/>
      <c r="AZ386" s="108"/>
      <c r="BA386" s="108"/>
      <c r="BB386" s="108"/>
      <c r="BC386" s="108"/>
      <c r="BD386" s="108"/>
      <c r="BE386" s="108"/>
      <c r="BF386" s="108"/>
      <c r="BG386" s="108"/>
      <c r="BH386" s="108"/>
    </row>
    <row r="387" spans="1:60" outlineLevel="1">
      <c r="A387" s="109"/>
      <c r="B387" s="109"/>
      <c r="C387" s="137" t="s">
        <v>418</v>
      </c>
      <c r="D387" s="115"/>
      <c r="E387" s="119">
        <v>1.1000000000000001</v>
      </c>
      <c r="F387" s="122"/>
      <c r="G387" s="122"/>
      <c r="H387" s="122"/>
      <c r="I387" s="122"/>
      <c r="J387" s="122"/>
      <c r="K387" s="122"/>
      <c r="L387" s="122"/>
      <c r="M387" s="122"/>
      <c r="N387" s="113"/>
      <c r="O387" s="113"/>
      <c r="P387" s="113"/>
      <c r="Q387" s="113"/>
      <c r="R387" s="113"/>
      <c r="S387" s="113"/>
      <c r="T387" s="114"/>
      <c r="U387" s="113"/>
      <c r="V387" s="108"/>
      <c r="W387" s="108"/>
      <c r="X387" s="108"/>
      <c r="Y387" s="108"/>
      <c r="Z387" s="108"/>
      <c r="AA387" s="108"/>
      <c r="AB387" s="108"/>
      <c r="AC387" s="108"/>
      <c r="AD387" s="108"/>
      <c r="AE387" s="108" t="s">
        <v>124</v>
      </c>
      <c r="AF387" s="108">
        <v>0</v>
      </c>
      <c r="AG387" s="108"/>
      <c r="AH387" s="108"/>
      <c r="AI387" s="108"/>
      <c r="AJ387" s="108"/>
      <c r="AK387" s="108"/>
      <c r="AL387" s="108"/>
      <c r="AM387" s="108"/>
      <c r="AN387" s="108"/>
      <c r="AO387" s="108"/>
      <c r="AP387" s="108"/>
      <c r="AQ387" s="108"/>
      <c r="AR387" s="108"/>
      <c r="AS387" s="108"/>
      <c r="AT387" s="108"/>
      <c r="AU387" s="108"/>
      <c r="AV387" s="108"/>
      <c r="AW387" s="108"/>
      <c r="AX387" s="108"/>
      <c r="AY387" s="108"/>
      <c r="AZ387" s="108"/>
      <c r="BA387" s="108"/>
      <c r="BB387" s="108"/>
      <c r="BC387" s="108"/>
      <c r="BD387" s="108"/>
      <c r="BE387" s="108"/>
      <c r="BF387" s="108"/>
      <c r="BG387" s="108"/>
      <c r="BH387" s="108"/>
    </row>
    <row r="388" spans="1:60" outlineLevel="1">
      <c r="A388" s="109"/>
      <c r="B388" s="109"/>
      <c r="C388" s="137" t="s">
        <v>419</v>
      </c>
      <c r="D388" s="115"/>
      <c r="E388" s="119">
        <v>1.1000000000000001</v>
      </c>
      <c r="F388" s="122"/>
      <c r="G388" s="122"/>
      <c r="H388" s="122"/>
      <c r="I388" s="122"/>
      <c r="J388" s="122"/>
      <c r="K388" s="122"/>
      <c r="L388" s="122"/>
      <c r="M388" s="122"/>
      <c r="N388" s="113"/>
      <c r="O388" s="113"/>
      <c r="P388" s="113"/>
      <c r="Q388" s="113"/>
      <c r="R388" s="113"/>
      <c r="S388" s="113"/>
      <c r="T388" s="114"/>
      <c r="U388" s="113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 t="s">
        <v>124</v>
      </c>
      <c r="AF388" s="108">
        <v>0</v>
      </c>
      <c r="AG388" s="108"/>
      <c r="AH388" s="108"/>
      <c r="AI388" s="108"/>
      <c r="AJ388" s="108"/>
      <c r="AK388" s="108"/>
      <c r="AL388" s="108"/>
      <c r="AM388" s="108"/>
      <c r="AN388" s="108"/>
      <c r="AO388" s="108"/>
      <c r="AP388" s="108"/>
      <c r="AQ388" s="108"/>
      <c r="AR388" s="108"/>
      <c r="AS388" s="108"/>
      <c r="AT388" s="108"/>
      <c r="AU388" s="108"/>
      <c r="AV388" s="108"/>
      <c r="AW388" s="108"/>
      <c r="AX388" s="108"/>
      <c r="AY388" s="108"/>
      <c r="AZ388" s="108"/>
      <c r="BA388" s="108"/>
      <c r="BB388" s="108"/>
      <c r="BC388" s="108"/>
      <c r="BD388" s="108"/>
      <c r="BE388" s="108"/>
      <c r="BF388" s="108"/>
      <c r="BG388" s="108"/>
      <c r="BH388" s="108"/>
    </row>
    <row r="389" spans="1:60" outlineLevel="1">
      <c r="A389" s="109">
        <v>50</v>
      </c>
      <c r="B389" s="109" t="s">
        <v>420</v>
      </c>
      <c r="C389" s="136" t="s">
        <v>421</v>
      </c>
      <c r="D389" s="113" t="s">
        <v>212</v>
      </c>
      <c r="E389" s="118">
        <v>4.4000000000000004</v>
      </c>
      <c r="F389" s="121">
        <f>H389+J389</f>
        <v>0</v>
      </c>
      <c r="G389" s="122">
        <f>ROUND(E389*F389,2)</f>
        <v>0</v>
      </c>
      <c r="H389" s="122"/>
      <c r="I389" s="122">
        <f>ROUND(E389*H389,2)</f>
        <v>0</v>
      </c>
      <c r="J389" s="122"/>
      <c r="K389" s="122">
        <f>ROUND(E389*J389,2)</f>
        <v>0</v>
      </c>
      <c r="L389" s="122">
        <v>21</v>
      </c>
      <c r="M389" s="122">
        <f>G389*(1+L389/100)</f>
        <v>0</v>
      </c>
      <c r="N389" s="113">
        <v>3.7200000000000002E-3</v>
      </c>
      <c r="O389" s="113">
        <f>ROUND(E389*N389,5)</f>
        <v>1.6369999999999999E-2</v>
      </c>
      <c r="P389" s="113">
        <v>0</v>
      </c>
      <c r="Q389" s="113">
        <f>ROUND(E389*P389,5)</f>
        <v>0</v>
      </c>
      <c r="R389" s="113"/>
      <c r="S389" s="113"/>
      <c r="T389" s="114">
        <v>0.31280000000000002</v>
      </c>
      <c r="U389" s="113">
        <f>ROUND(E389*T389,2)</f>
        <v>1.38</v>
      </c>
      <c r="V389" s="108"/>
      <c r="W389" s="108"/>
      <c r="X389" s="108"/>
      <c r="Y389" s="108"/>
      <c r="Z389" s="108"/>
      <c r="AA389" s="108"/>
      <c r="AB389" s="108"/>
      <c r="AC389" s="108"/>
      <c r="AD389" s="108"/>
      <c r="AE389" s="108" t="s">
        <v>122</v>
      </c>
      <c r="AF389" s="108"/>
      <c r="AG389" s="108"/>
      <c r="AH389" s="108"/>
      <c r="AI389" s="108"/>
      <c r="AJ389" s="108"/>
      <c r="AK389" s="108"/>
      <c r="AL389" s="108"/>
      <c r="AM389" s="108"/>
      <c r="AN389" s="108"/>
      <c r="AO389" s="108"/>
      <c r="AP389" s="108"/>
      <c r="AQ389" s="108"/>
      <c r="AR389" s="108"/>
      <c r="AS389" s="108"/>
      <c r="AT389" s="108"/>
      <c r="AU389" s="108"/>
      <c r="AV389" s="108"/>
      <c r="AW389" s="108"/>
      <c r="AX389" s="108"/>
      <c r="AY389" s="108"/>
      <c r="AZ389" s="108"/>
      <c r="BA389" s="108"/>
      <c r="BB389" s="108"/>
      <c r="BC389" s="108"/>
      <c r="BD389" s="108"/>
      <c r="BE389" s="108"/>
      <c r="BF389" s="108"/>
      <c r="BG389" s="108"/>
      <c r="BH389" s="108"/>
    </row>
    <row r="390" spans="1:60" outlineLevel="1">
      <c r="A390" s="109"/>
      <c r="B390" s="109"/>
      <c r="C390" s="137" t="s">
        <v>416</v>
      </c>
      <c r="D390" s="115"/>
      <c r="E390" s="119">
        <v>1.1000000000000001</v>
      </c>
      <c r="F390" s="122"/>
      <c r="G390" s="122"/>
      <c r="H390" s="122"/>
      <c r="I390" s="122"/>
      <c r="J390" s="122"/>
      <c r="K390" s="122"/>
      <c r="L390" s="122"/>
      <c r="M390" s="122"/>
      <c r="N390" s="113"/>
      <c r="O390" s="113"/>
      <c r="P390" s="113"/>
      <c r="Q390" s="113"/>
      <c r="R390" s="113"/>
      <c r="S390" s="113"/>
      <c r="T390" s="114"/>
      <c r="U390" s="113"/>
      <c r="V390" s="108"/>
      <c r="W390" s="108"/>
      <c r="X390" s="108"/>
      <c r="Y390" s="108"/>
      <c r="Z390" s="108"/>
      <c r="AA390" s="108"/>
      <c r="AB390" s="108"/>
      <c r="AC390" s="108"/>
      <c r="AD390" s="108"/>
      <c r="AE390" s="108" t="s">
        <v>124</v>
      </c>
      <c r="AF390" s="108">
        <v>0</v>
      </c>
      <c r="AG390" s="108"/>
      <c r="AH390" s="108"/>
      <c r="AI390" s="108"/>
      <c r="AJ390" s="108"/>
      <c r="AK390" s="108"/>
      <c r="AL390" s="108"/>
      <c r="AM390" s="108"/>
      <c r="AN390" s="108"/>
      <c r="AO390" s="108"/>
      <c r="AP390" s="108"/>
      <c r="AQ390" s="108"/>
      <c r="AR390" s="108"/>
      <c r="AS390" s="108"/>
      <c r="AT390" s="108"/>
      <c r="AU390" s="108"/>
      <c r="AV390" s="108"/>
      <c r="AW390" s="108"/>
      <c r="AX390" s="108"/>
      <c r="AY390" s="108"/>
      <c r="AZ390" s="108"/>
      <c r="BA390" s="108"/>
      <c r="BB390" s="108"/>
      <c r="BC390" s="108"/>
      <c r="BD390" s="108"/>
      <c r="BE390" s="108"/>
      <c r="BF390" s="108"/>
      <c r="BG390" s="108"/>
      <c r="BH390" s="108"/>
    </row>
    <row r="391" spans="1:60" outlineLevel="1">
      <c r="A391" s="109"/>
      <c r="B391" s="109"/>
      <c r="C391" s="137" t="s">
        <v>417</v>
      </c>
      <c r="D391" s="115"/>
      <c r="E391" s="119">
        <v>1.1000000000000001</v>
      </c>
      <c r="F391" s="122"/>
      <c r="G391" s="122"/>
      <c r="H391" s="122"/>
      <c r="I391" s="122"/>
      <c r="J391" s="122"/>
      <c r="K391" s="122"/>
      <c r="L391" s="122"/>
      <c r="M391" s="122"/>
      <c r="N391" s="113"/>
      <c r="O391" s="113"/>
      <c r="P391" s="113"/>
      <c r="Q391" s="113"/>
      <c r="R391" s="113"/>
      <c r="S391" s="113"/>
      <c r="T391" s="114"/>
      <c r="U391" s="113"/>
      <c r="V391" s="108"/>
      <c r="W391" s="108"/>
      <c r="X391" s="108"/>
      <c r="Y391" s="108"/>
      <c r="Z391" s="108"/>
      <c r="AA391" s="108"/>
      <c r="AB391" s="108"/>
      <c r="AC391" s="108"/>
      <c r="AD391" s="108"/>
      <c r="AE391" s="108" t="s">
        <v>124</v>
      </c>
      <c r="AF391" s="108">
        <v>0</v>
      </c>
      <c r="AG391" s="108"/>
      <c r="AH391" s="108"/>
      <c r="AI391" s="108"/>
      <c r="AJ391" s="108"/>
      <c r="AK391" s="108"/>
      <c r="AL391" s="108"/>
      <c r="AM391" s="108"/>
      <c r="AN391" s="108"/>
      <c r="AO391" s="108"/>
      <c r="AP391" s="108"/>
      <c r="AQ391" s="108"/>
      <c r="AR391" s="108"/>
      <c r="AS391" s="108"/>
      <c r="AT391" s="108"/>
      <c r="AU391" s="108"/>
      <c r="AV391" s="108"/>
      <c r="AW391" s="108"/>
      <c r="AX391" s="108"/>
      <c r="AY391" s="108"/>
      <c r="AZ391" s="108"/>
      <c r="BA391" s="108"/>
      <c r="BB391" s="108"/>
      <c r="BC391" s="108"/>
      <c r="BD391" s="108"/>
      <c r="BE391" s="108"/>
      <c r="BF391" s="108"/>
      <c r="BG391" s="108"/>
      <c r="BH391" s="108"/>
    </row>
    <row r="392" spans="1:60" outlineLevel="1">
      <c r="A392" s="109"/>
      <c r="B392" s="109"/>
      <c r="C392" s="137" t="s">
        <v>418</v>
      </c>
      <c r="D392" s="115"/>
      <c r="E392" s="119">
        <v>1.1000000000000001</v>
      </c>
      <c r="F392" s="122"/>
      <c r="G392" s="122"/>
      <c r="H392" s="122"/>
      <c r="I392" s="122"/>
      <c r="J392" s="122"/>
      <c r="K392" s="122"/>
      <c r="L392" s="122"/>
      <c r="M392" s="122"/>
      <c r="N392" s="113"/>
      <c r="O392" s="113"/>
      <c r="P392" s="113"/>
      <c r="Q392" s="113"/>
      <c r="R392" s="113"/>
      <c r="S392" s="113"/>
      <c r="T392" s="114"/>
      <c r="U392" s="113"/>
      <c r="V392" s="108"/>
      <c r="W392" s="108"/>
      <c r="X392" s="108"/>
      <c r="Y392" s="108"/>
      <c r="Z392" s="108"/>
      <c r="AA392" s="108"/>
      <c r="AB392" s="108"/>
      <c r="AC392" s="108"/>
      <c r="AD392" s="108"/>
      <c r="AE392" s="108" t="s">
        <v>124</v>
      </c>
      <c r="AF392" s="108">
        <v>0</v>
      </c>
      <c r="AG392" s="108"/>
      <c r="AH392" s="108"/>
      <c r="AI392" s="108"/>
      <c r="AJ392" s="108"/>
      <c r="AK392" s="108"/>
      <c r="AL392" s="108"/>
      <c r="AM392" s="108"/>
      <c r="AN392" s="108"/>
      <c r="AO392" s="108"/>
      <c r="AP392" s="108"/>
      <c r="AQ392" s="108"/>
      <c r="AR392" s="108"/>
      <c r="AS392" s="108"/>
      <c r="AT392" s="108"/>
      <c r="AU392" s="108"/>
      <c r="AV392" s="108"/>
      <c r="AW392" s="108"/>
      <c r="AX392" s="108"/>
      <c r="AY392" s="108"/>
      <c r="AZ392" s="108"/>
      <c r="BA392" s="108"/>
      <c r="BB392" s="108"/>
      <c r="BC392" s="108"/>
      <c r="BD392" s="108"/>
      <c r="BE392" s="108"/>
      <c r="BF392" s="108"/>
      <c r="BG392" s="108"/>
      <c r="BH392" s="108"/>
    </row>
    <row r="393" spans="1:60" outlineLevel="1">
      <c r="A393" s="109"/>
      <c r="B393" s="109"/>
      <c r="C393" s="137" t="s">
        <v>419</v>
      </c>
      <c r="D393" s="115"/>
      <c r="E393" s="119">
        <v>1.1000000000000001</v>
      </c>
      <c r="F393" s="122"/>
      <c r="G393" s="122"/>
      <c r="H393" s="122"/>
      <c r="I393" s="122"/>
      <c r="J393" s="122"/>
      <c r="K393" s="122"/>
      <c r="L393" s="122"/>
      <c r="M393" s="122"/>
      <c r="N393" s="113"/>
      <c r="O393" s="113"/>
      <c r="P393" s="113"/>
      <c r="Q393" s="113"/>
      <c r="R393" s="113"/>
      <c r="S393" s="113"/>
      <c r="T393" s="114"/>
      <c r="U393" s="113"/>
      <c r="V393" s="108"/>
      <c r="W393" s="108"/>
      <c r="X393" s="108"/>
      <c r="Y393" s="108"/>
      <c r="Z393" s="108"/>
      <c r="AA393" s="108"/>
      <c r="AB393" s="108"/>
      <c r="AC393" s="108"/>
      <c r="AD393" s="108"/>
      <c r="AE393" s="108" t="s">
        <v>124</v>
      </c>
      <c r="AF393" s="108">
        <v>0</v>
      </c>
      <c r="AG393" s="108"/>
      <c r="AH393" s="108"/>
      <c r="AI393" s="108"/>
      <c r="AJ393" s="108"/>
      <c r="AK393" s="108"/>
      <c r="AL393" s="108"/>
      <c r="AM393" s="108"/>
      <c r="AN393" s="108"/>
      <c r="AO393" s="108"/>
      <c r="AP393" s="108"/>
      <c r="AQ393" s="108"/>
      <c r="AR393" s="108"/>
      <c r="AS393" s="108"/>
      <c r="AT393" s="108"/>
      <c r="AU393" s="108"/>
      <c r="AV393" s="108"/>
      <c r="AW393" s="108"/>
      <c r="AX393" s="108"/>
      <c r="AY393" s="108"/>
      <c r="AZ393" s="108"/>
      <c r="BA393" s="108"/>
      <c r="BB393" s="108"/>
      <c r="BC393" s="108"/>
      <c r="BD393" s="108"/>
      <c r="BE393" s="108"/>
      <c r="BF393" s="108"/>
      <c r="BG393" s="108"/>
      <c r="BH393" s="108"/>
    </row>
    <row r="394" spans="1:60" outlineLevel="1">
      <c r="A394" s="109">
        <v>51</v>
      </c>
      <c r="B394" s="109" t="s">
        <v>422</v>
      </c>
      <c r="C394" s="136" t="s">
        <v>423</v>
      </c>
      <c r="D394" s="113" t="s">
        <v>339</v>
      </c>
      <c r="E394" s="118">
        <v>36</v>
      </c>
      <c r="F394" s="121">
        <f>H394+J394</f>
        <v>0</v>
      </c>
      <c r="G394" s="122">
        <f>ROUND(E394*F394,2)</f>
        <v>0</v>
      </c>
      <c r="H394" s="122"/>
      <c r="I394" s="122">
        <f>ROUND(E394*H394,2)</f>
        <v>0</v>
      </c>
      <c r="J394" s="122"/>
      <c r="K394" s="122">
        <f>ROUND(E394*J394,2)</f>
        <v>0</v>
      </c>
      <c r="L394" s="122">
        <v>21</v>
      </c>
      <c r="M394" s="122">
        <f>G394*(1+L394/100)</f>
        <v>0</v>
      </c>
      <c r="N394" s="113">
        <v>0</v>
      </c>
      <c r="O394" s="113">
        <f>ROUND(E394*N394,5)</f>
        <v>0</v>
      </c>
      <c r="P394" s="113">
        <v>2.96E-3</v>
      </c>
      <c r="Q394" s="113">
        <f>ROUND(E394*P394,5)</f>
        <v>0.10656</v>
      </c>
      <c r="R394" s="113"/>
      <c r="S394" s="113"/>
      <c r="T394" s="114">
        <v>9.3149999999999997E-2</v>
      </c>
      <c r="U394" s="113">
        <f>ROUND(E394*T394,2)</f>
        <v>3.35</v>
      </c>
      <c r="V394" s="108"/>
      <c r="W394" s="108"/>
      <c r="X394" s="108"/>
      <c r="Y394" s="108"/>
      <c r="Z394" s="108"/>
      <c r="AA394" s="108"/>
      <c r="AB394" s="108"/>
      <c r="AC394" s="108"/>
      <c r="AD394" s="108"/>
      <c r="AE394" s="108" t="s">
        <v>122</v>
      </c>
      <c r="AF394" s="108"/>
      <c r="AG394" s="108"/>
      <c r="AH394" s="108"/>
      <c r="AI394" s="108"/>
      <c r="AJ394" s="108"/>
      <c r="AK394" s="108"/>
      <c r="AL394" s="108"/>
      <c r="AM394" s="108"/>
      <c r="AN394" s="108"/>
      <c r="AO394" s="108"/>
      <c r="AP394" s="108"/>
      <c r="AQ394" s="108"/>
      <c r="AR394" s="108"/>
      <c r="AS394" s="108"/>
      <c r="AT394" s="108"/>
      <c r="AU394" s="108"/>
      <c r="AV394" s="108"/>
      <c r="AW394" s="108"/>
      <c r="AX394" s="108"/>
      <c r="AY394" s="108"/>
      <c r="AZ394" s="108"/>
      <c r="BA394" s="108"/>
      <c r="BB394" s="108"/>
      <c r="BC394" s="108"/>
      <c r="BD394" s="108"/>
      <c r="BE394" s="108"/>
      <c r="BF394" s="108"/>
      <c r="BG394" s="108"/>
      <c r="BH394" s="108"/>
    </row>
    <row r="395" spans="1:60" outlineLevel="1">
      <c r="A395" s="109">
        <v>52</v>
      </c>
      <c r="B395" s="109" t="s">
        <v>424</v>
      </c>
      <c r="C395" s="136" t="s">
        <v>425</v>
      </c>
      <c r="D395" s="113" t="s">
        <v>212</v>
      </c>
      <c r="E395" s="118">
        <v>90.4</v>
      </c>
      <c r="F395" s="121">
        <f>H395+J395</f>
        <v>0</v>
      </c>
      <c r="G395" s="122">
        <f>ROUND(E395*F395,2)</f>
        <v>0</v>
      </c>
      <c r="H395" s="122"/>
      <c r="I395" s="122">
        <f>ROUND(E395*H395,2)</f>
        <v>0</v>
      </c>
      <c r="J395" s="122"/>
      <c r="K395" s="122">
        <f>ROUND(E395*J395,2)</f>
        <v>0</v>
      </c>
      <c r="L395" s="122">
        <v>21</v>
      </c>
      <c r="M395" s="122">
        <f>G395*(1+L395/100)</f>
        <v>0</v>
      </c>
      <c r="N395" s="113">
        <v>0</v>
      </c>
      <c r="O395" s="113">
        <f>ROUND(E395*N395,5)</f>
        <v>0</v>
      </c>
      <c r="P395" s="113">
        <v>3.7699999999999999E-3</v>
      </c>
      <c r="Q395" s="113">
        <f>ROUND(E395*P395,5)</f>
        <v>0.34081</v>
      </c>
      <c r="R395" s="113"/>
      <c r="S395" s="113"/>
      <c r="T395" s="114">
        <v>7.2450000000000001E-2</v>
      </c>
      <c r="U395" s="113">
        <f>ROUND(E395*T395,2)</f>
        <v>6.55</v>
      </c>
      <c r="V395" s="108"/>
      <c r="W395" s="108"/>
      <c r="X395" s="108"/>
      <c r="Y395" s="108"/>
      <c r="Z395" s="108"/>
      <c r="AA395" s="108"/>
      <c r="AB395" s="108"/>
      <c r="AC395" s="108"/>
      <c r="AD395" s="108"/>
      <c r="AE395" s="108" t="s">
        <v>122</v>
      </c>
      <c r="AF395" s="108"/>
      <c r="AG395" s="108"/>
      <c r="AH395" s="108"/>
      <c r="AI395" s="108"/>
      <c r="AJ395" s="108"/>
      <c r="AK395" s="108"/>
      <c r="AL395" s="108"/>
      <c r="AM395" s="108"/>
      <c r="AN395" s="108"/>
      <c r="AO395" s="108"/>
      <c r="AP395" s="108"/>
      <c r="AQ395" s="108"/>
      <c r="AR395" s="108"/>
      <c r="AS395" s="108"/>
      <c r="AT395" s="108"/>
      <c r="AU395" s="108"/>
      <c r="AV395" s="108"/>
      <c r="AW395" s="108"/>
      <c r="AX395" s="108"/>
      <c r="AY395" s="108"/>
      <c r="AZ395" s="108"/>
      <c r="BA395" s="108"/>
      <c r="BB395" s="108"/>
      <c r="BC395" s="108"/>
      <c r="BD395" s="108"/>
      <c r="BE395" s="108"/>
      <c r="BF395" s="108"/>
      <c r="BG395" s="108"/>
      <c r="BH395" s="108"/>
    </row>
    <row r="396" spans="1:60" outlineLevel="1">
      <c r="A396" s="109"/>
      <c r="B396" s="109"/>
      <c r="C396" s="137" t="s">
        <v>426</v>
      </c>
      <c r="D396" s="115"/>
      <c r="E396" s="119">
        <v>32.340000000000003</v>
      </c>
      <c r="F396" s="122"/>
      <c r="G396" s="122"/>
      <c r="H396" s="122"/>
      <c r="I396" s="122"/>
      <c r="J396" s="122"/>
      <c r="K396" s="122"/>
      <c r="L396" s="122"/>
      <c r="M396" s="122"/>
      <c r="N396" s="113"/>
      <c r="O396" s="113"/>
      <c r="P396" s="113"/>
      <c r="Q396" s="113"/>
      <c r="R396" s="113"/>
      <c r="S396" s="113"/>
      <c r="T396" s="114"/>
      <c r="U396" s="113"/>
      <c r="V396" s="108"/>
      <c r="W396" s="108"/>
      <c r="X396" s="108"/>
      <c r="Y396" s="108"/>
      <c r="Z396" s="108"/>
      <c r="AA396" s="108"/>
      <c r="AB396" s="108"/>
      <c r="AC396" s="108"/>
      <c r="AD396" s="108"/>
      <c r="AE396" s="108" t="s">
        <v>124</v>
      </c>
      <c r="AF396" s="108">
        <v>0</v>
      </c>
      <c r="AG396" s="108"/>
      <c r="AH396" s="108"/>
      <c r="AI396" s="108"/>
      <c r="AJ396" s="108"/>
      <c r="AK396" s="108"/>
      <c r="AL396" s="108"/>
      <c r="AM396" s="108"/>
      <c r="AN396" s="108"/>
      <c r="AO396" s="108"/>
      <c r="AP396" s="108"/>
      <c r="AQ396" s="108"/>
      <c r="AR396" s="108"/>
      <c r="AS396" s="108"/>
      <c r="AT396" s="108"/>
      <c r="AU396" s="108"/>
      <c r="AV396" s="108"/>
      <c r="AW396" s="108"/>
      <c r="AX396" s="108"/>
      <c r="AY396" s="108"/>
      <c r="AZ396" s="108"/>
      <c r="BA396" s="108"/>
      <c r="BB396" s="108"/>
      <c r="BC396" s="108"/>
      <c r="BD396" s="108"/>
      <c r="BE396" s="108"/>
      <c r="BF396" s="108"/>
      <c r="BG396" s="108"/>
      <c r="BH396" s="108"/>
    </row>
    <row r="397" spans="1:60" outlineLevel="1">
      <c r="A397" s="109"/>
      <c r="B397" s="109"/>
      <c r="C397" s="137" t="s">
        <v>427</v>
      </c>
      <c r="D397" s="115"/>
      <c r="E397" s="119">
        <v>11.4</v>
      </c>
      <c r="F397" s="122"/>
      <c r="G397" s="122"/>
      <c r="H397" s="122"/>
      <c r="I397" s="122"/>
      <c r="J397" s="122"/>
      <c r="K397" s="122"/>
      <c r="L397" s="122"/>
      <c r="M397" s="122"/>
      <c r="N397" s="113"/>
      <c r="O397" s="113"/>
      <c r="P397" s="113"/>
      <c r="Q397" s="113"/>
      <c r="R397" s="113"/>
      <c r="S397" s="113"/>
      <c r="T397" s="114"/>
      <c r="U397" s="113"/>
      <c r="V397" s="108"/>
      <c r="W397" s="108"/>
      <c r="X397" s="108"/>
      <c r="Y397" s="108"/>
      <c r="Z397" s="108"/>
      <c r="AA397" s="108"/>
      <c r="AB397" s="108"/>
      <c r="AC397" s="108"/>
      <c r="AD397" s="108"/>
      <c r="AE397" s="108" t="s">
        <v>124</v>
      </c>
      <c r="AF397" s="108">
        <v>0</v>
      </c>
      <c r="AG397" s="108"/>
      <c r="AH397" s="108"/>
      <c r="AI397" s="108"/>
      <c r="AJ397" s="108"/>
      <c r="AK397" s="108"/>
      <c r="AL397" s="108"/>
      <c r="AM397" s="108"/>
      <c r="AN397" s="108"/>
      <c r="AO397" s="108"/>
      <c r="AP397" s="108"/>
      <c r="AQ397" s="108"/>
      <c r="AR397" s="108"/>
      <c r="AS397" s="108"/>
      <c r="AT397" s="108"/>
      <c r="AU397" s="108"/>
      <c r="AV397" s="108"/>
      <c r="AW397" s="108"/>
      <c r="AX397" s="108"/>
      <c r="AY397" s="108"/>
      <c r="AZ397" s="108"/>
      <c r="BA397" s="108"/>
      <c r="BB397" s="108"/>
      <c r="BC397" s="108"/>
      <c r="BD397" s="108"/>
      <c r="BE397" s="108"/>
      <c r="BF397" s="108"/>
      <c r="BG397" s="108"/>
      <c r="BH397" s="108"/>
    </row>
    <row r="398" spans="1:60" outlineLevel="1">
      <c r="A398" s="109"/>
      <c r="B398" s="109"/>
      <c r="C398" s="137" t="s">
        <v>428</v>
      </c>
      <c r="D398" s="115"/>
      <c r="E398" s="119">
        <v>6.87</v>
      </c>
      <c r="F398" s="122"/>
      <c r="G398" s="122"/>
      <c r="H398" s="122"/>
      <c r="I398" s="122"/>
      <c r="J398" s="122"/>
      <c r="K398" s="122"/>
      <c r="L398" s="122"/>
      <c r="M398" s="122"/>
      <c r="N398" s="113"/>
      <c r="O398" s="113"/>
      <c r="P398" s="113"/>
      <c r="Q398" s="113"/>
      <c r="R398" s="113"/>
      <c r="S398" s="113"/>
      <c r="T398" s="114"/>
      <c r="U398" s="113"/>
      <c r="V398" s="108"/>
      <c r="W398" s="108"/>
      <c r="X398" s="108"/>
      <c r="Y398" s="108"/>
      <c r="Z398" s="108"/>
      <c r="AA398" s="108"/>
      <c r="AB398" s="108"/>
      <c r="AC398" s="108"/>
      <c r="AD398" s="108"/>
      <c r="AE398" s="108" t="s">
        <v>124</v>
      </c>
      <c r="AF398" s="108">
        <v>0</v>
      </c>
      <c r="AG398" s="108"/>
      <c r="AH398" s="108"/>
      <c r="AI398" s="108"/>
      <c r="AJ398" s="108"/>
      <c r="AK398" s="108"/>
      <c r="AL398" s="108"/>
      <c r="AM398" s="108"/>
      <c r="AN398" s="108"/>
      <c r="AO398" s="108"/>
      <c r="AP398" s="108"/>
      <c r="AQ398" s="108"/>
      <c r="AR398" s="108"/>
      <c r="AS398" s="108"/>
      <c r="AT398" s="108"/>
      <c r="AU398" s="108"/>
      <c r="AV398" s="108"/>
      <c r="AW398" s="108"/>
      <c r="AX398" s="108"/>
      <c r="AY398" s="108"/>
      <c r="AZ398" s="108"/>
      <c r="BA398" s="108"/>
      <c r="BB398" s="108"/>
      <c r="BC398" s="108"/>
      <c r="BD398" s="108"/>
      <c r="BE398" s="108"/>
      <c r="BF398" s="108"/>
      <c r="BG398" s="108"/>
      <c r="BH398" s="108"/>
    </row>
    <row r="399" spans="1:60" outlineLevel="1">
      <c r="A399" s="109"/>
      <c r="B399" s="109"/>
      <c r="C399" s="137" t="s">
        <v>429</v>
      </c>
      <c r="D399" s="115"/>
      <c r="E399" s="119">
        <v>16.46</v>
      </c>
      <c r="F399" s="122"/>
      <c r="G399" s="122"/>
      <c r="H399" s="122"/>
      <c r="I399" s="122"/>
      <c r="J399" s="122"/>
      <c r="K399" s="122"/>
      <c r="L399" s="122"/>
      <c r="M399" s="122"/>
      <c r="N399" s="113"/>
      <c r="O399" s="113"/>
      <c r="P399" s="113"/>
      <c r="Q399" s="113"/>
      <c r="R399" s="113"/>
      <c r="S399" s="113"/>
      <c r="T399" s="114"/>
      <c r="U399" s="113"/>
      <c r="V399" s="108"/>
      <c r="W399" s="108"/>
      <c r="X399" s="108"/>
      <c r="Y399" s="108"/>
      <c r="Z399" s="108"/>
      <c r="AA399" s="108"/>
      <c r="AB399" s="108"/>
      <c r="AC399" s="108"/>
      <c r="AD399" s="108"/>
      <c r="AE399" s="108" t="s">
        <v>124</v>
      </c>
      <c r="AF399" s="108">
        <v>0</v>
      </c>
      <c r="AG399" s="108"/>
      <c r="AH399" s="108"/>
      <c r="AI399" s="108"/>
      <c r="AJ399" s="108"/>
      <c r="AK399" s="108"/>
      <c r="AL399" s="108"/>
      <c r="AM399" s="108"/>
      <c r="AN399" s="108"/>
      <c r="AO399" s="108"/>
      <c r="AP399" s="108"/>
      <c r="AQ399" s="108"/>
      <c r="AR399" s="108"/>
      <c r="AS399" s="108"/>
      <c r="AT399" s="108"/>
      <c r="AU399" s="108"/>
      <c r="AV399" s="108"/>
      <c r="AW399" s="108"/>
      <c r="AX399" s="108"/>
      <c r="AY399" s="108"/>
      <c r="AZ399" s="108"/>
      <c r="BA399" s="108"/>
      <c r="BB399" s="108"/>
      <c r="BC399" s="108"/>
      <c r="BD399" s="108"/>
      <c r="BE399" s="108"/>
      <c r="BF399" s="108"/>
      <c r="BG399" s="108"/>
      <c r="BH399" s="108"/>
    </row>
    <row r="400" spans="1:60" outlineLevel="1">
      <c r="A400" s="109"/>
      <c r="B400" s="109"/>
      <c r="C400" s="137" t="s">
        <v>430</v>
      </c>
      <c r="D400" s="115"/>
      <c r="E400" s="119">
        <v>16.46</v>
      </c>
      <c r="F400" s="122"/>
      <c r="G400" s="122"/>
      <c r="H400" s="122"/>
      <c r="I400" s="122"/>
      <c r="J400" s="122"/>
      <c r="K400" s="122"/>
      <c r="L400" s="122"/>
      <c r="M400" s="122"/>
      <c r="N400" s="113"/>
      <c r="O400" s="113"/>
      <c r="P400" s="113"/>
      <c r="Q400" s="113"/>
      <c r="R400" s="113"/>
      <c r="S400" s="113"/>
      <c r="T400" s="114"/>
      <c r="U400" s="113"/>
      <c r="V400" s="108"/>
      <c r="W400" s="108"/>
      <c r="X400" s="108"/>
      <c r="Y400" s="108"/>
      <c r="Z400" s="108"/>
      <c r="AA400" s="108"/>
      <c r="AB400" s="108"/>
      <c r="AC400" s="108"/>
      <c r="AD400" s="108"/>
      <c r="AE400" s="108" t="s">
        <v>124</v>
      </c>
      <c r="AF400" s="108">
        <v>0</v>
      </c>
      <c r="AG400" s="108"/>
      <c r="AH400" s="108"/>
      <c r="AI400" s="108"/>
      <c r="AJ400" s="108"/>
      <c r="AK400" s="108"/>
      <c r="AL400" s="108"/>
      <c r="AM400" s="108"/>
      <c r="AN400" s="108"/>
      <c r="AO400" s="108"/>
      <c r="AP400" s="108"/>
      <c r="AQ400" s="108"/>
      <c r="AR400" s="108"/>
      <c r="AS400" s="108"/>
      <c r="AT400" s="108"/>
      <c r="AU400" s="108"/>
      <c r="AV400" s="108"/>
      <c r="AW400" s="108"/>
      <c r="AX400" s="108"/>
      <c r="AY400" s="108"/>
      <c r="AZ400" s="108"/>
      <c r="BA400" s="108"/>
      <c r="BB400" s="108"/>
      <c r="BC400" s="108"/>
      <c r="BD400" s="108"/>
      <c r="BE400" s="108"/>
      <c r="BF400" s="108"/>
      <c r="BG400" s="108"/>
      <c r="BH400" s="108"/>
    </row>
    <row r="401" spans="1:60" outlineLevel="1">
      <c r="A401" s="109"/>
      <c r="B401" s="109"/>
      <c r="C401" s="137" t="s">
        <v>431</v>
      </c>
      <c r="D401" s="115"/>
      <c r="E401" s="119">
        <v>6.87</v>
      </c>
      <c r="F401" s="122"/>
      <c r="G401" s="122"/>
      <c r="H401" s="122"/>
      <c r="I401" s="122"/>
      <c r="J401" s="122"/>
      <c r="K401" s="122"/>
      <c r="L401" s="122"/>
      <c r="M401" s="122"/>
      <c r="N401" s="113"/>
      <c r="O401" s="113"/>
      <c r="P401" s="113"/>
      <c r="Q401" s="113"/>
      <c r="R401" s="113"/>
      <c r="S401" s="113"/>
      <c r="T401" s="114"/>
      <c r="U401" s="113"/>
      <c r="V401" s="108"/>
      <c r="W401" s="108"/>
      <c r="X401" s="108"/>
      <c r="Y401" s="108"/>
      <c r="Z401" s="108"/>
      <c r="AA401" s="108"/>
      <c r="AB401" s="108"/>
      <c r="AC401" s="108"/>
      <c r="AD401" s="108"/>
      <c r="AE401" s="108" t="s">
        <v>124</v>
      </c>
      <c r="AF401" s="108">
        <v>0</v>
      </c>
      <c r="AG401" s="108"/>
      <c r="AH401" s="108"/>
      <c r="AI401" s="108"/>
      <c r="AJ401" s="108"/>
      <c r="AK401" s="108"/>
      <c r="AL401" s="108"/>
      <c r="AM401" s="108"/>
      <c r="AN401" s="108"/>
      <c r="AO401" s="108"/>
      <c r="AP401" s="108"/>
      <c r="AQ401" s="108"/>
      <c r="AR401" s="108"/>
      <c r="AS401" s="108"/>
      <c r="AT401" s="108"/>
      <c r="AU401" s="108"/>
      <c r="AV401" s="108"/>
      <c r="AW401" s="108"/>
      <c r="AX401" s="108"/>
      <c r="AY401" s="108"/>
      <c r="AZ401" s="108"/>
      <c r="BA401" s="108"/>
      <c r="BB401" s="108"/>
      <c r="BC401" s="108"/>
      <c r="BD401" s="108"/>
      <c r="BE401" s="108"/>
      <c r="BF401" s="108"/>
      <c r="BG401" s="108"/>
      <c r="BH401" s="108"/>
    </row>
    <row r="402" spans="1:60" outlineLevel="1">
      <c r="A402" s="109">
        <v>53</v>
      </c>
      <c r="B402" s="109" t="s">
        <v>432</v>
      </c>
      <c r="C402" s="136" t="s">
        <v>433</v>
      </c>
      <c r="D402" s="113" t="s">
        <v>212</v>
      </c>
      <c r="E402" s="118">
        <v>90.4</v>
      </c>
      <c r="F402" s="121">
        <f>H402+J402</f>
        <v>0</v>
      </c>
      <c r="G402" s="122">
        <f>ROUND(E402*F402,2)</f>
        <v>0</v>
      </c>
      <c r="H402" s="122"/>
      <c r="I402" s="122">
        <f>ROUND(E402*H402,2)</f>
        <v>0</v>
      </c>
      <c r="J402" s="122"/>
      <c r="K402" s="122">
        <f>ROUND(E402*J402,2)</f>
        <v>0</v>
      </c>
      <c r="L402" s="122">
        <v>21</v>
      </c>
      <c r="M402" s="122">
        <f>G402*(1+L402/100)</f>
        <v>0</v>
      </c>
      <c r="N402" s="113">
        <v>4.1799999999999997E-3</v>
      </c>
      <c r="O402" s="113">
        <f>ROUND(E402*N402,5)</f>
        <v>0.37786999999999998</v>
      </c>
      <c r="P402" s="113">
        <v>0</v>
      </c>
      <c r="Q402" s="113">
        <f>ROUND(E402*P402,5)</f>
        <v>0</v>
      </c>
      <c r="R402" s="113"/>
      <c r="S402" s="113"/>
      <c r="T402" s="114">
        <v>0.31509999999999999</v>
      </c>
      <c r="U402" s="113">
        <f>ROUND(E402*T402,2)</f>
        <v>28.49</v>
      </c>
      <c r="V402" s="108"/>
      <c r="W402" s="108"/>
      <c r="X402" s="108"/>
      <c r="Y402" s="108"/>
      <c r="Z402" s="108"/>
      <c r="AA402" s="108"/>
      <c r="AB402" s="108"/>
      <c r="AC402" s="108"/>
      <c r="AD402" s="108"/>
      <c r="AE402" s="108" t="s">
        <v>122</v>
      </c>
      <c r="AF402" s="108"/>
      <c r="AG402" s="108"/>
      <c r="AH402" s="108"/>
      <c r="AI402" s="108"/>
      <c r="AJ402" s="108"/>
      <c r="AK402" s="108"/>
      <c r="AL402" s="108"/>
      <c r="AM402" s="108"/>
      <c r="AN402" s="108"/>
      <c r="AO402" s="108"/>
      <c r="AP402" s="108"/>
      <c r="AQ402" s="108"/>
      <c r="AR402" s="108"/>
      <c r="AS402" s="108"/>
      <c r="AT402" s="108"/>
      <c r="AU402" s="108"/>
      <c r="AV402" s="108"/>
      <c r="AW402" s="108"/>
      <c r="AX402" s="108"/>
      <c r="AY402" s="108"/>
      <c r="AZ402" s="108"/>
      <c r="BA402" s="108"/>
      <c r="BB402" s="108"/>
      <c r="BC402" s="108"/>
      <c r="BD402" s="108"/>
      <c r="BE402" s="108"/>
      <c r="BF402" s="108"/>
      <c r="BG402" s="108"/>
      <c r="BH402" s="108"/>
    </row>
    <row r="403" spans="1:60" outlineLevel="1">
      <c r="A403" s="109"/>
      <c r="B403" s="109"/>
      <c r="C403" s="137" t="s">
        <v>426</v>
      </c>
      <c r="D403" s="115"/>
      <c r="E403" s="119">
        <v>32.340000000000003</v>
      </c>
      <c r="F403" s="122"/>
      <c r="G403" s="122"/>
      <c r="H403" s="122"/>
      <c r="I403" s="122"/>
      <c r="J403" s="122"/>
      <c r="K403" s="122"/>
      <c r="L403" s="122"/>
      <c r="M403" s="122"/>
      <c r="N403" s="113"/>
      <c r="O403" s="113"/>
      <c r="P403" s="113"/>
      <c r="Q403" s="113"/>
      <c r="R403" s="113"/>
      <c r="S403" s="113"/>
      <c r="T403" s="114"/>
      <c r="U403" s="113"/>
      <c r="V403" s="108"/>
      <c r="W403" s="108"/>
      <c r="X403" s="108"/>
      <c r="Y403" s="108"/>
      <c r="Z403" s="108"/>
      <c r="AA403" s="108"/>
      <c r="AB403" s="108"/>
      <c r="AC403" s="108"/>
      <c r="AD403" s="108"/>
      <c r="AE403" s="108" t="s">
        <v>124</v>
      </c>
      <c r="AF403" s="108">
        <v>0</v>
      </c>
      <c r="AG403" s="108"/>
      <c r="AH403" s="108"/>
      <c r="AI403" s="108"/>
      <c r="AJ403" s="108"/>
      <c r="AK403" s="108"/>
      <c r="AL403" s="108"/>
      <c r="AM403" s="108"/>
      <c r="AN403" s="108"/>
      <c r="AO403" s="108"/>
      <c r="AP403" s="108"/>
      <c r="AQ403" s="108"/>
      <c r="AR403" s="108"/>
      <c r="AS403" s="108"/>
      <c r="AT403" s="108"/>
      <c r="AU403" s="108"/>
      <c r="AV403" s="108"/>
      <c r="AW403" s="108"/>
      <c r="AX403" s="108"/>
      <c r="AY403" s="108"/>
      <c r="AZ403" s="108"/>
      <c r="BA403" s="108"/>
      <c r="BB403" s="108"/>
      <c r="BC403" s="108"/>
      <c r="BD403" s="108"/>
      <c r="BE403" s="108"/>
      <c r="BF403" s="108"/>
      <c r="BG403" s="108"/>
      <c r="BH403" s="108"/>
    </row>
    <row r="404" spans="1:60" outlineLevel="1">
      <c r="A404" s="109"/>
      <c r="B404" s="109"/>
      <c r="C404" s="137" t="s">
        <v>427</v>
      </c>
      <c r="D404" s="115"/>
      <c r="E404" s="119">
        <v>11.4</v>
      </c>
      <c r="F404" s="122"/>
      <c r="G404" s="122"/>
      <c r="H404" s="122"/>
      <c r="I404" s="122"/>
      <c r="J404" s="122"/>
      <c r="K404" s="122"/>
      <c r="L404" s="122"/>
      <c r="M404" s="122"/>
      <c r="N404" s="113"/>
      <c r="O404" s="113"/>
      <c r="P404" s="113"/>
      <c r="Q404" s="113"/>
      <c r="R404" s="113"/>
      <c r="S404" s="113"/>
      <c r="T404" s="114"/>
      <c r="U404" s="113"/>
      <c r="V404" s="108"/>
      <c r="W404" s="108"/>
      <c r="X404" s="108"/>
      <c r="Y404" s="108"/>
      <c r="Z404" s="108"/>
      <c r="AA404" s="108"/>
      <c r="AB404" s="108"/>
      <c r="AC404" s="108"/>
      <c r="AD404" s="108"/>
      <c r="AE404" s="108" t="s">
        <v>124</v>
      </c>
      <c r="AF404" s="108">
        <v>0</v>
      </c>
      <c r="AG404" s="108"/>
      <c r="AH404" s="108"/>
      <c r="AI404" s="108"/>
      <c r="AJ404" s="108"/>
      <c r="AK404" s="108"/>
      <c r="AL404" s="108"/>
      <c r="AM404" s="108"/>
      <c r="AN404" s="108"/>
      <c r="AO404" s="108"/>
      <c r="AP404" s="108"/>
      <c r="AQ404" s="108"/>
      <c r="AR404" s="108"/>
      <c r="AS404" s="108"/>
      <c r="AT404" s="108"/>
      <c r="AU404" s="108"/>
      <c r="AV404" s="108"/>
      <c r="AW404" s="108"/>
      <c r="AX404" s="108"/>
      <c r="AY404" s="108"/>
      <c r="AZ404" s="108"/>
      <c r="BA404" s="108"/>
      <c r="BB404" s="108"/>
      <c r="BC404" s="108"/>
      <c r="BD404" s="108"/>
      <c r="BE404" s="108"/>
      <c r="BF404" s="108"/>
      <c r="BG404" s="108"/>
      <c r="BH404" s="108"/>
    </row>
    <row r="405" spans="1:60" outlineLevel="1">
      <c r="A405" s="109"/>
      <c r="B405" s="109"/>
      <c r="C405" s="137" t="s">
        <v>428</v>
      </c>
      <c r="D405" s="115"/>
      <c r="E405" s="119">
        <v>6.87</v>
      </c>
      <c r="F405" s="122"/>
      <c r="G405" s="122"/>
      <c r="H405" s="122"/>
      <c r="I405" s="122"/>
      <c r="J405" s="122"/>
      <c r="K405" s="122"/>
      <c r="L405" s="122"/>
      <c r="M405" s="122"/>
      <c r="N405" s="113"/>
      <c r="O405" s="113"/>
      <c r="P405" s="113"/>
      <c r="Q405" s="113"/>
      <c r="R405" s="113"/>
      <c r="S405" s="113"/>
      <c r="T405" s="114"/>
      <c r="U405" s="113"/>
      <c r="V405" s="108"/>
      <c r="W405" s="108"/>
      <c r="X405" s="108"/>
      <c r="Y405" s="108"/>
      <c r="Z405" s="108"/>
      <c r="AA405" s="108"/>
      <c r="AB405" s="108"/>
      <c r="AC405" s="108"/>
      <c r="AD405" s="108"/>
      <c r="AE405" s="108" t="s">
        <v>124</v>
      </c>
      <c r="AF405" s="108">
        <v>0</v>
      </c>
      <c r="AG405" s="108"/>
      <c r="AH405" s="108"/>
      <c r="AI405" s="108"/>
      <c r="AJ405" s="108"/>
      <c r="AK405" s="108"/>
      <c r="AL405" s="108"/>
      <c r="AM405" s="108"/>
      <c r="AN405" s="108"/>
      <c r="AO405" s="108"/>
      <c r="AP405" s="108"/>
      <c r="AQ405" s="108"/>
      <c r="AR405" s="108"/>
      <c r="AS405" s="108"/>
      <c r="AT405" s="108"/>
      <c r="AU405" s="108"/>
      <c r="AV405" s="108"/>
      <c r="AW405" s="108"/>
      <c r="AX405" s="108"/>
      <c r="AY405" s="108"/>
      <c r="AZ405" s="108"/>
      <c r="BA405" s="108"/>
      <c r="BB405" s="108"/>
      <c r="BC405" s="108"/>
      <c r="BD405" s="108"/>
      <c r="BE405" s="108"/>
      <c r="BF405" s="108"/>
      <c r="BG405" s="108"/>
      <c r="BH405" s="108"/>
    </row>
    <row r="406" spans="1:60" outlineLevel="1">
      <c r="A406" s="109"/>
      <c r="B406" s="109"/>
      <c r="C406" s="137" t="s">
        <v>429</v>
      </c>
      <c r="D406" s="115"/>
      <c r="E406" s="119">
        <v>16.46</v>
      </c>
      <c r="F406" s="122"/>
      <c r="G406" s="122"/>
      <c r="H406" s="122"/>
      <c r="I406" s="122"/>
      <c r="J406" s="122"/>
      <c r="K406" s="122"/>
      <c r="L406" s="122"/>
      <c r="M406" s="122"/>
      <c r="N406" s="113"/>
      <c r="O406" s="113"/>
      <c r="P406" s="113"/>
      <c r="Q406" s="113"/>
      <c r="R406" s="113"/>
      <c r="S406" s="113"/>
      <c r="T406" s="114"/>
      <c r="U406" s="113"/>
      <c r="V406" s="108"/>
      <c r="W406" s="108"/>
      <c r="X406" s="108"/>
      <c r="Y406" s="108"/>
      <c r="Z406" s="108"/>
      <c r="AA406" s="108"/>
      <c r="AB406" s="108"/>
      <c r="AC406" s="108"/>
      <c r="AD406" s="108"/>
      <c r="AE406" s="108" t="s">
        <v>124</v>
      </c>
      <c r="AF406" s="108">
        <v>0</v>
      </c>
      <c r="AG406" s="108"/>
      <c r="AH406" s="108"/>
      <c r="AI406" s="108"/>
      <c r="AJ406" s="108"/>
      <c r="AK406" s="108"/>
      <c r="AL406" s="108"/>
      <c r="AM406" s="108"/>
      <c r="AN406" s="108"/>
      <c r="AO406" s="108"/>
      <c r="AP406" s="108"/>
      <c r="AQ406" s="108"/>
      <c r="AR406" s="108"/>
      <c r="AS406" s="108"/>
      <c r="AT406" s="108"/>
      <c r="AU406" s="108"/>
      <c r="AV406" s="108"/>
      <c r="AW406" s="108"/>
      <c r="AX406" s="108"/>
      <c r="AY406" s="108"/>
      <c r="AZ406" s="108"/>
      <c r="BA406" s="108"/>
      <c r="BB406" s="108"/>
      <c r="BC406" s="108"/>
      <c r="BD406" s="108"/>
      <c r="BE406" s="108"/>
      <c r="BF406" s="108"/>
      <c r="BG406" s="108"/>
      <c r="BH406" s="108"/>
    </row>
    <row r="407" spans="1:60" outlineLevel="1">
      <c r="A407" s="109"/>
      <c r="B407" s="109"/>
      <c r="C407" s="137" t="s">
        <v>430</v>
      </c>
      <c r="D407" s="115"/>
      <c r="E407" s="119">
        <v>16.46</v>
      </c>
      <c r="F407" s="122"/>
      <c r="G407" s="122"/>
      <c r="H407" s="122"/>
      <c r="I407" s="122"/>
      <c r="J407" s="122"/>
      <c r="K407" s="122"/>
      <c r="L407" s="122"/>
      <c r="M407" s="122"/>
      <c r="N407" s="113"/>
      <c r="O407" s="113"/>
      <c r="P407" s="113"/>
      <c r="Q407" s="113"/>
      <c r="R407" s="113"/>
      <c r="S407" s="113"/>
      <c r="T407" s="114"/>
      <c r="U407" s="113"/>
      <c r="V407" s="108"/>
      <c r="W407" s="108"/>
      <c r="X407" s="108"/>
      <c r="Y407" s="108"/>
      <c r="Z407" s="108"/>
      <c r="AA407" s="108"/>
      <c r="AB407" s="108"/>
      <c r="AC407" s="108"/>
      <c r="AD407" s="108"/>
      <c r="AE407" s="108" t="s">
        <v>124</v>
      </c>
      <c r="AF407" s="108">
        <v>0</v>
      </c>
      <c r="AG407" s="108"/>
      <c r="AH407" s="108"/>
      <c r="AI407" s="108"/>
      <c r="AJ407" s="108"/>
      <c r="AK407" s="108"/>
      <c r="AL407" s="108"/>
      <c r="AM407" s="108"/>
      <c r="AN407" s="108"/>
      <c r="AO407" s="108"/>
      <c r="AP407" s="108"/>
      <c r="AQ407" s="108"/>
      <c r="AR407" s="108"/>
      <c r="AS407" s="108"/>
      <c r="AT407" s="108"/>
      <c r="AU407" s="108"/>
      <c r="AV407" s="108"/>
      <c r="AW407" s="108"/>
      <c r="AX407" s="108"/>
      <c r="AY407" s="108"/>
      <c r="AZ407" s="108"/>
      <c r="BA407" s="108"/>
      <c r="BB407" s="108"/>
      <c r="BC407" s="108"/>
      <c r="BD407" s="108"/>
      <c r="BE407" s="108"/>
      <c r="BF407" s="108"/>
      <c r="BG407" s="108"/>
      <c r="BH407" s="108"/>
    </row>
    <row r="408" spans="1:60" outlineLevel="1">
      <c r="A408" s="109"/>
      <c r="B408" s="109"/>
      <c r="C408" s="137" t="s">
        <v>431</v>
      </c>
      <c r="D408" s="115"/>
      <c r="E408" s="119">
        <v>6.87</v>
      </c>
      <c r="F408" s="122"/>
      <c r="G408" s="122"/>
      <c r="H408" s="122"/>
      <c r="I408" s="122"/>
      <c r="J408" s="122"/>
      <c r="K408" s="122"/>
      <c r="L408" s="122"/>
      <c r="M408" s="122"/>
      <c r="N408" s="113"/>
      <c r="O408" s="113"/>
      <c r="P408" s="113"/>
      <c r="Q408" s="113"/>
      <c r="R408" s="113"/>
      <c r="S408" s="113"/>
      <c r="T408" s="114"/>
      <c r="U408" s="113"/>
      <c r="V408" s="108"/>
      <c r="W408" s="108"/>
      <c r="X408" s="108"/>
      <c r="Y408" s="108"/>
      <c r="Z408" s="108"/>
      <c r="AA408" s="108"/>
      <c r="AB408" s="108"/>
      <c r="AC408" s="108"/>
      <c r="AD408" s="108"/>
      <c r="AE408" s="108" t="s">
        <v>124</v>
      </c>
      <c r="AF408" s="108">
        <v>0</v>
      </c>
      <c r="AG408" s="108"/>
      <c r="AH408" s="108"/>
      <c r="AI408" s="108"/>
      <c r="AJ408" s="108"/>
      <c r="AK408" s="108"/>
      <c r="AL408" s="108"/>
      <c r="AM408" s="108"/>
      <c r="AN408" s="108"/>
      <c r="AO408" s="108"/>
      <c r="AP408" s="108"/>
      <c r="AQ408" s="108"/>
      <c r="AR408" s="108"/>
      <c r="AS408" s="108"/>
      <c r="AT408" s="108"/>
      <c r="AU408" s="108"/>
      <c r="AV408" s="108"/>
      <c r="AW408" s="108"/>
      <c r="AX408" s="108"/>
      <c r="AY408" s="108"/>
      <c r="AZ408" s="108"/>
      <c r="BA408" s="108"/>
      <c r="BB408" s="108"/>
      <c r="BC408" s="108"/>
      <c r="BD408" s="108"/>
      <c r="BE408" s="108"/>
      <c r="BF408" s="108"/>
      <c r="BG408" s="108"/>
      <c r="BH408" s="108"/>
    </row>
    <row r="409" spans="1:60" outlineLevel="1">
      <c r="A409" s="109">
        <v>54</v>
      </c>
      <c r="B409" s="109" t="s">
        <v>434</v>
      </c>
      <c r="C409" s="136" t="s">
        <v>435</v>
      </c>
      <c r="D409" s="113" t="s">
        <v>212</v>
      </c>
      <c r="E409" s="118">
        <v>14.48</v>
      </c>
      <c r="F409" s="121">
        <f>H409+J409</f>
        <v>0</v>
      </c>
      <c r="G409" s="122">
        <f>ROUND(E409*F409,2)</f>
        <v>0</v>
      </c>
      <c r="H409" s="122"/>
      <c r="I409" s="122">
        <f>ROUND(E409*H409,2)</f>
        <v>0</v>
      </c>
      <c r="J409" s="122"/>
      <c r="K409" s="122">
        <f>ROUND(E409*J409,2)</f>
        <v>0</v>
      </c>
      <c r="L409" s="122">
        <v>21</v>
      </c>
      <c r="M409" s="122">
        <f>G409*(1+L409/100)</f>
        <v>0</v>
      </c>
      <c r="N409" s="113">
        <v>0</v>
      </c>
      <c r="O409" s="113">
        <f>ROUND(E409*N409,5)</f>
        <v>0</v>
      </c>
      <c r="P409" s="113">
        <v>2.3E-3</v>
      </c>
      <c r="Q409" s="113">
        <f>ROUND(E409*P409,5)</f>
        <v>3.3300000000000003E-2</v>
      </c>
      <c r="R409" s="113"/>
      <c r="S409" s="113"/>
      <c r="T409" s="114">
        <v>0.10349999999999999</v>
      </c>
      <c r="U409" s="113">
        <f>ROUND(E409*T409,2)</f>
        <v>1.5</v>
      </c>
      <c r="V409" s="108"/>
      <c r="W409" s="108"/>
      <c r="X409" s="108"/>
      <c r="Y409" s="108"/>
      <c r="Z409" s="108"/>
      <c r="AA409" s="108"/>
      <c r="AB409" s="108"/>
      <c r="AC409" s="108"/>
      <c r="AD409" s="108"/>
      <c r="AE409" s="108" t="s">
        <v>122</v>
      </c>
      <c r="AF409" s="108"/>
      <c r="AG409" s="108"/>
      <c r="AH409" s="108"/>
      <c r="AI409" s="108"/>
      <c r="AJ409" s="108"/>
      <c r="AK409" s="108"/>
      <c r="AL409" s="108"/>
      <c r="AM409" s="108"/>
      <c r="AN409" s="108"/>
      <c r="AO409" s="108"/>
      <c r="AP409" s="108"/>
      <c r="AQ409" s="108"/>
      <c r="AR409" s="108"/>
      <c r="AS409" s="108"/>
      <c r="AT409" s="108"/>
      <c r="AU409" s="108"/>
      <c r="AV409" s="108"/>
      <c r="AW409" s="108"/>
      <c r="AX409" s="108"/>
      <c r="AY409" s="108"/>
      <c r="AZ409" s="108"/>
      <c r="BA409" s="108"/>
      <c r="BB409" s="108"/>
      <c r="BC409" s="108"/>
      <c r="BD409" s="108"/>
      <c r="BE409" s="108"/>
      <c r="BF409" s="108"/>
      <c r="BG409" s="108"/>
      <c r="BH409" s="108"/>
    </row>
    <row r="410" spans="1:60" outlineLevel="1">
      <c r="A410" s="109"/>
      <c r="B410" s="109"/>
      <c r="C410" s="137" t="s">
        <v>436</v>
      </c>
      <c r="D410" s="115"/>
      <c r="E410" s="119">
        <v>14.48</v>
      </c>
      <c r="F410" s="122"/>
      <c r="G410" s="122"/>
      <c r="H410" s="122"/>
      <c r="I410" s="122"/>
      <c r="J410" s="122"/>
      <c r="K410" s="122"/>
      <c r="L410" s="122"/>
      <c r="M410" s="122"/>
      <c r="N410" s="113"/>
      <c r="O410" s="113"/>
      <c r="P410" s="113"/>
      <c r="Q410" s="113"/>
      <c r="R410" s="113"/>
      <c r="S410" s="113"/>
      <c r="T410" s="114"/>
      <c r="U410" s="113"/>
      <c r="V410" s="108"/>
      <c r="W410" s="108"/>
      <c r="X410" s="108"/>
      <c r="Y410" s="108"/>
      <c r="Z410" s="108"/>
      <c r="AA410" s="108"/>
      <c r="AB410" s="108"/>
      <c r="AC410" s="108"/>
      <c r="AD410" s="108"/>
      <c r="AE410" s="108" t="s">
        <v>124</v>
      </c>
      <c r="AF410" s="108">
        <v>0</v>
      </c>
      <c r="AG410" s="108"/>
      <c r="AH410" s="108"/>
      <c r="AI410" s="108"/>
      <c r="AJ410" s="108"/>
      <c r="AK410" s="108"/>
      <c r="AL410" s="108"/>
      <c r="AM410" s="108"/>
      <c r="AN410" s="108"/>
      <c r="AO410" s="108"/>
      <c r="AP410" s="108"/>
      <c r="AQ410" s="108"/>
      <c r="AR410" s="108"/>
      <c r="AS410" s="108"/>
      <c r="AT410" s="108"/>
      <c r="AU410" s="108"/>
      <c r="AV410" s="108"/>
      <c r="AW410" s="108"/>
      <c r="AX410" s="108"/>
      <c r="AY410" s="108"/>
      <c r="AZ410" s="108"/>
      <c r="BA410" s="108"/>
      <c r="BB410" s="108"/>
      <c r="BC410" s="108"/>
      <c r="BD410" s="108"/>
      <c r="BE410" s="108"/>
      <c r="BF410" s="108"/>
      <c r="BG410" s="108"/>
      <c r="BH410" s="108"/>
    </row>
    <row r="411" spans="1:60" outlineLevel="1">
      <c r="A411" s="109">
        <v>55</v>
      </c>
      <c r="B411" s="109" t="s">
        <v>437</v>
      </c>
      <c r="C411" s="136" t="s">
        <v>438</v>
      </c>
      <c r="D411" s="113" t="s">
        <v>212</v>
      </c>
      <c r="E411" s="118">
        <v>179.68</v>
      </c>
      <c r="F411" s="121">
        <f>H411+J411</f>
        <v>0</v>
      </c>
      <c r="G411" s="122">
        <f>ROUND(E411*F411,2)</f>
        <v>0</v>
      </c>
      <c r="H411" s="122"/>
      <c r="I411" s="122">
        <f>ROUND(E411*H411,2)</f>
        <v>0</v>
      </c>
      <c r="J411" s="122"/>
      <c r="K411" s="122">
        <f>ROUND(E411*J411,2)</f>
        <v>0</v>
      </c>
      <c r="L411" s="122">
        <v>21</v>
      </c>
      <c r="M411" s="122">
        <f>G411*(1+L411/100)</f>
        <v>0</v>
      </c>
      <c r="N411" s="113">
        <v>1.4499999999999999E-3</v>
      </c>
      <c r="O411" s="113">
        <f>ROUND(E411*N411,5)</f>
        <v>0.26053999999999999</v>
      </c>
      <c r="P411" s="113">
        <v>0</v>
      </c>
      <c r="Q411" s="113">
        <f>ROUND(E411*P411,5)</f>
        <v>0</v>
      </c>
      <c r="R411" s="113"/>
      <c r="S411" s="113"/>
      <c r="T411" s="114">
        <v>0.2208</v>
      </c>
      <c r="U411" s="113">
        <f>ROUND(E411*T411,2)</f>
        <v>39.67</v>
      </c>
      <c r="V411" s="108"/>
      <c r="W411" s="108"/>
      <c r="X411" s="108"/>
      <c r="Y411" s="108"/>
      <c r="Z411" s="108"/>
      <c r="AA411" s="108"/>
      <c r="AB411" s="108"/>
      <c r="AC411" s="108"/>
      <c r="AD411" s="108"/>
      <c r="AE411" s="108" t="s">
        <v>122</v>
      </c>
      <c r="AF411" s="108"/>
      <c r="AG411" s="108"/>
      <c r="AH411" s="108"/>
      <c r="AI411" s="108"/>
      <c r="AJ411" s="108"/>
      <c r="AK411" s="108"/>
      <c r="AL411" s="108"/>
      <c r="AM411" s="108"/>
      <c r="AN411" s="108"/>
      <c r="AO411" s="108"/>
      <c r="AP411" s="108"/>
      <c r="AQ411" s="108"/>
      <c r="AR411" s="108"/>
      <c r="AS411" s="108"/>
      <c r="AT411" s="108"/>
      <c r="AU411" s="108"/>
      <c r="AV411" s="108"/>
      <c r="AW411" s="108"/>
      <c r="AX411" s="108"/>
      <c r="AY411" s="108"/>
      <c r="AZ411" s="108"/>
      <c r="BA411" s="108"/>
      <c r="BB411" s="108"/>
      <c r="BC411" s="108"/>
      <c r="BD411" s="108"/>
      <c r="BE411" s="108"/>
      <c r="BF411" s="108"/>
      <c r="BG411" s="108"/>
      <c r="BH411" s="108"/>
    </row>
    <row r="412" spans="1:60" outlineLevel="1">
      <c r="A412" s="109"/>
      <c r="B412" s="109"/>
      <c r="C412" s="137" t="s">
        <v>436</v>
      </c>
      <c r="D412" s="115"/>
      <c r="E412" s="119">
        <v>14.48</v>
      </c>
      <c r="F412" s="122"/>
      <c r="G412" s="122"/>
      <c r="H412" s="122"/>
      <c r="I412" s="122"/>
      <c r="J412" s="122"/>
      <c r="K412" s="122"/>
      <c r="L412" s="122"/>
      <c r="M412" s="122"/>
      <c r="N412" s="113"/>
      <c r="O412" s="113"/>
      <c r="P412" s="113"/>
      <c r="Q412" s="113"/>
      <c r="R412" s="113"/>
      <c r="S412" s="113"/>
      <c r="T412" s="114"/>
      <c r="U412" s="113"/>
      <c r="V412" s="108"/>
      <c r="W412" s="108"/>
      <c r="X412" s="108"/>
      <c r="Y412" s="108"/>
      <c r="Z412" s="108"/>
      <c r="AA412" s="108"/>
      <c r="AB412" s="108"/>
      <c r="AC412" s="108"/>
      <c r="AD412" s="108"/>
      <c r="AE412" s="108" t="s">
        <v>124</v>
      </c>
      <c r="AF412" s="108">
        <v>0</v>
      </c>
      <c r="AG412" s="108"/>
      <c r="AH412" s="108"/>
      <c r="AI412" s="108"/>
      <c r="AJ412" s="108"/>
      <c r="AK412" s="108"/>
      <c r="AL412" s="108"/>
      <c r="AM412" s="108"/>
      <c r="AN412" s="108"/>
      <c r="AO412" s="108"/>
      <c r="AP412" s="108"/>
      <c r="AQ412" s="108"/>
      <c r="AR412" s="108"/>
      <c r="AS412" s="108"/>
      <c r="AT412" s="108"/>
      <c r="AU412" s="108"/>
      <c r="AV412" s="108"/>
      <c r="AW412" s="108"/>
      <c r="AX412" s="108"/>
      <c r="AY412" s="108"/>
      <c r="AZ412" s="108"/>
      <c r="BA412" s="108"/>
      <c r="BB412" s="108"/>
      <c r="BC412" s="108"/>
      <c r="BD412" s="108"/>
      <c r="BE412" s="108"/>
      <c r="BF412" s="108"/>
      <c r="BG412" s="108"/>
      <c r="BH412" s="108"/>
    </row>
    <row r="413" spans="1:60" outlineLevel="1">
      <c r="A413" s="109"/>
      <c r="B413" s="109"/>
      <c r="C413" s="137" t="s">
        <v>439</v>
      </c>
      <c r="D413" s="115"/>
      <c r="E413" s="119">
        <v>33.799999999999997</v>
      </c>
      <c r="F413" s="122"/>
      <c r="G413" s="122"/>
      <c r="H413" s="122"/>
      <c r="I413" s="122"/>
      <c r="J413" s="122"/>
      <c r="K413" s="122"/>
      <c r="L413" s="122"/>
      <c r="M413" s="122"/>
      <c r="N413" s="113"/>
      <c r="O413" s="113"/>
      <c r="P413" s="113"/>
      <c r="Q413" s="113"/>
      <c r="R413" s="113"/>
      <c r="S413" s="113"/>
      <c r="T413" s="114"/>
      <c r="U413" s="113"/>
      <c r="V413" s="108"/>
      <c r="W413" s="108"/>
      <c r="X413" s="108"/>
      <c r="Y413" s="108"/>
      <c r="Z413" s="108"/>
      <c r="AA413" s="108"/>
      <c r="AB413" s="108"/>
      <c r="AC413" s="108"/>
      <c r="AD413" s="108"/>
      <c r="AE413" s="108" t="s">
        <v>124</v>
      </c>
      <c r="AF413" s="108">
        <v>0</v>
      </c>
      <c r="AG413" s="108"/>
      <c r="AH413" s="108"/>
      <c r="AI413" s="108"/>
      <c r="AJ413" s="108"/>
      <c r="AK413" s="108"/>
      <c r="AL413" s="108"/>
      <c r="AM413" s="108"/>
      <c r="AN413" s="108"/>
      <c r="AO413" s="108"/>
      <c r="AP413" s="108"/>
      <c r="AQ413" s="108"/>
      <c r="AR413" s="108"/>
      <c r="AS413" s="108"/>
      <c r="AT413" s="108"/>
      <c r="AU413" s="108"/>
      <c r="AV413" s="108"/>
      <c r="AW413" s="108"/>
      <c r="AX413" s="108"/>
      <c r="AY413" s="108"/>
      <c r="AZ413" s="108"/>
      <c r="BA413" s="108"/>
      <c r="BB413" s="108"/>
      <c r="BC413" s="108"/>
      <c r="BD413" s="108"/>
      <c r="BE413" s="108"/>
      <c r="BF413" s="108"/>
      <c r="BG413" s="108"/>
      <c r="BH413" s="108"/>
    </row>
    <row r="414" spans="1:60" outlineLevel="1">
      <c r="A414" s="109"/>
      <c r="B414" s="109"/>
      <c r="C414" s="137" t="s">
        <v>440</v>
      </c>
      <c r="D414" s="115"/>
      <c r="E414" s="119">
        <v>33.799999999999997</v>
      </c>
      <c r="F414" s="122"/>
      <c r="G414" s="122"/>
      <c r="H414" s="122"/>
      <c r="I414" s="122"/>
      <c r="J414" s="122"/>
      <c r="K414" s="122"/>
      <c r="L414" s="122"/>
      <c r="M414" s="122"/>
      <c r="N414" s="113"/>
      <c r="O414" s="113"/>
      <c r="P414" s="113"/>
      <c r="Q414" s="113"/>
      <c r="R414" s="113"/>
      <c r="S414" s="113"/>
      <c r="T414" s="114"/>
      <c r="U414" s="113"/>
      <c r="V414" s="108"/>
      <c r="W414" s="108"/>
      <c r="X414" s="108"/>
      <c r="Y414" s="108"/>
      <c r="Z414" s="108"/>
      <c r="AA414" s="108"/>
      <c r="AB414" s="108"/>
      <c r="AC414" s="108"/>
      <c r="AD414" s="108"/>
      <c r="AE414" s="108" t="s">
        <v>124</v>
      </c>
      <c r="AF414" s="108">
        <v>0</v>
      </c>
      <c r="AG414" s="108"/>
      <c r="AH414" s="108"/>
      <c r="AI414" s="108"/>
      <c r="AJ414" s="108"/>
      <c r="AK414" s="108"/>
      <c r="AL414" s="108"/>
      <c r="AM414" s="108"/>
      <c r="AN414" s="108"/>
      <c r="AO414" s="108"/>
      <c r="AP414" s="108"/>
      <c r="AQ414" s="108"/>
      <c r="AR414" s="108"/>
      <c r="AS414" s="108"/>
      <c r="AT414" s="108"/>
      <c r="AU414" s="108"/>
      <c r="AV414" s="108"/>
      <c r="AW414" s="108"/>
      <c r="AX414" s="108"/>
      <c r="AY414" s="108"/>
      <c r="AZ414" s="108"/>
      <c r="BA414" s="108"/>
      <c r="BB414" s="108"/>
      <c r="BC414" s="108"/>
      <c r="BD414" s="108"/>
      <c r="BE414" s="108"/>
      <c r="BF414" s="108"/>
      <c r="BG414" s="108"/>
      <c r="BH414" s="108"/>
    </row>
    <row r="415" spans="1:60" outlineLevel="1">
      <c r="A415" s="109"/>
      <c r="B415" s="109"/>
      <c r="C415" s="137" t="s">
        <v>441</v>
      </c>
      <c r="D415" s="115"/>
      <c r="E415" s="119">
        <v>35.200000000000003</v>
      </c>
      <c r="F415" s="122"/>
      <c r="G415" s="122"/>
      <c r="H415" s="122"/>
      <c r="I415" s="122"/>
      <c r="J415" s="122"/>
      <c r="K415" s="122"/>
      <c r="L415" s="122"/>
      <c r="M415" s="122"/>
      <c r="N415" s="113"/>
      <c r="O415" s="113"/>
      <c r="P415" s="113"/>
      <c r="Q415" s="113"/>
      <c r="R415" s="113"/>
      <c r="S415" s="113"/>
      <c r="T415" s="114"/>
      <c r="U415" s="113"/>
      <c r="V415" s="108"/>
      <c r="W415" s="108"/>
      <c r="X415" s="108"/>
      <c r="Y415" s="108"/>
      <c r="Z415" s="108"/>
      <c r="AA415" s="108"/>
      <c r="AB415" s="108"/>
      <c r="AC415" s="108"/>
      <c r="AD415" s="108"/>
      <c r="AE415" s="108" t="s">
        <v>124</v>
      </c>
      <c r="AF415" s="108">
        <v>0</v>
      </c>
      <c r="AG415" s="108"/>
      <c r="AH415" s="108"/>
      <c r="AI415" s="108"/>
      <c r="AJ415" s="108"/>
      <c r="AK415" s="108"/>
      <c r="AL415" s="108"/>
      <c r="AM415" s="108"/>
      <c r="AN415" s="108"/>
      <c r="AO415" s="108"/>
      <c r="AP415" s="108"/>
      <c r="AQ415" s="108"/>
      <c r="AR415" s="108"/>
      <c r="AS415" s="108"/>
      <c r="AT415" s="108"/>
      <c r="AU415" s="108"/>
      <c r="AV415" s="108"/>
      <c r="AW415" s="108"/>
      <c r="AX415" s="108"/>
      <c r="AY415" s="108"/>
      <c r="AZ415" s="108"/>
      <c r="BA415" s="108"/>
      <c r="BB415" s="108"/>
      <c r="BC415" s="108"/>
      <c r="BD415" s="108"/>
      <c r="BE415" s="108"/>
      <c r="BF415" s="108"/>
      <c r="BG415" s="108"/>
      <c r="BH415" s="108"/>
    </row>
    <row r="416" spans="1:60" outlineLevel="1">
      <c r="A416" s="109"/>
      <c r="B416" s="109"/>
      <c r="C416" s="137" t="s">
        <v>442</v>
      </c>
      <c r="D416" s="115"/>
      <c r="E416" s="119">
        <v>35.200000000000003</v>
      </c>
      <c r="F416" s="122"/>
      <c r="G416" s="122"/>
      <c r="H416" s="122"/>
      <c r="I416" s="122"/>
      <c r="J416" s="122"/>
      <c r="K416" s="122"/>
      <c r="L416" s="122"/>
      <c r="M416" s="122"/>
      <c r="N416" s="113"/>
      <c r="O416" s="113"/>
      <c r="P416" s="113"/>
      <c r="Q416" s="113"/>
      <c r="R416" s="113"/>
      <c r="S416" s="113"/>
      <c r="T416" s="114"/>
      <c r="U416" s="113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 t="s">
        <v>124</v>
      </c>
      <c r="AF416" s="108">
        <v>0</v>
      </c>
      <c r="AG416" s="108"/>
      <c r="AH416" s="108"/>
      <c r="AI416" s="108"/>
      <c r="AJ416" s="108"/>
      <c r="AK416" s="108"/>
      <c r="AL416" s="108"/>
      <c r="AM416" s="108"/>
      <c r="AN416" s="108"/>
      <c r="AO416" s="108"/>
      <c r="AP416" s="108"/>
      <c r="AQ416" s="108"/>
      <c r="AR416" s="108"/>
      <c r="AS416" s="108"/>
      <c r="AT416" s="108"/>
      <c r="AU416" s="108"/>
      <c r="AV416" s="108"/>
      <c r="AW416" s="108"/>
      <c r="AX416" s="108"/>
      <c r="AY416" s="108"/>
      <c r="AZ416" s="108"/>
      <c r="BA416" s="108"/>
      <c r="BB416" s="108"/>
      <c r="BC416" s="108"/>
      <c r="BD416" s="108"/>
      <c r="BE416" s="108"/>
      <c r="BF416" s="108"/>
      <c r="BG416" s="108"/>
      <c r="BH416" s="108"/>
    </row>
    <row r="417" spans="1:60" outlineLevel="1">
      <c r="A417" s="109"/>
      <c r="B417" s="109"/>
      <c r="C417" s="137" t="s">
        <v>443</v>
      </c>
      <c r="D417" s="115"/>
      <c r="E417" s="119">
        <v>27.2</v>
      </c>
      <c r="F417" s="122"/>
      <c r="G417" s="122"/>
      <c r="H417" s="122"/>
      <c r="I417" s="122"/>
      <c r="J417" s="122"/>
      <c r="K417" s="122"/>
      <c r="L417" s="122"/>
      <c r="M417" s="122"/>
      <c r="N417" s="113"/>
      <c r="O417" s="113"/>
      <c r="P417" s="113"/>
      <c r="Q417" s="113"/>
      <c r="R417" s="113"/>
      <c r="S417" s="113"/>
      <c r="T417" s="114"/>
      <c r="U417" s="113"/>
      <c r="V417" s="108"/>
      <c r="W417" s="108"/>
      <c r="X417" s="108"/>
      <c r="Y417" s="108"/>
      <c r="Z417" s="108"/>
      <c r="AA417" s="108"/>
      <c r="AB417" s="108"/>
      <c r="AC417" s="108"/>
      <c r="AD417" s="108"/>
      <c r="AE417" s="108" t="s">
        <v>124</v>
      </c>
      <c r="AF417" s="108">
        <v>0</v>
      </c>
      <c r="AG417" s="108"/>
      <c r="AH417" s="108"/>
      <c r="AI417" s="108"/>
      <c r="AJ417" s="108"/>
      <c r="AK417" s="108"/>
      <c r="AL417" s="108"/>
      <c r="AM417" s="108"/>
      <c r="AN417" s="108"/>
      <c r="AO417" s="108"/>
      <c r="AP417" s="108"/>
      <c r="AQ417" s="108"/>
      <c r="AR417" s="108"/>
      <c r="AS417" s="108"/>
      <c r="AT417" s="108"/>
      <c r="AU417" s="108"/>
      <c r="AV417" s="108"/>
      <c r="AW417" s="108"/>
      <c r="AX417" s="108"/>
      <c r="AY417" s="108"/>
      <c r="AZ417" s="108"/>
      <c r="BA417" s="108"/>
      <c r="BB417" s="108"/>
      <c r="BC417" s="108"/>
      <c r="BD417" s="108"/>
      <c r="BE417" s="108"/>
      <c r="BF417" s="108"/>
      <c r="BG417" s="108"/>
      <c r="BH417" s="108"/>
    </row>
    <row r="418" spans="1:60" outlineLevel="1">
      <c r="A418" s="109">
        <v>56</v>
      </c>
      <c r="B418" s="109" t="s">
        <v>444</v>
      </c>
      <c r="C418" s="136" t="s">
        <v>445</v>
      </c>
      <c r="D418" s="113" t="s">
        <v>212</v>
      </c>
      <c r="E418" s="118">
        <v>403.45</v>
      </c>
      <c r="F418" s="121">
        <f>H418+J418</f>
        <v>0</v>
      </c>
      <c r="G418" s="122">
        <f>ROUND(E418*F418,2)</f>
        <v>0</v>
      </c>
      <c r="H418" s="122"/>
      <c r="I418" s="122">
        <f>ROUND(E418*H418,2)</f>
        <v>0</v>
      </c>
      <c r="J418" s="122"/>
      <c r="K418" s="122">
        <f>ROUND(E418*J418,2)</f>
        <v>0</v>
      </c>
      <c r="L418" s="122">
        <v>21</v>
      </c>
      <c r="M418" s="122">
        <f>G418*(1+L418/100)</f>
        <v>0</v>
      </c>
      <c r="N418" s="113">
        <v>0</v>
      </c>
      <c r="O418" s="113">
        <f>ROUND(E418*N418,5)</f>
        <v>0</v>
      </c>
      <c r="P418" s="113">
        <v>2.98E-3</v>
      </c>
      <c r="Q418" s="113">
        <f>ROUND(E418*P418,5)</f>
        <v>1.20228</v>
      </c>
      <c r="R418" s="113"/>
      <c r="S418" s="113"/>
      <c r="T418" s="114">
        <v>6.5549999999999997E-2</v>
      </c>
      <c r="U418" s="113">
        <f>ROUND(E418*T418,2)</f>
        <v>26.45</v>
      </c>
      <c r="V418" s="108"/>
      <c r="W418" s="108"/>
      <c r="X418" s="108"/>
      <c r="Y418" s="108"/>
      <c r="Z418" s="108"/>
      <c r="AA418" s="108"/>
      <c r="AB418" s="108"/>
      <c r="AC418" s="108"/>
      <c r="AD418" s="108"/>
      <c r="AE418" s="108" t="s">
        <v>122</v>
      </c>
      <c r="AF418" s="108"/>
      <c r="AG418" s="108"/>
      <c r="AH418" s="108"/>
      <c r="AI418" s="108"/>
      <c r="AJ418" s="108"/>
      <c r="AK418" s="108"/>
      <c r="AL418" s="108"/>
      <c r="AM418" s="108"/>
      <c r="AN418" s="108"/>
      <c r="AO418" s="108"/>
      <c r="AP418" s="108"/>
      <c r="AQ418" s="108"/>
      <c r="AR418" s="108"/>
      <c r="AS418" s="108"/>
      <c r="AT418" s="108"/>
      <c r="AU418" s="108"/>
      <c r="AV418" s="108"/>
      <c r="AW418" s="108"/>
      <c r="AX418" s="108"/>
      <c r="AY418" s="108"/>
      <c r="AZ418" s="108"/>
      <c r="BA418" s="108"/>
      <c r="BB418" s="108"/>
      <c r="BC418" s="108"/>
      <c r="BD418" s="108"/>
      <c r="BE418" s="108"/>
      <c r="BF418" s="108"/>
      <c r="BG418" s="108"/>
      <c r="BH418" s="108"/>
    </row>
    <row r="419" spans="1:60" outlineLevel="1">
      <c r="A419" s="109"/>
      <c r="B419" s="109"/>
      <c r="C419" s="137" t="s">
        <v>439</v>
      </c>
      <c r="D419" s="115"/>
      <c r="E419" s="119">
        <v>33.799999999999997</v>
      </c>
      <c r="F419" s="122"/>
      <c r="G419" s="122"/>
      <c r="H419" s="122"/>
      <c r="I419" s="122"/>
      <c r="J419" s="122"/>
      <c r="K419" s="122"/>
      <c r="L419" s="122"/>
      <c r="M419" s="122"/>
      <c r="N419" s="113"/>
      <c r="O419" s="113"/>
      <c r="P419" s="113"/>
      <c r="Q419" s="113"/>
      <c r="R419" s="113"/>
      <c r="S419" s="113"/>
      <c r="T419" s="114"/>
      <c r="U419" s="113"/>
      <c r="V419" s="108"/>
      <c r="W419" s="108"/>
      <c r="X419" s="108"/>
      <c r="Y419" s="108"/>
      <c r="Z419" s="108"/>
      <c r="AA419" s="108"/>
      <c r="AB419" s="108"/>
      <c r="AC419" s="108"/>
      <c r="AD419" s="108"/>
      <c r="AE419" s="108" t="s">
        <v>124</v>
      </c>
      <c r="AF419" s="108">
        <v>0</v>
      </c>
      <c r="AG419" s="108"/>
      <c r="AH419" s="108"/>
      <c r="AI419" s="108"/>
      <c r="AJ419" s="108"/>
      <c r="AK419" s="108"/>
      <c r="AL419" s="108"/>
      <c r="AM419" s="108"/>
      <c r="AN419" s="108"/>
      <c r="AO419" s="108"/>
      <c r="AP419" s="108"/>
      <c r="AQ419" s="108"/>
      <c r="AR419" s="108"/>
      <c r="AS419" s="108"/>
      <c r="AT419" s="108"/>
      <c r="AU419" s="108"/>
      <c r="AV419" s="108"/>
      <c r="AW419" s="108"/>
      <c r="AX419" s="108"/>
      <c r="AY419" s="108"/>
      <c r="AZ419" s="108"/>
      <c r="BA419" s="108"/>
      <c r="BB419" s="108"/>
      <c r="BC419" s="108"/>
      <c r="BD419" s="108"/>
      <c r="BE419" s="108"/>
      <c r="BF419" s="108"/>
      <c r="BG419" s="108"/>
      <c r="BH419" s="108"/>
    </row>
    <row r="420" spans="1:60" outlineLevel="1">
      <c r="A420" s="109"/>
      <c r="B420" s="109"/>
      <c r="C420" s="137" t="s">
        <v>446</v>
      </c>
      <c r="D420" s="115"/>
      <c r="E420" s="119">
        <v>87.8</v>
      </c>
      <c r="F420" s="122"/>
      <c r="G420" s="122"/>
      <c r="H420" s="122"/>
      <c r="I420" s="122"/>
      <c r="J420" s="122"/>
      <c r="K420" s="122"/>
      <c r="L420" s="122"/>
      <c r="M420" s="122"/>
      <c r="N420" s="113"/>
      <c r="O420" s="113"/>
      <c r="P420" s="113"/>
      <c r="Q420" s="113"/>
      <c r="R420" s="113"/>
      <c r="S420" s="113"/>
      <c r="T420" s="114"/>
      <c r="U420" s="113"/>
      <c r="V420" s="108"/>
      <c r="W420" s="108"/>
      <c r="X420" s="108"/>
      <c r="Y420" s="108"/>
      <c r="Z420" s="108"/>
      <c r="AA420" s="108"/>
      <c r="AB420" s="108"/>
      <c r="AC420" s="108"/>
      <c r="AD420" s="108"/>
      <c r="AE420" s="108" t="s">
        <v>124</v>
      </c>
      <c r="AF420" s="108">
        <v>0</v>
      </c>
      <c r="AG420" s="108"/>
      <c r="AH420" s="108"/>
      <c r="AI420" s="108"/>
      <c r="AJ420" s="108"/>
      <c r="AK420" s="108"/>
      <c r="AL420" s="108"/>
      <c r="AM420" s="108"/>
      <c r="AN420" s="108"/>
      <c r="AO420" s="108"/>
      <c r="AP420" s="108"/>
      <c r="AQ420" s="108"/>
      <c r="AR420" s="108"/>
      <c r="AS420" s="108"/>
      <c r="AT420" s="108"/>
      <c r="AU420" s="108"/>
      <c r="AV420" s="108"/>
      <c r="AW420" s="108"/>
      <c r="AX420" s="108"/>
      <c r="AY420" s="108"/>
      <c r="AZ420" s="108"/>
      <c r="BA420" s="108"/>
      <c r="BB420" s="108"/>
      <c r="BC420" s="108"/>
      <c r="BD420" s="108"/>
      <c r="BE420" s="108"/>
      <c r="BF420" s="108"/>
      <c r="BG420" s="108"/>
      <c r="BH420" s="108"/>
    </row>
    <row r="421" spans="1:60" outlineLevel="1">
      <c r="A421" s="109"/>
      <c r="B421" s="109"/>
      <c r="C421" s="137" t="s">
        <v>440</v>
      </c>
      <c r="D421" s="115"/>
      <c r="E421" s="119">
        <v>33.799999999999997</v>
      </c>
      <c r="F421" s="122"/>
      <c r="G421" s="122"/>
      <c r="H421" s="122"/>
      <c r="I421" s="122"/>
      <c r="J421" s="122"/>
      <c r="K421" s="122"/>
      <c r="L421" s="122"/>
      <c r="M421" s="122"/>
      <c r="N421" s="113"/>
      <c r="O421" s="113"/>
      <c r="P421" s="113"/>
      <c r="Q421" s="113"/>
      <c r="R421" s="113"/>
      <c r="S421" s="113"/>
      <c r="T421" s="114"/>
      <c r="U421" s="113"/>
      <c r="V421" s="108"/>
      <c r="W421" s="108"/>
      <c r="X421" s="108"/>
      <c r="Y421" s="108"/>
      <c r="Z421" s="108"/>
      <c r="AA421" s="108"/>
      <c r="AB421" s="108"/>
      <c r="AC421" s="108"/>
      <c r="AD421" s="108"/>
      <c r="AE421" s="108" t="s">
        <v>124</v>
      </c>
      <c r="AF421" s="108">
        <v>0</v>
      </c>
      <c r="AG421" s="108"/>
      <c r="AH421" s="108"/>
      <c r="AI421" s="108"/>
      <c r="AJ421" s="108"/>
      <c r="AK421" s="108"/>
      <c r="AL421" s="108"/>
      <c r="AM421" s="108"/>
      <c r="AN421" s="108"/>
      <c r="AO421" s="108"/>
      <c r="AP421" s="108"/>
      <c r="AQ421" s="108"/>
      <c r="AR421" s="108"/>
      <c r="AS421" s="108"/>
      <c r="AT421" s="108"/>
      <c r="AU421" s="108"/>
      <c r="AV421" s="108"/>
      <c r="AW421" s="108"/>
      <c r="AX421" s="108"/>
      <c r="AY421" s="108"/>
      <c r="AZ421" s="108"/>
      <c r="BA421" s="108"/>
      <c r="BB421" s="108"/>
      <c r="BC421" s="108"/>
      <c r="BD421" s="108"/>
      <c r="BE421" s="108"/>
      <c r="BF421" s="108"/>
      <c r="BG421" s="108"/>
      <c r="BH421" s="108"/>
    </row>
    <row r="422" spans="1:60" outlineLevel="1">
      <c r="A422" s="109"/>
      <c r="B422" s="109"/>
      <c r="C422" s="137" t="s">
        <v>447</v>
      </c>
      <c r="D422" s="115"/>
      <c r="E422" s="119">
        <v>17</v>
      </c>
      <c r="F422" s="122"/>
      <c r="G422" s="122"/>
      <c r="H422" s="122"/>
      <c r="I422" s="122"/>
      <c r="J422" s="122"/>
      <c r="K422" s="122"/>
      <c r="L422" s="122"/>
      <c r="M422" s="122"/>
      <c r="N422" s="113"/>
      <c r="O422" s="113"/>
      <c r="P422" s="113"/>
      <c r="Q422" s="113"/>
      <c r="R422" s="113"/>
      <c r="S422" s="113"/>
      <c r="T422" s="114"/>
      <c r="U422" s="113"/>
      <c r="V422" s="108"/>
      <c r="W422" s="108"/>
      <c r="X422" s="108"/>
      <c r="Y422" s="108"/>
      <c r="Z422" s="108"/>
      <c r="AA422" s="108"/>
      <c r="AB422" s="108"/>
      <c r="AC422" s="108"/>
      <c r="AD422" s="108"/>
      <c r="AE422" s="108" t="s">
        <v>124</v>
      </c>
      <c r="AF422" s="108">
        <v>0</v>
      </c>
      <c r="AG422" s="108"/>
      <c r="AH422" s="108"/>
      <c r="AI422" s="108"/>
      <c r="AJ422" s="108"/>
      <c r="AK422" s="108"/>
      <c r="AL422" s="108"/>
      <c r="AM422" s="108"/>
      <c r="AN422" s="108"/>
      <c r="AO422" s="108"/>
      <c r="AP422" s="108"/>
      <c r="AQ422" s="108"/>
      <c r="AR422" s="108"/>
      <c r="AS422" s="108"/>
      <c r="AT422" s="108"/>
      <c r="AU422" s="108"/>
      <c r="AV422" s="108"/>
      <c r="AW422" s="108"/>
      <c r="AX422" s="108"/>
      <c r="AY422" s="108"/>
      <c r="AZ422" s="108"/>
      <c r="BA422" s="108"/>
      <c r="BB422" s="108"/>
      <c r="BC422" s="108"/>
      <c r="BD422" s="108"/>
      <c r="BE422" s="108"/>
      <c r="BF422" s="108"/>
      <c r="BG422" s="108"/>
      <c r="BH422" s="108"/>
    </row>
    <row r="423" spans="1:60" outlineLevel="1">
      <c r="A423" s="109"/>
      <c r="B423" s="109"/>
      <c r="C423" s="137" t="s">
        <v>448</v>
      </c>
      <c r="D423" s="115"/>
      <c r="E423" s="119">
        <v>48.65</v>
      </c>
      <c r="F423" s="122"/>
      <c r="G423" s="122"/>
      <c r="H423" s="122"/>
      <c r="I423" s="122"/>
      <c r="J423" s="122"/>
      <c r="K423" s="122"/>
      <c r="L423" s="122"/>
      <c r="M423" s="122"/>
      <c r="N423" s="113"/>
      <c r="O423" s="113"/>
      <c r="P423" s="113"/>
      <c r="Q423" s="113"/>
      <c r="R423" s="113"/>
      <c r="S423" s="113"/>
      <c r="T423" s="114"/>
      <c r="U423" s="113"/>
      <c r="V423" s="108"/>
      <c r="W423" s="108"/>
      <c r="X423" s="108"/>
      <c r="Y423" s="108"/>
      <c r="Z423" s="108"/>
      <c r="AA423" s="108"/>
      <c r="AB423" s="108"/>
      <c r="AC423" s="108"/>
      <c r="AD423" s="108"/>
      <c r="AE423" s="108" t="s">
        <v>124</v>
      </c>
      <c r="AF423" s="108">
        <v>0</v>
      </c>
      <c r="AG423" s="108"/>
      <c r="AH423" s="108"/>
      <c r="AI423" s="108"/>
      <c r="AJ423" s="108"/>
      <c r="AK423" s="108"/>
      <c r="AL423" s="108"/>
      <c r="AM423" s="108"/>
      <c r="AN423" s="108"/>
      <c r="AO423" s="108"/>
      <c r="AP423" s="108"/>
      <c r="AQ423" s="108"/>
      <c r="AR423" s="108"/>
      <c r="AS423" s="108"/>
      <c r="AT423" s="108"/>
      <c r="AU423" s="108"/>
      <c r="AV423" s="108"/>
      <c r="AW423" s="108"/>
      <c r="AX423" s="108"/>
      <c r="AY423" s="108"/>
      <c r="AZ423" s="108"/>
      <c r="BA423" s="108"/>
      <c r="BB423" s="108"/>
      <c r="BC423" s="108"/>
      <c r="BD423" s="108"/>
      <c r="BE423" s="108"/>
      <c r="BF423" s="108"/>
      <c r="BG423" s="108"/>
      <c r="BH423" s="108"/>
    </row>
    <row r="424" spans="1:60" outlineLevel="1">
      <c r="A424" s="109"/>
      <c r="B424" s="109"/>
      <c r="C424" s="137" t="s">
        <v>449</v>
      </c>
      <c r="D424" s="115"/>
      <c r="E424" s="119">
        <v>1.6</v>
      </c>
      <c r="F424" s="122"/>
      <c r="G424" s="122"/>
      <c r="H424" s="122"/>
      <c r="I424" s="122"/>
      <c r="J424" s="122"/>
      <c r="K424" s="122"/>
      <c r="L424" s="122"/>
      <c r="M424" s="122"/>
      <c r="N424" s="113"/>
      <c r="O424" s="113"/>
      <c r="P424" s="113"/>
      <c r="Q424" s="113"/>
      <c r="R424" s="113"/>
      <c r="S424" s="113"/>
      <c r="T424" s="114"/>
      <c r="U424" s="113"/>
      <c r="V424" s="108"/>
      <c r="W424" s="108"/>
      <c r="X424" s="108"/>
      <c r="Y424" s="108"/>
      <c r="Z424" s="108"/>
      <c r="AA424" s="108"/>
      <c r="AB424" s="108"/>
      <c r="AC424" s="108"/>
      <c r="AD424" s="108"/>
      <c r="AE424" s="108" t="s">
        <v>124</v>
      </c>
      <c r="AF424" s="108">
        <v>0</v>
      </c>
      <c r="AG424" s="108"/>
      <c r="AH424" s="108"/>
      <c r="AI424" s="108"/>
      <c r="AJ424" s="108"/>
      <c r="AK424" s="108"/>
      <c r="AL424" s="108"/>
      <c r="AM424" s="108"/>
      <c r="AN424" s="108"/>
      <c r="AO424" s="108"/>
      <c r="AP424" s="108"/>
      <c r="AQ424" s="108"/>
      <c r="AR424" s="108"/>
      <c r="AS424" s="108"/>
      <c r="AT424" s="108"/>
      <c r="AU424" s="108"/>
      <c r="AV424" s="108"/>
      <c r="AW424" s="108"/>
      <c r="AX424" s="108"/>
      <c r="AY424" s="108"/>
      <c r="AZ424" s="108"/>
      <c r="BA424" s="108"/>
      <c r="BB424" s="108"/>
      <c r="BC424" s="108"/>
      <c r="BD424" s="108"/>
      <c r="BE424" s="108"/>
      <c r="BF424" s="108"/>
      <c r="BG424" s="108"/>
      <c r="BH424" s="108"/>
    </row>
    <row r="425" spans="1:60" outlineLevel="1">
      <c r="A425" s="109"/>
      <c r="B425" s="109"/>
      <c r="C425" s="137" t="s">
        <v>441</v>
      </c>
      <c r="D425" s="115"/>
      <c r="E425" s="119">
        <v>35.200000000000003</v>
      </c>
      <c r="F425" s="122"/>
      <c r="G425" s="122"/>
      <c r="H425" s="122"/>
      <c r="I425" s="122"/>
      <c r="J425" s="122"/>
      <c r="K425" s="122"/>
      <c r="L425" s="122"/>
      <c r="M425" s="122"/>
      <c r="N425" s="113"/>
      <c r="O425" s="113"/>
      <c r="P425" s="113"/>
      <c r="Q425" s="113"/>
      <c r="R425" s="113"/>
      <c r="S425" s="113"/>
      <c r="T425" s="114"/>
      <c r="U425" s="113"/>
      <c r="V425" s="108"/>
      <c r="W425" s="108"/>
      <c r="X425" s="108"/>
      <c r="Y425" s="108"/>
      <c r="Z425" s="108"/>
      <c r="AA425" s="108"/>
      <c r="AB425" s="108"/>
      <c r="AC425" s="108"/>
      <c r="AD425" s="108"/>
      <c r="AE425" s="108" t="s">
        <v>124</v>
      </c>
      <c r="AF425" s="108">
        <v>0</v>
      </c>
      <c r="AG425" s="108"/>
      <c r="AH425" s="108"/>
      <c r="AI425" s="108"/>
      <c r="AJ425" s="108"/>
      <c r="AK425" s="108"/>
      <c r="AL425" s="108"/>
      <c r="AM425" s="108"/>
      <c r="AN425" s="108"/>
      <c r="AO425" s="108"/>
      <c r="AP425" s="108"/>
      <c r="AQ425" s="108"/>
      <c r="AR425" s="108"/>
      <c r="AS425" s="108"/>
      <c r="AT425" s="108"/>
      <c r="AU425" s="108"/>
      <c r="AV425" s="108"/>
      <c r="AW425" s="108"/>
      <c r="AX425" s="108"/>
      <c r="AY425" s="108"/>
      <c r="AZ425" s="108"/>
      <c r="BA425" s="108"/>
      <c r="BB425" s="108"/>
      <c r="BC425" s="108"/>
      <c r="BD425" s="108"/>
      <c r="BE425" s="108"/>
      <c r="BF425" s="108"/>
      <c r="BG425" s="108"/>
      <c r="BH425" s="108"/>
    </row>
    <row r="426" spans="1:60" outlineLevel="1">
      <c r="A426" s="109"/>
      <c r="B426" s="109"/>
      <c r="C426" s="137" t="s">
        <v>450</v>
      </c>
      <c r="D426" s="115"/>
      <c r="E426" s="119">
        <v>1.6</v>
      </c>
      <c r="F426" s="122"/>
      <c r="G426" s="122"/>
      <c r="H426" s="122"/>
      <c r="I426" s="122"/>
      <c r="J426" s="122"/>
      <c r="K426" s="122"/>
      <c r="L426" s="122"/>
      <c r="M426" s="122"/>
      <c r="N426" s="113"/>
      <c r="O426" s="113"/>
      <c r="P426" s="113"/>
      <c r="Q426" s="113"/>
      <c r="R426" s="113"/>
      <c r="S426" s="113"/>
      <c r="T426" s="114"/>
      <c r="U426" s="113"/>
      <c r="V426" s="108"/>
      <c r="W426" s="108"/>
      <c r="X426" s="108"/>
      <c r="Y426" s="108"/>
      <c r="Z426" s="108"/>
      <c r="AA426" s="108"/>
      <c r="AB426" s="108"/>
      <c r="AC426" s="108"/>
      <c r="AD426" s="108"/>
      <c r="AE426" s="108" t="s">
        <v>124</v>
      </c>
      <c r="AF426" s="108">
        <v>0</v>
      </c>
      <c r="AG426" s="108"/>
      <c r="AH426" s="108"/>
      <c r="AI426" s="108"/>
      <c r="AJ426" s="108"/>
      <c r="AK426" s="108"/>
      <c r="AL426" s="108"/>
      <c r="AM426" s="108"/>
      <c r="AN426" s="108"/>
      <c r="AO426" s="108"/>
      <c r="AP426" s="108"/>
      <c r="AQ426" s="108"/>
      <c r="AR426" s="108"/>
      <c r="AS426" s="108"/>
      <c r="AT426" s="108"/>
      <c r="AU426" s="108"/>
      <c r="AV426" s="108"/>
      <c r="AW426" s="108"/>
      <c r="AX426" s="108"/>
      <c r="AY426" s="108"/>
      <c r="AZ426" s="108"/>
      <c r="BA426" s="108"/>
      <c r="BB426" s="108"/>
      <c r="BC426" s="108"/>
      <c r="BD426" s="108"/>
      <c r="BE426" s="108"/>
      <c r="BF426" s="108"/>
      <c r="BG426" s="108"/>
      <c r="BH426" s="108"/>
    </row>
    <row r="427" spans="1:60" outlineLevel="1">
      <c r="A427" s="109"/>
      <c r="B427" s="109"/>
      <c r="C427" s="137" t="s">
        <v>442</v>
      </c>
      <c r="D427" s="115"/>
      <c r="E427" s="119">
        <v>35.200000000000003</v>
      </c>
      <c r="F427" s="122"/>
      <c r="G427" s="122"/>
      <c r="H427" s="122"/>
      <c r="I427" s="122"/>
      <c r="J427" s="122"/>
      <c r="K427" s="122"/>
      <c r="L427" s="122"/>
      <c r="M427" s="122"/>
      <c r="N427" s="113"/>
      <c r="O427" s="113"/>
      <c r="P427" s="113"/>
      <c r="Q427" s="113"/>
      <c r="R427" s="113"/>
      <c r="S427" s="113"/>
      <c r="T427" s="114"/>
      <c r="U427" s="113"/>
      <c r="V427" s="108"/>
      <c r="W427" s="108"/>
      <c r="X427" s="108"/>
      <c r="Y427" s="108"/>
      <c r="Z427" s="108"/>
      <c r="AA427" s="108"/>
      <c r="AB427" s="108"/>
      <c r="AC427" s="108"/>
      <c r="AD427" s="108"/>
      <c r="AE427" s="108" t="s">
        <v>124</v>
      </c>
      <c r="AF427" s="108">
        <v>0</v>
      </c>
      <c r="AG427" s="108"/>
      <c r="AH427" s="108"/>
      <c r="AI427" s="108"/>
      <c r="AJ427" s="108"/>
      <c r="AK427" s="108"/>
      <c r="AL427" s="108"/>
      <c r="AM427" s="108"/>
      <c r="AN427" s="108"/>
      <c r="AO427" s="108"/>
      <c r="AP427" s="108"/>
      <c r="AQ427" s="108"/>
      <c r="AR427" s="108"/>
      <c r="AS427" s="108"/>
      <c r="AT427" s="108"/>
      <c r="AU427" s="108"/>
      <c r="AV427" s="108"/>
      <c r="AW427" s="108"/>
      <c r="AX427" s="108"/>
      <c r="AY427" s="108"/>
      <c r="AZ427" s="108"/>
      <c r="BA427" s="108"/>
      <c r="BB427" s="108"/>
      <c r="BC427" s="108"/>
      <c r="BD427" s="108"/>
      <c r="BE427" s="108"/>
      <c r="BF427" s="108"/>
      <c r="BG427" s="108"/>
      <c r="BH427" s="108"/>
    </row>
    <row r="428" spans="1:60" outlineLevel="1">
      <c r="A428" s="109"/>
      <c r="B428" s="109"/>
      <c r="C428" s="137" t="s">
        <v>451</v>
      </c>
      <c r="D428" s="115"/>
      <c r="E428" s="119">
        <v>5</v>
      </c>
      <c r="F428" s="122"/>
      <c r="G428" s="122"/>
      <c r="H428" s="122"/>
      <c r="I428" s="122"/>
      <c r="J428" s="122"/>
      <c r="K428" s="122"/>
      <c r="L428" s="122"/>
      <c r="M428" s="122"/>
      <c r="N428" s="113"/>
      <c r="O428" s="113"/>
      <c r="P428" s="113"/>
      <c r="Q428" s="113"/>
      <c r="R428" s="113"/>
      <c r="S428" s="113"/>
      <c r="T428" s="114"/>
      <c r="U428" s="113"/>
      <c r="V428" s="108"/>
      <c r="W428" s="108"/>
      <c r="X428" s="108"/>
      <c r="Y428" s="108"/>
      <c r="Z428" s="108"/>
      <c r="AA428" s="108"/>
      <c r="AB428" s="108"/>
      <c r="AC428" s="108"/>
      <c r="AD428" s="108"/>
      <c r="AE428" s="108" t="s">
        <v>124</v>
      </c>
      <c r="AF428" s="108">
        <v>0</v>
      </c>
      <c r="AG428" s="108"/>
      <c r="AH428" s="108"/>
      <c r="AI428" s="108"/>
      <c r="AJ428" s="108"/>
      <c r="AK428" s="108"/>
      <c r="AL428" s="108"/>
      <c r="AM428" s="108"/>
      <c r="AN428" s="108"/>
      <c r="AO428" s="108"/>
      <c r="AP428" s="108"/>
      <c r="AQ428" s="108"/>
      <c r="AR428" s="108"/>
      <c r="AS428" s="108"/>
      <c r="AT428" s="108"/>
      <c r="AU428" s="108"/>
      <c r="AV428" s="108"/>
      <c r="AW428" s="108"/>
      <c r="AX428" s="108"/>
      <c r="AY428" s="108"/>
      <c r="AZ428" s="108"/>
      <c r="BA428" s="108"/>
      <c r="BB428" s="108"/>
      <c r="BC428" s="108"/>
      <c r="BD428" s="108"/>
      <c r="BE428" s="108"/>
      <c r="BF428" s="108"/>
      <c r="BG428" s="108"/>
      <c r="BH428" s="108"/>
    </row>
    <row r="429" spans="1:60" outlineLevel="1">
      <c r="A429" s="109"/>
      <c r="B429" s="109"/>
      <c r="C429" s="137" t="s">
        <v>452</v>
      </c>
      <c r="D429" s="115"/>
      <c r="E429" s="119">
        <v>5.6</v>
      </c>
      <c r="F429" s="122"/>
      <c r="G429" s="122"/>
      <c r="H429" s="122"/>
      <c r="I429" s="122"/>
      <c r="J429" s="122"/>
      <c r="K429" s="122"/>
      <c r="L429" s="122"/>
      <c r="M429" s="122"/>
      <c r="N429" s="113"/>
      <c r="O429" s="113"/>
      <c r="P429" s="113"/>
      <c r="Q429" s="113"/>
      <c r="R429" s="113"/>
      <c r="S429" s="113"/>
      <c r="T429" s="114"/>
      <c r="U429" s="113"/>
      <c r="V429" s="108"/>
      <c r="W429" s="108"/>
      <c r="X429" s="108"/>
      <c r="Y429" s="108"/>
      <c r="Z429" s="108"/>
      <c r="AA429" s="108"/>
      <c r="AB429" s="108"/>
      <c r="AC429" s="108"/>
      <c r="AD429" s="108"/>
      <c r="AE429" s="108" t="s">
        <v>124</v>
      </c>
      <c r="AF429" s="108">
        <v>0</v>
      </c>
      <c r="AG429" s="108"/>
      <c r="AH429" s="108"/>
      <c r="AI429" s="108"/>
      <c r="AJ429" s="108"/>
      <c r="AK429" s="108"/>
      <c r="AL429" s="108"/>
      <c r="AM429" s="108"/>
      <c r="AN429" s="108"/>
      <c r="AO429" s="108"/>
      <c r="AP429" s="108"/>
      <c r="AQ429" s="108"/>
      <c r="AR429" s="108"/>
      <c r="AS429" s="108"/>
      <c r="AT429" s="108"/>
      <c r="AU429" s="108"/>
      <c r="AV429" s="108"/>
      <c r="AW429" s="108"/>
      <c r="AX429" s="108"/>
      <c r="AY429" s="108"/>
      <c r="AZ429" s="108"/>
      <c r="BA429" s="108"/>
      <c r="BB429" s="108"/>
      <c r="BC429" s="108"/>
      <c r="BD429" s="108"/>
      <c r="BE429" s="108"/>
      <c r="BF429" s="108"/>
      <c r="BG429" s="108"/>
      <c r="BH429" s="108"/>
    </row>
    <row r="430" spans="1:60" outlineLevel="1">
      <c r="A430" s="109"/>
      <c r="B430" s="109"/>
      <c r="C430" s="137" t="s">
        <v>443</v>
      </c>
      <c r="D430" s="115"/>
      <c r="E430" s="119">
        <v>27.2</v>
      </c>
      <c r="F430" s="122"/>
      <c r="G430" s="122"/>
      <c r="H430" s="122"/>
      <c r="I430" s="122"/>
      <c r="J430" s="122"/>
      <c r="K430" s="122"/>
      <c r="L430" s="122"/>
      <c r="M430" s="122"/>
      <c r="N430" s="113"/>
      <c r="O430" s="113"/>
      <c r="P430" s="113"/>
      <c r="Q430" s="113"/>
      <c r="R430" s="113"/>
      <c r="S430" s="113"/>
      <c r="T430" s="114"/>
      <c r="U430" s="113"/>
      <c r="V430" s="108"/>
      <c r="W430" s="108"/>
      <c r="X430" s="108"/>
      <c r="Y430" s="108"/>
      <c r="Z430" s="108"/>
      <c r="AA430" s="108"/>
      <c r="AB430" s="108"/>
      <c r="AC430" s="108"/>
      <c r="AD430" s="108"/>
      <c r="AE430" s="108" t="s">
        <v>124</v>
      </c>
      <c r="AF430" s="108">
        <v>0</v>
      </c>
      <c r="AG430" s="108"/>
      <c r="AH430" s="108"/>
      <c r="AI430" s="108"/>
      <c r="AJ430" s="108"/>
      <c r="AK430" s="108"/>
      <c r="AL430" s="108"/>
      <c r="AM430" s="108"/>
      <c r="AN430" s="108"/>
      <c r="AO430" s="108"/>
      <c r="AP430" s="108"/>
      <c r="AQ430" s="108"/>
      <c r="AR430" s="108"/>
      <c r="AS430" s="108"/>
      <c r="AT430" s="108"/>
      <c r="AU430" s="108"/>
      <c r="AV430" s="108"/>
      <c r="AW430" s="108"/>
      <c r="AX430" s="108"/>
      <c r="AY430" s="108"/>
      <c r="AZ430" s="108"/>
      <c r="BA430" s="108"/>
      <c r="BB430" s="108"/>
      <c r="BC430" s="108"/>
      <c r="BD430" s="108"/>
      <c r="BE430" s="108"/>
      <c r="BF430" s="108"/>
      <c r="BG430" s="108"/>
      <c r="BH430" s="108"/>
    </row>
    <row r="431" spans="1:60" outlineLevel="1">
      <c r="A431" s="109"/>
      <c r="B431" s="109"/>
      <c r="C431" s="137" t="s">
        <v>453</v>
      </c>
      <c r="D431" s="115"/>
      <c r="E431" s="119">
        <v>5</v>
      </c>
      <c r="F431" s="122"/>
      <c r="G431" s="122"/>
      <c r="H431" s="122"/>
      <c r="I431" s="122"/>
      <c r="J431" s="122"/>
      <c r="K431" s="122"/>
      <c r="L431" s="122"/>
      <c r="M431" s="122"/>
      <c r="N431" s="113"/>
      <c r="O431" s="113"/>
      <c r="P431" s="113"/>
      <c r="Q431" s="113"/>
      <c r="R431" s="113"/>
      <c r="S431" s="113"/>
      <c r="T431" s="114"/>
      <c r="U431" s="113"/>
      <c r="V431" s="108"/>
      <c r="W431" s="108"/>
      <c r="X431" s="108"/>
      <c r="Y431" s="108"/>
      <c r="Z431" s="108"/>
      <c r="AA431" s="108"/>
      <c r="AB431" s="108"/>
      <c r="AC431" s="108"/>
      <c r="AD431" s="108"/>
      <c r="AE431" s="108" t="s">
        <v>124</v>
      </c>
      <c r="AF431" s="108">
        <v>0</v>
      </c>
      <c r="AG431" s="108"/>
      <c r="AH431" s="108"/>
      <c r="AI431" s="108"/>
      <c r="AJ431" s="108"/>
      <c r="AK431" s="108"/>
      <c r="AL431" s="108"/>
      <c r="AM431" s="108"/>
      <c r="AN431" s="108"/>
      <c r="AO431" s="108"/>
      <c r="AP431" s="108"/>
      <c r="AQ431" s="108"/>
      <c r="AR431" s="108"/>
      <c r="AS431" s="108"/>
      <c r="AT431" s="108"/>
      <c r="AU431" s="108"/>
      <c r="AV431" s="108"/>
      <c r="AW431" s="108"/>
      <c r="AX431" s="108"/>
      <c r="AY431" s="108"/>
      <c r="AZ431" s="108"/>
      <c r="BA431" s="108"/>
      <c r="BB431" s="108"/>
      <c r="BC431" s="108"/>
      <c r="BD431" s="108"/>
      <c r="BE431" s="108"/>
      <c r="BF431" s="108"/>
      <c r="BG431" s="108"/>
      <c r="BH431" s="108"/>
    </row>
    <row r="432" spans="1:60" outlineLevel="1">
      <c r="A432" s="109"/>
      <c r="B432" s="109"/>
      <c r="C432" s="137" t="s">
        <v>454</v>
      </c>
      <c r="D432" s="115"/>
      <c r="E432" s="119">
        <v>5.6</v>
      </c>
      <c r="F432" s="122"/>
      <c r="G432" s="122"/>
      <c r="H432" s="122"/>
      <c r="I432" s="122"/>
      <c r="J432" s="122"/>
      <c r="K432" s="122"/>
      <c r="L432" s="122"/>
      <c r="M432" s="122"/>
      <c r="N432" s="113"/>
      <c r="O432" s="113"/>
      <c r="P432" s="113"/>
      <c r="Q432" s="113"/>
      <c r="R432" s="113"/>
      <c r="S432" s="113"/>
      <c r="T432" s="114"/>
      <c r="U432" s="113"/>
      <c r="V432" s="108"/>
      <c r="W432" s="108"/>
      <c r="X432" s="108"/>
      <c r="Y432" s="108"/>
      <c r="Z432" s="108"/>
      <c r="AA432" s="108"/>
      <c r="AB432" s="108"/>
      <c r="AC432" s="108"/>
      <c r="AD432" s="108"/>
      <c r="AE432" s="108" t="s">
        <v>124</v>
      </c>
      <c r="AF432" s="108">
        <v>0</v>
      </c>
      <c r="AG432" s="108"/>
      <c r="AH432" s="108"/>
      <c r="AI432" s="108"/>
      <c r="AJ432" s="108"/>
      <c r="AK432" s="108"/>
      <c r="AL432" s="108"/>
      <c r="AM432" s="108"/>
      <c r="AN432" s="108"/>
      <c r="AO432" s="108"/>
      <c r="AP432" s="108"/>
      <c r="AQ432" s="108"/>
      <c r="AR432" s="108"/>
      <c r="AS432" s="108"/>
      <c r="AT432" s="108"/>
      <c r="AU432" s="108"/>
      <c r="AV432" s="108"/>
      <c r="AW432" s="108"/>
      <c r="AX432" s="108"/>
      <c r="AY432" s="108"/>
      <c r="AZ432" s="108"/>
      <c r="BA432" s="108"/>
      <c r="BB432" s="108"/>
      <c r="BC432" s="108"/>
      <c r="BD432" s="108"/>
      <c r="BE432" s="108"/>
      <c r="BF432" s="108"/>
      <c r="BG432" s="108"/>
      <c r="BH432" s="108"/>
    </row>
    <row r="433" spans="1:60" outlineLevel="1">
      <c r="A433" s="109"/>
      <c r="B433" s="109"/>
      <c r="C433" s="137" t="s">
        <v>455</v>
      </c>
      <c r="D433" s="115"/>
      <c r="E433" s="119">
        <v>2.5</v>
      </c>
      <c r="F433" s="122"/>
      <c r="G433" s="122"/>
      <c r="H433" s="122"/>
      <c r="I433" s="122"/>
      <c r="J433" s="122"/>
      <c r="K433" s="122"/>
      <c r="L433" s="122"/>
      <c r="M433" s="122"/>
      <c r="N433" s="113"/>
      <c r="O433" s="113"/>
      <c r="P433" s="113"/>
      <c r="Q433" s="113"/>
      <c r="R433" s="113"/>
      <c r="S433" s="113"/>
      <c r="T433" s="114"/>
      <c r="U433" s="113"/>
      <c r="V433" s="108"/>
      <c r="W433" s="108"/>
      <c r="X433" s="108"/>
      <c r="Y433" s="108"/>
      <c r="Z433" s="108"/>
      <c r="AA433" s="108"/>
      <c r="AB433" s="108"/>
      <c r="AC433" s="108"/>
      <c r="AD433" s="108"/>
      <c r="AE433" s="108" t="s">
        <v>124</v>
      </c>
      <c r="AF433" s="108">
        <v>0</v>
      </c>
      <c r="AG433" s="108"/>
      <c r="AH433" s="108"/>
      <c r="AI433" s="108"/>
      <c r="AJ433" s="108"/>
      <c r="AK433" s="108"/>
      <c r="AL433" s="108"/>
      <c r="AM433" s="108"/>
      <c r="AN433" s="108"/>
      <c r="AO433" s="108"/>
      <c r="AP433" s="108"/>
      <c r="AQ433" s="108"/>
      <c r="AR433" s="108"/>
      <c r="AS433" s="108"/>
      <c r="AT433" s="108"/>
      <c r="AU433" s="108"/>
      <c r="AV433" s="108"/>
      <c r="AW433" s="108"/>
      <c r="AX433" s="108"/>
      <c r="AY433" s="108"/>
      <c r="AZ433" s="108"/>
      <c r="BA433" s="108"/>
      <c r="BB433" s="108"/>
      <c r="BC433" s="108"/>
      <c r="BD433" s="108"/>
      <c r="BE433" s="108"/>
      <c r="BF433" s="108"/>
      <c r="BG433" s="108"/>
      <c r="BH433" s="108"/>
    </row>
    <row r="434" spans="1:60" outlineLevel="1">
      <c r="A434" s="109"/>
      <c r="B434" s="109"/>
      <c r="C434" s="137" t="s">
        <v>456</v>
      </c>
      <c r="D434" s="115"/>
      <c r="E434" s="119">
        <v>1.8</v>
      </c>
      <c r="F434" s="122"/>
      <c r="G434" s="122"/>
      <c r="H434" s="122"/>
      <c r="I434" s="122"/>
      <c r="J434" s="122"/>
      <c r="K434" s="122"/>
      <c r="L434" s="122"/>
      <c r="M434" s="122"/>
      <c r="N434" s="113"/>
      <c r="O434" s="113"/>
      <c r="P434" s="113"/>
      <c r="Q434" s="113"/>
      <c r="R434" s="113"/>
      <c r="S434" s="113"/>
      <c r="T434" s="114"/>
      <c r="U434" s="113"/>
      <c r="V434" s="108"/>
      <c r="W434" s="108"/>
      <c r="X434" s="108"/>
      <c r="Y434" s="108"/>
      <c r="Z434" s="108"/>
      <c r="AA434" s="108"/>
      <c r="AB434" s="108"/>
      <c r="AC434" s="108"/>
      <c r="AD434" s="108"/>
      <c r="AE434" s="108" t="s">
        <v>124</v>
      </c>
      <c r="AF434" s="108">
        <v>0</v>
      </c>
      <c r="AG434" s="108"/>
      <c r="AH434" s="108"/>
      <c r="AI434" s="108"/>
      <c r="AJ434" s="108"/>
      <c r="AK434" s="108"/>
      <c r="AL434" s="108"/>
      <c r="AM434" s="108"/>
      <c r="AN434" s="108"/>
      <c r="AO434" s="108"/>
      <c r="AP434" s="108"/>
      <c r="AQ434" s="108"/>
      <c r="AR434" s="108"/>
      <c r="AS434" s="108"/>
      <c r="AT434" s="108"/>
      <c r="AU434" s="108"/>
      <c r="AV434" s="108"/>
      <c r="AW434" s="108"/>
      <c r="AX434" s="108"/>
      <c r="AY434" s="108"/>
      <c r="AZ434" s="108"/>
      <c r="BA434" s="108"/>
      <c r="BB434" s="108"/>
      <c r="BC434" s="108"/>
      <c r="BD434" s="108"/>
      <c r="BE434" s="108"/>
      <c r="BF434" s="108"/>
      <c r="BG434" s="108"/>
      <c r="BH434" s="108"/>
    </row>
    <row r="435" spans="1:60" outlineLevel="1">
      <c r="A435" s="109"/>
      <c r="B435" s="109"/>
      <c r="C435" s="137" t="s">
        <v>457</v>
      </c>
      <c r="D435" s="115"/>
      <c r="E435" s="119">
        <v>1.9</v>
      </c>
      <c r="F435" s="122"/>
      <c r="G435" s="122"/>
      <c r="H435" s="122"/>
      <c r="I435" s="122"/>
      <c r="J435" s="122"/>
      <c r="K435" s="122"/>
      <c r="L435" s="122"/>
      <c r="M435" s="122"/>
      <c r="N435" s="113"/>
      <c r="O435" s="113"/>
      <c r="P435" s="113"/>
      <c r="Q435" s="113"/>
      <c r="R435" s="113"/>
      <c r="S435" s="113"/>
      <c r="T435" s="114"/>
      <c r="U435" s="113"/>
      <c r="V435" s="108"/>
      <c r="W435" s="108"/>
      <c r="X435" s="108"/>
      <c r="Y435" s="108"/>
      <c r="Z435" s="108"/>
      <c r="AA435" s="108"/>
      <c r="AB435" s="108"/>
      <c r="AC435" s="108"/>
      <c r="AD435" s="108"/>
      <c r="AE435" s="108" t="s">
        <v>124</v>
      </c>
      <c r="AF435" s="108">
        <v>0</v>
      </c>
      <c r="AG435" s="108"/>
      <c r="AH435" s="108"/>
      <c r="AI435" s="108"/>
      <c r="AJ435" s="108"/>
      <c r="AK435" s="108"/>
      <c r="AL435" s="108"/>
      <c r="AM435" s="108"/>
      <c r="AN435" s="108"/>
      <c r="AO435" s="108"/>
      <c r="AP435" s="108"/>
      <c r="AQ435" s="108"/>
      <c r="AR435" s="108"/>
      <c r="AS435" s="108"/>
      <c r="AT435" s="108"/>
      <c r="AU435" s="108"/>
      <c r="AV435" s="108"/>
      <c r="AW435" s="108"/>
      <c r="AX435" s="108"/>
      <c r="AY435" s="108"/>
      <c r="AZ435" s="108"/>
      <c r="BA435" s="108"/>
      <c r="BB435" s="108"/>
      <c r="BC435" s="108"/>
      <c r="BD435" s="108"/>
      <c r="BE435" s="108"/>
      <c r="BF435" s="108"/>
      <c r="BG435" s="108"/>
      <c r="BH435" s="108"/>
    </row>
    <row r="436" spans="1:60" outlineLevel="1">
      <c r="A436" s="109"/>
      <c r="B436" s="109"/>
      <c r="C436" s="137" t="s">
        <v>458</v>
      </c>
      <c r="D436" s="115"/>
      <c r="E436" s="119">
        <v>5</v>
      </c>
      <c r="F436" s="122"/>
      <c r="G436" s="122"/>
      <c r="H436" s="122"/>
      <c r="I436" s="122"/>
      <c r="J436" s="122"/>
      <c r="K436" s="122"/>
      <c r="L436" s="122"/>
      <c r="M436" s="122"/>
      <c r="N436" s="113"/>
      <c r="O436" s="113"/>
      <c r="P436" s="113"/>
      <c r="Q436" s="113"/>
      <c r="R436" s="113"/>
      <c r="S436" s="113"/>
      <c r="T436" s="114"/>
      <c r="U436" s="113"/>
      <c r="V436" s="108"/>
      <c r="W436" s="108"/>
      <c r="X436" s="108"/>
      <c r="Y436" s="108"/>
      <c r="Z436" s="108"/>
      <c r="AA436" s="108"/>
      <c r="AB436" s="108"/>
      <c r="AC436" s="108"/>
      <c r="AD436" s="108"/>
      <c r="AE436" s="108" t="s">
        <v>124</v>
      </c>
      <c r="AF436" s="108">
        <v>0</v>
      </c>
      <c r="AG436" s="108"/>
      <c r="AH436" s="108"/>
      <c r="AI436" s="108"/>
      <c r="AJ436" s="108"/>
      <c r="AK436" s="108"/>
      <c r="AL436" s="108"/>
      <c r="AM436" s="108"/>
      <c r="AN436" s="108"/>
      <c r="AO436" s="108"/>
      <c r="AP436" s="108"/>
      <c r="AQ436" s="108"/>
      <c r="AR436" s="108"/>
      <c r="AS436" s="108"/>
      <c r="AT436" s="108"/>
      <c r="AU436" s="108"/>
      <c r="AV436" s="108"/>
      <c r="AW436" s="108"/>
      <c r="AX436" s="108"/>
      <c r="AY436" s="108"/>
      <c r="AZ436" s="108"/>
      <c r="BA436" s="108"/>
      <c r="BB436" s="108"/>
      <c r="BC436" s="108"/>
      <c r="BD436" s="108"/>
      <c r="BE436" s="108"/>
      <c r="BF436" s="108"/>
      <c r="BG436" s="108"/>
      <c r="BH436" s="108"/>
    </row>
    <row r="437" spans="1:60" outlineLevel="1">
      <c r="A437" s="109"/>
      <c r="B437" s="109"/>
      <c r="C437" s="137" t="s">
        <v>459</v>
      </c>
      <c r="D437" s="115"/>
      <c r="E437" s="119">
        <v>9.4</v>
      </c>
      <c r="F437" s="122"/>
      <c r="G437" s="122"/>
      <c r="H437" s="122"/>
      <c r="I437" s="122"/>
      <c r="J437" s="122"/>
      <c r="K437" s="122"/>
      <c r="L437" s="122"/>
      <c r="M437" s="122"/>
      <c r="N437" s="113"/>
      <c r="O437" s="113"/>
      <c r="P437" s="113"/>
      <c r="Q437" s="113"/>
      <c r="R437" s="113"/>
      <c r="S437" s="113"/>
      <c r="T437" s="114"/>
      <c r="U437" s="113"/>
      <c r="V437" s="108"/>
      <c r="W437" s="108"/>
      <c r="X437" s="108"/>
      <c r="Y437" s="108"/>
      <c r="Z437" s="108"/>
      <c r="AA437" s="108"/>
      <c r="AB437" s="108"/>
      <c r="AC437" s="108"/>
      <c r="AD437" s="108"/>
      <c r="AE437" s="108" t="s">
        <v>124</v>
      </c>
      <c r="AF437" s="108">
        <v>0</v>
      </c>
      <c r="AG437" s="108"/>
      <c r="AH437" s="108"/>
      <c r="AI437" s="108"/>
      <c r="AJ437" s="108"/>
      <c r="AK437" s="108"/>
      <c r="AL437" s="108"/>
      <c r="AM437" s="108"/>
      <c r="AN437" s="108"/>
      <c r="AO437" s="108"/>
      <c r="AP437" s="108"/>
      <c r="AQ437" s="108"/>
      <c r="AR437" s="108"/>
      <c r="AS437" s="108"/>
      <c r="AT437" s="108"/>
      <c r="AU437" s="108"/>
      <c r="AV437" s="108"/>
      <c r="AW437" s="108"/>
      <c r="AX437" s="108"/>
      <c r="AY437" s="108"/>
      <c r="AZ437" s="108"/>
      <c r="BA437" s="108"/>
      <c r="BB437" s="108"/>
      <c r="BC437" s="108"/>
      <c r="BD437" s="108"/>
      <c r="BE437" s="108"/>
      <c r="BF437" s="108"/>
      <c r="BG437" s="108"/>
      <c r="BH437" s="108"/>
    </row>
    <row r="438" spans="1:60" outlineLevel="1">
      <c r="A438" s="109"/>
      <c r="B438" s="109"/>
      <c r="C438" s="137" t="s">
        <v>460</v>
      </c>
      <c r="D438" s="115"/>
      <c r="E438" s="119">
        <v>9.6</v>
      </c>
      <c r="F438" s="122"/>
      <c r="G438" s="122"/>
      <c r="H438" s="122"/>
      <c r="I438" s="122"/>
      <c r="J438" s="122"/>
      <c r="K438" s="122"/>
      <c r="L438" s="122"/>
      <c r="M438" s="122"/>
      <c r="N438" s="113"/>
      <c r="O438" s="113"/>
      <c r="P438" s="113"/>
      <c r="Q438" s="113"/>
      <c r="R438" s="113"/>
      <c r="S438" s="113"/>
      <c r="T438" s="114"/>
      <c r="U438" s="113"/>
      <c r="V438" s="108"/>
      <c r="W438" s="108"/>
      <c r="X438" s="108"/>
      <c r="Y438" s="108"/>
      <c r="Z438" s="108"/>
      <c r="AA438" s="108"/>
      <c r="AB438" s="108"/>
      <c r="AC438" s="108"/>
      <c r="AD438" s="108"/>
      <c r="AE438" s="108" t="s">
        <v>124</v>
      </c>
      <c r="AF438" s="108">
        <v>0</v>
      </c>
      <c r="AG438" s="108"/>
      <c r="AH438" s="108"/>
      <c r="AI438" s="108"/>
      <c r="AJ438" s="108"/>
      <c r="AK438" s="108"/>
      <c r="AL438" s="108"/>
      <c r="AM438" s="108"/>
      <c r="AN438" s="108"/>
      <c r="AO438" s="108"/>
      <c r="AP438" s="108"/>
      <c r="AQ438" s="108"/>
      <c r="AR438" s="108"/>
      <c r="AS438" s="108"/>
      <c r="AT438" s="108"/>
      <c r="AU438" s="108"/>
      <c r="AV438" s="108"/>
      <c r="AW438" s="108"/>
      <c r="AX438" s="108"/>
      <c r="AY438" s="108"/>
      <c r="AZ438" s="108"/>
      <c r="BA438" s="108"/>
      <c r="BB438" s="108"/>
      <c r="BC438" s="108"/>
      <c r="BD438" s="108"/>
      <c r="BE438" s="108"/>
      <c r="BF438" s="108"/>
      <c r="BG438" s="108"/>
      <c r="BH438" s="108"/>
    </row>
    <row r="439" spans="1:60" outlineLevel="1">
      <c r="A439" s="109"/>
      <c r="B439" s="109"/>
      <c r="C439" s="137" t="s">
        <v>461</v>
      </c>
      <c r="D439" s="115"/>
      <c r="E439" s="119">
        <v>3.6</v>
      </c>
      <c r="F439" s="122"/>
      <c r="G439" s="122"/>
      <c r="H439" s="122"/>
      <c r="I439" s="122"/>
      <c r="J439" s="122"/>
      <c r="K439" s="122"/>
      <c r="L439" s="122"/>
      <c r="M439" s="122"/>
      <c r="N439" s="113"/>
      <c r="O439" s="113"/>
      <c r="P439" s="113"/>
      <c r="Q439" s="113"/>
      <c r="R439" s="113"/>
      <c r="S439" s="113"/>
      <c r="T439" s="114"/>
      <c r="U439" s="113"/>
      <c r="V439" s="108"/>
      <c r="W439" s="108"/>
      <c r="X439" s="108"/>
      <c r="Y439" s="108"/>
      <c r="Z439" s="108"/>
      <c r="AA439" s="108"/>
      <c r="AB439" s="108"/>
      <c r="AC439" s="108"/>
      <c r="AD439" s="108"/>
      <c r="AE439" s="108" t="s">
        <v>124</v>
      </c>
      <c r="AF439" s="108">
        <v>0</v>
      </c>
      <c r="AG439" s="108"/>
      <c r="AH439" s="108"/>
      <c r="AI439" s="108"/>
      <c r="AJ439" s="108"/>
      <c r="AK439" s="108"/>
      <c r="AL439" s="108"/>
      <c r="AM439" s="108"/>
      <c r="AN439" s="108"/>
      <c r="AO439" s="108"/>
      <c r="AP439" s="108"/>
      <c r="AQ439" s="108"/>
      <c r="AR439" s="108"/>
      <c r="AS439" s="108"/>
      <c r="AT439" s="108"/>
      <c r="AU439" s="108"/>
      <c r="AV439" s="108"/>
      <c r="AW439" s="108"/>
      <c r="AX439" s="108"/>
      <c r="AY439" s="108"/>
      <c r="AZ439" s="108"/>
      <c r="BA439" s="108"/>
      <c r="BB439" s="108"/>
      <c r="BC439" s="108"/>
      <c r="BD439" s="108"/>
      <c r="BE439" s="108"/>
      <c r="BF439" s="108"/>
      <c r="BG439" s="108"/>
      <c r="BH439" s="108"/>
    </row>
    <row r="440" spans="1:60" outlineLevel="1">
      <c r="A440" s="109"/>
      <c r="B440" s="109"/>
      <c r="C440" s="137" t="s">
        <v>462</v>
      </c>
      <c r="D440" s="115"/>
      <c r="E440" s="119">
        <v>6</v>
      </c>
      <c r="F440" s="122"/>
      <c r="G440" s="122"/>
      <c r="H440" s="122"/>
      <c r="I440" s="122"/>
      <c r="J440" s="122"/>
      <c r="K440" s="122"/>
      <c r="L440" s="122"/>
      <c r="M440" s="122"/>
      <c r="N440" s="113"/>
      <c r="O440" s="113"/>
      <c r="P440" s="113"/>
      <c r="Q440" s="113"/>
      <c r="R440" s="113"/>
      <c r="S440" s="113"/>
      <c r="T440" s="114"/>
      <c r="U440" s="113"/>
      <c r="V440" s="108"/>
      <c r="W440" s="108"/>
      <c r="X440" s="108"/>
      <c r="Y440" s="108"/>
      <c r="Z440" s="108"/>
      <c r="AA440" s="108"/>
      <c r="AB440" s="108"/>
      <c r="AC440" s="108"/>
      <c r="AD440" s="108"/>
      <c r="AE440" s="108" t="s">
        <v>124</v>
      </c>
      <c r="AF440" s="108">
        <v>0</v>
      </c>
      <c r="AG440" s="108"/>
      <c r="AH440" s="108"/>
      <c r="AI440" s="108"/>
      <c r="AJ440" s="108"/>
      <c r="AK440" s="108"/>
      <c r="AL440" s="108"/>
      <c r="AM440" s="108"/>
      <c r="AN440" s="108"/>
      <c r="AO440" s="108"/>
      <c r="AP440" s="108"/>
      <c r="AQ440" s="108"/>
      <c r="AR440" s="108"/>
      <c r="AS440" s="108"/>
      <c r="AT440" s="108"/>
      <c r="AU440" s="108"/>
      <c r="AV440" s="108"/>
      <c r="AW440" s="108"/>
      <c r="AX440" s="108"/>
      <c r="AY440" s="108"/>
      <c r="AZ440" s="108"/>
      <c r="BA440" s="108"/>
      <c r="BB440" s="108"/>
      <c r="BC440" s="108"/>
      <c r="BD440" s="108"/>
      <c r="BE440" s="108"/>
      <c r="BF440" s="108"/>
      <c r="BG440" s="108"/>
      <c r="BH440" s="108"/>
    </row>
    <row r="441" spans="1:60" outlineLevel="1">
      <c r="A441" s="109"/>
      <c r="B441" s="109"/>
      <c r="C441" s="137" t="s">
        <v>463</v>
      </c>
      <c r="D441" s="115"/>
      <c r="E441" s="119">
        <v>3</v>
      </c>
      <c r="F441" s="122"/>
      <c r="G441" s="122"/>
      <c r="H441" s="122"/>
      <c r="I441" s="122"/>
      <c r="J441" s="122"/>
      <c r="K441" s="122"/>
      <c r="L441" s="122"/>
      <c r="M441" s="122"/>
      <c r="N441" s="113"/>
      <c r="O441" s="113"/>
      <c r="P441" s="113"/>
      <c r="Q441" s="113"/>
      <c r="R441" s="113"/>
      <c r="S441" s="113"/>
      <c r="T441" s="114"/>
      <c r="U441" s="113"/>
      <c r="V441" s="108"/>
      <c r="W441" s="108"/>
      <c r="X441" s="108"/>
      <c r="Y441" s="108"/>
      <c r="Z441" s="108"/>
      <c r="AA441" s="108"/>
      <c r="AB441" s="108"/>
      <c r="AC441" s="108"/>
      <c r="AD441" s="108"/>
      <c r="AE441" s="108" t="s">
        <v>124</v>
      </c>
      <c r="AF441" s="108">
        <v>0</v>
      </c>
      <c r="AG441" s="108"/>
      <c r="AH441" s="108"/>
      <c r="AI441" s="108"/>
      <c r="AJ441" s="108"/>
      <c r="AK441" s="108"/>
      <c r="AL441" s="108"/>
      <c r="AM441" s="108"/>
      <c r="AN441" s="108"/>
      <c r="AO441" s="108"/>
      <c r="AP441" s="108"/>
      <c r="AQ441" s="108"/>
      <c r="AR441" s="108"/>
      <c r="AS441" s="108"/>
      <c r="AT441" s="108"/>
      <c r="AU441" s="108"/>
      <c r="AV441" s="108"/>
      <c r="AW441" s="108"/>
      <c r="AX441" s="108"/>
      <c r="AY441" s="108"/>
      <c r="AZ441" s="108"/>
      <c r="BA441" s="108"/>
      <c r="BB441" s="108"/>
      <c r="BC441" s="108"/>
      <c r="BD441" s="108"/>
      <c r="BE441" s="108"/>
      <c r="BF441" s="108"/>
      <c r="BG441" s="108"/>
      <c r="BH441" s="108"/>
    </row>
    <row r="442" spans="1:60" outlineLevel="1">
      <c r="A442" s="109"/>
      <c r="B442" s="109"/>
      <c r="C442" s="137" t="s">
        <v>464</v>
      </c>
      <c r="D442" s="115"/>
      <c r="E442" s="119">
        <v>1.8</v>
      </c>
      <c r="F442" s="122"/>
      <c r="G442" s="122"/>
      <c r="H442" s="122"/>
      <c r="I442" s="122"/>
      <c r="J442" s="122"/>
      <c r="K442" s="122"/>
      <c r="L442" s="122"/>
      <c r="M442" s="122"/>
      <c r="N442" s="113"/>
      <c r="O442" s="113"/>
      <c r="P442" s="113"/>
      <c r="Q442" s="113"/>
      <c r="R442" s="113"/>
      <c r="S442" s="113"/>
      <c r="T442" s="114"/>
      <c r="U442" s="113"/>
      <c r="V442" s="108"/>
      <c r="W442" s="108"/>
      <c r="X442" s="108"/>
      <c r="Y442" s="108"/>
      <c r="Z442" s="108"/>
      <c r="AA442" s="108"/>
      <c r="AB442" s="108"/>
      <c r="AC442" s="108"/>
      <c r="AD442" s="108"/>
      <c r="AE442" s="108" t="s">
        <v>124</v>
      </c>
      <c r="AF442" s="108">
        <v>0</v>
      </c>
      <c r="AG442" s="108"/>
      <c r="AH442" s="108"/>
      <c r="AI442" s="108"/>
      <c r="AJ442" s="108"/>
      <c r="AK442" s="108"/>
      <c r="AL442" s="108"/>
      <c r="AM442" s="108"/>
      <c r="AN442" s="108"/>
      <c r="AO442" s="108"/>
      <c r="AP442" s="108"/>
      <c r="AQ442" s="108"/>
      <c r="AR442" s="108"/>
      <c r="AS442" s="108"/>
      <c r="AT442" s="108"/>
      <c r="AU442" s="108"/>
      <c r="AV442" s="108"/>
      <c r="AW442" s="108"/>
      <c r="AX442" s="108"/>
      <c r="AY442" s="108"/>
      <c r="AZ442" s="108"/>
      <c r="BA442" s="108"/>
      <c r="BB442" s="108"/>
      <c r="BC442" s="108"/>
      <c r="BD442" s="108"/>
      <c r="BE442" s="108"/>
      <c r="BF442" s="108"/>
      <c r="BG442" s="108"/>
      <c r="BH442" s="108"/>
    </row>
    <row r="443" spans="1:60" outlineLevel="1">
      <c r="A443" s="109"/>
      <c r="B443" s="109"/>
      <c r="C443" s="137" t="s">
        <v>465</v>
      </c>
      <c r="D443" s="115"/>
      <c r="E443" s="119">
        <v>3</v>
      </c>
      <c r="F443" s="122"/>
      <c r="G443" s="122"/>
      <c r="H443" s="122"/>
      <c r="I443" s="122"/>
      <c r="J443" s="122"/>
      <c r="K443" s="122"/>
      <c r="L443" s="122"/>
      <c r="M443" s="122"/>
      <c r="N443" s="113"/>
      <c r="O443" s="113"/>
      <c r="P443" s="113"/>
      <c r="Q443" s="113"/>
      <c r="R443" s="113"/>
      <c r="S443" s="113"/>
      <c r="T443" s="114"/>
      <c r="U443" s="113"/>
      <c r="V443" s="108"/>
      <c r="W443" s="108"/>
      <c r="X443" s="108"/>
      <c r="Y443" s="108"/>
      <c r="Z443" s="108"/>
      <c r="AA443" s="108"/>
      <c r="AB443" s="108"/>
      <c r="AC443" s="108"/>
      <c r="AD443" s="108"/>
      <c r="AE443" s="108" t="s">
        <v>124</v>
      </c>
      <c r="AF443" s="108">
        <v>0</v>
      </c>
      <c r="AG443" s="108"/>
      <c r="AH443" s="108"/>
      <c r="AI443" s="108"/>
      <c r="AJ443" s="108"/>
      <c r="AK443" s="108"/>
      <c r="AL443" s="108"/>
      <c r="AM443" s="108"/>
      <c r="AN443" s="108"/>
      <c r="AO443" s="108"/>
      <c r="AP443" s="108"/>
      <c r="AQ443" s="108"/>
      <c r="AR443" s="108"/>
      <c r="AS443" s="108"/>
      <c r="AT443" s="108"/>
      <c r="AU443" s="108"/>
      <c r="AV443" s="108"/>
      <c r="AW443" s="108"/>
      <c r="AX443" s="108"/>
      <c r="AY443" s="108"/>
      <c r="AZ443" s="108"/>
      <c r="BA443" s="108"/>
      <c r="BB443" s="108"/>
      <c r="BC443" s="108"/>
      <c r="BD443" s="108"/>
      <c r="BE443" s="108"/>
      <c r="BF443" s="108"/>
      <c r="BG443" s="108"/>
      <c r="BH443" s="108"/>
    </row>
    <row r="444" spans="1:60" outlineLevel="1">
      <c r="A444" s="109"/>
      <c r="B444" s="109"/>
      <c r="C444" s="137" t="s">
        <v>466</v>
      </c>
      <c r="D444" s="115"/>
      <c r="E444" s="119">
        <v>3.2</v>
      </c>
      <c r="F444" s="122"/>
      <c r="G444" s="122"/>
      <c r="H444" s="122"/>
      <c r="I444" s="122"/>
      <c r="J444" s="122"/>
      <c r="K444" s="122"/>
      <c r="L444" s="122"/>
      <c r="M444" s="122"/>
      <c r="N444" s="113"/>
      <c r="O444" s="113"/>
      <c r="P444" s="113"/>
      <c r="Q444" s="113"/>
      <c r="R444" s="113"/>
      <c r="S444" s="113"/>
      <c r="T444" s="114"/>
      <c r="U444" s="113"/>
      <c r="V444" s="108"/>
      <c r="W444" s="108"/>
      <c r="X444" s="108"/>
      <c r="Y444" s="108"/>
      <c r="Z444" s="108"/>
      <c r="AA444" s="108"/>
      <c r="AB444" s="108"/>
      <c r="AC444" s="108"/>
      <c r="AD444" s="108"/>
      <c r="AE444" s="108" t="s">
        <v>124</v>
      </c>
      <c r="AF444" s="108">
        <v>0</v>
      </c>
      <c r="AG444" s="108"/>
      <c r="AH444" s="108"/>
      <c r="AI444" s="108"/>
      <c r="AJ444" s="108"/>
      <c r="AK444" s="108"/>
      <c r="AL444" s="108"/>
      <c r="AM444" s="108"/>
      <c r="AN444" s="108"/>
      <c r="AO444" s="108"/>
      <c r="AP444" s="108"/>
      <c r="AQ444" s="108"/>
      <c r="AR444" s="108"/>
      <c r="AS444" s="108"/>
      <c r="AT444" s="108"/>
      <c r="AU444" s="108"/>
      <c r="AV444" s="108"/>
      <c r="AW444" s="108"/>
      <c r="AX444" s="108"/>
      <c r="AY444" s="108"/>
      <c r="AZ444" s="108"/>
      <c r="BA444" s="108"/>
      <c r="BB444" s="108"/>
      <c r="BC444" s="108"/>
      <c r="BD444" s="108"/>
      <c r="BE444" s="108"/>
      <c r="BF444" s="108"/>
      <c r="BG444" s="108"/>
      <c r="BH444" s="108"/>
    </row>
    <row r="445" spans="1:60" outlineLevel="1">
      <c r="A445" s="109"/>
      <c r="B445" s="109"/>
      <c r="C445" s="137" t="s">
        <v>467</v>
      </c>
      <c r="D445" s="115"/>
      <c r="E445" s="119">
        <v>3.2</v>
      </c>
      <c r="F445" s="122"/>
      <c r="G445" s="122"/>
      <c r="H445" s="122"/>
      <c r="I445" s="122"/>
      <c r="J445" s="122"/>
      <c r="K445" s="122"/>
      <c r="L445" s="122"/>
      <c r="M445" s="122"/>
      <c r="N445" s="113"/>
      <c r="O445" s="113"/>
      <c r="P445" s="113"/>
      <c r="Q445" s="113"/>
      <c r="R445" s="113"/>
      <c r="S445" s="113"/>
      <c r="T445" s="114"/>
      <c r="U445" s="113"/>
      <c r="V445" s="108"/>
      <c r="W445" s="108"/>
      <c r="X445" s="108"/>
      <c r="Y445" s="108"/>
      <c r="Z445" s="108"/>
      <c r="AA445" s="108"/>
      <c r="AB445" s="108"/>
      <c r="AC445" s="108"/>
      <c r="AD445" s="108"/>
      <c r="AE445" s="108" t="s">
        <v>124</v>
      </c>
      <c r="AF445" s="108">
        <v>0</v>
      </c>
      <c r="AG445" s="108"/>
      <c r="AH445" s="108"/>
      <c r="AI445" s="108"/>
      <c r="AJ445" s="108"/>
      <c r="AK445" s="108"/>
      <c r="AL445" s="108"/>
      <c r="AM445" s="108"/>
      <c r="AN445" s="108"/>
      <c r="AO445" s="108"/>
      <c r="AP445" s="108"/>
      <c r="AQ445" s="108"/>
      <c r="AR445" s="108"/>
      <c r="AS445" s="108"/>
      <c r="AT445" s="108"/>
      <c r="AU445" s="108"/>
      <c r="AV445" s="108"/>
      <c r="AW445" s="108"/>
      <c r="AX445" s="108"/>
      <c r="AY445" s="108"/>
      <c r="AZ445" s="108"/>
      <c r="BA445" s="108"/>
      <c r="BB445" s="108"/>
      <c r="BC445" s="108"/>
      <c r="BD445" s="108"/>
      <c r="BE445" s="108"/>
      <c r="BF445" s="108"/>
      <c r="BG445" s="108"/>
      <c r="BH445" s="108"/>
    </row>
    <row r="446" spans="1:60" outlineLevel="1">
      <c r="A446" s="109"/>
      <c r="B446" s="109"/>
      <c r="C446" s="137" t="s">
        <v>468</v>
      </c>
      <c r="D446" s="115"/>
      <c r="E446" s="119">
        <v>3.2</v>
      </c>
      <c r="F446" s="122"/>
      <c r="G446" s="122"/>
      <c r="H446" s="122"/>
      <c r="I446" s="122"/>
      <c r="J446" s="122"/>
      <c r="K446" s="122"/>
      <c r="L446" s="122"/>
      <c r="M446" s="122"/>
      <c r="N446" s="113"/>
      <c r="O446" s="113"/>
      <c r="P446" s="113"/>
      <c r="Q446" s="113"/>
      <c r="R446" s="113"/>
      <c r="S446" s="113"/>
      <c r="T446" s="114"/>
      <c r="U446" s="113"/>
      <c r="V446" s="108"/>
      <c r="W446" s="108"/>
      <c r="X446" s="108"/>
      <c r="Y446" s="108"/>
      <c r="Z446" s="108"/>
      <c r="AA446" s="108"/>
      <c r="AB446" s="108"/>
      <c r="AC446" s="108"/>
      <c r="AD446" s="108"/>
      <c r="AE446" s="108" t="s">
        <v>124</v>
      </c>
      <c r="AF446" s="108">
        <v>0</v>
      </c>
      <c r="AG446" s="108"/>
      <c r="AH446" s="108"/>
      <c r="AI446" s="108"/>
      <c r="AJ446" s="108"/>
      <c r="AK446" s="108"/>
      <c r="AL446" s="108"/>
      <c r="AM446" s="108"/>
      <c r="AN446" s="108"/>
      <c r="AO446" s="108"/>
      <c r="AP446" s="108"/>
      <c r="AQ446" s="108"/>
      <c r="AR446" s="108"/>
      <c r="AS446" s="108"/>
      <c r="AT446" s="108"/>
      <c r="AU446" s="108"/>
      <c r="AV446" s="108"/>
      <c r="AW446" s="108"/>
      <c r="AX446" s="108"/>
      <c r="AY446" s="108"/>
      <c r="AZ446" s="108"/>
      <c r="BA446" s="108"/>
      <c r="BB446" s="108"/>
      <c r="BC446" s="108"/>
      <c r="BD446" s="108"/>
      <c r="BE446" s="108"/>
      <c r="BF446" s="108"/>
      <c r="BG446" s="108"/>
      <c r="BH446" s="108"/>
    </row>
    <row r="447" spans="1:60" outlineLevel="1">
      <c r="A447" s="109"/>
      <c r="B447" s="109"/>
      <c r="C447" s="137" t="s">
        <v>469</v>
      </c>
      <c r="D447" s="115"/>
      <c r="E447" s="119">
        <v>3.2</v>
      </c>
      <c r="F447" s="122"/>
      <c r="G447" s="122"/>
      <c r="H447" s="122"/>
      <c r="I447" s="122"/>
      <c r="J447" s="122"/>
      <c r="K447" s="122"/>
      <c r="L447" s="122"/>
      <c r="M447" s="122"/>
      <c r="N447" s="113"/>
      <c r="O447" s="113"/>
      <c r="P447" s="113"/>
      <c r="Q447" s="113"/>
      <c r="R447" s="113"/>
      <c r="S447" s="113"/>
      <c r="T447" s="114"/>
      <c r="U447" s="113"/>
      <c r="V447" s="108"/>
      <c r="W447" s="108"/>
      <c r="X447" s="108"/>
      <c r="Y447" s="108"/>
      <c r="Z447" s="108"/>
      <c r="AA447" s="108"/>
      <c r="AB447" s="108"/>
      <c r="AC447" s="108"/>
      <c r="AD447" s="108"/>
      <c r="AE447" s="108" t="s">
        <v>124</v>
      </c>
      <c r="AF447" s="108">
        <v>0</v>
      </c>
      <c r="AG447" s="108"/>
      <c r="AH447" s="108"/>
      <c r="AI447" s="108"/>
      <c r="AJ447" s="108"/>
      <c r="AK447" s="108"/>
      <c r="AL447" s="108"/>
      <c r="AM447" s="108"/>
      <c r="AN447" s="108"/>
      <c r="AO447" s="108"/>
      <c r="AP447" s="108"/>
      <c r="AQ447" s="108"/>
      <c r="AR447" s="108"/>
      <c r="AS447" s="108"/>
      <c r="AT447" s="108"/>
      <c r="AU447" s="108"/>
      <c r="AV447" s="108"/>
      <c r="AW447" s="108"/>
      <c r="AX447" s="108"/>
      <c r="AY447" s="108"/>
      <c r="AZ447" s="108"/>
      <c r="BA447" s="108"/>
      <c r="BB447" s="108"/>
      <c r="BC447" s="108"/>
      <c r="BD447" s="108"/>
      <c r="BE447" s="108"/>
      <c r="BF447" s="108"/>
      <c r="BG447" s="108"/>
      <c r="BH447" s="108"/>
    </row>
    <row r="448" spans="1:60" outlineLevel="1">
      <c r="A448" s="109">
        <v>57</v>
      </c>
      <c r="B448" s="109" t="s">
        <v>470</v>
      </c>
      <c r="C448" s="136" t="s">
        <v>471</v>
      </c>
      <c r="D448" s="113" t="s">
        <v>212</v>
      </c>
      <c r="E448" s="118">
        <v>390.65</v>
      </c>
      <c r="F448" s="121">
        <f>H448+J448</f>
        <v>0</v>
      </c>
      <c r="G448" s="122">
        <f>ROUND(E448*F448,2)</f>
        <v>0</v>
      </c>
      <c r="H448" s="122"/>
      <c r="I448" s="122">
        <f>ROUND(E448*H448,2)</f>
        <v>0</v>
      </c>
      <c r="J448" s="122"/>
      <c r="K448" s="122">
        <f>ROUND(E448*J448,2)</f>
        <v>0</v>
      </c>
      <c r="L448" s="122">
        <v>21</v>
      </c>
      <c r="M448" s="122">
        <f>G448*(1+L448/100)</f>
        <v>0</v>
      </c>
      <c r="N448" s="113">
        <v>2.8500000000000001E-3</v>
      </c>
      <c r="O448" s="113">
        <f>ROUND(E448*N448,5)</f>
        <v>1.1133500000000001</v>
      </c>
      <c r="P448" s="113">
        <v>0</v>
      </c>
      <c r="Q448" s="113">
        <f>ROUND(E448*P448,5)</f>
        <v>0</v>
      </c>
      <c r="R448" s="113"/>
      <c r="S448" s="113"/>
      <c r="T448" s="114">
        <v>0.28634999999999999</v>
      </c>
      <c r="U448" s="113">
        <f>ROUND(E448*T448,2)</f>
        <v>111.86</v>
      </c>
      <c r="V448" s="108"/>
      <c r="W448" s="108"/>
      <c r="X448" s="108"/>
      <c r="Y448" s="108"/>
      <c r="Z448" s="108"/>
      <c r="AA448" s="108"/>
      <c r="AB448" s="108"/>
      <c r="AC448" s="108"/>
      <c r="AD448" s="108"/>
      <c r="AE448" s="108" t="s">
        <v>122</v>
      </c>
      <c r="AF448" s="108"/>
      <c r="AG448" s="108"/>
      <c r="AH448" s="108"/>
      <c r="AI448" s="108"/>
      <c r="AJ448" s="108"/>
      <c r="AK448" s="108"/>
      <c r="AL448" s="108"/>
      <c r="AM448" s="108"/>
      <c r="AN448" s="108"/>
      <c r="AO448" s="108"/>
      <c r="AP448" s="108"/>
      <c r="AQ448" s="108"/>
      <c r="AR448" s="108"/>
      <c r="AS448" s="108"/>
      <c r="AT448" s="108"/>
      <c r="AU448" s="108"/>
      <c r="AV448" s="108"/>
      <c r="AW448" s="108"/>
      <c r="AX448" s="108"/>
      <c r="AY448" s="108"/>
      <c r="AZ448" s="108"/>
      <c r="BA448" s="108"/>
      <c r="BB448" s="108"/>
      <c r="BC448" s="108"/>
      <c r="BD448" s="108"/>
      <c r="BE448" s="108"/>
      <c r="BF448" s="108"/>
      <c r="BG448" s="108"/>
      <c r="BH448" s="108"/>
    </row>
    <row r="449" spans="1:60" outlineLevel="1">
      <c r="A449" s="109"/>
      <c r="B449" s="109"/>
      <c r="C449" s="137" t="s">
        <v>439</v>
      </c>
      <c r="D449" s="115"/>
      <c r="E449" s="119">
        <v>33.799999999999997</v>
      </c>
      <c r="F449" s="122"/>
      <c r="G449" s="122"/>
      <c r="H449" s="122"/>
      <c r="I449" s="122"/>
      <c r="J449" s="122"/>
      <c r="K449" s="122"/>
      <c r="L449" s="122"/>
      <c r="M449" s="122"/>
      <c r="N449" s="113"/>
      <c r="O449" s="113"/>
      <c r="P449" s="113"/>
      <c r="Q449" s="113"/>
      <c r="R449" s="113"/>
      <c r="S449" s="113"/>
      <c r="T449" s="114"/>
      <c r="U449" s="113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 t="s">
        <v>124</v>
      </c>
      <c r="AF449" s="108">
        <v>0</v>
      </c>
      <c r="AG449" s="108"/>
      <c r="AH449" s="108"/>
      <c r="AI449" s="108"/>
      <c r="AJ449" s="108"/>
      <c r="AK449" s="108"/>
      <c r="AL449" s="108"/>
      <c r="AM449" s="108"/>
      <c r="AN449" s="108"/>
      <c r="AO449" s="108"/>
      <c r="AP449" s="108"/>
      <c r="AQ449" s="108"/>
      <c r="AR449" s="108"/>
      <c r="AS449" s="108"/>
      <c r="AT449" s="108"/>
      <c r="AU449" s="108"/>
      <c r="AV449" s="108"/>
      <c r="AW449" s="108"/>
      <c r="AX449" s="108"/>
      <c r="AY449" s="108"/>
      <c r="AZ449" s="108"/>
      <c r="BA449" s="108"/>
      <c r="BB449" s="108"/>
      <c r="BC449" s="108"/>
      <c r="BD449" s="108"/>
      <c r="BE449" s="108"/>
      <c r="BF449" s="108"/>
      <c r="BG449" s="108"/>
      <c r="BH449" s="108"/>
    </row>
    <row r="450" spans="1:60" outlineLevel="1">
      <c r="A450" s="109"/>
      <c r="B450" s="109"/>
      <c r="C450" s="137" t="s">
        <v>446</v>
      </c>
      <c r="D450" s="115"/>
      <c r="E450" s="119">
        <v>87.8</v>
      </c>
      <c r="F450" s="122"/>
      <c r="G450" s="122"/>
      <c r="H450" s="122"/>
      <c r="I450" s="122"/>
      <c r="J450" s="122"/>
      <c r="K450" s="122"/>
      <c r="L450" s="122"/>
      <c r="M450" s="122"/>
      <c r="N450" s="113"/>
      <c r="O450" s="113"/>
      <c r="P450" s="113"/>
      <c r="Q450" s="113"/>
      <c r="R450" s="113"/>
      <c r="S450" s="113"/>
      <c r="T450" s="114"/>
      <c r="U450" s="113"/>
      <c r="V450" s="108"/>
      <c r="W450" s="108"/>
      <c r="X450" s="108"/>
      <c r="Y450" s="108"/>
      <c r="Z450" s="108"/>
      <c r="AA450" s="108"/>
      <c r="AB450" s="108"/>
      <c r="AC450" s="108"/>
      <c r="AD450" s="108"/>
      <c r="AE450" s="108" t="s">
        <v>124</v>
      </c>
      <c r="AF450" s="108">
        <v>0</v>
      </c>
      <c r="AG450" s="108"/>
      <c r="AH450" s="108"/>
      <c r="AI450" s="108"/>
      <c r="AJ450" s="108"/>
      <c r="AK450" s="108"/>
      <c r="AL450" s="108"/>
      <c r="AM450" s="108"/>
      <c r="AN450" s="108"/>
      <c r="AO450" s="108"/>
      <c r="AP450" s="108"/>
      <c r="AQ450" s="108"/>
      <c r="AR450" s="108"/>
      <c r="AS450" s="108"/>
      <c r="AT450" s="108"/>
      <c r="AU450" s="108"/>
      <c r="AV450" s="108"/>
      <c r="AW450" s="108"/>
      <c r="AX450" s="108"/>
      <c r="AY450" s="108"/>
      <c r="AZ450" s="108"/>
      <c r="BA450" s="108"/>
      <c r="BB450" s="108"/>
      <c r="BC450" s="108"/>
      <c r="BD450" s="108"/>
      <c r="BE450" s="108"/>
      <c r="BF450" s="108"/>
      <c r="BG450" s="108"/>
      <c r="BH450" s="108"/>
    </row>
    <row r="451" spans="1:60" outlineLevel="1">
      <c r="A451" s="109"/>
      <c r="B451" s="109"/>
      <c r="C451" s="137" t="s">
        <v>440</v>
      </c>
      <c r="D451" s="115"/>
      <c r="E451" s="119">
        <v>33.799999999999997</v>
      </c>
      <c r="F451" s="122"/>
      <c r="G451" s="122"/>
      <c r="H451" s="122"/>
      <c r="I451" s="122"/>
      <c r="J451" s="122"/>
      <c r="K451" s="122"/>
      <c r="L451" s="122"/>
      <c r="M451" s="122"/>
      <c r="N451" s="113"/>
      <c r="O451" s="113"/>
      <c r="P451" s="113"/>
      <c r="Q451" s="113"/>
      <c r="R451" s="113"/>
      <c r="S451" s="113"/>
      <c r="T451" s="114"/>
      <c r="U451" s="113"/>
      <c r="V451" s="108"/>
      <c r="W451" s="108"/>
      <c r="X451" s="108"/>
      <c r="Y451" s="108"/>
      <c r="Z451" s="108"/>
      <c r="AA451" s="108"/>
      <c r="AB451" s="108"/>
      <c r="AC451" s="108"/>
      <c r="AD451" s="108"/>
      <c r="AE451" s="108" t="s">
        <v>124</v>
      </c>
      <c r="AF451" s="108">
        <v>0</v>
      </c>
      <c r="AG451" s="108"/>
      <c r="AH451" s="108"/>
      <c r="AI451" s="108"/>
      <c r="AJ451" s="108"/>
      <c r="AK451" s="108"/>
      <c r="AL451" s="108"/>
      <c r="AM451" s="108"/>
      <c r="AN451" s="108"/>
      <c r="AO451" s="108"/>
      <c r="AP451" s="108"/>
      <c r="AQ451" s="108"/>
      <c r="AR451" s="108"/>
      <c r="AS451" s="108"/>
      <c r="AT451" s="108"/>
      <c r="AU451" s="108"/>
      <c r="AV451" s="108"/>
      <c r="AW451" s="108"/>
      <c r="AX451" s="108"/>
      <c r="AY451" s="108"/>
      <c r="AZ451" s="108"/>
      <c r="BA451" s="108"/>
      <c r="BB451" s="108"/>
      <c r="BC451" s="108"/>
      <c r="BD451" s="108"/>
      <c r="BE451" s="108"/>
      <c r="BF451" s="108"/>
      <c r="BG451" s="108"/>
      <c r="BH451" s="108"/>
    </row>
    <row r="452" spans="1:60" outlineLevel="1">
      <c r="A452" s="109"/>
      <c r="B452" s="109"/>
      <c r="C452" s="137" t="s">
        <v>447</v>
      </c>
      <c r="D452" s="115"/>
      <c r="E452" s="119">
        <v>17</v>
      </c>
      <c r="F452" s="122"/>
      <c r="G452" s="122"/>
      <c r="H452" s="122"/>
      <c r="I452" s="122"/>
      <c r="J452" s="122"/>
      <c r="K452" s="122"/>
      <c r="L452" s="122"/>
      <c r="M452" s="122"/>
      <c r="N452" s="113"/>
      <c r="O452" s="113"/>
      <c r="P452" s="113"/>
      <c r="Q452" s="113"/>
      <c r="R452" s="113"/>
      <c r="S452" s="113"/>
      <c r="T452" s="114"/>
      <c r="U452" s="113"/>
      <c r="V452" s="108"/>
      <c r="W452" s="108"/>
      <c r="X452" s="108"/>
      <c r="Y452" s="108"/>
      <c r="Z452" s="108"/>
      <c r="AA452" s="108"/>
      <c r="AB452" s="108"/>
      <c r="AC452" s="108"/>
      <c r="AD452" s="108"/>
      <c r="AE452" s="108" t="s">
        <v>124</v>
      </c>
      <c r="AF452" s="108">
        <v>0</v>
      </c>
      <c r="AG452" s="108"/>
      <c r="AH452" s="108"/>
      <c r="AI452" s="108"/>
      <c r="AJ452" s="108"/>
      <c r="AK452" s="108"/>
      <c r="AL452" s="108"/>
      <c r="AM452" s="108"/>
      <c r="AN452" s="108"/>
      <c r="AO452" s="108"/>
      <c r="AP452" s="108"/>
      <c r="AQ452" s="108"/>
      <c r="AR452" s="108"/>
      <c r="AS452" s="108"/>
      <c r="AT452" s="108"/>
      <c r="AU452" s="108"/>
      <c r="AV452" s="108"/>
      <c r="AW452" s="108"/>
      <c r="AX452" s="108"/>
      <c r="AY452" s="108"/>
      <c r="AZ452" s="108"/>
      <c r="BA452" s="108"/>
      <c r="BB452" s="108"/>
      <c r="BC452" s="108"/>
      <c r="BD452" s="108"/>
      <c r="BE452" s="108"/>
      <c r="BF452" s="108"/>
      <c r="BG452" s="108"/>
      <c r="BH452" s="108"/>
    </row>
    <row r="453" spans="1:60" outlineLevel="1">
      <c r="A453" s="109"/>
      <c r="B453" s="109"/>
      <c r="C453" s="137" t="s">
        <v>448</v>
      </c>
      <c r="D453" s="115"/>
      <c r="E453" s="119">
        <v>48.65</v>
      </c>
      <c r="F453" s="122"/>
      <c r="G453" s="122"/>
      <c r="H453" s="122"/>
      <c r="I453" s="122"/>
      <c r="J453" s="122"/>
      <c r="K453" s="122"/>
      <c r="L453" s="122"/>
      <c r="M453" s="122"/>
      <c r="N453" s="113"/>
      <c r="O453" s="113"/>
      <c r="P453" s="113"/>
      <c r="Q453" s="113"/>
      <c r="R453" s="113"/>
      <c r="S453" s="113"/>
      <c r="T453" s="114"/>
      <c r="U453" s="113"/>
      <c r="V453" s="108"/>
      <c r="W453" s="108"/>
      <c r="X453" s="108"/>
      <c r="Y453" s="108"/>
      <c r="Z453" s="108"/>
      <c r="AA453" s="108"/>
      <c r="AB453" s="108"/>
      <c r="AC453" s="108"/>
      <c r="AD453" s="108"/>
      <c r="AE453" s="108" t="s">
        <v>124</v>
      </c>
      <c r="AF453" s="108">
        <v>0</v>
      </c>
      <c r="AG453" s="108"/>
      <c r="AH453" s="108"/>
      <c r="AI453" s="108"/>
      <c r="AJ453" s="108"/>
      <c r="AK453" s="108"/>
      <c r="AL453" s="108"/>
      <c r="AM453" s="108"/>
      <c r="AN453" s="108"/>
      <c r="AO453" s="108"/>
      <c r="AP453" s="108"/>
      <c r="AQ453" s="108"/>
      <c r="AR453" s="108"/>
      <c r="AS453" s="108"/>
      <c r="AT453" s="108"/>
      <c r="AU453" s="108"/>
      <c r="AV453" s="108"/>
      <c r="AW453" s="108"/>
      <c r="AX453" s="108"/>
      <c r="AY453" s="108"/>
      <c r="AZ453" s="108"/>
      <c r="BA453" s="108"/>
      <c r="BB453" s="108"/>
      <c r="BC453" s="108"/>
      <c r="BD453" s="108"/>
      <c r="BE453" s="108"/>
      <c r="BF453" s="108"/>
      <c r="BG453" s="108"/>
      <c r="BH453" s="108"/>
    </row>
    <row r="454" spans="1:60" outlineLevel="1">
      <c r="A454" s="109"/>
      <c r="B454" s="109"/>
      <c r="C454" s="137" t="s">
        <v>449</v>
      </c>
      <c r="D454" s="115"/>
      <c r="E454" s="119">
        <v>1.6</v>
      </c>
      <c r="F454" s="122"/>
      <c r="G454" s="122"/>
      <c r="H454" s="122"/>
      <c r="I454" s="122"/>
      <c r="J454" s="122"/>
      <c r="K454" s="122"/>
      <c r="L454" s="122"/>
      <c r="M454" s="122"/>
      <c r="N454" s="113"/>
      <c r="O454" s="113"/>
      <c r="P454" s="113"/>
      <c r="Q454" s="113"/>
      <c r="R454" s="113"/>
      <c r="S454" s="113"/>
      <c r="T454" s="114"/>
      <c r="U454" s="113"/>
      <c r="V454" s="108"/>
      <c r="W454" s="108"/>
      <c r="X454" s="108"/>
      <c r="Y454" s="108"/>
      <c r="Z454" s="108"/>
      <c r="AA454" s="108"/>
      <c r="AB454" s="108"/>
      <c r="AC454" s="108"/>
      <c r="AD454" s="108"/>
      <c r="AE454" s="108" t="s">
        <v>124</v>
      </c>
      <c r="AF454" s="108">
        <v>0</v>
      </c>
      <c r="AG454" s="108"/>
      <c r="AH454" s="108"/>
      <c r="AI454" s="108"/>
      <c r="AJ454" s="108"/>
      <c r="AK454" s="108"/>
      <c r="AL454" s="108"/>
      <c r="AM454" s="108"/>
      <c r="AN454" s="108"/>
      <c r="AO454" s="108"/>
      <c r="AP454" s="108"/>
      <c r="AQ454" s="108"/>
      <c r="AR454" s="108"/>
      <c r="AS454" s="108"/>
      <c r="AT454" s="108"/>
      <c r="AU454" s="108"/>
      <c r="AV454" s="108"/>
      <c r="AW454" s="108"/>
      <c r="AX454" s="108"/>
      <c r="AY454" s="108"/>
      <c r="AZ454" s="108"/>
      <c r="BA454" s="108"/>
      <c r="BB454" s="108"/>
      <c r="BC454" s="108"/>
      <c r="BD454" s="108"/>
      <c r="BE454" s="108"/>
      <c r="BF454" s="108"/>
      <c r="BG454" s="108"/>
      <c r="BH454" s="108"/>
    </row>
    <row r="455" spans="1:60" outlineLevel="1">
      <c r="A455" s="109"/>
      <c r="B455" s="109"/>
      <c r="C455" s="137" t="s">
        <v>441</v>
      </c>
      <c r="D455" s="115"/>
      <c r="E455" s="119">
        <v>35.200000000000003</v>
      </c>
      <c r="F455" s="122"/>
      <c r="G455" s="122"/>
      <c r="H455" s="122"/>
      <c r="I455" s="122"/>
      <c r="J455" s="122"/>
      <c r="K455" s="122"/>
      <c r="L455" s="122"/>
      <c r="M455" s="122"/>
      <c r="N455" s="113"/>
      <c r="O455" s="113"/>
      <c r="P455" s="113"/>
      <c r="Q455" s="113"/>
      <c r="R455" s="113"/>
      <c r="S455" s="113"/>
      <c r="T455" s="114"/>
      <c r="U455" s="113"/>
      <c r="V455" s="108"/>
      <c r="W455" s="108"/>
      <c r="X455" s="108"/>
      <c r="Y455" s="108"/>
      <c r="Z455" s="108"/>
      <c r="AA455" s="108"/>
      <c r="AB455" s="108"/>
      <c r="AC455" s="108"/>
      <c r="AD455" s="108"/>
      <c r="AE455" s="108" t="s">
        <v>124</v>
      </c>
      <c r="AF455" s="108">
        <v>0</v>
      </c>
      <c r="AG455" s="108"/>
      <c r="AH455" s="108"/>
      <c r="AI455" s="108"/>
      <c r="AJ455" s="108"/>
      <c r="AK455" s="108"/>
      <c r="AL455" s="108"/>
      <c r="AM455" s="108"/>
      <c r="AN455" s="108"/>
      <c r="AO455" s="108"/>
      <c r="AP455" s="108"/>
      <c r="AQ455" s="108"/>
      <c r="AR455" s="108"/>
      <c r="AS455" s="108"/>
      <c r="AT455" s="108"/>
      <c r="AU455" s="108"/>
      <c r="AV455" s="108"/>
      <c r="AW455" s="108"/>
      <c r="AX455" s="108"/>
      <c r="AY455" s="108"/>
      <c r="AZ455" s="108"/>
      <c r="BA455" s="108"/>
      <c r="BB455" s="108"/>
      <c r="BC455" s="108"/>
      <c r="BD455" s="108"/>
      <c r="BE455" s="108"/>
      <c r="BF455" s="108"/>
      <c r="BG455" s="108"/>
      <c r="BH455" s="108"/>
    </row>
    <row r="456" spans="1:60" outlineLevel="1">
      <c r="A456" s="109"/>
      <c r="B456" s="109"/>
      <c r="C456" s="137" t="s">
        <v>450</v>
      </c>
      <c r="D456" s="115"/>
      <c r="E456" s="119">
        <v>1.6</v>
      </c>
      <c r="F456" s="122"/>
      <c r="G456" s="122"/>
      <c r="H456" s="122"/>
      <c r="I456" s="122"/>
      <c r="J456" s="122"/>
      <c r="K456" s="122"/>
      <c r="L456" s="122"/>
      <c r="M456" s="122"/>
      <c r="N456" s="113"/>
      <c r="O456" s="113"/>
      <c r="P456" s="113"/>
      <c r="Q456" s="113"/>
      <c r="R456" s="113"/>
      <c r="S456" s="113"/>
      <c r="T456" s="114"/>
      <c r="U456" s="113"/>
      <c r="V456" s="108"/>
      <c r="W456" s="108"/>
      <c r="X456" s="108"/>
      <c r="Y456" s="108"/>
      <c r="Z456" s="108"/>
      <c r="AA456" s="108"/>
      <c r="AB456" s="108"/>
      <c r="AC456" s="108"/>
      <c r="AD456" s="108"/>
      <c r="AE456" s="108" t="s">
        <v>124</v>
      </c>
      <c r="AF456" s="108">
        <v>0</v>
      </c>
      <c r="AG456" s="108"/>
      <c r="AH456" s="108"/>
      <c r="AI456" s="108"/>
      <c r="AJ456" s="108"/>
      <c r="AK456" s="108"/>
      <c r="AL456" s="108"/>
      <c r="AM456" s="108"/>
      <c r="AN456" s="108"/>
      <c r="AO456" s="108"/>
      <c r="AP456" s="108"/>
      <c r="AQ456" s="108"/>
      <c r="AR456" s="108"/>
      <c r="AS456" s="108"/>
      <c r="AT456" s="108"/>
      <c r="AU456" s="108"/>
      <c r="AV456" s="108"/>
      <c r="AW456" s="108"/>
      <c r="AX456" s="108"/>
      <c r="AY456" s="108"/>
      <c r="AZ456" s="108"/>
      <c r="BA456" s="108"/>
      <c r="BB456" s="108"/>
      <c r="BC456" s="108"/>
      <c r="BD456" s="108"/>
      <c r="BE456" s="108"/>
      <c r="BF456" s="108"/>
      <c r="BG456" s="108"/>
      <c r="BH456" s="108"/>
    </row>
    <row r="457" spans="1:60" outlineLevel="1">
      <c r="A457" s="109"/>
      <c r="B457" s="109"/>
      <c r="C457" s="137" t="s">
        <v>442</v>
      </c>
      <c r="D457" s="115"/>
      <c r="E457" s="119">
        <v>35.200000000000003</v>
      </c>
      <c r="F457" s="122"/>
      <c r="G457" s="122"/>
      <c r="H457" s="122"/>
      <c r="I457" s="122"/>
      <c r="J457" s="122"/>
      <c r="K457" s="122"/>
      <c r="L457" s="122"/>
      <c r="M457" s="122"/>
      <c r="N457" s="113"/>
      <c r="O457" s="113"/>
      <c r="P457" s="113"/>
      <c r="Q457" s="113"/>
      <c r="R457" s="113"/>
      <c r="S457" s="113"/>
      <c r="T457" s="114"/>
      <c r="U457" s="113"/>
      <c r="V457" s="108"/>
      <c r="W457" s="108"/>
      <c r="X457" s="108"/>
      <c r="Y457" s="108"/>
      <c r="Z457" s="108"/>
      <c r="AA457" s="108"/>
      <c r="AB457" s="108"/>
      <c r="AC457" s="108"/>
      <c r="AD457" s="108"/>
      <c r="AE457" s="108" t="s">
        <v>124</v>
      </c>
      <c r="AF457" s="108">
        <v>0</v>
      </c>
      <c r="AG457" s="108"/>
      <c r="AH457" s="108"/>
      <c r="AI457" s="108"/>
      <c r="AJ457" s="108"/>
      <c r="AK457" s="108"/>
      <c r="AL457" s="108"/>
      <c r="AM457" s="108"/>
      <c r="AN457" s="108"/>
      <c r="AO457" s="108"/>
      <c r="AP457" s="108"/>
      <c r="AQ457" s="108"/>
      <c r="AR457" s="108"/>
      <c r="AS457" s="108"/>
      <c r="AT457" s="108"/>
      <c r="AU457" s="108"/>
      <c r="AV457" s="108"/>
      <c r="AW457" s="108"/>
      <c r="AX457" s="108"/>
      <c r="AY457" s="108"/>
      <c r="AZ457" s="108"/>
      <c r="BA457" s="108"/>
      <c r="BB457" s="108"/>
      <c r="BC457" s="108"/>
      <c r="BD457" s="108"/>
      <c r="BE457" s="108"/>
      <c r="BF457" s="108"/>
      <c r="BG457" s="108"/>
      <c r="BH457" s="108"/>
    </row>
    <row r="458" spans="1:60" outlineLevel="1">
      <c r="A458" s="109"/>
      <c r="B458" s="109"/>
      <c r="C458" s="137" t="s">
        <v>451</v>
      </c>
      <c r="D458" s="115"/>
      <c r="E458" s="119">
        <v>5</v>
      </c>
      <c r="F458" s="122"/>
      <c r="G458" s="122"/>
      <c r="H458" s="122"/>
      <c r="I458" s="122"/>
      <c r="J458" s="122"/>
      <c r="K458" s="122"/>
      <c r="L458" s="122"/>
      <c r="M458" s="122"/>
      <c r="N458" s="113"/>
      <c r="O458" s="113"/>
      <c r="P458" s="113"/>
      <c r="Q458" s="113"/>
      <c r="R458" s="113"/>
      <c r="S458" s="113"/>
      <c r="T458" s="114"/>
      <c r="U458" s="113"/>
      <c r="V458" s="108"/>
      <c r="W458" s="108"/>
      <c r="X458" s="108"/>
      <c r="Y458" s="108"/>
      <c r="Z458" s="108"/>
      <c r="AA458" s="108"/>
      <c r="AB458" s="108"/>
      <c r="AC458" s="108"/>
      <c r="AD458" s="108"/>
      <c r="AE458" s="108" t="s">
        <v>124</v>
      </c>
      <c r="AF458" s="108">
        <v>0</v>
      </c>
      <c r="AG458" s="108"/>
      <c r="AH458" s="108"/>
      <c r="AI458" s="108"/>
      <c r="AJ458" s="108"/>
      <c r="AK458" s="108"/>
      <c r="AL458" s="108"/>
      <c r="AM458" s="108"/>
      <c r="AN458" s="108"/>
      <c r="AO458" s="108"/>
      <c r="AP458" s="108"/>
      <c r="AQ458" s="108"/>
      <c r="AR458" s="108"/>
      <c r="AS458" s="108"/>
      <c r="AT458" s="108"/>
      <c r="AU458" s="108"/>
      <c r="AV458" s="108"/>
      <c r="AW458" s="108"/>
      <c r="AX458" s="108"/>
      <c r="AY458" s="108"/>
      <c r="AZ458" s="108"/>
      <c r="BA458" s="108"/>
      <c r="BB458" s="108"/>
      <c r="BC458" s="108"/>
      <c r="BD458" s="108"/>
      <c r="BE458" s="108"/>
      <c r="BF458" s="108"/>
      <c r="BG458" s="108"/>
      <c r="BH458" s="108"/>
    </row>
    <row r="459" spans="1:60" outlineLevel="1">
      <c r="A459" s="109"/>
      <c r="B459" s="109"/>
      <c r="C459" s="137" t="s">
        <v>452</v>
      </c>
      <c r="D459" s="115"/>
      <c r="E459" s="119">
        <v>5.6</v>
      </c>
      <c r="F459" s="122"/>
      <c r="G459" s="122"/>
      <c r="H459" s="122"/>
      <c r="I459" s="122"/>
      <c r="J459" s="122"/>
      <c r="K459" s="122"/>
      <c r="L459" s="122"/>
      <c r="M459" s="122"/>
      <c r="N459" s="113"/>
      <c r="O459" s="113"/>
      <c r="P459" s="113"/>
      <c r="Q459" s="113"/>
      <c r="R459" s="113"/>
      <c r="S459" s="113"/>
      <c r="T459" s="114"/>
      <c r="U459" s="113"/>
      <c r="V459" s="108"/>
      <c r="W459" s="108"/>
      <c r="X459" s="108"/>
      <c r="Y459" s="108"/>
      <c r="Z459" s="108"/>
      <c r="AA459" s="108"/>
      <c r="AB459" s="108"/>
      <c r="AC459" s="108"/>
      <c r="AD459" s="108"/>
      <c r="AE459" s="108" t="s">
        <v>124</v>
      </c>
      <c r="AF459" s="108">
        <v>0</v>
      </c>
      <c r="AG459" s="108"/>
      <c r="AH459" s="108"/>
      <c r="AI459" s="108"/>
      <c r="AJ459" s="108"/>
      <c r="AK459" s="108"/>
      <c r="AL459" s="108"/>
      <c r="AM459" s="108"/>
      <c r="AN459" s="108"/>
      <c r="AO459" s="108"/>
      <c r="AP459" s="108"/>
      <c r="AQ459" s="108"/>
      <c r="AR459" s="108"/>
      <c r="AS459" s="108"/>
      <c r="AT459" s="108"/>
      <c r="AU459" s="108"/>
      <c r="AV459" s="108"/>
      <c r="AW459" s="108"/>
      <c r="AX459" s="108"/>
      <c r="AY459" s="108"/>
      <c r="AZ459" s="108"/>
      <c r="BA459" s="108"/>
      <c r="BB459" s="108"/>
      <c r="BC459" s="108"/>
      <c r="BD459" s="108"/>
      <c r="BE459" s="108"/>
      <c r="BF459" s="108"/>
      <c r="BG459" s="108"/>
      <c r="BH459" s="108"/>
    </row>
    <row r="460" spans="1:60" outlineLevel="1">
      <c r="A460" s="109"/>
      <c r="B460" s="109"/>
      <c r="C460" s="137" t="s">
        <v>443</v>
      </c>
      <c r="D460" s="115"/>
      <c r="E460" s="119">
        <v>27.2</v>
      </c>
      <c r="F460" s="122"/>
      <c r="G460" s="122"/>
      <c r="H460" s="122"/>
      <c r="I460" s="122"/>
      <c r="J460" s="122"/>
      <c r="K460" s="122"/>
      <c r="L460" s="122"/>
      <c r="M460" s="122"/>
      <c r="N460" s="113"/>
      <c r="O460" s="113"/>
      <c r="P460" s="113"/>
      <c r="Q460" s="113"/>
      <c r="R460" s="113"/>
      <c r="S460" s="113"/>
      <c r="T460" s="114"/>
      <c r="U460" s="113"/>
      <c r="V460" s="108"/>
      <c r="W460" s="108"/>
      <c r="X460" s="108"/>
      <c r="Y460" s="108"/>
      <c r="Z460" s="108"/>
      <c r="AA460" s="108"/>
      <c r="AB460" s="108"/>
      <c r="AC460" s="108"/>
      <c r="AD460" s="108"/>
      <c r="AE460" s="108" t="s">
        <v>124</v>
      </c>
      <c r="AF460" s="108">
        <v>0</v>
      </c>
      <c r="AG460" s="108"/>
      <c r="AH460" s="108"/>
      <c r="AI460" s="108"/>
      <c r="AJ460" s="108"/>
      <c r="AK460" s="108"/>
      <c r="AL460" s="108"/>
      <c r="AM460" s="108"/>
      <c r="AN460" s="108"/>
      <c r="AO460" s="108"/>
      <c r="AP460" s="108"/>
      <c r="AQ460" s="108"/>
      <c r="AR460" s="108"/>
      <c r="AS460" s="108"/>
      <c r="AT460" s="108"/>
      <c r="AU460" s="108"/>
      <c r="AV460" s="108"/>
      <c r="AW460" s="108"/>
      <c r="AX460" s="108"/>
      <c r="AY460" s="108"/>
      <c r="AZ460" s="108"/>
      <c r="BA460" s="108"/>
      <c r="BB460" s="108"/>
      <c r="BC460" s="108"/>
      <c r="BD460" s="108"/>
      <c r="BE460" s="108"/>
      <c r="BF460" s="108"/>
      <c r="BG460" s="108"/>
      <c r="BH460" s="108"/>
    </row>
    <row r="461" spans="1:60" outlineLevel="1">
      <c r="A461" s="109"/>
      <c r="B461" s="109"/>
      <c r="C461" s="137" t="s">
        <v>453</v>
      </c>
      <c r="D461" s="115"/>
      <c r="E461" s="119">
        <v>5</v>
      </c>
      <c r="F461" s="122"/>
      <c r="G461" s="122"/>
      <c r="H461" s="122"/>
      <c r="I461" s="122"/>
      <c r="J461" s="122"/>
      <c r="K461" s="122"/>
      <c r="L461" s="122"/>
      <c r="M461" s="122"/>
      <c r="N461" s="113"/>
      <c r="O461" s="113"/>
      <c r="P461" s="113"/>
      <c r="Q461" s="113"/>
      <c r="R461" s="113"/>
      <c r="S461" s="113"/>
      <c r="T461" s="114"/>
      <c r="U461" s="113"/>
      <c r="V461" s="108"/>
      <c r="W461" s="108"/>
      <c r="X461" s="108"/>
      <c r="Y461" s="108"/>
      <c r="Z461" s="108"/>
      <c r="AA461" s="108"/>
      <c r="AB461" s="108"/>
      <c r="AC461" s="108"/>
      <c r="AD461" s="108"/>
      <c r="AE461" s="108" t="s">
        <v>124</v>
      </c>
      <c r="AF461" s="108">
        <v>0</v>
      </c>
      <c r="AG461" s="108"/>
      <c r="AH461" s="108"/>
      <c r="AI461" s="108"/>
      <c r="AJ461" s="108"/>
      <c r="AK461" s="108"/>
      <c r="AL461" s="108"/>
      <c r="AM461" s="108"/>
      <c r="AN461" s="108"/>
      <c r="AO461" s="108"/>
      <c r="AP461" s="108"/>
      <c r="AQ461" s="108"/>
      <c r="AR461" s="108"/>
      <c r="AS461" s="108"/>
      <c r="AT461" s="108"/>
      <c r="AU461" s="108"/>
      <c r="AV461" s="108"/>
      <c r="AW461" s="108"/>
      <c r="AX461" s="108"/>
      <c r="AY461" s="108"/>
      <c r="AZ461" s="108"/>
      <c r="BA461" s="108"/>
      <c r="BB461" s="108"/>
      <c r="BC461" s="108"/>
      <c r="BD461" s="108"/>
      <c r="BE461" s="108"/>
      <c r="BF461" s="108"/>
      <c r="BG461" s="108"/>
      <c r="BH461" s="108"/>
    </row>
    <row r="462" spans="1:60" outlineLevel="1">
      <c r="A462" s="109"/>
      <c r="B462" s="109"/>
      <c r="C462" s="137" t="s">
        <v>454</v>
      </c>
      <c r="D462" s="115"/>
      <c r="E462" s="119">
        <v>5.6</v>
      </c>
      <c r="F462" s="122"/>
      <c r="G462" s="122"/>
      <c r="H462" s="122"/>
      <c r="I462" s="122"/>
      <c r="J462" s="122"/>
      <c r="K462" s="122"/>
      <c r="L462" s="122"/>
      <c r="M462" s="122"/>
      <c r="N462" s="113"/>
      <c r="O462" s="113"/>
      <c r="P462" s="113"/>
      <c r="Q462" s="113"/>
      <c r="R462" s="113"/>
      <c r="S462" s="113"/>
      <c r="T462" s="114"/>
      <c r="U462" s="113"/>
      <c r="V462" s="108"/>
      <c r="W462" s="108"/>
      <c r="X462" s="108"/>
      <c r="Y462" s="108"/>
      <c r="Z462" s="108"/>
      <c r="AA462" s="108"/>
      <c r="AB462" s="108"/>
      <c r="AC462" s="108"/>
      <c r="AD462" s="108"/>
      <c r="AE462" s="108" t="s">
        <v>124</v>
      </c>
      <c r="AF462" s="108">
        <v>0</v>
      </c>
      <c r="AG462" s="108"/>
      <c r="AH462" s="108"/>
      <c r="AI462" s="108"/>
      <c r="AJ462" s="108"/>
      <c r="AK462" s="108"/>
      <c r="AL462" s="108"/>
      <c r="AM462" s="108"/>
      <c r="AN462" s="108"/>
      <c r="AO462" s="108"/>
      <c r="AP462" s="108"/>
      <c r="AQ462" s="108"/>
      <c r="AR462" s="108"/>
      <c r="AS462" s="108"/>
      <c r="AT462" s="108"/>
      <c r="AU462" s="108"/>
      <c r="AV462" s="108"/>
      <c r="AW462" s="108"/>
      <c r="AX462" s="108"/>
      <c r="AY462" s="108"/>
      <c r="AZ462" s="108"/>
      <c r="BA462" s="108"/>
      <c r="BB462" s="108"/>
      <c r="BC462" s="108"/>
      <c r="BD462" s="108"/>
      <c r="BE462" s="108"/>
      <c r="BF462" s="108"/>
      <c r="BG462" s="108"/>
      <c r="BH462" s="108"/>
    </row>
    <row r="463" spans="1:60" outlineLevel="1">
      <c r="A463" s="109"/>
      <c r="B463" s="109"/>
      <c r="C463" s="137" t="s">
        <v>455</v>
      </c>
      <c r="D463" s="115"/>
      <c r="E463" s="119">
        <v>2.5</v>
      </c>
      <c r="F463" s="122"/>
      <c r="G463" s="122"/>
      <c r="H463" s="122"/>
      <c r="I463" s="122"/>
      <c r="J463" s="122"/>
      <c r="K463" s="122"/>
      <c r="L463" s="122"/>
      <c r="M463" s="122"/>
      <c r="N463" s="113"/>
      <c r="O463" s="113"/>
      <c r="P463" s="113"/>
      <c r="Q463" s="113"/>
      <c r="R463" s="113"/>
      <c r="S463" s="113"/>
      <c r="T463" s="114"/>
      <c r="U463" s="113"/>
      <c r="V463" s="108"/>
      <c r="W463" s="108"/>
      <c r="X463" s="108"/>
      <c r="Y463" s="108"/>
      <c r="Z463" s="108"/>
      <c r="AA463" s="108"/>
      <c r="AB463" s="108"/>
      <c r="AC463" s="108"/>
      <c r="AD463" s="108"/>
      <c r="AE463" s="108" t="s">
        <v>124</v>
      </c>
      <c r="AF463" s="108">
        <v>0</v>
      </c>
      <c r="AG463" s="108"/>
      <c r="AH463" s="108"/>
      <c r="AI463" s="108"/>
      <c r="AJ463" s="108"/>
      <c r="AK463" s="108"/>
      <c r="AL463" s="108"/>
      <c r="AM463" s="108"/>
      <c r="AN463" s="108"/>
      <c r="AO463" s="108"/>
      <c r="AP463" s="108"/>
      <c r="AQ463" s="108"/>
      <c r="AR463" s="108"/>
      <c r="AS463" s="108"/>
      <c r="AT463" s="108"/>
      <c r="AU463" s="108"/>
      <c r="AV463" s="108"/>
      <c r="AW463" s="108"/>
      <c r="AX463" s="108"/>
      <c r="AY463" s="108"/>
      <c r="AZ463" s="108"/>
      <c r="BA463" s="108"/>
      <c r="BB463" s="108"/>
      <c r="BC463" s="108"/>
      <c r="BD463" s="108"/>
      <c r="BE463" s="108"/>
      <c r="BF463" s="108"/>
      <c r="BG463" s="108"/>
      <c r="BH463" s="108"/>
    </row>
    <row r="464" spans="1:60" outlineLevel="1">
      <c r="A464" s="109"/>
      <c r="B464" s="109"/>
      <c r="C464" s="137" t="s">
        <v>456</v>
      </c>
      <c r="D464" s="115"/>
      <c r="E464" s="119">
        <v>1.8</v>
      </c>
      <c r="F464" s="122"/>
      <c r="G464" s="122"/>
      <c r="H464" s="122"/>
      <c r="I464" s="122"/>
      <c r="J464" s="122"/>
      <c r="K464" s="122"/>
      <c r="L464" s="122"/>
      <c r="M464" s="122"/>
      <c r="N464" s="113"/>
      <c r="O464" s="113"/>
      <c r="P464" s="113"/>
      <c r="Q464" s="113"/>
      <c r="R464" s="113"/>
      <c r="S464" s="113"/>
      <c r="T464" s="114"/>
      <c r="U464" s="113"/>
      <c r="V464" s="108"/>
      <c r="W464" s="108"/>
      <c r="X464" s="108"/>
      <c r="Y464" s="108"/>
      <c r="Z464" s="108"/>
      <c r="AA464" s="108"/>
      <c r="AB464" s="108"/>
      <c r="AC464" s="108"/>
      <c r="AD464" s="108"/>
      <c r="AE464" s="108" t="s">
        <v>124</v>
      </c>
      <c r="AF464" s="108">
        <v>0</v>
      </c>
      <c r="AG464" s="108"/>
      <c r="AH464" s="108"/>
      <c r="AI464" s="108"/>
      <c r="AJ464" s="108"/>
      <c r="AK464" s="108"/>
      <c r="AL464" s="108"/>
      <c r="AM464" s="108"/>
      <c r="AN464" s="108"/>
      <c r="AO464" s="108"/>
      <c r="AP464" s="108"/>
      <c r="AQ464" s="108"/>
      <c r="AR464" s="108"/>
      <c r="AS464" s="108"/>
      <c r="AT464" s="108"/>
      <c r="AU464" s="108"/>
      <c r="AV464" s="108"/>
      <c r="AW464" s="108"/>
      <c r="AX464" s="108"/>
      <c r="AY464" s="108"/>
      <c r="AZ464" s="108"/>
      <c r="BA464" s="108"/>
      <c r="BB464" s="108"/>
      <c r="BC464" s="108"/>
      <c r="BD464" s="108"/>
      <c r="BE464" s="108"/>
      <c r="BF464" s="108"/>
      <c r="BG464" s="108"/>
      <c r="BH464" s="108"/>
    </row>
    <row r="465" spans="1:60" outlineLevel="1">
      <c r="A465" s="109"/>
      <c r="B465" s="109"/>
      <c r="C465" s="137" t="s">
        <v>457</v>
      </c>
      <c r="D465" s="115"/>
      <c r="E465" s="119">
        <v>1.9</v>
      </c>
      <c r="F465" s="122"/>
      <c r="G465" s="122"/>
      <c r="H465" s="122"/>
      <c r="I465" s="122"/>
      <c r="J465" s="122"/>
      <c r="K465" s="122"/>
      <c r="L465" s="122"/>
      <c r="M465" s="122"/>
      <c r="N465" s="113"/>
      <c r="O465" s="113"/>
      <c r="P465" s="113"/>
      <c r="Q465" s="113"/>
      <c r="R465" s="113"/>
      <c r="S465" s="113"/>
      <c r="T465" s="114"/>
      <c r="U465" s="113"/>
      <c r="V465" s="108"/>
      <c r="W465" s="108"/>
      <c r="X465" s="108"/>
      <c r="Y465" s="108"/>
      <c r="Z465" s="108"/>
      <c r="AA465" s="108"/>
      <c r="AB465" s="108"/>
      <c r="AC465" s="108"/>
      <c r="AD465" s="108"/>
      <c r="AE465" s="108" t="s">
        <v>124</v>
      </c>
      <c r="AF465" s="108">
        <v>0</v>
      </c>
      <c r="AG465" s="108"/>
      <c r="AH465" s="108"/>
      <c r="AI465" s="108"/>
      <c r="AJ465" s="108"/>
      <c r="AK465" s="108"/>
      <c r="AL465" s="108"/>
      <c r="AM465" s="108"/>
      <c r="AN465" s="108"/>
      <c r="AO465" s="108"/>
      <c r="AP465" s="108"/>
      <c r="AQ465" s="108"/>
      <c r="AR465" s="108"/>
      <c r="AS465" s="108"/>
      <c r="AT465" s="108"/>
      <c r="AU465" s="108"/>
      <c r="AV465" s="108"/>
      <c r="AW465" s="108"/>
      <c r="AX465" s="108"/>
      <c r="AY465" s="108"/>
      <c r="AZ465" s="108"/>
      <c r="BA465" s="108"/>
      <c r="BB465" s="108"/>
      <c r="BC465" s="108"/>
      <c r="BD465" s="108"/>
      <c r="BE465" s="108"/>
      <c r="BF465" s="108"/>
      <c r="BG465" s="108"/>
      <c r="BH465" s="108"/>
    </row>
    <row r="466" spans="1:60" outlineLevel="1">
      <c r="A466" s="109"/>
      <c r="B466" s="109"/>
      <c r="C466" s="137" t="s">
        <v>458</v>
      </c>
      <c r="D466" s="115"/>
      <c r="E466" s="119">
        <v>5</v>
      </c>
      <c r="F466" s="122"/>
      <c r="G466" s="122"/>
      <c r="H466" s="122"/>
      <c r="I466" s="122"/>
      <c r="J466" s="122"/>
      <c r="K466" s="122"/>
      <c r="L466" s="122"/>
      <c r="M466" s="122"/>
      <c r="N466" s="113"/>
      <c r="O466" s="113"/>
      <c r="P466" s="113"/>
      <c r="Q466" s="113"/>
      <c r="R466" s="113"/>
      <c r="S466" s="113"/>
      <c r="T466" s="114"/>
      <c r="U466" s="113"/>
      <c r="V466" s="108"/>
      <c r="W466" s="108"/>
      <c r="X466" s="108"/>
      <c r="Y466" s="108"/>
      <c r="Z466" s="108"/>
      <c r="AA466" s="108"/>
      <c r="AB466" s="108"/>
      <c r="AC466" s="108"/>
      <c r="AD466" s="108"/>
      <c r="AE466" s="108" t="s">
        <v>124</v>
      </c>
      <c r="AF466" s="108">
        <v>0</v>
      </c>
      <c r="AG466" s="108"/>
      <c r="AH466" s="108"/>
      <c r="AI466" s="108"/>
      <c r="AJ466" s="108"/>
      <c r="AK466" s="108"/>
      <c r="AL466" s="108"/>
      <c r="AM466" s="108"/>
      <c r="AN466" s="108"/>
      <c r="AO466" s="108"/>
      <c r="AP466" s="108"/>
      <c r="AQ466" s="108"/>
      <c r="AR466" s="108"/>
      <c r="AS466" s="108"/>
      <c r="AT466" s="108"/>
      <c r="AU466" s="108"/>
      <c r="AV466" s="108"/>
      <c r="AW466" s="108"/>
      <c r="AX466" s="108"/>
      <c r="AY466" s="108"/>
      <c r="AZ466" s="108"/>
      <c r="BA466" s="108"/>
      <c r="BB466" s="108"/>
      <c r="BC466" s="108"/>
      <c r="BD466" s="108"/>
      <c r="BE466" s="108"/>
      <c r="BF466" s="108"/>
      <c r="BG466" s="108"/>
      <c r="BH466" s="108"/>
    </row>
    <row r="467" spans="1:60" outlineLevel="1">
      <c r="A467" s="109"/>
      <c r="B467" s="109"/>
      <c r="C467" s="137" t="s">
        <v>459</v>
      </c>
      <c r="D467" s="115"/>
      <c r="E467" s="119">
        <v>9.4</v>
      </c>
      <c r="F467" s="122"/>
      <c r="G467" s="122"/>
      <c r="H467" s="122"/>
      <c r="I467" s="122"/>
      <c r="J467" s="122"/>
      <c r="K467" s="122"/>
      <c r="L467" s="122"/>
      <c r="M467" s="122"/>
      <c r="N467" s="113"/>
      <c r="O467" s="113"/>
      <c r="P467" s="113"/>
      <c r="Q467" s="113"/>
      <c r="R467" s="113"/>
      <c r="S467" s="113"/>
      <c r="T467" s="114"/>
      <c r="U467" s="113"/>
      <c r="V467" s="108"/>
      <c r="W467" s="108"/>
      <c r="X467" s="108"/>
      <c r="Y467" s="108"/>
      <c r="Z467" s="108"/>
      <c r="AA467" s="108"/>
      <c r="AB467" s="108"/>
      <c r="AC467" s="108"/>
      <c r="AD467" s="108"/>
      <c r="AE467" s="108" t="s">
        <v>124</v>
      </c>
      <c r="AF467" s="108">
        <v>0</v>
      </c>
      <c r="AG467" s="108"/>
      <c r="AH467" s="108"/>
      <c r="AI467" s="108"/>
      <c r="AJ467" s="108"/>
      <c r="AK467" s="108"/>
      <c r="AL467" s="108"/>
      <c r="AM467" s="108"/>
      <c r="AN467" s="108"/>
      <c r="AO467" s="108"/>
      <c r="AP467" s="108"/>
      <c r="AQ467" s="108"/>
      <c r="AR467" s="108"/>
      <c r="AS467" s="108"/>
      <c r="AT467" s="108"/>
      <c r="AU467" s="108"/>
      <c r="AV467" s="108"/>
      <c r="AW467" s="108"/>
      <c r="AX467" s="108"/>
      <c r="AY467" s="108"/>
      <c r="AZ467" s="108"/>
      <c r="BA467" s="108"/>
      <c r="BB467" s="108"/>
      <c r="BC467" s="108"/>
      <c r="BD467" s="108"/>
      <c r="BE467" s="108"/>
      <c r="BF467" s="108"/>
      <c r="BG467" s="108"/>
      <c r="BH467" s="108"/>
    </row>
    <row r="468" spans="1:60" outlineLevel="1">
      <c r="A468" s="109"/>
      <c r="B468" s="109"/>
      <c r="C468" s="137" t="s">
        <v>460</v>
      </c>
      <c r="D468" s="115"/>
      <c r="E468" s="119">
        <v>9.6</v>
      </c>
      <c r="F468" s="122"/>
      <c r="G468" s="122"/>
      <c r="H468" s="122"/>
      <c r="I468" s="122"/>
      <c r="J468" s="122"/>
      <c r="K468" s="122"/>
      <c r="L468" s="122"/>
      <c r="M468" s="122"/>
      <c r="N468" s="113"/>
      <c r="O468" s="113"/>
      <c r="P468" s="113"/>
      <c r="Q468" s="113"/>
      <c r="R468" s="113"/>
      <c r="S468" s="113"/>
      <c r="T468" s="114"/>
      <c r="U468" s="113"/>
      <c r="V468" s="108"/>
      <c r="W468" s="108"/>
      <c r="X468" s="108"/>
      <c r="Y468" s="108"/>
      <c r="Z468" s="108"/>
      <c r="AA468" s="108"/>
      <c r="AB468" s="108"/>
      <c r="AC468" s="108"/>
      <c r="AD468" s="108"/>
      <c r="AE468" s="108" t="s">
        <v>124</v>
      </c>
      <c r="AF468" s="108">
        <v>0</v>
      </c>
      <c r="AG468" s="108"/>
      <c r="AH468" s="108"/>
      <c r="AI468" s="108"/>
      <c r="AJ468" s="108"/>
      <c r="AK468" s="108"/>
      <c r="AL468" s="108"/>
      <c r="AM468" s="108"/>
      <c r="AN468" s="108"/>
      <c r="AO468" s="108"/>
      <c r="AP468" s="108"/>
      <c r="AQ468" s="108"/>
      <c r="AR468" s="108"/>
      <c r="AS468" s="108"/>
      <c r="AT468" s="108"/>
      <c r="AU468" s="108"/>
      <c r="AV468" s="108"/>
      <c r="AW468" s="108"/>
      <c r="AX468" s="108"/>
      <c r="AY468" s="108"/>
      <c r="AZ468" s="108"/>
      <c r="BA468" s="108"/>
      <c r="BB468" s="108"/>
      <c r="BC468" s="108"/>
      <c r="BD468" s="108"/>
      <c r="BE468" s="108"/>
      <c r="BF468" s="108"/>
      <c r="BG468" s="108"/>
      <c r="BH468" s="108"/>
    </row>
    <row r="469" spans="1:60" outlineLevel="1">
      <c r="A469" s="109"/>
      <c r="B469" s="109"/>
      <c r="C469" s="137" t="s">
        <v>461</v>
      </c>
      <c r="D469" s="115"/>
      <c r="E469" s="119">
        <v>3.6</v>
      </c>
      <c r="F469" s="122"/>
      <c r="G469" s="122"/>
      <c r="H469" s="122"/>
      <c r="I469" s="122"/>
      <c r="J469" s="122"/>
      <c r="K469" s="122"/>
      <c r="L469" s="122"/>
      <c r="M469" s="122"/>
      <c r="N469" s="113"/>
      <c r="O469" s="113"/>
      <c r="P469" s="113"/>
      <c r="Q469" s="113"/>
      <c r="R469" s="113"/>
      <c r="S469" s="113"/>
      <c r="T469" s="114"/>
      <c r="U469" s="113"/>
      <c r="V469" s="108"/>
      <c r="W469" s="108"/>
      <c r="X469" s="108"/>
      <c r="Y469" s="108"/>
      <c r="Z469" s="108"/>
      <c r="AA469" s="108"/>
      <c r="AB469" s="108"/>
      <c r="AC469" s="108"/>
      <c r="AD469" s="108"/>
      <c r="AE469" s="108" t="s">
        <v>124</v>
      </c>
      <c r="AF469" s="108">
        <v>0</v>
      </c>
      <c r="AG469" s="108"/>
      <c r="AH469" s="108"/>
      <c r="AI469" s="108"/>
      <c r="AJ469" s="108"/>
      <c r="AK469" s="108"/>
      <c r="AL469" s="108"/>
      <c r="AM469" s="108"/>
      <c r="AN469" s="108"/>
      <c r="AO469" s="108"/>
      <c r="AP469" s="108"/>
      <c r="AQ469" s="108"/>
      <c r="AR469" s="108"/>
      <c r="AS469" s="108"/>
      <c r="AT469" s="108"/>
      <c r="AU469" s="108"/>
      <c r="AV469" s="108"/>
      <c r="AW469" s="108"/>
      <c r="AX469" s="108"/>
      <c r="AY469" s="108"/>
      <c r="AZ469" s="108"/>
      <c r="BA469" s="108"/>
      <c r="BB469" s="108"/>
      <c r="BC469" s="108"/>
      <c r="BD469" s="108"/>
      <c r="BE469" s="108"/>
      <c r="BF469" s="108"/>
      <c r="BG469" s="108"/>
      <c r="BH469" s="108"/>
    </row>
    <row r="470" spans="1:60" outlineLevel="1">
      <c r="A470" s="109"/>
      <c r="B470" s="109"/>
      <c r="C470" s="137" t="s">
        <v>462</v>
      </c>
      <c r="D470" s="115"/>
      <c r="E470" s="119">
        <v>6</v>
      </c>
      <c r="F470" s="122"/>
      <c r="G470" s="122"/>
      <c r="H470" s="122"/>
      <c r="I470" s="122"/>
      <c r="J470" s="122"/>
      <c r="K470" s="122"/>
      <c r="L470" s="122"/>
      <c r="M470" s="122"/>
      <c r="N470" s="113"/>
      <c r="O470" s="113"/>
      <c r="P470" s="113"/>
      <c r="Q470" s="113"/>
      <c r="R470" s="113"/>
      <c r="S470" s="113"/>
      <c r="T470" s="114"/>
      <c r="U470" s="113"/>
      <c r="V470" s="108"/>
      <c r="W470" s="108"/>
      <c r="X470" s="108"/>
      <c r="Y470" s="108"/>
      <c r="Z470" s="108"/>
      <c r="AA470" s="108"/>
      <c r="AB470" s="108"/>
      <c r="AC470" s="108"/>
      <c r="AD470" s="108"/>
      <c r="AE470" s="108" t="s">
        <v>124</v>
      </c>
      <c r="AF470" s="108">
        <v>0</v>
      </c>
      <c r="AG470" s="108"/>
      <c r="AH470" s="108"/>
      <c r="AI470" s="108"/>
      <c r="AJ470" s="108"/>
      <c r="AK470" s="108"/>
      <c r="AL470" s="108"/>
      <c r="AM470" s="108"/>
      <c r="AN470" s="108"/>
      <c r="AO470" s="108"/>
      <c r="AP470" s="108"/>
      <c r="AQ470" s="108"/>
      <c r="AR470" s="108"/>
      <c r="AS470" s="108"/>
      <c r="AT470" s="108"/>
      <c r="AU470" s="108"/>
      <c r="AV470" s="108"/>
      <c r="AW470" s="108"/>
      <c r="AX470" s="108"/>
      <c r="AY470" s="108"/>
      <c r="AZ470" s="108"/>
      <c r="BA470" s="108"/>
      <c r="BB470" s="108"/>
      <c r="BC470" s="108"/>
      <c r="BD470" s="108"/>
      <c r="BE470" s="108"/>
      <c r="BF470" s="108"/>
      <c r="BG470" s="108"/>
      <c r="BH470" s="108"/>
    </row>
    <row r="471" spans="1:60" outlineLevel="1">
      <c r="A471" s="109"/>
      <c r="B471" s="109"/>
      <c r="C471" s="137" t="s">
        <v>463</v>
      </c>
      <c r="D471" s="115"/>
      <c r="E471" s="119">
        <v>3</v>
      </c>
      <c r="F471" s="122"/>
      <c r="G471" s="122"/>
      <c r="H471" s="122"/>
      <c r="I471" s="122"/>
      <c r="J471" s="122"/>
      <c r="K471" s="122"/>
      <c r="L471" s="122"/>
      <c r="M471" s="122"/>
      <c r="N471" s="113"/>
      <c r="O471" s="113"/>
      <c r="P471" s="113"/>
      <c r="Q471" s="113"/>
      <c r="R471" s="113"/>
      <c r="S471" s="113"/>
      <c r="T471" s="114"/>
      <c r="U471" s="113"/>
      <c r="V471" s="108"/>
      <c r="W471" s="108"/>
      <c r="X471" s="108"/>
      <c r="Y471" s="108"/>
      <c r="Z471" s="108"/>
      <c r="AA471" s="108"/>
      <c r="AB471" s="108"/>
      <c r="AC471" s="108"/>
      <c r="AD471" s="108"/>
      <c r="AE471" s="108" t="s">
        <v>124</v>
      </c>
      <c r="AF471" s="108">
        <v>0</v>
      </c>
      <c r="AG471" s="108"/>
      <c r="AH471" s="108"/>
      <c r="AI471" s="108"/>
      <c r="AJ471" s="108"/>
      <c r="AK471" s="108"/>
      <c r="AL471" s="108"/>
      <c r="AM471" s="108"/>
      <c r="AN471" s="108"/>
      <c r="AO471" s="108"/>
      <c r="AP471" s="108"/>
      <c r="AQ471" s="108"/>
      <c r="AR471" s="108"/>
      <c r="AS471" s="108"/>
      <c r="AT471" s="108"/>
      <c r="AU471" s="108"/>
      <c r="AV471" s="108"/>
      <c r="AW471" s="108"/>
      <c r="AX471" s="108"/>
      <c r="AY471" s="108"/>
      <c r="AZ471" s="108"/>
      <c r="BA471" s="108"/>
      <c r="BB471" s="108"/>
      <c r="BC471" s="108"/>
      <c r="BD471" s="108"/>
      <c r="BE471" s="108"/>
      <c r="BF471" s="108"/>
      <c r="BG471" s="108"/>
      <c r="BH471" s="108"/>
    </row>
    <row r="472" spans="1:60" outlineLevel="1">
      <c r="A472" s="109"/>
      <c r="B472" s="109"/>
      <c r="C472" s="137" t="s">
        <v>464</v>
      </c>
      <c r="D472" s="115"/>
      <c r="E472" s="119">
        <v>1.8</v>
      </c>
      <c r="F472" s="122"/>
      <c r="G472" s="122"/>
      <c r="H472" s="122"/>
      <c r="I472" s="122"/>
      <c r="J472" s="122"/>
      <c r="K472" s="122"/>
      <c r="L472" s="122"/>
      <c r="M472" s="122"/>
      <c r="N472" s="113"/>
      <c r="O472" s="113"/>
      <c r="P472" s="113"/>
      <c r="Q472" s="113"/>
      <c r="R472" s="113"/>
      <c r="S472" s="113"/>
      <c r="T472" s="114"/>
      <c r="U472" s="113"/>
      <c r="V472" s="108"/>
      <c r="W472" s="108"/>
      <c r="X472" s="108"/>
      <c r="Y472" s="108"/>
      <c r="Z472" s="108"/>
      <c r="AA472" s="108"/>
      <c r="AB472" s="108"/>
      <c r="AC472" s="108"/>
      <c r="AD472" s="108"/>
      <c r="AE472" s="108" t="s">
        <v>124</v>
      </c>
      <c r="AF472" s="108">
        <v>0</v>
      </c>
      <c r="AG472" s="108"/>
      <c r="AH472" s="108"/>
      <c r="AI472" s="108"/>
      <c r="AJ472" s="108"/>
      <c r="AK472" s="108"/>
      <c r="AL472" s="108"/>
      <c r="AM472" s="108"/>
      <c r="AN472" s="108"/>
      <c r="AO472" s="108"/>
      <c r="AP472" s="108"/>
      <c r="AQ472" s="108"/>
      <c r="AR472" s="108"/>
      <c r="AS472" s="108"/>
      <c r="AT472" s="108"/>
      <c r="AU472" s="108"/>
      <c r="AV472" s="108"/>
      <c r="AW472" s="108"/>
      <c r="AX472" s="108"/>
      <c r="AY472" s="108"/>
      <c r="AZ472" s="108"/>
      <c r="BA472" s="108"/>
      <c r="BB472" s="108"/>
      <c r="BC472" s="108"/>
      <c r="BD472" s="108"/>
      <c r="BE472" s="108"/>
      <c r="BF472" s="108"/>
      <c r="BG472" s="108"/>
      <c r="BH472" s="108"/>
    </row>
    <row r="473" spans="1:60" outlineLevel="1">
      <c r="A473" s="109"/>
      <c r="B473" s="109"/>
      <c r="C473" s="137" t="s">
        <v>465</v>
      </c>
      <c r="D473" s="115"/>
      <c r="E473" s="119">
        <v>3</v>
      </c>
      <c r="F473" s="122"/>
      <c r="G473" s="122"/>
      <c r="H473" s="122"/>
      <c r="I473" s="122"/>
      <c r="J473" s="122"/>
      <c r="K473" s="122"/>
      <c r="L473" s="122"/>
      <c r="M473" s="122"/>
      <c r="N473" s="113"/>
      <c r="O473" s="113"/>
      <c r="P473" s="113"/>
      <c r="Q473" s="113"/>
      <c r="R473" s="113"/>
      <c r="S473" s="113"/>
      <c r="T473" s="114"/>
      <c r="U473" s="113"/>
      <c r="V473" s="108"/>
      <c r="W473" s="108"/>
      <c r="X473" s="108"/>
      <c r="Y473" s="108"/>
      <c r="Z473" s="108"/>
      <c r="AA473" s="108"/>
      <c r="AB473" s="108"/>
      <c r="AC473" s="108"/>
      <c r="AD473" s="108"/>
      <c r="AE473" s="108" t="s">
        <v>124</v>
      </c>
      <c r="AF473" s="108">
        <v>0</v>
      </c>
      <c r="AG473" s="108"/>
      <c r="AH473" s="108"/>
      <c r="AI473" s="108"/>
      <c r="AJ473" s="108"/>
      <c r="AK473" s="108"/>
      <c r="AL473" s="108"/>
      <c r="AM473" s="108"/>
      <c r="AN473" s="108"/>
      <c r="AO473" s="108"/>
      <c r="AP473" s="108"/>
      <c r="AQ473" s="108"/>
      <c r="AR473" s="108"/>
      <c r="AS473" s="108"/>
      <c r="AT473" s="108"/>
      <c r="AU473" s="108"/>
      <c r="AV473" s="108"/>
      <c r="AW473" s="108"/>
      <c r="AX473" s="108"/>
      <c r="AY473" s="108"/>
      <c r="AZ473" s="108"/>
      <c r="BA473" s="108"/>
      <c r="BB473" s="108"/>
      <c r="BC473" s="108"/>
      <c r="BD473" s="108"/>
      <c r="BE473" s="108"/>
      <c r="BF473" s="108"/>
      <c r="BG473" s="108"/>
      <c r="BH473" s="108"/>
    </row>
    <row r="474" spans="1:60" outlineLevel="1">
      <c r="A474" s="109">
        <v>58</v>
      </c>
      <c r="B474" s="109" t="s">
        <v>472</v>
      </c>
      <c r="C474" s="136" t="s">
        <v>473</v>
      </c>
      <c r="D474" s="113" t="s">
        <v>212</v>
      </c>
      <c r="E474" s="118">
        <v>37.880000000000003</v>
      </c>
      <c r="F474" s="121">
        <f>H474+J474</f>
        <v>0</v>
      </c>
      <c r="G474" s="122">
        <f>ROUND(E474*F474,2)</f>
        <v>0</v>
      </c>
      <c r="H474" s="122"/>
      <c r="I474" s="122">
        <f>ROUND(E474*H474,2)</f>
        <v>0</v>
      </c>
      <c r="J474" s="122"/>
      <c r="K474" s="122">
        <f>ROUND(E474*J474,2)</f>
        <v>0</v>
      </c>
      <c r="L474" s="122">
        <v>21</v>
      </c>
      <c r="M474" s="122">
        <f>G474*(1+L474/100)</f>
        <v>0</v>
      </c>
      <c r="N474" s="113">
        <v>0</v>
      </c>
      <c r="O474" s="113">
        <f>ROUND(E474*N474,5)</f>
        <v>0</v>
      </c>
      <c r="P474" s="113">
        <v>2.5000000000000001E-3</v>
      </c>
      <c r="Q474" s="113">
        <f>ROUND(E474*P474,5)</f>
        <v>9.4700000000000006E-2</v>
      </c>
      <c r="R474" s="113"/>
      <c r="S474" s="113"/>
      <c r="T474" s="114">
        <v>7.9350000000000004E-2</v>
      </c>
      <c r="U474" s="113">
        <f>ROUND(E474*T474,2)</f>
        <v>3.01</v>
      </c>
      <c r="V474" s="108"/>
      <c r="W474" s="108"/>
      <c r="X474" s="108"/>
      <c r="Y474" s="108"/>
      <c r="Z474" s="108"/>
      <c r="AA474" s="108"/>
      <c r="AB474" s="108"/>
      <c r="AC474" s="108"/>
      <c r="AD474" s="108"/>
      <c r="AE474" s="108" t="s">
        <v>122</v>
      </c>
      <c r="AF474" s="108"/>
      <c r="AG474" s="108"/>
      <c r="AH474" s="108"/>
      <c r="AI474" s="108"/>
      <c r="AJ474" s="108"/>
      <c r="AK474" s="108"/>
      <c r="AL474" s="108"/>
      <c r="AM474" s="108"/>
      <c r="AN474" s="108"/>
      <c r="AO474" s="108"/>
      <c r="AP474" s="108"/>
      <c r="AQ474" s="108"/>
      <c r="AR474" s="108"/>
      <c r="AS474" s="108"/>
      <c r="AT474" s="108"/>
      <c r="AU474" s="108"/>
      <c r="AV474" s="108"/>
      <c r="AW474" s="108"/>
      <c r="AX474" s="108"/>
      <c r="AY474" s="108"/>
      <c r="AZ474" s="108"/>
      <c r="BA474" s="108"/>
      <c r="BB474" s="108"/>
      <c r="BC474" s="108"/>
      <c r="BD474" s="108"/>
      <c r="BE474" s="108"/>
      <c r="BF474" s="108"/>
      <c r="BG474" s="108"/>
      <c r="BH474" s="108"/>
    </row>
    <row r="475" spans="1:60" outlineLevel="1">
      <c r="A475" s="109"/>
      <c r="B475" s="109"/>
      <c r="C475" s="137" t="s">
        <v>474</v>
      </c>
      <c r="D475" s="115"/>
      <c r="E475" s="119">
        <v>14.2</v>
      </c>
      <c r="F475" s="122"/>
      <c r="G475" s="122"/>
      <c r="H475" s="122"/>
      <c r="I475" s="122"/>
      <c r="J475" s="122"/>
      <c r="K475" s="122"/>
      <c r="L475" s="122"/>
      <c r="M475" s="122"/>
      <c r="N475" s="113"/>
      <c r="O475" s="113"/>
      <c r="P475" s="113"/>
      <c r="Q475" s="113"/>
      <c r="R475" s="113"/>
      <c r="S475" s="113"/>
      <c r="T475" s="114"/>
      <c r="U475" s="113"/>
      <c r="V475" s="108"/>
      <c r="W475" s="108"/>
      <c r="X475" s="108"/>
      <c r="Y475" s="108"/>
      <c r="Z475" s="108"/>
      <c r="AA475" s="108"/>
      <c r="AB475" s="108"/>
      <c r="AC475" s="108"/>
      <c r="AD475" s="108"/>
      <c r="AE475" s="108" t="s">
        <v>124</v>
      </c>
      <c r="AF475" s="108">
        <v>0</v>
      </c>
      <c r="AG475" s="108"/>
      <c r="AH475" s="108"/>
      <c r="AI475" s="108"/>
      <c r="AJ475" s="108"/>
      <c r="AK475" s="108"/>
      <c r="AL475" s="108"/>
      <c r="AM475" s="108"/>
      <c r="AN475" s="108"/>
      <c r="AO475" s="108"/>
      <c r="AP475" s="108"/>
      <c r="AQ475" s="108"/>
      <c r="AR475" s="108"/>
      <c r="AS475" s="108"/>
      <c r="AT475" s="108"/>
      <c r="AU475" s="108"/>
      <c r="AV475" s="108"/>
      <c r="AW475" s="108"/>
      <c r="AX475" s="108"/>
      <c r="AY475" s="108"/>
      <c r="AZ475" s="108"/>
      <c r="BA475" s="108"/>
      <c r="BB475" s="108"/>
      <c r="BC475" s="108"/>
      <c r="BD475" s="108"/>
      <c r="BE475" s="108"/>
      <c r="BF475" s="108"/>
      <c r="BG475" s="108"/>
      <c r="BH475" s="108"/>
    </row>
    <row r="476" spans="1:60" outlineLevel="1">
      <c r="A476" s="109"/>
      <c r="B476" s="109"/>
      <c r="C476" s="137" t="s">
        <v>475</v>
      </c>
      <c r="D476" s="115"/>
      <c r="E476" s="119">
        <v>4.5999999999999996</v>
      </c>
      <c r="F476" s="122"/>
      <c r="G476" s="122"/>
      <c r="H476" s="122"/>
      <c r="I476" s="122"/>
      <c r="J476" s="122"/>
      <c r="K476" s="122"/>
      <c r="L476" s="122"/>
      <c r="M476" s="122"/>
      <c r="N476" s="113"/>
      <c r="O476" s="113"/>
      <c r="P476" s="113"/>
      <c r="Q476" s="113"/>
      <c r="R476" s="113"/>
      <c r="S476" s="113"/>
      <c r="T476" s="114"/>
      <c r="U476" s="113"/>
      <c r="V476" s="108"/>
      <c r="W476" s="108"/>
      <c r="X476" s="108"/>
      <c r="Y476" s="108"/>
      <c r="Z476" s="108"/>
      <c r="AA476" s="108"/>
      <c r="AB476" s="108"/>
      <c r="AC476" s="108"/>
      <c r="AD476" s="108"/>
      <c r="AE476" s="108" t="s">
        <v>124</v>
      </c>
      <c r="AF476" s="108">
        <v>0</v>
      </c>
      <c r="AG476" s="108"/>
      <c r="AH476" s="108"/>
      <c r="AI476" s="108"/>
      <c r="AJ476" s="108"/>
      <c r="AK476" s="108"/>
      <c r="AL476" s="108"/>
      <c r="AM476" s="108"/>
      <c r="AN476" s="108"/>
      <c r="AO476" s="108"/>
      <c r="AP476" s="108"/>
      <c r="AQ476" s="108"/>
      <c r="AR476" s="108"/>
      <c r="AS476" s="108"/>
      <c r="AT476" s="108"/>
      <c r="AU476" s="108"/>
      <c r="AV476" s="108"/>
      <c r="AW476" s="108"/>
      <c r="AX476" s="108"/>
      <c r="AY476" s="108"/>
      <c r="AZ476" s="108"/>
      <c r="BA476" s="108"/>
      <c r="BB476" s="108"/>
      <c r="BC476" s="108"/>
      <c r="BD476" s="108"/>
      <c r="BE476" s="108"/>
      <c r="BF476" s="108"/>
      <c r="BG476" s="108"/>
      <c r="BH476" s="108"/>
    </row>
    <row r="477" spans="1:60" outlineLevel="1">
      <c r="A477" s="109"/>
      <c r="B477" s="109"/>
      <c r="C477" s="137" t="s">
        <v>436</v>
      </c>
      <c r="D477" s="115"/>
      <c r="E477" s="119">
        <v>14.48</v>
      </c>
      <c r="F477" s="122"/>
      <c r="G477" s="122"/>
      <c r="H477" s="122"/>
      <c r="I477" s="122"/>
      <c r="J477" s="122"/>
      <c r="K477" s="122"/>
      <c r="L477" s="122"/>
      <c r="M477" s="122"/>
      <c r="N477" s="113"/>
      <c r="O477" s="113"/>
      <c r="P477" s="113"/>
      <c r="Q477" s="113"/>
      <c r="R477" s="113"/>
      <c r="S477" s="113"/>
      <c r="T477" s="114"/>
      <c r="U477" s="113"/>
      <c r="V477" s="108"/>
      <c r="W477" s="108"/>
      <c r="X477" s="108"/>
      <c r="Y477" s="108"/>
      <c r="Z477" s="108"/>
      <c r="AA477" s="108"/>
      <c r="AB477" s="108"/>
      <c r="AC477" s="108"/>
      <c r="AD477" s="108"/>
      <c r="AE477" s="108" t="s">
        <v>124</v>
      </c>
      <c r="AF477" s="108">
        <v>0</v>
      </c>
      <c r="AG477" s="108"/>
      <c r="AH477" s="108"/>
      <c r="AI477" s="108"/>
      <c r="AJ477" s="108"/>
      <c r="AK477" s="108"/>
      <c r="AL477" s="108"/>
      <c r="AM477" s="108"/>
      <c r="AN477" s="108"/>
      <c r="AO477" s="108"/>
      <c r="AP477" s="108"/>
      <c r="AQ477" s="108"/>
      <c r="AR477" s="108"/>
      <c r="AS477" s="108"/>
      <c r="AT477" s="108"/>
      <c r="AU477" s="108"/>
      <c r="AV477" s="108"/>
      <c r="AW477" s="108"/>
      <c r="AX477" s="108"/>
      <c r="AY477" s="108"/>
      <c r="AZ477" s="108"/>
      <c r="BA477" s="108"/>
      <c r="BB477" s="108"/>
      <c r="BC477" s="108"/>
      <c r="BD477" s="108"/>
      <c r="BE477" s="108"/>
      <c r="BF477" s="108"/>
      <c r="BG477" s="108"/>
      <c r="BH477" s="108"/>
    </row>
    <row r="478" spans="1:60" outlineLevel="1">
      <c r="A478" s="109"/>
      <c r="B478" s="109"/>
      <c r="C478" s="137" t="s">
        <v>476</v>
      </c>
      <c r="D478" s="115"/>
      <c r="E478" s="119">
        <v>2.2999999999999998</v>
      </c>
      <c r="F478" s="122"/>
      <c r="G478" s="122"/>
      <c r="H478" s="122"/>
      <c r="I478" s="122"/>
      <c r="J478" s="122"/>
      <c r="K478" s="122"/>
      <c r="L478" s="122"/>
      <c r="M478" s="122"/>
      <c r="N478" s="113"/>
      <c r="O478" s="113"/>
      <c r="P478" s="113"/>
      <c r="Q478" s="113"/>
      <c r="R478" s="113"/>
      <c r="S478" s="113"/>
      <c r="T478" s="114"/>
      <c r="U478" s="113"/>
      <c r="V478" s="108"/>
      <c r="W478" s="108"/>
      <c r="X478" s="108"/>
      <c r="Y478" s="108"/>
      <c r="Z478" s="108"/>
      <c r="AA478" s="108"/>
      <c r="AB478" s="108"/>
      <c r="AC478" s="108"/>
      <c r="AD478" s="108"/>
      <c r="AE478" s="108" t="s">
        <v>124</v>
      </c>
      <c r="AF478" s="108">
        <v>0</v>
      </c>
      <c r="AG478" s="108"/>
      <c r="AH478" s="108"/>
      <c r="AI478" s="108"/>
      <c r="AJ478" s="108"/>
      <c r="AK478" s="108"/>
      <c r="AL478" s="108"/>
      <c r="AM478" s="108"/>
      <c r="AN478" s="108"/>
      <c r="AO478" s="108"/>
      <c r="AP478" s="108"/>
      <c r="AQ478" s="108"/>
      <c r="AR478" s="108"/>
      <c r="AS478" s="108"/>
      <c r="AT478" s="108"/>
      <c r="AU478" s="108"/>
      <c r="AV478" s="108"/>
      <c r="AW478" s="108"/>
      <c r="AX478" s="108"/>
      <c r="AY478" s="108"/>
      <c r="AZ478" s="108"/>
      <c r="BA478" s="108"/>
      <c r="BB478" s="108"/>
      <c r="BC478" s="108"/>
      <c r="BD478" s="108"/>
      <c r="BE478" s="108"/>
      <c r="BF478" s="108"/>
      <c r="BG478" s="108"/>
      <c r="BH478" s="108"/>
    </row>
    <row r="479" spans="1:60" outlineLevel="1">
      <c r="A479" s="109"/>
      <c r="B479" s="109"/>
      <c r="C479" s="137" t="s">
        <v>477</v>
      </c>
      <c r="D479" s="115"/>
      <c r="E479" s="119">
        <v>2.2999999999999998</v>
      </c>
      <c r="F479" s="122"/>
      <c r="G479" s="122"/>
      <c r="H479" s="122"/>
      <c r="I479" s="122"/>
      <c r="J479" s="122"/>
      <c r="K479" s="122"/>
      <c r="L479" s="122"/>
      <c r="M479" s="122"/>
      <c r="N479" s="113"/>
      <c r="O479" s="113"/>
      <c r="P479" s="113"/>
      <c r="Q479" s="113"/>
      <c r="R479" s="113"/>
      <c r="S479" s="113"/>
      <c r="T479" s="114"/>
      <c r="U479" s="113"/>
      <c r="V479" s="108"/>
      <c r="W479" s="108"/>
      <c r="X479" s="108"/>
      <c r="Y479" s="108"/>
      <c r="Z479" s="108"/>
      <c r="AA479" s="108"/>
      <c r="AB479" s="108"/>
      <c r="AC479" s="108"/>
      <c r="AD479" s="108"/>
      <c r="AE479" s="108" t="s">
        <v>124</v>
      </c>
      <c r="AF479" s="108">
        <v>0</v>
      </c>
      <c r="AG479" s="108"/>
      <c r="AH479" s="108"/>
      <c r="AI479" s="108"/>
      <c r="AJ479" s="108"/>
      <c r="AK479" s="108"/>
      <c r="AL479" s="108"/>
      <c r="AM479" s="108"/>
      <c r="AN479" s="108"/>
      <c r="AO479" s="108"/>
      <c r="AP479" s="108"/>
      <c r="AQ479" s="108"/>
      <c r="AR479" s="108"/>
      <c r="AS479" s="108"/>
      <c r="AT479" s="108"/>
      <c r="AU479" s="108"/>
      <c r="AV479" s="108"/>
      <c r="AW479" s="108"/>
      <c r="AX479" s="108"/>
      <c r="AY479" s="108"/>
      <c r="AZ479" s="108"/>
      <c r="BA479" s="108"/>
      <c r="BB479" s="108"/>
      <c r="BC479" s="108"/>
      <c r="BD479" s="108"/>
      <c r="BE479" s="108"/>
      <c r="BF479" s="108"/>
      <c r="BG479" s="108"/>
      <c r="BH479" s="108"/>
    </row>
    <row r="480" spans="1:60" outlineLevel="1">
      <c r="A480" s="109">
        <v>59</v>
      </c>
      <c r="B480" s="109" t="s">
        <v>478</v>
      </c>
      <c r="C480" s="136" t="s">
        <v>479</v>
      </c>
      <c r="D480" s="113" t="s">
        <v>212</v>
      </c>
      <c r="E480" s="118">
        <v>37.880000000000003</v>
      </c>
      <c r="F480" s="121">
        <f>H480+J480</f>
        <v>0</v>
      </c>
      <c r="G480" s="122">
        <f>ROUND(E480*F480,2)</f>
        <v>0</v>
      </c>
      <c r="H480" s="122"/>
      <c r="I480" s="122">
        <f>ROUND(E480*H480,2)</f>
        <v>0</v>
      </c>
      <c r="J480" s="122"/>
      <c r="K480" s="122">
        <f>ROUND(E480*J480,2)</f>
        <v>0</v>
      </c>
      <c r="L480" s="122">
        <v>21</v>
      </c>
      <c r="M480" s="122">
        <f>G480*(1+L480/100)</f>
        <v>0</v>
      </c>
      <c r="N480" s="113">
        <v>3.31E-3</v>
      </c>
      <c r="O480" s="113">
        <f>ROUND(E480*N480,5)</f>
        <v>0.12537999999999999</v>
      </c>
      <c r="P480" s="113">
        <v>0</v>
      </c>
      <c r="Q480" s="113">
        <f>ROUND(E480*P480,5)</f>
        <v>0</v>
      </c>
      <c r="R480" s="113"/>
      <c r="S480" s="113"/>
      <c r="T480" s="114">
        <v>0.5806</v>
      </c>
      <c r="U480" s="113">
        <f>ROUND(E480*T480,2)</f>
        <v>21.99</v>
      </c>
      <c r="V480" s="108"/>
      <c r="W480" s="108"/>
      <c r="X480" s="108"/>
      <c r="Y480" s="108"/>
      <c r="Z480" s="108"/>
      <c r="AA480" s="108"/>
      <c r="AB480" s="108"/>
      <c r="AC480" s="108"/>
      <c r="AD480" s="108"/>
      <c r="AE480" s="108" t="s">
        <v>122</v>
      </c>
      <c r="AF480" s="108"/>
      <c r="AG480" s="108"/>
      <c r="AH480" s="108"/>
      <c r="AI480" s="108"/>
      <c r="AJ480" s="108"/>
      <c r="AK480" s="108"/>
      <c r="AL480" s="108"/>
      <c r="AM480" s="108"/>
      <c r="AN480" s="108"/>
      <c r="AO480" s="108"/>
      <c r="AP480" s="108"/>
      <c r="AQ480" s="108"/>
      <c r="AR480" s="108"/>
      <c r="AS480" s="108"/>
      <c r="AT480" s="108"/>
      <c r="AU480" s="108"/>
      <c r="AV480" s="108"/>
      <c r="AW480" s="108"/>
      <c r="AX480" s="108"/>
      <c r="AY480" s="108"/>
      <c r="AZ480" s="108"/>
      <c r="BA480" s="108"/>
      <c r="BB480" s="108"/>
      <c r="BC480" s="108"/>
      <c r="BD480" s="108"/>
      <c r="BE480" s="108"/>
      <c r="BF480" s="108"/>
      <c r="BG480" s="108"/>
      <c r="BH480" s="108"/>
    </row>
    <row r="481" spans="1:60" outlineLevel="1">
      <c r="A481" s="109"/>
      <c r="B481" s="109"/>
      <c r="C481" s="137" t="s">
        <v>474</v>
      </c>
      <c r="D481" s="115"/>
      <c r="E481" s="119">
        <v>14.2</v>
      </c>
      <c r="F481" s="122"/>
      <c r="G481" s="122"/>
      <c r="H481" s="122"/>
      <c r="I481" s="122"/>
      <c r="J481" s="122"/>
      <c r="K481" s="122"/>
      <c r="L481" s="122"/>
      <c r="M481" s="122"/>
      <c r="N481" s="113"/>
      <c r="O481" s="113"/>
      <c r="P481" s="113"/>
      <c r="Q481" s="113"/>
      <c r="R481" s="113"/>
      <c r="S481" s="113"/>
      <c r="T481" s="114"/>
      <c r="U481" s="113"/>
      <c r="V481" s="108"/>
      <c r="W481" s="108"/>
      <c r="X481" s="108"/>
      <c r="Y481" s="108"/>
      <c r="Z481" s="108"/>
      <c r="AA481" s="108"/>
      <c r="AB481" s="108"/>
      <c r="AC481" s="108"/>
      <c r="AD481" s="108"/>
      <c r="AE481" s="108" t="s">
        <v>124</v>
      </c>
      <c r="AF481" s="108">
        <v>0</v>
      </c>
      <c r="AG481" s="108"/>
      <c r="AH481" s="108"/>
      <c r="AI481" s="108"/>
      <c r="AJ481" s="108"/>
      <c r="AK481" s="108"/>
      <c r="AL481" s="108"/>
      <c r="AM481" s="108"/>
      <c r="AN481" s="108"/>
      <c r="AO481" s="108"/>
      <c r="AP481" s="108"/>
      <c r="AQ481" s="108"/>
      <c r="AR481" s="108"/>
      <c r="AS481" s="108"/>
      <c r="AT481" s="108"/>
      <c r="AU481" s="108"/>
      <c r="AV481" s="108"/>
      <c r="AW481" s="108"/>
      <c r="AX481" s="108"/>
      <c r="AY481" s="108"/>
      <c r="AZ481" s="108"/>
      <c r="BA481" s="108"/>
      <c r="BB481" s="108"/>
      <c r="BC481" s="108"/>
      <c r="BD481" s="108"/>
      <c r="BE481" s="108"/>
      <c r="BF481" s="108"/>
      <c r="BG481" s="108"/>
      <c r="BH481" s="108"/>
    </row>
    <row r="482" spans="1:60" outlineLevel="1">
      <c r="A482" s="109"/>
      <c r="B482" s="109"/>
      <c r="C482" s="137" t="s">
        <v>475</v>
      </c>
      <c r="D482" s="115"/>
      <c r="E482" s="119">
        <v>4.5999999999999996</v>
      </c>
      <c r="F482" s="122"/>
      <c r="G482" s="122"/>
      <c r="H482" s="122"/>
      <c r="I482" s="122"/>
      <c r="J482" s="122"/>
      <c r="K482" s="122"/>
      <c r="L482" s="122"/>
      <c r="M482" s="122"/>
      <c r="N482" s="113"/>
      <c r="O482" s="113"/>
      <c r="P482" s="113"/>
      <c r="Q482" s="113"/>
      <c r="R482" s="113"/>
      <c r="S482" s="113"/>
      <c r="T482" s="114"/>
      <c r="U482" s="113"/>
      <c r="V482" s="108"/>
      <c r="W482" s="108"/>
      <c r="X482" s="108"/>
      <c r="Y482" s="108"/>
      <c r="Z482" s="108"/>
      <c r="AA482" s="108"/>
      <c r="AB482" s="108"/>
      <c r="AC482" s="108"/>
      <c r="AD482" s="108"/>
      <c r="AE482" s="108" t="s">
        <v>124</v>
      </c>
      <c r="AF482" s="108">
        <v>0</v>
      </c>
      <c r="AG482" s="108"/>
      <c r="AH482" s="108"/>
      <c r="AI482" s="108"/>
      <c r="AJ482" s="108"/>
      <c r="AK482" s="108"/>
      <c r="AL482" s="108"/>
      <c r="AM482" s="108"/>
      <c r="AN482" s="108"/>
      <c r="AO482" s="108"/>
      <c r="AP482" s="108"/>
      <c r="AQ482" s="108"/>
      <c r="AR482" s="108"/>
      <c r="AS482" s="108"/>
      <c r="AT482" s="108"/>
      <c r="AU482" s="108"/>
      <c r="AV482" s="108"/>
      <c r="AW482" s="108"/>
      <c r="AX482" s="108"/>
      <c r="AY482" s="108"/>
      <c r="AZ482" s="108"/>
      <c r="BA482" s="108"/>
      <c r="BB482" s="108"/>
      <c r="BC482" s="108"/>
      <c r="BD482" s="108"/>
      <c r="BE482" s="108"/>
      <c r="BF482" s="108"/>
      <c r="BG482" s="108"/>
      <c r="BH482" s="108"/>
    </row>
    <row r="483" spans="1:60" outlineLevel="1">
      <c r="A483" s="109"/>
      <c r="B483" s="109"/>
      <c r="C483" s="137" t="s">
        <v>436</v>
      </c>
      <c r="D483" s="115"/>
      <c r="E483" s="119">
        <v>14.48</v>
      </c>
      <c r="F483" s="122"/>
      <c r="G483" s="122"/>
      <c r="H483" s="122"/>
      <c r="I483" s="122"/>
      <c r="J483" s="122"/>
      <c r="K483" s="122"/>
      <c r="L483" s="122"/>
      <c r="M483" s="122"/>
      <c r="N483" s="113"/>
      <c r="O483" s="113"/>
      <c r="P483" s="113"/>
      <c r="Q483" s="113"/>
      <c r="R483" s="113"/>
      <c r="S483" s="113"/>
      <c r="T483" s="114"/>
      <c r="U483" s="113"/>
      <c r="V483" s="108"/>
      <c r="W483" s="108"/>
      <c r="X483" s="108"/>
      <c r="Y483" s="108"/>
      <c r="Z483" s="108"/>
      <c r="AA483" s="108"/>
      <c r="AB483" s="108"/>
      <c r="AC483" s="108"/>
      <c r="AD483" s="108"/>
      <c r="AE483" s="108" t="s">
        <v>124</v>
      </c>
      <c r="AF483" s="108">
        <v>0</v>
      </c>
      <c r="AG483" s="108"/>
      <c r="AH483" s="108"/>
      <c r="AI483" s="108"/>
      <c r="AJ483" s="108"/>
      <c r="AK483" s="108"/>
      <c r="AL483" s="108"/>
      <c r="AM483" s="108"/>
      <c r="AN483" s="108"/>
      <c r="AO483" s="108"/>
      <c r="AP483" s="108"/>
      <c r="AQ483" s="108"/>
      <c r="AR483" s="108"/>
      <c r="AS483" s="108"/>
      <c r="AT483" s="108"/>
      <c r="AU483" s="108"/>
      <c r="AV483" s="108"/>
      <c r="AW483" s="108"/>
      <c r="AX483" s="108"/>
      <c r="AY483" s="108"/>
      <c r="AZ483" s="108"/>
      <c r="BA483" s="108"/>
      <c r="BB483" s="108"/>
      <c r="BC483" s="108"/>
      <c r="BD483" s="108"/>
      <c r="BE483" s="108"/>
      <c r="BF483" s="108"/>
      <c r="BG483" s="108"/>
      <c r="BH483" s="108"/>
    </row>
    <row r="484" spans="1:60" outlineLevel="1">
      <c r="A484" s="109"/>
      <c r="B484" s="109"/>
      <c r="C484" s="137" t="s">
        <v>476</v>
      </c>
      <c r="D484" s="115"/>
      <c r="E484" s="119">
        <v>2.2999999999999998</v>
      </c>
      <c r="F484" s="122"/>
      <c r="G484" s="122"/>
      <c r="H484" s="122"/>
      <c r="I484" s="122"/>
      <c r="J484" s="122"/>
      <c r="K484" s="122"/>
      <c r="L484" s="122"/>
      <c r="M484" s="122"/>
      <c r="N484" s="113"/>
      <c r="O484" s="113"/>
      <c r="P484" s="113"/>
      <c r="Q484" s="113"/>
      <c r="R484" s="113"/>
      <c r="S484" s="113"/>
      <c r="T484" s="114"/>
      <c r="U484" s="113"/>
      <c r="V484" s="108"/>
      <c r="W484" s="108"/>
      <c r="X484" s="108"/>
      <c r="Y484" s="108"/>
      <c r="Z484" s="108"/>
      <c r="AA484" s="108"/>
      <c r="AB484" s="108"/>
      <c r="AC484" s="108"/>
      <c r="AD484" s="108"/>
      <c r="AE484" s="108" t="s">
        <v>124</v>
      </c>
      <c r="AF484" s="108">
        <v>0</v>
      </c>
      <c r="AG484" s="108"/>
      <c r="AH484" s="108"/>
      <c r="AI484" s="108"/>
      <c r="AJ484" s="108"/>
      <c r="AK484" s="108"/>
      <c r="AL484" s="108"/>
      <c r="AM484" s="108"/>
      <c r="AN484" s="108"/>
      <c r="AO484" s="108"/>
      <c r="AP484" s="108"/>
      <c r="AQ484" s="108"/>
      <c r="AR484" s="108"/>
      <c r="AS484" s="108"/>
      <c r="AT484" s="108"/>
      <c r="AU484" s="108"/>
      <c r="AV484" s="108"/>
      <c r="AW484" s="108"/>
      <c r="AX484" s="108"/>
      <c r="AY484" s="108"/>
      <c r="AZ484" s="108"/>
      <c r="BA484" s="108"/>
      <c r="BB484" s="108"/>
      <c r="BC484" s="108"/>
      <c r="BD484" s="108"/>
      <c r="BE484" s="108"/>
      <c r="BF484" s="108"/>
      <c r="BG484" s="108"/>
      <c r="BH484" s="108"/>
    </row>
    <row r="485" spans="1:60" outlineLevel="1">
      <c r="A485" s="109"/>
      <c r="B485" s="109"/>
      <c r="C485" s="137" t="s">
        <v>477</v>
      </c>
      <c r="D485" s="115"/>
      <c r="E485" s="119">
        <v>2.2999999999999998</v>
      </c>
      <c r="F485" s="122"/>
      <c r="G485" s="122"/>
      <c r="H485" s="122"/>
      <c r="I485" s="122"/>
      <c r="J485" s="122"/>
      <c r="K485" s="122"/>
      <c r="L485" s="122"/>
      <c r="M485" s="122"/>
      <c r="N485" s="113"/>
      <c r="O485" s="113"/>
      <c r="P485" s="113"/>
      <c r="Q485" s="113"/>
      <c r="R485" s="113"/>
      <c r="S485" s="113"/>
      <c r="T485" s="114"/>
      <c r="U485" s="113"/>
      <c r="V485" s="108"/>
      <c r="W485" s="108"/>
      <c r="X485" s="108"/>
      <c r="Y485" s="108"/>
      <c r="Z485" s="108"/>
      <c r="AA485" s="108"/>
      <c r="AB485" s="108"/>
      <c r="AC485" s="108"/>
      <c r="AD485" s="108"/>
      <c r="AE485" s="108" t="s">
        <v>124</v>
      </c>
      <c r="AF485" s="108">
        <v>0</v>
      </c>
      <c r="AG485" s="108"/>
      <c r="AH485" s="108"/>
      <c r="AI485" s="108"/>
      <c r="AJ485" s="108"/>
      <c r="AK485" s="108"/>
      <c r="AL485" s="108"/>
      <c r="AM485" s="108"/>
      <c r="AN485" s="108"/>
      <c r="AO485" s="108"/>
      <c r="AP485" s="108"/>
      <c r="AQ485" s="108"/>
      <c r="AR485" s="108"/>
      <c r="AS485" s="108"/>
      <c r="AT485" s="108"/>
      <c r="AU485" s="108"/>
      <c r="AV485" s="108"/>
      <c r="AW485" s="108"/>
      <c r="AX485" s="108"/>
      <c r="AY485" s="108"/>
      <c r="AZ485" s="108"/>
      <c r="BA485" s="108"/>
      <c r="BB485" s="108"/>
      <c r="BC485" s="108"/>
      <c r="BD485" s="108"/>
      <c r="BE485" s="108"/>
      <c r="BF485" s="108"/>
      <c r="BG485" s="108"/>
      <c r="BH485" s="108"/>
    </row>
    <row r="486" spans="1:60" outlineLevel="1">
      <c r="A486" s="109">
        <v>60</v>
      </c>
      <c r="B486" s="109" t="s">
        <v>480</v>
      </c>
      <c r="C486" s="136" t="s">
        <v>481</v>
      </c>
      <c r="D486" s="113" t="s">
        <v>339</v>
      </c>
      <c r="E486" s="118">
        <v>576</v>
      </c>
      <c r="F486" s="121">
        <f>H486+J486</f>
        <v>0</v>
      </c>
      <c r="G486" s="122">
        <f>ROUND(E486*F486,2)</f>
        <v>0</v>
      </c>
      <c r="H486" s="122"/>
      <c r="I486" s="122">
        <f>ROUND(E486*H486,2)</f>
        <v>0</v>
      </c>
      <c r="J486" s="122"/>
      <c r="K486" s="122">
        <f>ROUND(E486*J486,2)</f>
        <v>0</v>
      </c>
      <c r="L486" s="122">
        <v>21</v>
      </c>
      <c r="M486" s="122">
        <f>G486*(1+L486/100)</f>
        <v>0</v>
      </c>
      <c r="N486" s="113">
        <v>0</v>
      </c>
      <c r="O486" s="113">
        <f>ROUND(E486*N486,5)</f>
        <v>0</v>
      </c>
      <c r="P486" s="113">
        <v>6.8999999999999997E-4</v>
      </c>
      <c r="Q486" s="113">
        <f>ROUND(E486*P486,5)</f>
        <v>0.39744000000000002</v>
      </c>
      <c r="R486" s="113"/>
      <c r="S486" s="113"/>
      <c r="T486" s="114">
        <v>6.5549999999999997E-2</v>
      </c>
      <c r="U486" s="113">
        <f>ROUND(E486*T486,2)</f>
        <v>37.76</v>
      </c>
      <c r="V486" s="108"/>
      <c r="W486" s="108"/>
      <c r="X486" s="108"/>
      <c r="Y486" s="108"/>
      <c r="Z486" s="108"/>
      <c r="AA486" s="108"/>
      <c r="AB486" s="108"/>
      <c r="AC486" s="108"/>
      <c r="AD486" s="108"/>
      <c r="AE486" s="108" t="s">
        <v>122</v>
      </c>
      <c r="AF486" s="108"/>
      <c r="AG486" s="108"/>
      <c r="AH486" s="108"/>
      <c r="AI486" s="108"/>
      <c r="AJ486" s="108"/>
      <c r="AK486" s="108"/>
      <c r="AL486" s="108"/>
      <c r="AM486" s="108"/>
      <c r="AN486" s="108"/>
      <c r="AO486" s="108"/>
      <c r="AP486" s="108"/>
      <c r="AQ486" s="108"/>
      <c r="AR486" s="108"/>
      <c r="AS486" s="108"/>
      <c r="AT486" s="108"/>
      <c r="AU486" s="108"/>
      <c r="AV486" s="108"/>
      <c r="AW486" s="108"/>
      <c r="AX486" s="108"/>
      <c r="AY486" s="108"/>
      <c r="AZ486" s="108"/>
      <c r="BA486" s="108"/>
      <c r="BB486" s="108"/>
      <c r="BC486" s="108"/>
      <c r="BD486" s="108"/>
      <c r="BE486" s="108"/>
      <c r="BF486" s="108"/>
      <c r="BG486" s="108"/>
      <c r="BH486" s="108"/>
    </row>
    <row r="487" spans="1:60" outlineLevel="1">
      <c r="A487" s="109"/>
      <c r="B487" s="109"/>
      <c r="C487" s="137" t="s">
        <v>482</v>
      </c>
      <c r="D487" s="115"/>
      <c r="E487" s="119">
        <v>188</v>
      </c>
      <c r="F487" s="122"/>
      <c r="G487" s="122"/>
      <c r="H487" s="122"/>
      <c r="I487" s="122"/>
      <c r="J487" s="122"/>
      <c r="K487" s="122"/>
      <c r="L487" s="122"/>
      <c r="M487" s="122"/>
      <c r="N487" s="113"/>
      <c r="O487" s="113"/>
      <c r="P487" s="113"/>
      <c r="Q487" s="113"/>
      <c r="R487" s="113"/>
      <c r="S487" s="113"/>
      <c r="T487" s="114"/>
      <c r="U487" s="113"/>
      <c r="V487" s="108"/>
      <c r="W487" s="108"/>
      <c r="X487" s="108"/>
      <c r="Y487" s="108"/>
      <c r="Z487" s="108"/>
      <c r="AA487" s="108"/>
      <c r="AB487" s="108"/>
      <c r="AC487" s="108"/>
      <c r="AD487" s="108"/>
      <c r="AE487" s="108" t="s">
        <v>124</v>
      </c>
      <c r="AF487" s="108">
        <v>0</v>
      </c>
      <c r="AG487" s="108"/>
      <c r="AH487" s="108"/>
      <c r="AI487" s="108"/>
      <c r="AJ487" s="108"/>
      <c r="AK487" s="108"/>
      <c r="AL487" s="108"/>
      <c r="AM487" s="108"/>
      <c r="AN487" s="108"/>
      <c r="AO487" s="108"/>
      <c r="AP487" s="108"/>
      <c r="AQ487" s="108"/>
      <c r="AR487" s="108"/>
      <c r="AS487" s="108"/>
      <c r="AT487" s="108"/>
      <c r="AU487" s="108"/>
      <c r="AV487" s="108"/>
      <c r="AW487" s="108"/>
      <c r="AX487" s="108"/>
      <c r="AY487" s="108"/>
      <c r="AZ487" s="108"/>
      <c r="BA487" s="108"/>
      <c r="BB487" s="108"/>
      <c r="BC487" s="108"/>
      <c r="BD487" s="108"/>
      <c r="BE487" s="108"/>
      <c r="BF487" s="108"/>
      <c r="BG487" s="108"/>
      <c r="BH487" s="108"/>
    </row>
    <row r="488" spans="1:60" outlineLevel="1">
      <c r="A488" s="109"/>
      <c r="B488" s="109"/>
      <c r="C488" s="137" t="s">
        <v>483</v>
      </c>
      <c r="D488" s="115"/>
      <c r="E488" s="119">
        <v>112</v>
      </c>
      <c r="F488" s="122"/>
      <c r="G488" s="122"/>
      <c r="H488" s="122"/>
      <c r="I488" s="122"/>
      <c r="J488" s="122"/>
      <c r="K488" s="122"/>
      <c r="L488" s="122"/>
      <c r="M488" s="122"/>
      <c r="N488" s="113"/>
      <c r="O488" s="113"/>
      <c r="P488" s="113"/>
      <c r="Q488" s="113"/>
      <c r="R488" s="113"/>
      <c r="S488" s="113"/>
      <c r="T488" s="114"/>
      <c r="U488" s="113"/>
      <c r="V488" s="108"/>
      <c r="W488" s="108"/>
      <c r="X488" s="108"/>
      <c r="Y488" s="108"/>
      <c r="Z488" s="108"/>
      <c r="AA488" s="108"/>
      <c r="AB488" s="108"/>
      <c r="AC488" s="108"/>
      <c r="AD488" s="108"/>
      <c r="AE488" s="108" t="s">
        <v>124</v>
      </c>
      <c r="AF488" s="108">
        <v>0</v>
      </c>
      <c r="AG488" s="108"/>
      <c r="AH488" s="108"/>
      <c r="AI488" s="108"/>
      <c r="AJ488" s="108"/>
      <c r="AK488" s="108"/>
      <c r="AL488" s="108"/>
      <c r="AM488" s="108"/>
      <c r="AN488" s="108"/>
      <c r="AO488" s="108"/>
      <c r="AP488" s="108"/>
      <c r="AQ488" s="108"/>
      <c r="AR488" s="108"/>
      <c r="AS488" s="108"/>
      <c r="AT488" s="108"/>
      <c r="AU488" s="108"/>
      <c r="AV488" s="108"/>
      <c r="AW488" s="108"/>
      <c r="AX488" s="108"/>
      <c r="AY488" s="108"/>
      <c r="AZ488" s="108"/>
      <c r="BA488" s="108"/>
      <c r="BB488" s="108"/>
      <c r="BC488" s="108"/>
      <c r="BD488" s="108"/>
      <c r="BE488" s="108"/>
      <c r="BF488" s="108"/>
      <c r="BG488" s="108"/>
      <c r="BH488" s="108"/>
    </row>
    <row r="489" spans="1:60" outlineLevel="1">
      <c r="A489" s="109"/>
      <c r="B489" s="109"/>
      <c r="C489" s="137" t="s">
        <v>484</v>
      </c>
      <c r="D489" s="115"/>
      <c r="E489" s="119">
        <v>43</v>
      </c>
      <c r="F489" s="122"/>
      <c r="G489" s="122"/>
      <c r="H489" s="122"/>
      <c r="I489" s="122"/>
      <c r="J489" s="122"/>
      <c r="K489" s="122"/>
      <c r="L489" s="122"/>
      <c r="M489" s="122"/>
      <c r="N489" s="113"/>
      <c r="O489" s="113"/>
      <c r="P489" s="113"/>
      <c r="Q489" s="113"/>
      <c r="R489" s="113"/>
      <c r="S489" s="113"/>
      <c r="T489" s="114"/>
      <c r="U489" s="113"/>
      <c r="V489" s="108"/>
      <c r="W489" s="108"/>
      <c r="X489" s="108"/>
      <c r="Y489" s="108"/>
      <c r="Z489" s="108"/>
      <c r="AA489" s="108"/>
      <c r="AB489" s="108"/>
      <c r="AC489" s="108"/>
      <c r="AD489" s="108"/>
      <c r="AE489" s="108" t="s">
        <v>124</v>
      </c>
      <c r="AF489" s="108">
        <v>0</v>
      </c>
      <c r="AG489" s="108"/>
      <c r="AH489" s="108"/>
      <c r="AI489" s="108"/>
      <c r="AJ489" s="108"/>
      <c r="AK489" s="108"/>
      <c r="AL489" s="108"/>
      <c r="AM489" s="108"/>
      <c r="AN489" s="108"/>
      <c r="AO489" s="108"/>
      <c r="AP489" s="108"/>
      <c r="AQ489" s="108"/>
      <c r="AR489" s="108"/>
      <c r="AS489" s="108"/>
      <c r="AT489" s="108"/>
      <c r="AU489" s="108"/>
      <c r="AV489" s="108"/>
      <c r="AW489" s="108"/>
      <c r="AX489" s="108"/>
      <c r="AY489" s="108"/>
      <c r="AZ489" s="108"/>
      <c r="BA489" s="108"/>
      <c r="BB489" s="108"/>
      <c r="BC489" s="108"/>
      <c r="BD489" s="108"/>
      <c r="BE489" s="108"/>
      <c r="BF489" s="108"/>
      <c r="BG489" s="108"/>
      <c r="BH489" s="108"/>
    </row>
    <row r="490" spans="1:60" outlineLevel="1">
      <c r="A490" s="109"/>
      <c r="B490" s="109"/>
      <c r="C490" s="137" t="s">
        <v>485</v>
      </c>
      <c r="D490" s="115"/>
      <c r="E490" s="119">
        <v>37</v>
      </c>
      <c r="F490" s="122"/>
      <c r="G490" s="122"/>
      <c r="H490" s="122"/>
      <c r="I490" s="122"/>
      <c r="J490" s="122"/>
      <c r="K490" s="122"/>
      <c r="L490" s="122"/>
      <c r="M490" s="122"/>
      <c r="N490" s="113"/>
      <c r="O490" s="113"/>
      <c r="P490" s="113"/>
      <c r="Q490" s="113"/>
      <c r="R490" s="113"/>
      <c r="S490" s="113"/>
      <c r="T490" s="114"/>
      <c r="U490" s="113"/>
      <c r="V490" s="108"/>
      <c r="W490" s="108"/>
      <c r="X490" s="108"/>
      <c r="Y490" s="108"/>
      <c r="Z490" s="108"/>
      <c r="AA490" s="108"/>
      <c r="AB490" s="108"/>
      <c r="AC490" s="108"/>
      <c r="AD490" s="108"/>
      <c r="AE490" s="108" t="s">
        <v>124</v>
      </c>
      <c r="AF490" s="108">
        <v>0</v>
      </c>
      <c r="AG490" s="108"/>
      <c r="AH490" s="108"/>
      <c r="AI490" s="108"/>
      <c r="AJ490" s="108"/>
      <c r="AK490" s="108"/>
      <c r="AL490" s="108"/>
      <c r="AM490" s="108"/>
      <c r="AN490" s="108"/>
      <c r="AO490" s="108"/>
      <c r="AP490" s="108"/>
      <c r="AQ490" s="108"/>
      <c r="AR490" s="108"/>
      <c r="AS490" s="108"/>
      <c r="AT490" s="108"/>
      <c r="AU490" s="108"/>
      <c r="AV490" s="108"/>
      <c r="AW490" s="108"/>
      <c r="AX490" s="108"/>
      <c r="AY490" s="108"/>
      <c r="AZ490" s="108"/>
      <c r="BA490" s="108"/>
      <c r="BB490" s="108"/>
      <c r="BC490" s="108"/>
      <c r="BD490" s="108"/>
      <c r="BE490" s="108"/>
      <c r="BF490" s="108"/>
      <c r="BG490" s="108"/>
      <c r="BH490" s="108"/>
    </row>
    <row r="491" spans="1:60" outlineLevel="1">
      <c r="A491" s="109"/>
      <c r="B491" s="109"/>
      <c r="C491" s="137" t="s">
        <v>486</v>
      </c>
      <c r="D491" s="115"/>
      <c r="E491" s="119">
        <v>108</v>
      </c>
      <c r="F491" s="122"/>
      <c r="G491" s="122"/>
      <c r="H491" s="122"/>
      <c r="I491" s="122"/>
      <c r="J491" s="122"/>
      <c r="K491" s="122"/>
      <c r="L491" s="122"/>
      <c r="M491" s="122"/>
      <c r="N491" s="113"/>
      <c r="O491" s="113"/>
      <c r="P491" s="113"/>
      <c r="Q491" s="113"/>
      <c r="R491" s="113"/>
      <c r="S491" s="113"/>
      <c r="T491" s="114"/>
      <c r="U491" s="113"/>
      <c r="V491" s="108"/>
      <c r="W491" s="108"/>
      <c r="X491" s="108"/>
      <c r="Y491" s="108"/>
      <c r="Z491" s="108"/>
      <c r="AA491" s="108"/>
      <c r="AB491" s="108"/>
      <c r="AC491" s="108"/>
      <c r="AD491" s="108"/>
      <c r="AE491" s="108" t="s">
        <v>124</v>
      </c>
      <c r="AF491" s="108">
        <v>0</v>
      </c>
      <c r="AG491" s="108"/>
      <c r="AH491" s="108"/>
      <c r="AI491" s="108"/>
      <c r="AJ491" s="108"/>
      <c r="AK491" s="108"/>
      <c r="AL491" s="108"/>
      <c r="AM491" s="108"/>
      <c r="AN491" s="108"/>
      <c r="AO491" s="108"/>
      <c r="AP491" s="108"/>
      <c r="AQ491" s="108"/>
      <c r="AR491" s="108"/>
      <c r="AS491" s="108"/>
      <c r="AT491" s="108"/>
      <c r="AU491" s="108"/>
      <c r="AV491" s="108"/>
      <c r="AW491" s="108"/>
      <c r="AX491" s="108"/>
      <c r="AY491" s="108"/>
      <c r="AZ491" s="108"/>
      <c r="BA491" s="108"/>
      <c r="BB491" s="108"/>
      <c r="BC491" s="108"/>
      <c r="BD491" s="108"/>
      <c r="BE491" s="108"/>
      <c r="BF491" s="108"/>
      <c r="BG491" s="108"/>
      <c r="BH491" s="108"/>
    </row>
    <row r="492" spans="1:60" outlineLevel="1">
      <c r="A492" s="109"/>
      <c r="B492" s="109"/>
      <c r="C492" s="137" t="s">
        <v>487</v>
      </c>
      <c r="D492" s="115"/>
      <c r="E492" s="119">
        <v>88</v>
      </c>
      <c r="F492" s="122"/>
      <c r="G492" s="122"/>
      <c r="H492" s="122"/>
      <c r="I492" s="122"/>
      <c r="J492" s="122"/>
      <c r="K492" s="122"/>
      <c r="L492" s="122"/>
      <c r="M492" s="122"/>
      <c r="N492" s="113"/>
      <c r="O492" s="113"/>
      <c r="P492" s="113"/>
      <c r="Q492" s="113"/>
      <c r="R492" s="113"/>
      <c r="S492" s="113"/>
      <c r="T492" s="114"/>
      <c r="U492" s="113"/>
      <c r="V492" s="108"/>
      <c r="W492" s="108"/>
      <c r="X492" s="108"/>
      <c r="Y492" s="108"/>
      <c r="Z492" s="108"/>
      <c r="AA492" s="108"/>
      <c r="AB492" s="108"/>
      <c r="AC492" s="108"/>
      <c r="AD492" s="108"/>
      <c r="AE492" s="108" t="s">
        <v>124</v>
      </c>
      <c r="AF492" s="108">
        <v>0</v>
      </c>
      <c r="AG492" s="108"/>
      <c r="AH492" s="108"/>
      <c r="AI492" s="108"/>
      <c r="AJ492" s="108"/>
      <c r="AK492" s="108"/>
      <c r="AL492" s="108"/>
      <c r="AM492" s="108"/>
      <c r="AN492" s="108"/>
      <c r="AO492" s="108"/>
      <c r="AP492" s="108"/>
      <c r="AQ492" s="108"/>
      <c r="AR492" s="108"/>
      <c r="AS492" s="108"/>
      <c r="AT492" s="108"/>
      <c r="AU492" s="108"/>
      <c r="AV492" s="108"/>
      <c r="AW492" s="108"/>
      <c r="AX492" s="108"/>
      <c r="AY492" s="108"/>
      <c r="AZ492" s="108"/>
      <c r="BA492" s="108"/>
      <c r="BB492" s="108"/>
      <c r="BC492" s="108"/>
      <c r="BD492" s="108"/>
      <c r="BE492" s="108"/>
      <c r="BF492" s="108"/>
      <c r="BG492" s="108"/>
      <c r="BH492" s="108"/>
    </row>
    <row r="493" spans="1:60" outlineLevel="1">
      <c r="A493" s="109">
        <v>61</v>
      </c>
      <c r="B493" s="109" t="s">
        <v>488</v>
      </c>
      <c r="C493" s="136" t="s">
        <v>489</v>
      </c>
      <c r="D493" s="113" t="s">
        <v>339</v>
      </c>
      <c r="E493" s="118">
        <v>576</v>
      </c>
      <c r="F493" s="121">
        <f>H493+J493</f>
        <v>0</v>
      </c>
      <c r="G493" s="122">
        <f>ROUND(E493*F493,2)</f>
        <v>0</v>
      </c>
      <c r="H493" s="122"/>
      <c r="I493" s="122">
        <f>ROUND(E493*H493,2)</f>
        <v>0</v>
      </c>
      <c r="J493" s="122"/>
      <c r="K493" s="122">
        <f>ROUND(E493*J493,2)</f>
        <v>0</v>
      </c>
      <c r="L493" s="122">
        <v>21</v>
      </c>
      <c r="M493" s="122">
        <f>G493*(1+L493/100)</f>
        <v>0</v>
      </c>
      <c r="N493" s="113">
        <v>9.3999999999999997E-4</v>
      </c>
      <c r="O493" s="113">
        <f>ROUND(E493*N493,5)</f>
        <v>0.54144000000000003</v>
      </c>
      <c r="P493" s="113">
        <v>0</v>
      </c>
      <c r="Q493" s="113">
        <f>ROUND(E493*P493,5)</f>
        <v>0</v>
      </c>
      <c r="R493" s="113"/>
      <c r="S493" s="113"/>
      <c r="T493" s="114">
        <v>8.165E-2</v>
      </c>
      <c r="U493" s="113">
        <f>ROUND(E493*T493,2)</f>
        <v>47.03</v>
      </c>
      <c r="V493" s="108"/>
      <c r="W493" s="108"/>
      <c r="X493" s="108"/>
      <c r="Y493" s="108"/>
      <c r="Z493" s="108"/>
      <c r="AA493" s="108"/>
      <c r="AB493" s="108"/>
      <c r="AC493" s="108"/>
      <c r="AD493" s="108"/>
      <c r="AE493" s="108" t="s">
        <v>122</v>
      </c>
      <c r="AF493" s="108"/>
      <c r="AG493" s="108"/>
      <c r="AH493" s="108"/>
      <c r="AI493" s="108"/>
      <c r="AJ493" s="108"/>
      <c r="AK493" s="108"/>
      <c r="AL493" s="108"/>
      <c r="AM493" s="108"/>
      <c r="AN493" s="108"/>
      <c r="AO493" s="108"/>
      <c r="AP493" s="108"/>
      <c r="AQ493" s="108"/>
      <c r="AR493" s="108"/>
      <c r="AS493" s="108"/>
      <c r="AT493" s="108"/>
      <c r="AU493" s="108"/>
      <c r="AV493" s="108"/>
      <c r="AW493" s="108"/>
      <c r="AX493" s="108"/>
      <c r="AY493" s="108"/>
      <c r="AZ493" s="108"/>
      <c r="BA493" s="108"/>
      <c r="BB493" s="108"/>
      <c r="BC493" s="108"/>
      <c r="BD493" s="108"/>
      <c r="BE493" s="108"/>
      <c r="BF493" s="108"/>
      <c r="BG493" s="108"/>
      <c r="BH493" s="108"/>
    </row>
    <row r="494" spans="1:60" outlineLevel="1">
      <c r="A494" s="109"/>
      <c r="B494" s="109"/>
      <c r="C494" s="137" t="s">
        <v>482</v>
      </c>
      <c r="D494" s="115"/>
      <c r="E494" s="119">
        <v>188</v>
      </c>
      <c r="F494" s="122"/>
      <c r="G494" s="122"/>
      <c r="H494" s="122"/>
      <c r="I494" s="122"/>
      <c r="J494" s="122"/>
      <c r="K494" s="122"/>
      <c r="L494" s="122"/>
      <c r="M494" s="122"/>
      <c r="N494" s="113"/>
      <c r="O494" s="113"/>
      <c r="P494" s="113"/>
      <c r="Q494" s="113"/>
      <c r="R494" s="113"/>
      <c r="S494" s="113"/>
      <c r="T494" s="114"/>
      <c r="U494" s="113"/>
      <c r="V494" s="108"/>
      <c r="W494" s="108"/>
      <c r="X494" s="108"/>
      <c r="Y494" s="108"/>
      <c r="Z494" s="108"/>
      <c r="AA494" s="108"/>
      <c r="AB494" s="108"/>
      <c r="AC494" s="108"/>
      <c r="AD494" s="108"/>
      <c r="AE494" s="108" t="s">
        <v>124</v>
      </c>
      <c r="AF494" s="108">
        <v>0</v>
      </c>
      <c r="AG494" s="108"/>
      <c r="AH494" s="108"/>
      <c r="AI494" s="108"/>
      <c r="AJ494" s="108"/>
      <c r="AK494" s="108"/>
      <c r="AL494" s="108"/>
      <c r="AM494" s="108"/>
      <c r="AN494" s="108"/>
      <c r="AO494" s="108"/>
      <c r="AP494" s="108"/>
      <c r="AQ494" s="108"/>
      <c r="AR494" s="108"/>
      <c r="AS494" s="108"/>
      <c r="AT494" s="108"/>
      <c r="AU494" s="108"/>
      <c r="AV494" s="108"/>
      <c r="AW494" s="108"/>
      <c r="AX494" s="108"/>
      <c r="AY494" s="108"/>
      <c r="AZ494" s="108"/>
      <c r="BA494" s="108"/>
      <c r="BB494" s="108"/>
      <c r="BC494" s="108"/>
      <c r="BD494" s="108"/>
      <c r="BE494" s="108"/>
      <c r="BF494" s="108"/>
      <c r="BG494" s="108"/>
      <c r="BH494" s="108"/>
    </row>
    <row r="495" spans="1:60" outlineLevel="1">
      <c r="A495" s="109"/>
      <c r="B495" s="109"/>
      <c r="C495" s="137" t="s">
        <v>483</v>
      </c>
      <c r="D495" s="115"/>
      <c r="E495" s="119">
        <v>112</v>
      </c>
      <c r="F495" s="122"/>
      <c r="G495" s="122"/>
      <c r="H495" s="122"/>
      <c r="I495" s="122"/>
      <c r="J495" s="122"/>
      <c r="K495" s="122"/>
      <c r="L495" s="122"/>
      <c r="M495" s="122"/>
      <c r="N495" s="113"/>
      <c r="O495" s="113"/>
      <c r="P495" s="113"/>
      <c r="Q495" s="113"/>
      <c r="R495" s="113"/>
      <c r="S495" s="113"/>
      <c r="T495" s="114"/>
      <c r="U495" s="113"/>
      <c r="V495" s="108"/>
      <c r="W495" s="108"/>
      <c r="X495" s="108"/>
      <c r="Y495" s="108"/>
      <c r="Z495" s="108"/>
      <c r="AA495" s="108"/>
      <c r="AB495" s="108"/>
      <c r="AC495" s="108"/>
      <c r="AD495" s="108"/>
      <c r="AE495" s="108" t="s">
        <v>124</v>
      </c>
      <c r="AF495" s="108">
        <v>0</v>
      </c>
      <c r="AG495" s="108"/>
      <c r="AH495" s="108"/>
      <c r="AI495" s="108"/>
      <c r="AJ495" s="108"/>
      <c r="AK495" s="108"/>
      <c r="AL495" s="108"/>
      <c r="AM495" s="108"/>
      <c r="AN495" s="108"/>
      <c r="AO495" s="108"/>
      <c r="AP495" s="108"/>
      <c r="AQ495" s="108"/>
      <c r="AR495" s="108"/>
      <c r="AS495" s="108"/>
      <c r="AT495" s="108"/>
      <c r="AU495" s="108"/>
      <c r="AV495" s="108"/>
      <c r="AW495" s="108"/>
      <c r="AX495" s="108"/>
      <c r="AY495" s="108"/>
      <c r="AZ495" s="108"/>
      <c r="BA495" s="108"/>
      <c r="BB495" s="108"/>
      <c r="BC495" s="108"/>
      <c r="BD495" s="108"/>
      <c r="BE495" s="108"/>
      <c r="BF495" s="108"/>
      <c r="BG495" s="108"/>
      <c r="BH495" s="108"/>
    </row>
    <row r="496" spans="1:60" outlineLevel="1">
      <c r="A496" s="109"/>
      <c r="B496" s="109"/>
      <c r="C496" s="137" t="s">
        <v>484</v>
      </c>
      <c r="D496" s="115"/>
      <c r="E496" s="119">
        <v>43</v>
      </c>
      <c r="F496" s="122"/>
      <c r="G496" s="122"/>
      <c r="H496" s="122"/>
      <c r="I496" s="122"/>
      <c r="J496" s="122"/>
      <c r="K496" s="122"/>
      <c r="L496" s="122"/>
      <c r="M496" s="122"/>
      <c r="N496" s="113"/>
      <c r="O496" s="113"/>
      <c r="P496" s="113"/>
      <c r="Q496" s="113"/>
      <c r="R496" s="113"/>
      <c r="S496" s="113"/>
      <c r="T496" s="114"/>
      <c r="U496" s="113"/>
      <c r="V496" s="108"/>
      <c r="W496" s="108"/>
      <c r="X496" s="108"/>
      <c r="Y496" s="108"/>
      <c r="Z496" s="108"/>
      <c r="AA496" s="108"/>
      <c r="AB496" s="108"/>
      <c r="AC496" s="108"/>
      <c r="AD496" s="108"/>
      <c r="AE496" s="108" t="s">
        <v>124</v>
      </c>
      <c r="AF496" s="108">
        <v>0</v>
      </c>
      <c r="AG496" s="108"/>
      <c r="AH496" s="108"/>
      <c r="AI496" s="108"/>
      <c r="AJ496" s="108"/>
      <c r="AK496" s="108"/>
      <c r="AL496" s="108"/>
      <c r="AM496" s="108"/>
      <c r="AN496" s="108"/>
      <c r="AO496" s="108"/>
      <c r="AP496" s="108"/>
      <c r="AQ496" s="108"/>
      <c r="AR496" s="108"/>
      <c r="AS496" s="108"/>
      <c r="AT496" s="108"/>
      <c r="AU496" s="108"/>
      <c r="AV496" s="108"/>
      <c r="AW496" s="108"/>
      <c r="AX496" s="108"/>
      <c r="AY496" s="108"/>
      <c r="AZ496" s="108"/>
      <c r="BA496" s="108"/>
      <c r="BB496" s="108"/>
      <c r="BC496" s="108"/>
      <c r="BD496" s="108"/>
      <c r="BE496" s="108"/>
      <c r="BF496" s="108"/>
      <c r="BG496" s="108"/>
      <c r="BH496" s="108"/>
    </row>
    <row r="497" spans="1:60" outlineLevel="1">
      <c r="A497" s="109"/>
      <c r="B497" s="109"/>
      <c r="C497" s="137" t="s">
        <v>485</v>
      </c>
      <c r="D497" s="115"/>
      <c r="E497" s="119">
        <v>37</v>
      </c>
      <c r="F497" s="122"/>
      <c r="G497" s="122"/>
      <c r="H497" s="122"/>
      <c r="I497" s="122"/>
      <c r="J497" s="122"/>
      <c r="K497" s="122"/>
      <c r="L497" s="122"/>
      <c r="M497" s="122"/>
      <c r="N497" s="113"/>
      <c r="O497" s="113"/>
      <c r="P497" s="113"/>
      <c r="Q497" s="113"/>
      <c r="R497" s="113"/>
      <c r="S497" s="113"/>
      <c r="T497" s="114"/>
      <c r="U497" s="113"/>
      <c r="V497" s="108"/>
      <c r="W497" s="108"/>
      <c r="X497" s="108"/>
      <c r="Y497" s="108"/>
      <c r="Z497" s="108"/>
      <c r="AA497" s="108"/>
      <c r="AB497" s="108"/>
      <c r="AC497" s="108"/>
      <c r="AD497" s="108"/>
      <c r="AE497" s="108" t="s">
        <v>124</v>
      </c>
      <c r="AF497" s="108">
        <v>0</v>
      </c>
      <c r="AG497" s="108"/>
      <c r="AH497" s="108"/>
      <c r="AI497" s="108"/>
      <c r="AJ497" s="108"/>
      <c r="AK497" s="108"/>
      <c r="AL497" s="108"/>
      <c r="AM497" s="108"/>
      <c r="AN497" s="108"/>
      <c r="AO497" s="108"/>
      <c r="AP497" s="108"/>
      <c r="AQ497" s="108"/>
      <c r="AR497" s="108"/>
      <c r="AS497" s="108"/>
      <c r="AT497" s="108"/>
      <c r="AU497" s="108"/>
      <c r="AV497" s="108"/>
      <c r="AW497" s="108"/>
      <c r="AX497" s="108"/>
      <c r="AY497" s="108"/>
      <c r="AZ497" s="108"/>
      <c r="BA497" s="108"/>
      <c r="BB497" s="108"/>
      <c r="BC497" s="108"/>
      <c r="BD497" s="108"/>
      <c r="BE497" s="108"/>
      <c r="BF497" s="108"/>
      <c r="BG497" s="108"/>
      <c r="BH497" s="108"/>
    </row>
    <row r="498" spans="1:60" outlineLevel="1">
      <c r="A498" s="109"/>
      <c r="B498" s="109"/>
      <c r="C498" s="137" t="s">
        <v>486</v>
      </c>
      <c r="D498" s="115"/>
      <c r="E498" s="119">
        <v>108</v>
      </c>
      <c r="F498" s="122"/>
      <c r="G498" s="122"/>
      <c r="H498" s="122"/>
      <c r="I498" s="122"/>
      <c r="J498" s="122"/>
      <c r="K498" s="122"/>
      <c r="L498" s="122"/>
      <c r="M498" s="122"/>
      <c r="N498" s="113"/>
      <c r="O498" s="113"/>
      <c r="P498" s="113"/>
      <c r="Q498" s="113"/>
      <c r="R498" s="113"/>
      <c r="S498" s="113"/>
      <c r="T498" s="114"/>
      <c r="U498" s="113"/>
      <c r="V498" s="108"/>
      <c r="W498" s="108"/>
      <c r="X498" s="108"/>
      <c r="Y498" s="108"/>
      <c r="Z498" s="108"/>
      <c r="AA498" s="108"/>
      <c r="AB498" s="108"/>
      <c r="AC498" s="108"/>
      <c r="AD498" s="108"/>
      <c r="AE498" s="108" t="s">
        <v>124</v>
      </c>
      <c r="AF498" s="108">
        <v>0</v>
      </c>
      <c r="AG498" s="108"/>
      <c r="AH498" s="108"/>
      <c r="AI498" s="108"/>
      <c r="AJ498" s="108"/>
      <c r="AK498" s="108"/>
      <c r="AL498" s="108"/>
      <c r="AM498" s="108"/>
      <c r="AN498" s="108"/>
      <c r="AO498" s="108"/>
      <c r="AP498" s="108"/>
      <c r="AQ498" s="108"/>
      <c r="AR498" s="108"/>
      <c r="AS498" s="108"/>
      <c r="AT498" s="108"/>
      <c r="AU498" s="108"/>
      <c r="AV498" s="108"/>
      <c r="AW498" s="108"/>
      <c r="AX498" s="108"/>
      <c r="AY498" s="108"/>
      <c r="AZ498" s="108"/>
      <c r="BA498" s="108"/>
      <c r="BB498" s="108"/>
      <c r="BC498" s="108"/>
      <c r="BD498" s="108"/>
      <c r="BE498" s="108"/>
      <c r="BF498" s="108"/>
      <c r="BG498" s="108"/>
      <c r="BH498" s="108"/>
    </row>
    <row r="499" spans="1:60" outlineLevel="1">
      <c r="A499" s="109"/>
      <c r="B499" s="109"/>
      <c r="C499" s="137" t="s">
        <v>487</v>
      </c>
      <c r="D499" s="115"/>
      <c r="E499" s="119">
        <v>88</v>
      </c>
      <c r="F499" s="122"/>
      <c r="G499" s="122"/>
      <c r="H499" s="122"/>
      <c r="I499" s="122"/>
      <c r="J499" s="122"/>
      <c r="K499" s="122"/>
      <c r="L499" s="122"/>
      <c r="M499" s="122"/>
      <c r="N499" s="113"/>
      <c r="O499" s="113"/>
      <c r="P499" s="113"/>
      <c r="Q499" s="113"/>
      <c r="R499" s="113"/>
      <c r="S499" s="113"/>
      <c r="T499" s="114"/>
      <c r="U499" s="113"/>
      <c r="V499" s="108"/>
      <c r="W499" s="108"/>
      <c r="X499" s="108"/>
      <c r="Y499" s="108"/>
      <c r="Z499" s="108"/>
      <c r="AA499" s="108"/>
      <c r="AB499" s="108"/>
      <c r="AC499" s="108"/>
      <c r="AD499" s="108"/>
      <c r="AE499" s="108" t="s">
        <v>124</v>
      </c>
      <c r="AF499" s="108">
        <v>0</v>
      </c>
      <c r="AG499" s="108"/>
      <c r="AH499" s="108"/>
      <c r="AI499" s="108"/>
      <c r="AJ499" s="108"/>
      <c r="AK499" s="108"/>
      <c r="AL499" s="108"/>
      <c r="AM499" s="108"/>
      <c r="AN499" s="108"/>
      <c r="AO499" s="108"/>
      <c r="AP499" s="108"/>
      <c r="AQ499" s="108"/>
      <c r="AR499" s="108"/>
      <c r="AS499" s="108"/>
      <c r="AT499" s="108"/>
      <c r="AU499" s="108"/>
      <c r="AV499" s="108"/>
      <c r="AW499" s="108"/>
      <c r="AX499" s="108"/>
      <c r="AY499" s="108"/>
      <c r="AZ499" s="108"/>
      <c r="BA499" s="108"/>
      <c r="BB499" s="108"/>
      <c r="BC499" s="108"/>
      <c r="BD499" s="108"/>
      <c r="BE499" s="108"/>
      <c r="BF499" s="108"/>
      <c r="BG499" s="108"/>
      <c r="BH499" s="108"/>
    </row>
    <row r="500" spans="1:60" outlineLevel="1">
      <c r="A500" s="109">
        <v>62</v>
      </c>
      <c r="B500" s="109" t="s">
        <v>490</v>
      </c>
      <c r="C500" s="136" t="s">
        <v>491</v>
      </c>
      <c r="D500" s="113" t="s">
        <v>212</v>
      </c>
      <c r="E500" s="118">
        <v>565.94000000000005</v>
      </c>
      <c r="F500" s="121">
        <f>H500+J500</f>
        <v>0</v>
      </c>
      <c r="G500" s="122">
        <f>ROUND(E500*F500,2)</f>
        <v>0</v>
      </c>
      <c r="H500" s="122"/>
      <c r="I500" s="122">
        <f>ROUND(E500*H500,2)</f>
        <v>0</v>
      </c>
      <c r="J500" s="122"/>
      <c r="K500" s="122">
        <f>ROUND(E500*J500,2)</f>
        <v>0</v>
      </c>
      <c r="L500" s="122">
        <v>21</v>
      </c>
      <c r="M500" s="122">
        <f>G500*(1+L500/100)</f>
        <v>0</v>
      </c>
      <c r="N500" s="113">
        <v>0</v>
      </c>
      <c r="O500" s="113">
        <f>ROUND(E500*N500,5)</f>
        <v>0</v>
      </c>
      <c r="P500" s="113">
        <v>3.3600000000000001E-3</v>
      </c>
      <c r="Q500" s="113">
        <f>ROUND(E500*P500,5)</f>
        <v>1.9015599999999999</v>
      </c>
      <c r="R500" s="113"/>
      <c r="S500" s="113"/>
      <c r="T500" s="114">
        <v>7.9350000000000004E-2</v>
      </c>
      <c r="U500" s="113">
        <f>ROUND(E500*T500,2)</f>
        <v>44.91</v>
      </c>
      <c r="V500" s="108"/>
      <c r="W500" s="108"/>
      <c r="X500" s="108"/>
      <c r="Y500" s="108"/>
      <c r="Z500" s="108"/>
      <c r="AA500" s="108"/>
      <c r="AB500" s="108"/>
      <c r="AC500" s="108"/>
      <c r="AD500" s="108"/>
      <c r="AE500" s="108" t="s">
        <v>122</v>
      </c>
      <c r="AF500" s="108"/>
      <c r="AG500" s="108"/>
      <c r="AH500" s="108"/>
      <c r="AI500" s="108"/>
      <c r="AJ500" s="108"/>
      <c r="AK500" s="108"/>
      <c r="AL500" s="108"/>
      <c r="AM500" s="108"/>
      <c r="AN500" s="108"/>
      <c r="AO500" s="108"/>
      <c r="AP500" s="108"/>
      <c r="AQ500" s="108"/>
      <c r="AR500" s="108"/>
      <c r="AS500" s="108"/>
      <c r="AT500" s="108"/>
      <c r="AU500" s="108"/>
      <c r="AV500" s="108"/>
      <c r="AW500" s="108"/>
      <c r="AX500" s="108"/>
      <c r="AY500" s="108"/>
      <c r="AZ500" s="108"/>
      <c r="BA500" s="108"/>
      <c r="BB500" s="108"/>
      <c r="BC500" s="108"/>
      <c r="BD500" s="108"/>
      <c r="BE500" s="108"/>
      <c r="BF500" s="108"/>
      <c r="BG500" s="108"/>
      <c r="BH500" s="108"/>
    </row>
    <row r="501" spans="1:60" outlineLevel="1">
      <c r="A501" s="109"/>
      <c r="B501" s="109"/>
      <c r="C501" s="137" t="s">
        <v>492</v>
      </c>
      <c r="D501" s="115"/>
      <c r="E501" s="119">
        <v>102.7</v>
      </c>
      <c r="F501" s="122"/>
      <c r="G501" s="122"/>
      <c r="H501" s="122"/>
      <c r="I501" s="122"/>
      <c r="J501" s="122"/>
      <c r="K501" s="122"/>
      <c r="L501" s="122"/>
      <c r="M501" s="122"/>
      <c r="N501" s="113"/>
      <c r="O501" s="113"/>
      <c r="P501" s="113"/>
      <c r="Q501" s="113"/>
      <c r="R501" s="113"/>
      <c r="S501" s="113"/>
      <c r="T501" s="114"/>
      <c r="U501" s="113"/>
      <c r="V501" s="108"/>
      <c r="W501" s="108"/>
      <c r="X501" s="108"/>
      <c r="Y501" s="108"/>
      <c r="Z501" s="108"/>
      <c r="AA501" s="108"/>
      <c r="AB501" s="108"/>
      <c r="AC501" s="108"/>
      <c r="AD501" s="108"/>
      <c r="AE501" s="108" t="s">
        <v>124</v>
      </c>
      <c r="AF501" s="108">
        <v>0</v>
      </c>
      <c r="AG501" s="108"/>
      <c r="AH501" s="108"/>
      <c r="AI501" s="108"/>
      <c r="AJ501" s="108"/>
      <c r="AK501" s="108"/>
      <c r="AL501" s="108"/>
      <c r="AM501" s="108"/>
      <c r="AN501" s="108"/>
      <c r="AO501" s="108"/>
      <c r="AP501" s="108"/>
      <c r="AQ501" s="108"/>
      <c r="AR501" s="108"/>
      <c r="AS501" s="108"/>
      <c r="AT501" s="108"/>
      <c r="AU501" s="108"/>
      <c r="AV501" s="108"/>
      <c r="AW501" s="108"/>
      <c r="AX501" s="108"/>
      <c r="AY501" s="108"/>
      <c r="AZ501" s="108"/>
      <c r="BA501" s="108"/>
      <c r="BB501" s="108"/>
      <c r="BC501" s="108"/>
      <c r="BD501" s="108"/>
      <c r="BE501" s="108"/>
      <c r="BF501" s="108"/>
      <c r="BG501" s="108"/>
      <c r="BH501" s="108"/>
    </row>
    <row r="502" spans="1:60" outlineLevel="1">
      <c r="A502" s="109"/>
      <c r="B502" s="109"/>
      <c r="C502" s="137" t="s">
        <v>493</v>
      </c>
      <c r="D502" s="115"/>
      <c r="E502" s="119">
        <v>76.400000000000006</v>
      </c>
      <c r="F502" s="122"/>
      <c r="G502" s="122"/>
      <c r="H502" s="122"/>
      <c r="I502" s="122"/>
      <c r="J502" s="122"/>
      <c r="K502" s="122"/>
      <c r="L502" s="122"/>
      <c r="M502" s="122"/>
      <c r="N502" s="113"/>
      <c r="O502" s="113"/>
      <c r="P502" s="113"/>
      <c r="Q502" s="113"/>
      <c r="R502" s="113"/>
      <c r="S502" s="113"/>
      <c r="T502" s="114"/>
      <c r="U502" s="113"/>
      <c r="V502" s="108"/>
      <c r="W502" s="108"/>
      <c r="X502" s="108"/>
      <c r="Y502" s="108"/>
      <c r="Z502" s="108"/>
      <c r="AA502" s="108"/>
      <c r="AB502" s="108"/>
      <c r="AC502" s="108"/>
      <c r="AD502" s="108"/>
      <c r="AE502" s="108" t="s">
        <v>124</v>
      </c>
      <c r="AF502" s="108">
        <v>0</v>
      </c>
      <c r="AG502" s="108"/>
      <c r="AH502" s="108"/>
      <c r="AI502" s="108"/>
      <c r="AJ502" s="108"/>
      <c r="AK502" s="108"/>
      <c r="AL502" s="108"/>
      <c r="AM502" s="108"/>
      <c r="AN502" s="108"/>
      <c r="AO502" s="108"/>
      <c r="AP502" s="108"/>
      <c r="AQ502" s="108"/>
      <c r="AR502" s="108"/>
      <c r="AS502" s="108"/>
      <c r="AT502" s="108"/>
      <c r="AU502" s="108"/>
      <c r="AV502" s="108"/>
      <c r="AW502" s="108"/>
      <c r="AX502" s="108"/>
      <c r="AY502" s="108"/>
      <c r="AZ502" s="108"/>
      <c r="BA502" s="108"/>
      <c r="BB502" s="108"/>
      <c r="BC502" s="108"/>
      <c r="BD502" s="108"/>
      <c r="BE502" s="108"/>
      <c r="BF502" s="108"/>
      <c r="BG502" s="108"/>
      <c r="BH502" s="108"/>
    </row>
    <row r="503" spans="1:60" outlineLevel="1">
      <c r="A503" s="109"/>
      <c r="B503" s="109"/>
      <c r="C503" s="137" t="s">
        <v>494</v>
      </c>
      <c r="D503" s="115"/>
      <c r="E503" s="119">
        <v>49</v>
      </c>
      <c r="F503" s="122"/>
      <c r="G503" s="122"/>
      <c r="H503" s="122"/>
      <c r="I503" s="122"/>
      <c r="J503" s="122"/>
      <c r="K503" s="122"/>
      <c r="L503" s="122"/>
      <c r="M503" s="122"/>
      <c r="N503" s="113"/>
      <c r="O503" s="113"/>
      <c r="P503" s="113"/>
      <c r="Q503" s="113"/>
      <c r="R503" s="113"/>
      <c r="S503" s="113"/>
      <c r="T503" s="114"/>
      <c r="U503" s="113"/>
      <c r="V503" s="108"/>
      <c r="W503" s="108"/>
      <c r="X503" s="108"/>
      <c r="Y503" s="108"/>
      <c r="Z503" s="108"/>
      <c r="AA503" s="108"/>
      <c r="AB503" s="108"/>
      <c r="AC503" s="108"/>
      <c r="AD503" s="108"/>
      <c r="AE503" s="108" t="s">
        <v>124</v>
      </c>
      <c r="AF503" s="108">
        <v>0</v>
      </c>
      <c r="AG503" s="108"/>
      <c r="AH503" s="108"/>
      <c r="AI503" s="108"/>
      <c r="AJ503" s="108"/>
      <c r="AK503" s="108"/>
      <c r="AL503" s="108"/>
      <c r="AM503" s="108"/>
      <c r="AN503" s="108"/>
      <c r="AO503" s="108"/>
      <c r="AP503" s="108"/>
      <c r="AQ503" s="108"/>
      <c r="AR503" s="108"/>
      <c r="AS503" s="108"/>
      <c r="AT503" s="108"/>
      <c r="AU503" s="108"/>
      <c r="AV503" s="108"/>
      <c r="AW503" s="108"/>
      <c r="AX503" s="108"/>
      <c r="AY503" s="108"/>
      <c r="AZ503" s="108"/>
      <c r="BA503" s="108"/>
      <c r="BB503" s="108"/>
      <c r="BC503" s="108"/>
      <c r="BD503" s="108"/>
      <c r="BE503" s="108"/>
      <c r="BF503" s="108"/>
      <c r="BG503" s="108"/>
      <c r="BH503" s="108"/>
    </row>
    <row r="504" spans="1:60" outlineLevel="1">
      <c r="A504" s="109"/>
      <c r="B504" s="109"/>
      <c r="C504" s="137" t="s">
        <v>495</v>
      </c>
      <c r="D504" s="115"/>
      <c r="E504" s="119">
        <v>48.3</v>
      </c>
      <c r="F504" s="122"/>
      <c r="G504" s="122"/>
      <c r="H504" s="122"/>
      <c r="I504" s="122"/>
      <c r="J504" s="122"/>
      <c r="K504" s="122"/>
      <c r="L504" s="122"/>
      <c r="M504" s="122"/>
      <c r="N504" s="113"/>
      <c r="O504" s="113"/>
      <c r="P504" s="113"/>
      <c r="Q504" s="113"/>
      <c r="R504" s="113"/>
      <c r="S504" s="113"/>
      <c r="T504" s="114"/>
      <c r="U504" s="113"/>
      <c r="V504" s="108"/>
      <c r="W504" s="108"/>
      <c r="X504" s="108"/>
      <c r="Y504" s="108"/>
      <c r="Z504" s="108"/>
      <c r="AA504" s="108"/>
      <c r="AB504" s="108"/>
      <c r="AC504" s="108"/>
      <c r="AD504" s="108"/>
      <c r="AE504" s="108" t="s">
        <v>124</v>
      </c>
      <c r="AF504" s="108">
        <v>0</v>
      </c>
      <c r="AG504" s="108"/>
      <c r="AH504" s="108"/>
      <c r="AI504" s="108"/>
      <c r="AJ504" s="108"/>
      <c r="AK504" s="108"/>
      <c r="AL504" s="108"/>
      <c r="AM504" s="108"/>
      <c r="AN504" s="108"/>
      <c r="AO504" s="108"/>
      <c r="AP504" s="108"/>
      <c r="AQ504" s="108"/>
      <c r="AR504" s="108"/>
      <c r="AS504" s="108"/>
      <c r="AT504" s="108"/>
      <c r="AU504" s="108"/>
      <c r="AV504" s="108"/>
      <c r="AW504" s="108"/>
      <c r="AX504" s="108"/>
      <c r="AY504" s="108"/>
      <c r="AZ504" s="108"/>
      <c r="BA504" s="108"/>
      <c r="BB504" s="108"/>
      <c r="BC504" s="108"/>
      <c r="BD504" s="108"/>
      <c r="BE504" s="108"/>
      <c r="BF504" s="108"/>
      <c r="BG504" s="108"/>
      <c r="BH504" s="108"/>
    </row>
    <row r="505" spans="1:60" outlineLevel="1">
      <c r="A505" s="109"/>
      <c r="B505" s="109"/>
      <c r="C505" s="137" t="s">
        <v>496</v>
      </c>
      <c r="D505" s="115"/>
      <c r="E505" s="119">
        <v>35.700000000000003</v>
      </c>
      <c r="F505" s="122"/>
      <c r="G505" s="122"/>
      <c r="H505" s="122"/>
      <c r="I505" s="122"/>
      <c r="J505" s="122"/>
      <c r="K505" s="122"/>
      <c r="L505" s="122"/>
      <c r="M505" s="122"/>
      <c r="N505" s="113"/>
      <c r="O505" s="113"/>
      <c r="P505" s="113"/>
      <c r="Q505" s="113"/>
      <c r="R505" s="113"/>
      <c r="S505" s="113"/>
      <c r="T505" s="114"/>
      <c r="U505" s="113"/>
      <c r="V505" s="108"/>
      <c r="W505" s="108"/>
      <c r="X505" s="108"/>
      <c r="Y505" s="108"/>
      <c r="Z505" s="108"/>
      <c r="AA505" s="108"/>
      <c r="AB505" s="108"/>
      <c r="AC505" s="108"/>
      <c r="AD505" s="108"/>
      <c r="AE505" s="108" t="s">
        <v>124</v>
      </c>
      <c r="AF505" s="108">
        <v>0</v>
      </c>
      <c r="AG505" s="108"/>
      <c r="AH505" s="108"/>
      <c r="AI505" s="108"/>
      <c r="AJ505" s="108"/>
      <c r="AK505" s="108"/>
      <c r="AL505" s="108"/>
      <c r="AM505" s="108"/>
      <c r="AN505" s="108"/>
      <c r="AO505" s="108"/>
      <c r="AP505" s="108"/>
      <c r="AQ505" s="108"/>
      <c r="AR505" s="108"/>
      <c r="AS505" s="108"/>
      <c r="AT505" s="108"/>
      <c r="AU505" s="108"/>
      <c r="AV505" s="108"/>
      <c r="AW505" s="108"/>
      <c r="AX505" s="108"/>
      <c r="AY505" s="108"/>
      <c r="AZ505" s="108"/>
      <c r="BA505" s="108"/>
      <c r="BB505" s="108"/>
      <c r="BC505" s="108"/>
      <c r="BD505" s="108"/>
      <c r="BE505" s="108"/>
      <c r="BF505" s="108"/>
      <c r="BG505" s="108"/>
      <c r="BH505" s="108"/>
    </row>
    <row r="506" spans="1:60" outlineLevel="1">
      <c r="A506" s="109"/>
      <c r="B506" s="109"/>
      <c r="C506" s="137" t="s">
        <v>497</v>
      </c>
      <c r="D506" s="115"/>
      <c r="E506" s="119">
        <v>0.25</v>
      </c>
      <c r="F506" s="122"/>
      <c r="G506" s="122"/>
      <c r="H506" s="122"/>
      <c r="I506" s="122"/>
      <c r="J506" s="122"/>
      <c r="K506" s="122"/>
      <c r="L506" s="122"/>
      <c r="M506" s="122"/>
      <c r="N506" s="113"/>
      <c r="O506" s="113"/>
      <c r="P506" s="113"/>
      <c r="Q506" s="113"/>
      <c r="R506" s="113"/>
      <c r="S506" s="113"/>
      <c r="T506" s="114"/>
      <c r="U506" s="113"/>
      <c r="V506" s="108"/>
      <c r="W506" s="108"/>
      <c r="X506" s="108"/>
      <c r="Y506" s="108"/>
      <c r="Z506" s="108"/>
      <c r="AA506" s="108"/>
      <c r="AB506" s="108"/>
      <c r="AC506" s="108"/>
      <c r="AD506" s="108"/>
      <c r="AE506" s="108" t="s">
        <v>124</v>
      </c>
      <c r="AF506" s="108">
        <v>0</v>
      </c>
      <c r="AG506" s="108"/>
      <c r="AH506" s="108"/>
      <c r="AI506" s="108"/>
      <c r="AJ506" s="108"/>
      <c r="AK506" s="108"/>
      <c r="AL506" s="108"/>
      <c r="AM506" s="108"/>
      <c r="AN506" s="108"/>
      <c r="AO506" s="108"/>
      <c r="AP506" s="108"/>
      <c r="AQ506" s="108"/>
      <c r="AR506" s="108"/>
      <c r="AS506" s="108"/>
      <c r="AT506" s="108"/>
      <c r="AU506" s="108"/>
      <c r="AV506" s="108"/>
      <c r="AW506" s="108"/>
      <c r="AX506" s="108"/>
      <c r="AY506" s="108"/>
      <c r="AZ506" s="108"/>
      <c r="BA506" s="108"/>
      <c r="BB506" s="108"/>
      <c r="BC506" s="108"/>
      <c r="BD506" s="108"/>
      <c r="BE506" s="108"/>
      <c r="BF506" s="108"/>
      <c r="BG506" s="108"/>
      <c r="BH506" s="108"/>
    </row>
    <row r="507" spans="1:60" outlineLevel="1">
      <c r="A507" s="109"/>
      <c r="B507" s="109"/>
      <c r="C507" s="137" t="s">
        <v>498</v>
      </c>
      <c r="D507" s="115"/>
      <c r="E507" s="119">
        <v>31.1</v>
      </c>
      <c r="F507" s="122"/>
      <c r="G507" s="122"/>
      <c r="H507" s="122"/>
      <c r="I507" s="122"/>
      <c r="J507" s="122"/>
      <c r="K507" s="122"/>
      <c r="L507" s="122"/>
      <c r="M507" s="122"/>
      <c r="N507" s="113"/>
      <c r="O507" s="113"/>
      <c r="P507" s="113"/>
      <c r="Q507" s="113"/>
      <c r="R507" s="113"/>
      <c r="S507" s="113"/>
      <c r="T507" s="114"/>
      <c r="U507" s="113"/>
      <c r="V507" s="108"/>
      <c r="W507" s="108"/>
      <c r="X507" s="108"/>
      <c r="Y507" s="108"/>
      <c r="Z507" s="108"/>
      <c r="AA507" s="108"/>
      <c r="AB507" s="108"/>
      <c r="AC507" s="108"/>
      <c r="AD507" s="108"/>
      <c r="AE507" s="108" t="s">
        <v>124</v>
      </c>
      <c r="AF507" s="108">
        <v>0</v>
      </c>
      <c r="AG507" s="108"/>
      <c r="AH507" s="108"/>
      <c r="AI507" s="108"/>
      <c r="AJ507" s="108"/>
      <c r="AK507" s="108"/>
      <c r="AL507" s="108"/>
      <c r="AM507" s="108"/>
      <c r="AN507" s="108"/>
      <c r="AO507" s="108"/>
      <c r="AP507" s="108"/>
      <c r="AQ507" s="108"/>
      <c r="AR507" s="108"/>
      <c r="AS507" s="108"/>
      <c r="AT507" s="108"/>
      <c r="AU507" s="108"/>
      <c r="AV507" s="108"/>
      <c r="AW507" s="108"/>
      <c r="AX507" s="108"/>
      <c r="AY507" s="108"/>
      <c r="AZ507" s="108"/>
      <c r="BA507" s="108"/>
      <c r="BB507" s="108"/>
      <c r="BC507" s="108"/>
      <c r="BD507" s="108"/>
      <c r="BE507" s="108"/>
      <c r="BF507" s="108"/>
      <c r="BG507" s="108"/>
      <c r="BH507" s="108"/>
    </row>
    <row r="508" spans="1:60" outlineLevel="1">
      <c r="A508" s="109"/>
      <c r="B508" s="109"/>
      <c r="C508" s="137" t="s">
        <v>499</v>
      </c>
      <c r="D508" s="115"/>
      <c r="E508" s="119">
        <v>31.8</v>
      </c>
      <c r="F508" s="122"/>
      <c r="G508" s="122"/>
      <c r="H508" s="122"/>
      <c r="I508" s="122"/>
      <c r="J508" s="122"/>
      <c r="K508" s="122"/>
      <c r="L508" s="122"/>
      <c r="M508" s="122"/>
      <c r="N508" s="113"/>
      <c r="O508" s="113"/>
      <c r="P508" s="113"/>
      <c r="Q508" s="113"/>
      <c r="R508" s="113"/>
      <c r="S508" s="113"/>
      <c r="T508" s="114"/>
      <c r="U508" s="113"/>
      <c r="V508" s="108"/>
      <c r="W508" s="108"/>
      <c r="X508" s="108"/>
      <c r="Y508" s="108"/>
      <c r="Z508" s="108"/>
      <c r="AA508" s="108"/>
      <c r="AB508" s="108"/>
      <c r="AC508" s="108"/>
      <c r="AD508" s="108"/>
      <c r="AE508" s="108" t="s">
        <v>124</v>
      </c>
      <c r="AF508" s="108">
        <v>0</v>
      </c>
      <c r="AG508" s="108"/>
      <c r="AH508" s="108"/>
      <c r="AI508" s="108"/>
      <c r="AJ508" s="108"/>
      <c r="AK508" s="108"/>
      <c r="AL508" s="108"/>
      <c r="AM508" s="108"/>
      <c r="AN508" s="108"/>
      <c r="AO508" s="108"/>
      <c r="AP508" s="108"/>
      <c r="AQ508" s="108"/>
      <c r="AR508" s="108"/>
      <c r="AS508" s="108"/>
      <c r="AT508" s="108"/>
      <c r="AU508" s="108"/>
      <c r="AV508" s="108"/>
      <c r="AW508" s="108"/>
      <c r="AX508" s="108"/>
      <c r="AY508" s="108"/>
      <c r="AZ508" s="108"/>
      <c r="BA508" s="108"/>
      <c r="BB508" s="108"/>
      <c r="BC508" s="108"/>
      <c r="BD508" s="108"/>
      <c r="BE508" s="108"/>
      <c r="BF508" s="108"/>
      <c r="BG508" s="108"/>
      <c r="BH508" s="108"/>
    </row>
    <row r="509" spans="1:60" outlineLevel="1">
      <c r="A509" s="109"/>
      <c r="B509" s="109"/>
      <c r="C509" s="137" t="s">
        <v>500</v>
      </c>
      <c r="D509" s="115"/>
      <c r="E509" s="119">
        <v>10.25</v>
      </c>
      <c r="F509" s="122"/>
      <c r="G509" s="122"/>
      <c r="H509" s="122"/>
      <c r="I509" s="122"/>
      <c r="J509" s="122"/>
      <c r="K509" s="122"/>
      <c r="L509" s="122"/>
      <c r="M509" s="122"/>
      <c r="N509" s="113"/>
      <c r="O509" s="113"/>
      <c r="P509" s="113"/>
      <c r="Q509" s="113"/>
      <c r="R509" s="113"/>
      <c r="S509" s="113"/>
      <c r="T509" s="114"/>
      <c r="U509" s="113"/>
      <c r="V509" s="108"/>
      <c r="W509" s="108"/>
      <c r="X509" s="108"/>
      <c r="Y509" s="108"/>
      <c r="Z509" s="108"/>
      <c r="AA509" s="108"/>
      <c r="AB509" s="108"/>
      <c r="AC509" s="108"/>
      <c r="AD509" s="108"/>
      <c r="AE509" s="108" t="s">
        <v>124</v>
      </c>
      <c r="AF509" s="108">
        <v>0</v>
      </c>
      <c r="AG509" s="108"/>
      <c r="AH509" s="108"/>
      <c r="AI509" s="108"/>
      <c r="AJ509" s="108"/>
      <c r="AK509" s="108"/>
      <c r="AL509" s="108"/>
      <c r="AM509" s="108"/>
      <c r="AN509" s="108"/>
      <c r="AO509" s="108"/>
      <c r="AP509" s="108"/>
      <c r="AQ509" s="108"/>
      <c r="AR509" s="108"/>
      <c r="AS509" s="108"/>
      <c r="AT509" s="108"/>
      <c r="AU509" s="108"/>
      <c r="AV509" s="108"/>
      <c r="AW509" s="108"/>
      <c r="AX509" s="108"/>
      <c r="AY509" s="108"/>
      <c r="AZ509" s="108"/>
      <c r="BA509" s="108"/>
      <c r="BB509" s="108"/>
      <c r="BC509" s="108"/>
      <c r="BD509" s="108"/>
      <c r="BE509" s="108"/>
      <c r="BF509" s="108"/>
      <c r="BG509" s="108"/>
      <c r="BH509" s="108"/>
    </row>
    <row r="510" spans="1:60" outlineLevel="1">
      <c r="A510" s="109"/>
      <c r="B510" s="109"/>
      <c r="C510" s="137" t="s">
        <v>501</v>
      </c>
      <c r="D510" s="115"/>
      <c r="E510" s="119">
        <v>33.32</v>
      </c>
      <c r="F510" s="122"/>
      <c r="G510" s="122"/>
      <c r="H510" s="122"/>
      <c r="I510" s="122"/>
      <c r="J510" s="122"/>
      <c r="K510" s="122"/>
      <c r="L510" s="122"/>
      <c r="M510" s="122"/>
      <c r="N510" s="113"/>
      <c r="O510" s="113"/>
      <c r="P510" s="113"/>
      <c r="Q510" s="113"/>
      <c r="R510" s="113"/>
      <c r="S510" s="113"/>
      <c r="T510" s="114"/>
      <c r="U510" s="113"/>
      <c r="V510" s="108"/>
      <c r="W510" s="108"/>
      <c r="X510" s="108"/>
      <c r="Y510" s="108"/>
      <c r="Z510" s="108"/>
      <c r="AA510" s="108"/>
      <c r="AB510" s="108"/>
      <c r="AC510" s="108"/>
      <c r="AD510" s="108"/>
      <c r="AE510" s="108" t="s">
        <v>124</v>
      </c>
      <c r="AF510" s="108">
        <v>0</v>
      </c>
      <c r="AG510" s="108"/>
      <c r="AH510" s="108"/>
      <c r="AI510" s="108"/>
      <c r="AJ510" s="108"/>
      <c r="AK510" s="108"/>
      <c r="AL510" s="108"/>
      <c r="AM510" s="108"/>
      <c r="AN510" s="108"/>
      <c r="AO510" s="108"/>
      <c r="AP510" s="108"/>
      <c r="AQ510" s="108"/>
      <c r="AR510" s="108"/>
      <c r="AS510" s="108"/>
      <c r="AT510" s="108"/>
      <c r="AU510" s="108"/>
      <c r="AV510" s="108"/>
      <c r="AW510" s="108"/>
      <c r="AX510" s="108"/>
      <c r="AY510" s="108"/>
      <c r="AZ510" s="108"/>
      <c r="BA510" s="108"/>
      <c r="BB510" s="108"/>
      <c r="BC510" s="108"/>
      <c r="BD510" s="108"/>
      <c r="BE510" s="108"/>
      <c r="BF510" s="108"/>
      <c r="BG510" s="108"/>
      <c r="BH510" s="108"/>
    </row>
    <row r="511" spans="1:60" outlineLevel="1">
      <c r="A511" s="109"/>
      <c r="B511" s="109"/>
      <c r="C511" s="137" t="s">
        <v>502</v>
      </c>
      <c r="D511" s="115"/>
      <c r="E511" s="119">
        <v>38.020000000000003</v>
      </c>
      <c r="F511" s="122"/>
      <c r="G511" s="122"/>
      <c r="H511" s="122"/>
      <c r="I511" s="122"/>
      <c r="J511" s="122"/>
      <c r="K511" s="122"/>
      <c r="L511" s="122"/>
      <c r="M511" s="122"/>
      <c r="N511" s="113"/>
      <c r="O511" s="113"/>
      <c r="P511" s="113"/>
      <c r="Q511" s="113"/>
      <c r="R511" s="113"/>
      <c r="S511" s="113"/>
      <c r="T511" s="114"/>
      <c r="U511" s="113"/>
      <c r="V511" s="108"/>
      <c r="W511" s="108"/>
      <c r="X511" s="108"/>
      <c r="Y511" s="108"/>
      <c r="Z511" s="108"/>
      <c r="AA511" s="108"/>
      <c r="AB511" s="108"/>
      <c r="AC511" s="108"/>
      <c r="AD511" s="108"/>
      <c r="AE511" s="108" t="s">
        <v>124</v>
      </c>
      <c r="AF511" s="108">
        <v>0</v>
      </c>
      <c r="AG511" s="108"/>
      <c r="AH511" s="108"/>
      <c r="AI511" s="108"/>
      <c r="AJ511" s="108"/>
      <c r="AK511" s="108"/>
      <c r="AL511" s="108"/>
      <c r="AM511" s="108"/>
      <c r="AN511" s="108"/>
      <c r="AO511" s="108"/>
      <c r="AP511" s="108"/>
      <c r="AQ511" s="108"/>
      <c r="AR511" s="108"/>
      <c r="AS511" s="108"/>
      <c r="AT511" s="108"/>
      <c r="AU511" s="108"/>
      <c r="AV511" s="108"/>
      <c r="AW511" s="108"/>
      <c r="AX511" s="108"/>
      <c r="AY511" s="108"/>
      <c r="AZ511" s="108"/>
      <c r="BA511" s="108"/>
      <c r="BB511" s="108"/>
      <c r="BC511" s="108"/>
      <c r="BD511" s="108"/>
      <c r="BE511" s="108"/>
      <c r="BF511" s="108"/>
      <c r="BG511" s="108"/>
      <c r="BH511" s="108"/>
    </row>
    <row r="512" spans="1:60" outlineLevel="1">
      <c r="A512" s="109"/>
      <c r="B512" s="109"/>
      <c r="C512" s="137" t="s">
        <v>503</v>
      </c>
      <c r="D512" s="115"/>
      <c r="E512" s="119">
        <v>31.8</v>
      </c>
      <c r="F512" s="122"/>
      <c r="G512" s="122"/>
      <c r="H512" s="122"/>
      <c r="I512" s="122"/>
      <c r="J512" s="122"/>
      <c r="K512" s="122"/>
      <c r="L512" s="122"/>
      <c r="M512" s="122"/>
      <c r="N512" s="113"/>
      <c r="O512" s="113"/>
      <c r="P512" s="113"/>
      <c r="Q512" s="113"/>
      <c r="R512" s="113"/>
      <c r="S512" s="113"/>
      <c r="T512" s="114"/>
      <c r="U512" s="113"/>
      <c r="V512" s="108"/>
      <c r="W512" s="108"/>
      <c r="X512" s="108"/>
      <c r="Y512" s="108"/>
      <c r="Z512" s="108"/>
      <c r="AA512" s="108"/>
      <c r="AB512" s="108"/>
      <c r="AC512" s="108"/>
      <c r="AD512" s="108"/>
      <c r="AE512" s="108" t="s">
        <v>124</v>
      </c>
      <c r="AF512" s="108">
        <v>0</v>
      </c>
      <c r="AG512" s="108"/>
      <c r="AH512" s="108"/>
      <c r="AI512" s="108"/>
      <c r="AJ512" s="108"/>
      <c r="AK512" s="108"/>
      <c r="AL512" s="108"/>
      <c r="AM512" s="108"/>
      <c r="AN512" s="108"/>
      <c r="AO512" s="108"/>
      <c r="AP512" s="108"/>
      <c r="AQ512" s="108"/>
      <c r="AR512" s="108"/>
      <c r="AS512" s="108"/>
      <c r="AT512" s="108"/>
      <c r="AU512" s="108"/>
      <c r="AV512" s="108"/>
      <c r="AW512" s="108"/>
      <c r="AX512" s="108"/>
      <c r="AY512" s="108"/>
      <c r="AZ512" s="108"/>
      <c r="BA512" s="108"/>
      <c r="BB512" s="108"/>
      <c r="BC512" s="108"/>
      <c r="BD512" s="108"/>
      <c r="BE512" s="108"/>
      <c r="BF512" s="108"/>
      <c r="BG512" s="108"/>
      <c r="BH512" s="108"/>
    </row>
    <row r="513" spans="1:60" outlineLevel="1">
      <c r="A513" s="109"/>
      <c r="B513" s="109"/>
      <c r="C513" s="137" t="s">
        <v>504</v>
      </c>
      <c r="D513" s="115"/>
      <c r="E513" s="119">
        <v>10.25</v>
      </c>
      <c r="F513" s="122"/>
      <c r="G513" s="122"/>
      <c r="H513" s="122"/>
      <c r="I513" s="122"/>
      <c r="J513" s="122"/>
      <c r="K513" s="122"/>
      <c r="L513" s="122"/>
      <c r="M513" s="122"/>
      <c r="N513" s="113"/>
      <c r="O513" s="113"/>
      <c r="P513" s="113"/>
      <c r="Q513" s="113"/>
      <c r="R513" s="113"/>
      <c r="S513" s="113"/>
      <c r="T513" s="114"/>
      <c r="U513" s="113"/>
      <c r="V513" s="108"/>
      <c r="W513" s="108"/>
      <c r="X513" s="108"/>
      <c r="Y513" s="108"/>
      <c r="Z513" s="108"/>
      <c r="AA513" s="108"/>
      <c r="AB513" s="108"/>
      <c r="AC513" s="108"/>
      <c r="AD513" s="108"/>
      <c r="AE513" s="108" t="s">
        <v>124</v>
      </c>
      <c r="AF513" s="108">
        <v>0</v>
      </c>
      <c r="AG513" s="108"/>
      <c r="AH513" s="108"/>
      <c r="AI513" s="108"/>
      <c r="AJ513" s="108"/>
      <c r="AK513" s="108"/>
      <c r="AL513" s="108"/>
      <c r="AM513" s="108"/>
      <c r="AN513" s="108"/>
      <c r="AO513" s="108"/>
      <c r="AP513" s="108"/>
      <c r="AQ513" s="108"/>
      <c r="AR513" s="108"/>
      <c r="AS513" s="108"/>
      <c r="AT513" s="108"/>
      <c r="AU513" s="108"/>
      <c r="AV513" s="108"/>
      <c r="AW513" s="108"/>
      <c r="AX513" s="108"/>
      <c r="AY513" s="108"/>
      <c r="AZ513" s="108"/>
      <c r="BA513" s="108"/>
      <c r="BB513" s="108"/>
      <c r="BC513" s="108"/>
      <c r="BD513" s="108"/>
      <c r="BE513" s="108"/>
      <c r="BF513" s="108"/>
      <c r="BG513" s="108"/>
      <c r="BH513" s="108"/>
    </row>
    <row r="514" spans="1:60" outlineLevel="1">
      <c r="A514" s="109"/>
      <c r="B514" s="109"/>
      <c r="C514" s="137" t="s">
        <v>505</v>
      </c>
      <c r="D514" s="115"/>
      <c r="E514" s="119">
        <v>35.700000000000003</v>
      </c>
      <c r="F514" s="122"/>
      <c r="G514" s="122"/>
      <c r="H514" s="122"/>
      <c r="I514" s="122"/>
      <c r="J514" s="122"/>
      <c r="K514" s="122"/>
      <c r="L514" s="122"/>
      <c r="M514" s="122"/>
      <c r="N514" s="113"/>
      <c r="O514" s="113"/>
      <c r="P514" s="113"/>
      <c r="Q514" s="113"/>
      <c r="R514" s="113"/>
      <c r="S514" s="113"/>
      <c r="T514" s="114"/>
      <c r="U514" s="113"/>
      <c r="V514" s="108"/>
      <c r="W514" s="108"/>
      <c r="X514" s="108"/>
      <c r="Y514" s="108"/>
      <c r="Z514" s="108"/>
      <c r="AA514" s="108"/>
      <c r="AB514" s="108"/>
      <c r="AC514" s="108"/>
      <c r="AD514" s="108"/>
      <c r="AE514" s="108" t="s">
        <v>124</v>
      </c>
      <c r="AF514" s="108">
        <v>0</v>
      </c>
      <c r="AG514" s="108"/>
      <c r="AH514" s="108"/>
      <c r="AI514" s="108"/>
      <c r="AJ514" s="108"/>
      <c r="AK514" s="108"/>
      <c r="AL514" s="108"/>
      <c r="AM514" s="108"/>
      <c r="AN514" s="108"/>
      <c r="AO514" s="108"/>
      <c r="AP514" s="108"/>
      <c r="AQ514" s="108"/>
      <c r="AR514" s="108"/>
      <c r="AS514" s="108"/>
      <c r="AT514" s="108"/>
      <c r="AU514" s="108"/>
      <c r="AV514" s="108"/>
      <c r="AW514" s="108"/>
      <c r="AX514" s="108"/>
      <c r="AY514" s="108"/>
      <c r="AZ514" s="108"/>
      <c r="BA514" s="108"/>
      <c r="BB514" s="108"/>
      <c r="BC514" s="108"/>
      <c r="BD514" s="108"/>
      <c r="BE514" s="108"/>
      <c r="BF514" s="108"/>
      <c r="BG514" s="108"/>
      <c r="BH514" s="108"/>
    </row>
    <row r="515" spans="1:60" outlineLevel="1">
      <c r="A515" s="109"/>
      <c r="B515" s="109"/>
      <c r="C515" s="137" t="s">
        <v>506</v>
      </c>
      <c r="D515" s="115"/>
      <c r="E515" s="119">
        <v>0.25</v>
      </c>
      <c r="F515" s="122"/>
      <c r="G515" s="122"/>
      <c r="H515" s="122"/>
      <c r="I515" s="122"/>
      <c r="J515" s="122"/>
      <c r="K515" s="122"/>
      <c r="L515" s="122"/>
      <c r="M515" s="122"/>
      <c r="N515" s="113"/>
      <c r="O515" s="113"/>
      <c r="P515" s="113"/>
      <c r="Q515" s="113"/>
      <c r="R515" s="113"/>
      <c r="S515" s="113"/>
      <c r="T515" s="114"/>
      <c r="U515" s="113"/>
      <c r="V515" s="108"/>
      <c r="W515" s="108"/>
      <c r="X515" s="108"/>
      <c r="Y515" s="108"/>
      <c r="Z515" s="108"/>
      <c r="AA515" s="108"/>
      <c r="AB515" s="108"/>
      <c r="AC515" s="108"/>
      <c r="AD515" s="108"/>
      <c r="AE515" s="108" t="s">
        <v>124</v>
      </c>
      <c r="AF515" s="108">
        <v>0</v>
      </c>
      <c r="AG515" s="108"/>
      <c r="AH515" s="108"/>
      <c r="AI515" s="108"/>
      <c r="AJ515" s="108"/>
      <c r="AK515" s="108"/>
      <c r="AL515" s="108"/>
      <c r="AM515" s="108"/>
      <c r="AN515" s="108"/>
      <c r="AO515" s="108"/>
      <c r="AP515" s="108"/>
      <c r="AQ515" s="108"/>
      <c r="AR515" s="108"/>
      <c r="AS515" s="108"/>
      <c r="AT515" s="108"/>
      <c r="AU515" s="108"/>
      <c r="AV515" s="108"/>
      <c r="AW515" s="108"/>
      <c r="AX515" s="108"/>
      <c r="AY515" s="108"/>
      <c r="AZ515" s="108"/>
      <c r="BA515" s="108"/>
      <c r="BB515" s="108"/>
      <c r="BC515" s="108"/>
      <c r="BD515" s="108"/>
      <c r="BE515" s="108"/>
      <c r="BF515" s="108"/>
      <c r="BG515" s="108"/>
      <c r="BH515" s="108"/>
    </row>
    <row r="516" spans="1:60" outlineLevel="1">
      <c r="A516" s="109"/>
      <c r="B516" s="109"/>
      <c r="C516" s="137" t="s">
        <v>507</v>
      </c>
      <c r="D516" s="115"/>
      <c r="E516" s="119">
        <v>31.1</v>
      </c>
      <c r="F516" s="122"/>
      <c r="G516" s="122"/>
      <c r="H516" s="122"/>
      <c r="I516" s="122"/>
      <c r="J516" s="122"/>
      <c r="K516" s="122"/>
      <c r="L516" s="122"/>
      <c r="M516" s="122"/>
      <c r="N516" s="113"/>
      <c r="O516" s="113"/>
      <c r="P516" s="113"/>
      <c r="Q516" s="113"/>
      <c r="R516" s="113"/>
      <c r="S516" s="113"/>
      <c r="T516" s="114"/>
      <c r="U516" s="113"/>
      <c r="V516" s="108"/>
      <c r="W516" s="108"/>
      <c r="X516" s="108"/>
      <c r="Y516" s="108"/>
      <c r="Z516" s="108"/>
      <c r="AA516" s="108"/>
      <c r="AB516" s="108"/>
      <c r="AC516" s="108"/>
      <c r="AD516" s="108"/>
      <c r="AE516" s="108" t="s">
        <v>124</v>
      </c>
      <c r="AF516" s="108">
        <v>0</v>
      </c>
      <c r="AG516" s="108"/>
      <c r="AH516" s="108"/>
      <c r="AI516" s="108"/>
      <c r="AJ516" s="108"/>
      <c r="AK516" s="108"/>
      <c r="AL516" s="108"/>
      <c r="AM516" s="108"/>
      <c r="AN516" s="108"/>
      <c r="AO516" s="108"/>
      <c r="AP516" s="108"/>
      <c r="AQ516" s="108"/>
      <c r="AR516" s="108"/>
      <c r="AS516" s="108"/>
      <c r="AT516" s="108"/>
      <c r="AU516" s="108"/>
      <c r="AV516" s="108"/>
      <c r="AW516" s="108"/>
      <c r="AX516" s="108"/>
      <c r="AY516" s="108"/>
      <c r="AZ516" s="108"/>
      <c r="BA516" s="108"/>
      <c r="BB516" s="108"/>
      <c r="BC516" s="108"/>
      <c r="BD516" s="108"/>
      <c r="BE516" s="108"/>
      <c r="BF516" s="108"/>
      <c r="BG516" s="108"/>
      <c r="BH516" s="108"/>
    </row>
    <row r="517" spans="1:60" outlineLevel="1">
      <c r="A517" s="109">
        <v>63</v>
      </c>
      <c r="B517" s="109" t="s">
        <v>508</v>
      </c>
      <c r="C517" s="136" t="s">
        <v>509</v>
      </c>
      <c r="D517" s="113" t="s">
        <v>212</v>
      </c>
      <c r="E517" s="118">
        <v>565.94000000000005</v>
      </c>
      <c r="F517" s="121">
        <f>H517+J517</f>
        <v>0</v>
      </c>
      <c r="G517" s="122">
        <f>ROUND(E517*F517,2)</f>
        <v>0</v>
      </c>
      <c r="H517" s="122"/>
      <c r="I517" s="122">
        <f>ROUND(E517*H517,2)</f>
        <v>0</v>
      </c>
      <c r="J517" s="122"/>
      <c r="K517" s="122">
        <f>ROUND(E517*J517,2)</f>
        <v>0</v>
      </c>
      <c r="L517" s="122">
        <v>21</v>
      </c>
      <c r="M517" s="122">
        <f>G517*(1+L517/100)</f>
        <v>0</v>
      </c>
      <c r="N517" s="113">
        <v>3.0799999999999998E-3</v>
      </c>
      <c r="O517" s="113">
        <f>ROUND(E517*N517,5)</f>
        <v>1.7431000000000001</v>
      </c>
      <c r="P517" s="113">
        <v>0</v>
      </c>
      <c r="Q517" s="113">
        <f>ROUND(E517*P517,5)</f>
        <v>0</v>
      </c>
      <c r="R517" s="113"/>
      <c r="S517" s="113"/>
      <c r="T517" s="114">
        <v>0.57499999999999996</v>
      </c>
      <c r="U517" s="113">
        <f>ROUND(E517*T517,2)</f>
        <v>325.42</v>
      </c>
      <c r="V517" s="108"/>
      <c r="W517" s="108"/>
      <c r="X517" s="108"/>
      <c r="Y517" s="108"/>
      <c r="Z517" s="108"/>
      <c r="AA517" s="108"/>
      <c r="AB517" s="108"/>
      <c r="AC517" s="108"/>
      <c r="AD517" s="108"/>
      <c r="AE517" s="108" t="s">
        <v>122</v>
      </c>
      <c r="AF517" s="108"/>
      <c r="AG517" s="108"/>
      <c r="AH517" s="108"/>
      <c r="AI517" s="108"/>
      <c r="AJ517" s="108"/>
      <c r="AK517" s="108"/>
      <c r="AL517" s="108"/>
      <c r="AM517" s="108"/>
      <c r="AN517" s="108"/>
      <c r="AO517" s="108"/>
      <c r="AP517" s="108"/>
      <c r="AQ517" s="108"/>
      <c r="AR517" s="108"/>
      <c r="AS517" s="108"/>
      <c r="AT517" s="108"/>
      <c r="AU517" s="108"/>
      <c r="AV517" s="108"/>
      <c r="AW517" s="108"/>
      <c r="AX517" s="108"/>
      <c r="AY517" s="108"/>
      <c r="AZ517" s="108"/>
      <c r="BA517" s="108"/>
      <c r="BB517" s="108"/>
      <c r="BC517" s="108"/>
      <c r="BD517" s="108"/>
      <c r="BE517" s="108"/>
      <c r="BF517" s="108"/>
      <c r="BG517" s="108"/>
      <c r="BH517" s="108"/>
    </row>
    <row r="518" spans="1:60" outlineLevel="1">
      <c r="A518" s="109"/>
      <c r="B518" s="109"/>
      <c r="C518" s="137" t="s">
        <v>492</v>
      </c>
      <c r="D518" s="115"/>
      <c r="E518" s="119">
        <v>102.7</v>
      </c>
      <c r="F518" s="122"/>
      <c r="G518" s="122"/>
      <c r="H518" s="122"/>
      <c r="I518" s="122"/>
      <c r="J518" s="122"/>
      <c r="K518" s="122"/>
      <c r="L518" s="122"/>
      <c r="M518" s="122"/>
      <c r="N518" s="113"/>
      <c r="O518" s="113"/>
      <c r="P518" s="113"/>
      <c r="Q518" s="113"/>
      <c r="R518" s="113"/>
      <c r="S518" s="113"/>
      <c r="T518" s="114"/>
      <c r="U518" s="113"/>
      <c r="V518" s="108"/>
      <c r="W518" s="108"/>
      <c r="X518" s="108"/>
      <c r="Y518" s="108"/>
      <c r="Z518" s="108"/>
      <c r="AA518" s="108"/>
      <c r="AB518" s="108"/>
      <c r="AC518" s="108"/>
      <c r="AD518" s="108"/>
      <c r="AE518" s="108" t="s">
        <v>124</v>
      </c>
      <c r="AF518" s="108">
        <v>0</v>
      </c>
      <c r="AG518" s="108"/>
      <c r="AH518" s="108"/>
      <c r="AI518" s="108"/>
      <c r="AJ518" s="108"/>
      <c r="AK518" s="108"/>
      <c r="AL518" s="108"/>
      <c r="AM518" s="108"/>
      <c r="AN518" s="108"/>
      <c r="AO518" s="108"/>
      <c r="AP518" s="108"/>
      <c r="AQ518" s="108"/>
      <c r="AR518" s="108"/>
      <c r="AS518" s="108"/>
      <c r="AT518" s="108"/>
      <c r="AU518" s="108"/>
      <c r="AV518" s="108"/>
      <c r="AW518" s="108"/>
      <c r="AX518" s="108"/>
      <c r="AY518" s="108"/>
      <c r="AZ518" s="108"/>
      <c r="BA518" s="108"/>
      <c r="BB518" s="108"/>
      <c r="BC518" s="108"/>
      <c r="BD518" s="108"/>
      <c r="BE518" s="108"/>
      <c r="BF518" s="108"/>
      <c r="BG518" s="108"/>
      <c r="BH518" s="108"/>
    </row>
    <row r="519" spans="1:60" outlineLevel="1">
      <c r="A519" s="109"/>
      <c r="B519" s="109"/>
      <c r="C519" s="137" t="s">
        <v>493</v>
      </c>
      <c r="D519" s="115"/>
      <c r="E519" s="119">
        <v>76.400000000000006</v>
      </c>
      <c r="F519" s="122"/>
      <c r="G519" s="122"/>
      <c r="H519" s="122"/>
      <c r="I519" s="122"/>
      <c r="J519" s="122"/>
      <c r="K519" s="122"/>
      <c r="L519" s="122"/>
      <c r="M519" s="122"/>
      <c r="N519" s="113"/>
      <c r="O519" s="113"/>
      <c r="P519" s="113"/>
      <c r="Q519" s="113"/>
      <c r="R519" s="113"/>
      <c r="S519" s="113"/>
      <c r="T519" s="114"/>
      <c r="U519" s="113"/>
      <c r="V519" s="108"/>
      <c r="W519" s="108"/>
      <c r="X519" s="108"/>
      <c r="Y519" s="108"/>
      <c r="Z519" s="108"/>
      <c r="AA519" s="108"/>
      <c r="AB519" s="108"/>
      <c r="AC519" s="108"/>
      <c r="AD519" s="108"/>
      <c r="AE519" s="108" t="s">
        <v>124</v>
      </c>
      <c r="AF519" s="108">
        <v>0</v>
      </c>
      <c r="AG519" s="108"/>
      <c r="AH519" s="108"/>
      <c r="AI519" s="108"/>
      <c r="AJ519" s="108"/>
      <c r="AK519" s="108"/>
      <c r="AL519" s="108"/>
      <c r="AM519" s="108"/>
      <c r="AN519" s="108"/>
      <c r="AO519" s="108"/>
      <c r="AP519" s="108"/>
      <c r="AQ519" s="108"/>
      <c r="AR519" s="108"/>
      <c r="AS519" s="108"/>
      <c r="AT519" s="108"/>
      <c r="AU519" s="108"/>
      <c r="AV519" s="108"/>
      <c r="AW519" s="108"/>
      <c r="AX519" s="108"/>
      <c r="AY519" s="108"/>
      <c r="AZ519" s="108"/>
      <c r="BA519" s="108"/>
      <c r="BB519" s="108"/>
      <c r="BC519" s="108"/>
      <c r="BD519" s="108"/>
      <c r="BE519" s="108"/>
      <c r="BF519" s="108"/>
      <c r="BG519" s="108"/>
      <c r="BH519" s="108"/>
    </row>
    <row r="520" spans="1:60" outlineLevel="1">
      <c r="A520" s="109"/>
      <c r="B520" s="109"/>
      <c r="C520" s="137" t="s">
        <v>494</v>
      </c>
      <c r="D520" s="115"/>
      <c r="E520" s="119">
        <v>49</v>
      </c>
      <c r="F520" s="122"/>
      <c r="G520" s="122"/>
      <c r="H520" s="122"/>
      <c r="I520" s="122"/>
      <c r="J520" s="122"/>
      <c r="K520" s="122"/>
      <c r="L520" s="122"/>
      <c r="M520" s="122"/>
      <c r="N520" s="113"/>
      <c r="O520" s="113"/>
      <c r="P520" s="113"/>
      <c r="Q520" s="113"/>
      <c r="R520" s="113"/>
      <c r="S520" s="113"/>
      <c r="T520" s="114"/>
      <c r="U520" s="113"/>
      <c r="V520" s="108"/>
      <c r="W520" s="108"/>
      <c r="X520" s="108"/>
      <c r="Y520" s="108"/>
      <c r="Z520" s="108"/>
      <c r="AA520" s="108"/>
      <c r="AB520" s="108"/>
      <c r="AC520" s="108"/>
      <c r="AD520" s="108"/>
      <c r="AE520" s="108" t="s">
        <v>124</v>
      </c>
      <c r="AF520" s="108">
        <v>0</v>
      </c>
      <c r="AG520" s="108"/>
      <c r="AH520" s="108"/>
      <c r="AI520" s="108"/>
      <c r="AJ520" s="108"/>
      <c r="AK520" s="108"/>
      <c r="AL520" s="108"/>
      <c r="AM520" s="108"/>
      <c r="AN520" s="108"/>
      <c r="AO520" s="108"/>
      <c r="AP520" s="108"/>
      <c r="AQ520" s="108"/>
      <c r="AR520" s="108"/>
      <c r="AS520" s="108"/>
      <c r="AT520" s="108"/>
      <c r="AU520" s="108"/>
      <c r="AV520" s="108"/>
      <c r="AW520" s="108"/>
      <c r="AX520" s="108"/>
      <c r="AY520" s="108"/>
      <c r="AZ520" s="108"/>
      <c r="BA520" s="108"/>
      <c r="BB520" s="108"/>
      <c r="BC520" s="108"/>
      <c r="BD520" s="108"/>
      <c r="BE520" s="108"/>
      <c r="BF520" s="108"/>
      <c r="BG520" s="108"/>
      <c r="BH520" s="108"/>
    </row>
    <row r="521" spans="1:60" outlineLevel="1">
      <c r="A521" s="109"/>
      <c r="B521" s="109"/>
      <c r="C521" s="137" t="s">
        <v>495</v>
      </c>
      <c r="D521" s="115"/>
      <c r="E521" s="119">
        <v>48.3</v>
      </c>
      <c r="F521" s="122"/>
      <c r="G521" s="122"/>
      <c r="H521" s="122"/>
      <c r="I521" s="122"/>
      <c r="J521" s="122"/>
      <c r="K521" s="122"/>
      <c r="L521" s="122"/>
      <c r="M521" s="122"/>
      <c r="N521" s="113"/>
      <c r="O521" s="113"/>
      <c r="P521" s="113"/>
      <c r="Q521" s="113"/>
      <c r="R521" s="113"/>
      <c r="S521" s="113"/>
      <c r="T521" s="114"/>
      <c r="U521" s="113"/>
      <c r="V521" s="108"/>
      <c r="W521" s="108"/>
      <c r="X521" s="108"/>
      <c r="Y521" s="108"/>
      <c r="Z521" s="108"/>
      <c r="AA521" s="108"/>
      <c r="AB521" s="108"/>
      <c r="AC521" s="108"/>
      <c r="AD521" s="108"/>
      <c r="AE521" s="108" t="s">
        <v>124</v>
      </c>
      <c r="AF521" s="108">
        <v>0</v>
      </c>
      <c r="AG521" s="108"/>
      <c r="AH521" s="108"/>
      <c r="AI521" s="108"/>
      <c r="AJ521" s="108"/>
      <c r="AK521" s="108"/>
      <c r="AL521" s="108"/>
      <c r="AM521" s="108"/>
      <c r="AN521" s="108"/>
      <c r="AO521" s="108"/>
      <c r="AP521" s="108"/>
      <c r="AQ521" s="108"/>
      <c r="AR521" s="108"/>
      <c r="AS521" s="108"/>
      <c r="AT521" s="108"/>
      <c r="AU521" s="108"/>
      <c r="AV521" s="108"/>
      <c r="AW521" s="108"/>
      <c r="AX521" s="108"/>
      <c r="AY521" s="108"/>
      <c r="AZ521" s="108"/>
      <c r="BA521" s="108"/>
      <c r="BB521" s="108"/>
      <c r="BC521" s="108"/>
      <c r="BD521" s="108"/>
      <c r="BE521" s="108"/>
      <c r="BF521" s="108"/>
      <c r="BG521" s="108"/>
      <c r="BH521" s="108"/>
    </row>
    <row r="522" spans="1:60" outlineLevel="1">
      <c r="A522" s="109"/>
      <c r="B522" s="109"/>
      <c r="C522" s="137" t="s">
        <v>496</v>
      </c>
      <c r="D522" s="115"/>
      <c r="E522" s="119">
        <v>35.700000000000003</v>
      </c>
      <c r="F522" s="122"/>
      <c r="G522" s="122"/>
      <c r="H522" s="122"/>
      <c r="I522" s="122"/>
      <c r="J522" s="122"/>
      <c r="K522" s="122"/>
      <c r="L522" s="122"/>
      <c r="M522" s="122"/>
      <c r="N522" s="113"/>
      <c r="O522" s="113"/>
      <c r="P522" s="113"/>
      <c r="Q522" s="113"/>
      <c r="R522" s="113"/>
      <c r="S522" s="113"/>
      <c r="T522" s="114"/>
      <c r="U522" s="113"/>
      <c r="V522" s="108"/>
      <c r="W522" s="108"/>
      <c r="X522" s="108"/>
      <c r="Y522" s="108"/>
      <c r="Z522" s="108"/>
      <c r="AA522" s="108"/>
      <c r="AB522" s="108"/>
      <c r="AC522" s="108"/>
      <c r="AD522" s="108"/>
      <c r="AE522" s="108" t="s">
        <v>124</v>
      </c>
      <c r="AF522" s="108">
        <v>0</v>
      </c>
      <c r="AG522" s="108"/>
      <c r="AH522" s="108"/>
      <c r="AI522" s="108"/>
      <c r="AJ522" s="108"/>
      <c r="AK522" s="108"/>
      <c r="AL522" s="108"/>
      <c r="AM522" s="108"/>
      <c r="AN522" s="108"/>
      <c r="AO522" s="108"/>
      <c r="AP522" s="108"/>
      <c r="AQ522" s="108"/>
      <c r="AR522" s="108"/>
      <c r="AS522" s="108"/>
      <c r="AT522" s="108"/>
      <c r="AU522" s="108"/>
      <c r="AV522" s="108"/>
      <c r="AW522" s="108"/>
      <c r="AX522" s="108"/>
      <c r="AY522" s="108"/>
      <c r="AZ522" s="108"/>
      <c r="BA522" s="108"/>
      <c r="BB522" s="108"/>
      <c r="BC522" s="108"/>
      <c r="BD522" s="108"/>
      <c r="BE522" s="108"/>
      <c r="BF522" s="108"/>
      <c r="BG522" s="108"/>
      <c r="BH522" s="108"/>
    </row>
    <row r="523" spans="1:60" outlineLevel="1">
      <c r="A523" s="109"/>
      <c r="B523" s="109"/>
      <c r="C523" s="137" t="s">
        <v>497</v>
      </c>
      <c r="D523" s="115"/>
      <c r="E523" s="119">
        <v>0.25</v>
      </c>
      <c r="F523" s="122"/>
      <c r="G523" s="122"/>
      <c r="H523" s="122"/>
      <c r="I523" s="122"/>
      <c r="J523" s="122"/>
      <c r="K523" s="122"/>
      <c r="L523" s="122"/>
      <c r="M523" s="122"/>
      <c r="N523" s="113"/>
      <c r="O523" s="113"/>
      <c r="P523" s="113"/>
      <c r="Q523" s="113"/>
      <c r="R523" s="113"/>
      <c r="S523" s="113"/>
      <c r="T523" s="114"/>
      <c r="U523" s="113"/>
      <c r="V523" s="108"/>
      <c r="W523" s="108"/>
      <c r="X523" s="108"/>
      <c r="Y523" s="108"/>
      <c r="Z523" s="108"/>
      <c r="AA523" s="108"/>
      <c r="AB523" s="108"/>
      <c r="AC523" s="108"/>
      <c r="AD523" s="108"/>
      <c r="AE523" s="108" t="s">
        <v>124</v>
      </c>
      <c r="AF523" s="108">
        <v>0</v>
      </c>
      <c r="AG523" s="108"/>
      <c r="AH523" s="108"/>
      <c r="AI523" s="108"/>
      <c r="AJ523" s="108"/>
      <c r="AK523" s="108"/>
      <c r="AL523" s="108"/>
      <c r="AM523" s="108"/>
      <c r="AN523" s="108"/>
      <c r="AO523" s="108"/>
      <c r="AP523" s="108"/>
      <c r="AQ523" s="108"/>
      <c r="AR523" s="108"/>
      <c r="AS523" s="108"/>
      <c r="AT523" s="108"/>
      <c r="AU523" s="108"/>
      <c r="AV523" s="108"/>
      <c r="AW523" s="108"/>
      <c r="AX523" s="108"/>
      <c r="AY523" s="108"/>
      <c r="AZ523" s="108"/>
      <c r="BA523" s="108"/>
      <c r="BB523" s="108"/>
      <c r="BC523" s="108"/>
      <c r="BD523" s="108"/>
      <c r="BE523" s="108"/>
      <c r="BF523" s="108"/>
      <c r="BG523" s="108"/>
      <c r="BH523" s="108"/>
    </row>
    <row r="524" spans="1:60" outlineLevel="1">
      <c r="A524" s="109"/>
      <c r="B524" s="109"/>
      <c r="C524" s="137" t="s">
        <v>498</v>
      </c>
      <c r="D524" s="115"/>
      <c r="E524" s="119">
        <v>31.1</v>
      </c>
      <c r="F524" s="122"/>
      <c r="G524" s="122"/>
      <c r="H524" s="122"/>
      <c r="I524" s="122"/>
      <c r="J524" s="122"/>
      <c r="K524" s="122"/>
      <c r="L524" s="122"/>
      <c r="M524" s="122"/>
      <c r="N524" s="113"/>
      <c r="O524" s="113"/>
      <c r="P524" s="113"/>
      <c r="Q524" s="113"/>
      <c r="R524" s="113"/>
      <c r="S524" s="113"/>
      <c r="T524" s="114"/>
      <c r="U524" s="113"/>
      <c r="V524" s="108"/>
      <c r="W524" s="108"/>
      <c r="X524" s="108"/>
      <c r="Y524" s="108"/>
      <c r="Z524" s="108"/>
      <c r="AA524" s="108"/>
      <c r="AB524" s="108"/>
      <c r="AC524" s="108"/>
      <c r="AD524" s="108"/>
      <c r="AE524" s="108" t="s">
        <v>124</v>
      </c>
      <c r="AF524" s="108">
        <v>0</v>
      </c>
      <c r="AG524" s="108"/>
      <c r="AH524" s="108"/>
      <c r="AI524" s="108"/>
      <c r="AJ524" s="108"/>
      <c r="AK524" s="108"/>
      <c r="AL524" s="108"/>
      <c r="AM524" s="108"/>
      <c r="AN524" s="108"/>
      <c r="AO524" s="108"/>
      <c r="AP524" s="108"/>
      <c r="AQ524" s="108"/>
      <c r="AR524" s="108"/>
      <c r="AS524" s="108"/>
      <c r="AT524" s="108"/>
      <c r="AU524" s="108"/>
      <c r="AV524" s="108"/>
      <c r="AW524" s="108"/>
      <c r="AX524" s="108"/>
      <c r="AY524" s="108"/>
      <c r="AZ524" s="108"/>
      <c r="BA524" s="108"/>
      <c r="BB524" s="108"/>
      <c r="BC524" s="108"/>
      <c r="BD524" s="108"/>
      <c r="BE524" s="108"/>
      <c r="BF524" s="108"/>
      <c r="BG524" s="108"/>
      <c r="BH524" s="108"/>
    </row>
    <row r="525" spans="1:60" outlineLevel="1">
      <c r="A525" s="109"/>
      <c r="B525" s="109"/>
      <c r="C525" s="137" t="s">
        <v>499</v>
      </c>
      <c r="D525" s="115"/>
      <c r="E525" s="119">
        <v>31.8</v>
      </c>
      <c r="F525" s="122"/>
      <c r="G525" s="122"/>
      <c r="H525" s="122"/>
      <c r="I525" s="122"/>
      <c r="J525" s="122"/>
      <c r="K525" s="122"/>
      <c r="L525" s="122"/>
      <c r="M525" s="122"/>
      <c r="N525" s="113"/>
      <c r="O525" s="113"/>
      <c r="P525" s="113"/>
      <c r="Q525" s="113"/>
      <c r="R525" s="113"/>
      <c r="S525" s="113"/>
      <c r="T525" s="114"/>
      <c r="U525" s="113"/>
      <c r="V525" s="108"/>
      <c r="W525" s="108"/>
      <c r="X525" s="108"/>
      <c r="Y525" s="108"/>
      <c r="Z525" s="108"/>
      <c r="AA525" s="108"/>
      <c r="AB525" s="108"/>
      <c r="AC525" s="108"/>
      <c r="AD525" s="108"/>
      <c r="AE525" s="108" t="s">
        <v>124</v>
      </c>
      <c r="AF525" s="108">
        <v>0</v>
      </c>
      <c r="AG525" s="108"/>
      <c r="AH525" s="108"/>
      <c r="AI525" s="108"/>
      <c r="AJ525" s="108"/>
      <c r="AK525" s="108"/>
      <c r="AL525" s="108"/>
      <c r="AM525" s="108"/>
      <c r="AN525" s="108"/>
      <c r="AO525" s="108"/>
      <c r="AP525" s="108"/>
      <c r="AQ525" s="108"/>
      <c r="AR525" s="108"/>
      <c r="AS525" s="108"/>
      <c r="AT525" s="108"/>
      <c r="AU525" s="108"/>
      <c r="AV525" s="108"/>
      <c r="AW525" s="108"/>
      <c r="AX525" s="108"/>
      <c r="AY525" s="108"/>
      <c r="AZ525" s="108"/>
      <c r="BA525" s="108"/>
      <c r="BB525" s="108"/>
      <c r="BC525" s="108"/>
      <c r="BD525" s="108"/>
      <c r="BE525" s="108"/>
      <c r="BF525" s="108"/>
      <c r="BG525" s="108"/>
      <c r="BH525" s="108"/>
    </row>
    <row r="526" spans="1:60" outlineLevel="1">
      <c r="A526" s="109"/>
      <c r="B526" s="109"/>
      <c r="C526" s="137" t="s">
        <v>500</v>
      </c>
      <c r="D526" s="115"/>
      <c r="E526" s="119">
        <v>10.25</v>
      </c>
      <c r="F526" s="122"/>
      <c r="G526" s="122"/>
      <c r="H526" s="122"/>
      <c r="I526" s="122"/>
      <c r="J526" s="122"/>
      <c r="K526" s="122"/>
      <c r="L526" s="122"/>
      <c r="M526" s="122"/>
      <c r="N526" s="113"/>
      <c r="O526" s="113"/>
      <c r="P526" s="113"/>
      <c r="Q526" s="113"/>
      <c r="R526" s="113"/>
      <c r="S526" s="113"/>
      <c r="T526" s="114"/>
      <c r="U526" s="113"/>
      <c r="V526" s="108"/>
      <c r="W526" s="108"/>
      <c r="X526" s="108"/>
      <c r="Y526" s="108"/>
      <c r="Z526" s="108"/>
      <c r="AA526" s="108"/>
      <c r="AB526" s="108"/>
      <c r="AC526" s="108"/>
      <c r="AD526" s="108"/>
      <c r="AE526" s="108" t="s">
        <v>124</v>
      </c>
      <c r="AF526" s="108">
        <v>0</v>
      </c>
      <c r="AG526" s="108"/>
      <c r="AH526" s="108"/>
      <c r="AI526" s="108"/>
      <c r="AJ526" s="108"/>
      <c r="AK526" s="108"/>
      <c r="AL526" s="108"/>
      <c r="AM526" s="108"/>
      <c r="AN526" s="108"/>
      <c r="AO526" s="108"/>
      <c r="AP526" s="108"/>
      <c r="AQ526" s="108"/>
      <c r="AR526" s="108"/>
      <c r="AS526" s="108"/>
      <c r="AT526" s="108"/>
      <c r="AU526" s="108"/>
      <c r="AV526" s="108"/>
      <c r="AW526" s="108"/>
      <c r="AX526" s="108"/>
      <c r="AY526" s="108"/>
      <c r="AZ526" s="108"/>
      <c r="BA526" s="108"/>
      <c r="BB526" s="108"/>
      <c r="BC526" s="108"/>
      <c r="BD526" s="108"/>
      <c r="BE526" s="108"/>
      <c r="BF526" s="108"/>
      <c r="BG526" s="108"/>
      <c r="BH526" s="108"/>
    </row>
    <row r="527" spans="1:60" outlineLevel="1">
      <c r="A527" s="109"/>
      <c r="B527" s="109"/>
      <c r="C527" s="137" t="s">
        <v>501</v>
      </c>
      <c r="D527" s="115"/>
      <c r="E527" s="119">
        <v>33.32</v>
      </c>
      <c r="F527" s="122"/>
      <c r="G527" s="122"/>
      <c r="H527" s="122"/>
      <c r="I527" s="122"/>
      <c r="J527" s="122"/>
      <c r="K527" s="122"/>
      <c r="L527" s="122"/>
      <c r="M527" s="122"/>
      <c r="N527" s="113"/>
      <c r="O527" s="113"/>
      <c r="P527" s="113"/>
      <c r="Q527" s="113"/>
      <c r="R527" s="113"/>
      <c r="S527" s="113"/>
      <c r="T527" s="114"/>
      <c r="U527" s="113"/>
      <c r="V527" s="108"/>
      <c r="W527" s="108"/>
      <c r="X527" s="108"/>
      <c r="Y527" s="108"/>
      <c r="Z527" s="108"/>
      <c r="AA527" s="108"/>
      <c r="AB527" s="108"/>
      <c r="AC527" s="108"/>
      <c r="AD527" s="108"/>
      <c r="AE527" s="108" t="s">
        <v>124</v>
      </c>
      <c r="AF527" s="108">
        <v>0</v>
      </c>
      <c r="AG527" s="108"/>
      <c r="AH527" s="108"/>
      <c r="AI527" s="108"/>
      <c r="AJ527" s="108"/>
      <c r="AK527" s="108"/>
      <c r="AL527" s="108"/>
      <c r="AM527" s="108"/>
      <c r="AN527" s="108"/>
      <c r="AO527" s="108"/>
      <c r="AP527" s="108"/>
      <c r="AQ527" s="108"/>
      <c r="AR527" s="108"/>
      <c r="AS527" s="108"/>
      <c r="AT527" s="108"/>
      <c r="AU527" s="108"/>
      <c r="AV527" s="108"/>
      <c r="AW527" s="108"/>
      <c r="AX527" s="108"/>
      <c r="AY527" s="108"/>
      <c r="AZ527" s="108"/>
      <c r="BA527" s="108"/>
      <c r="BB527" s="108"/>
      <c r="BC527" s="108"/>
      <c r="BD527" s="108"/>
      <c r="BE527" s="108"/>
      <c r="BF527" s="108"/>
      <c r="BG527" s="108"/>
      <c r="BH527" s="108"/>
    </row>
    <row r="528" spans="1:60" outlineLevel="1">
      <c r="A528" s="109"/>
      <c r="B528" s="109"/>
      <c r="C528" s="137" t="s">
        <v>502</v>
      </c>
      <c r="D528" s="115"/>
      <c r="E528" s="119">
        <v>38.020000000000003</v>
      </c>
      <c r="F528" s="122"/>
      <c r="G528" s="122"/>
      <c r="H528" s="122"/>
      <c r="I528" s="122"/>
      <c r="J528" s="122"/>
      <c r="K528" s="122"/>
      <c r="L528" s="122"/>
      <c r="M528" s="122"/>
      <c r="N528" s="113"/>
      <c r="O528" s="113"/>
      <c r="P528" s="113"/>
      <c r="Q528" s="113"/>
      <c r="R528" s="113"/>
      <c r="S528" s="113"/>
      <c r="T528" s="114"/>
      <c r="U528" s="113"/>
      <c r="V528" s="108"/>
      <c r="W528" s="108"/>
      <c r="X528" s="108"/>
      <c r="Y528" s="108"/>
      <c r="Z528" s="108"/>
      <c r="AA528" s="108"/>
      <c r="AB528" s="108"/>
      <c r="AC528" s="108"/>
      <c r="AD528" s="108"/>
      <c r="AE528" s="108" t="s">
        <v>124</v>
      </c>
      <c r="AF528" s="108">
        <v>0</v>
      </c>
      <c r="AG528" s="108"/>
      <c r="AH528" s="108"/>
      <c r="AI528" s="108"/>
      <c r="AJ528" s="108"/>
      <c r="AK528" s="108"/>
      <c r="AL528" s="108"/>
      <c r="AM528" s="108"/>
      <c r="AN528" s="108"/>
      <c r="AO528" s="108"/>
      <c r="AP528" s="108"/>
      <c r="AQ528" s="108"/>
      <c r="AR528" s="108"/>
      <c r="AS528" s="108"/>
      <c r="AT528" s="108"/>
      <c r="AU528" s="108"/>
      <c r="AV528" s="108"/>
      <c r="AW528" s="108"/>
      <c r="AX528" s="108"/>
      <c r="AY528" s="108"/>
      <c r="AZ528" s="108"/>
      <c r="BA528" s="108"/>
      <c r="BB528" s="108"/>
      <c r="BC528" s="108"/>
      <c r="BD528" s="108"/>
      <c r="BE528" s="108"/>
      <c r="BF528" s="108"/>
      <c r="BG528" s="108"/>
      <c r="BH528" s="108"/>
    </row>
    <row r="529" spans="1:60" outlineLevel="1">
      <c r="A529" s="109"/>
      <c r="B529" s="109"/>
      <c r="C529" s="137" t="s">
        <v>503</v>
      </c>
      <c r="D529" s="115"/>
      <c r="E529" s="119">
        <v>31.8</v>
      </c>
      <c r="F529" s="122"/>
      <c r="G529" s="122"/>
      <c r="H529" s="122"/>
      <c r="I529" s="122"/>
      <c r="J529" s="122"/>
      <c r="K529" s="122"/>
      <c r="L529" s="122"/>
      <c r="M529" s="122"/>
      <c r="N529" s="113"/>
      <c r="O529" s="113"/>
      <c r="P529" s="113"/>
      <c r="Q529" s="113"/>
      <c r="R529" s="113"/>
      <c r="S529" s="113"/>
      <c r="T529" s="114"/>
      <c r="U529" s="113"/>
      <c r="V529" s="108"/>
      <c r="W529" s="108"/>
      <c r="X529" s="108"/>
      <c r="Y529" s="108"/>
      <c r="Z529" s="108"/>
      <c r="AA529" s="108"/>
      <c r="AB529" s="108"/>
      <c r="AC529" s="108"/>
      <c r="AD529" s="108"/>
      <c r="AE529" s="108" t="s">
        <v>124</v>
      </c>
      <c r="AF529" s="108">
        <v>0</v>
      </c>
      <c r="AG529" s="108"/>
      <c r="AH529" s="108"/>
      <c r="AI529" s="108"/>
      <c r="AJ529" s="108"/>
      <c r="AK529" s="108"/>
      <c r="AL529" s="108"/>
      <c r="AM529" s="108"/>
      <c r="AN529" s="108"/>
      <c r="AO529" s="108"/>
      <c r="AP529" s="108"/>
      <c r="AQ529" s="108"/>
      <c r="AR529" s="108"/>
      <c r="AS529" s="108"/>
      <c r="AT529" s="108"/>
      <c r="AU529" s="108"/>
      <c r="AV529" s="108"/>
      <c r="AW529" s="108"/>
      <c r="AX529" s="108"/>
      <c r="AY529" s="108"/>
      <c r="AZ529" s="108"/>
      <c r="BA529" s="108"/>
      <c r="BB529" s="108"/>
      <c r="BC529" s="108"/>
      <c r="BD529" s="108"/>
      <c r="BE529" s="108"/>
      <c r="BF529" s="108"/>
      <c r="BG529" s="108"/>
      <c r="BH529" s="108"/>
    </row>
    <row r="530" spans="1:60" outlineLevel="1">
      <c r="A530" s="109"/>
      <c r="B530" s="109"/>
      <c r="C530" s="137" t="s">
        <v>504</v>
      </c>
      <c r="D530" s="115"/>
      <c r="E530" s="119">
        <v>10.25</v>
      </c>
      <c r="F530" s="122"/>
      <c r="G530" s="122"/>
      <c r="H530" s="122"/>
      <c r="I530" s="122"/>
      <c r="J530" s="122"/>
      <c r="K530" s="122"/>
      <c r="L530" s="122"/>
      <c r="M530" s="122"/>
      <c r="N530" s="113"/>
      <c r="O530" s="113"/>
      <c r="P530" s="113"/>
      <c r="Q530" s="113"/>
      <c r="R530" s="113"/>
      <c r="S530" s="113"/>
      <c r="T530" s="114"/>
      <c r="U530" s="113"/>
      <c r="V530" s="108"/>
      <c r="W530" s="108"/>
      <c r="X530" s="108"/>
      <c r="Y530" s="108"/>
      <c r="Z530" s="108"/>
      <c r="AA530" s="108"/>
      <c r="AB530" s="108"/>
      <c r="AC530" s="108"/>
      <c r="AD530" s="108"/>
      <c r="AE530" s="108" t="s">
        <v>124</v>
      </c>
      <c r="AF530" s="108">
        <v>0</v>
      </c>
      <c r="AG530" s="108"/>
      <c r="AH530" s="108"/>
      <c r="AI530" s="108"/>
      <c r="AJ530" s="108"/>
      <c r="AK530" s="108"/>
      <c r="AL530" s="108"/>
      <c r="AM530" s="108"/>
      <c r="AN530" s="108"/>
      <c r="AO530" s="108"/>
      <c r="AP530" s="108"/>
      <c r="AQ530" s="108"/>
      <c r="AR530" s="108"/>
      <c r="AS530" s="108"/>
      <c r="AT530" s="108"/>
      <c r="AU530" s="108"/>
      <c r="AV530" s="108"/>
      <c r="AW530" s="108"/>
      <c r="AX530" s="108"/>
      <c r="AY530" s="108"/>
      <c r="AZ530" s="108"/>
      <c r="BA530" s="108"/>
      <c r="BB530" s="108"/>
      <c r="BC530" s="108"/>
      <c r="BD530" s="108"/>
      <c r="BE530" s="108"/>
      <c r="BF530" s="108"/>
      <c r="BG530" s="108"/>
      <c r="BH530" s="108"/>
    </row>
    <row r="531" spans="1:60" outlineLevel="1">
      <c r="A531" s="109"/>
      <c r="B531" s="109"/>
      <c r="C531" s="137" t="s">
        <v>505</v>
      </c>
      <c r="D531" s="115"/>
      <c r="E531" s="119">
        <v>35.700000000000003</v>
      </c>
      <c r="F531" s="122"/>
      <c r="G531" s="122"/>
      <c r="H531" s="122"/>
      <c r="I531" s="122"/>
      <c r="J531" s="122"/>
      <c r="K531" s="122"/>
      <c r="L531" s="122"/>
      <c r="M531" s="122"/>
      <c r="N531" s="113"/>
      <c r="O531" s="113"/>
      <c r="P531" s="113"/>
      <c r="Q531" s="113"/>
      <c r="R531" s="113"/>
      <c r="S531" s="113"/>
      <c r="T531" s="114"/>
      <c r="U531" s="113"/>
      <c r="V531" s="108"/>
      <c r="W531" s="108"/>
      <c r="X531" s="108"/>
      <c r="Y531" s="108"/>
      <c r="Z531" s="108"/>
      <c r="AA531" s="108"/>
      <c r="AB531" s="108"/>
      <c r="AC531" s="108"/>
      <c r="AD531" s="108"/>
      <c r="AE531" s="108" t="s">
        <v>124</v>
      </c>
      <c r="AF531" s="108">
        <v>0</v>
      </c>
      <c r="AG531" s="108"/>
      <c r="AH531" s="108"/>
      <c r="AI531" s="108"/>
      <c r="AJ531" s="108"/>
      <c r="AK531" s="108"/>
      <c r="AL531" s="108"/>
      <c r="AM531" s="108"/>
      <c r="AN531" s="108"/>
      <c r="AO531" s="108"/>
      <c r="AP531" s="108"/>
      <c r="AQ531" s="108"/>
      <c r="AR531" s="108"/>
      <c r="AS531" s="108"/>
      <c r="AT531" s="108"/>
      <c r="AU531" s="108"/>
      <c r="AV531" s="108"/>
      <c r="AW531" s="108"/>
      <c r="AX531" s="108"/>
      <c r="AY531" s="108"/>
      <c r="AZ531" s="108"/>
      <c r="BA531" s="108"/>
      <c r="BB531" s="108"/>
      <c r="BC531" s="108"/>
      <c r="BD531" s="108"/>
      <c r="BE531" s="108"/>
      <c r="BF531" s="108"/>
      <c r="BG531" s="108"/>
      <c r="BH531" s="108"/>
    </row>
    <row r="532" spans="1:60" outlineLevel="1">
      <c r="A532" s="109"/>
      <c r="B532" s="109"/>
      <c r="C532" s="137" t="s">
        <v>506</v>
      </c>
      <c r="D532" s="115"/>
      <c r="E532" s="119">
        <v>0.25</v>
      </c>
      <c r="F532" s="122"/>
      <c r="G532" s="122"/>
      <c r="H532" s="122"/>
      <c r="I532" s="122"/>
      <c r="J532" s="122"/>
      <c r="K532" s="122"/>
      <c r="L532" s="122"/>
      <c r="M532" s="122"/>
      <c r="N532" s="113"/>
      <c r="O532" s="113"/>
      <c r="P532" s="113"/>
      <c r="Q532" s="113"/>
      <c r="R532" s="113"/>
      <c r="S532" s="113"/>
      <c r="T532" s="114"/>
      <c r="U532" s="113"/>
      <c r="V532" s="108"/>
      <c r="W532" s="108"/>
      <c r="X532" s="108"/>
      <c r="Y532" s="108"/>
      <c r="Z532" s="108"/>
      <c r="AA532" s="108"/>
      <c r="AB532" s="108"/>
      <c r="AC532" s="108"/>
      <c r="AD532" s="108"/>
      <c r="AE532" s="108" t="s">
        <v>124</v>
      </c>
      <c r="AF532" s="108">
        <v>0</v>
      </c>
      <c r="AG532" s="108"/>
      <c r="AH532" s="108"/>
      <c r="AI532" s="108"/>
      <c r="AJ532" s="108"/>
      <c r="AK532" s="108"/>
      <c r="AL532" s="108"/>
      <c r="AM532" s="108"/>
      <c r="AN532" s="108"/>
      <c r="AO532" s="108"/>
      <c r="AP532" s="108"/>
      <c r="AQ532" s="108"/>
      <c r="AR532" s="108"/>
      <c r="AS532" s="108"/>
      <c r="AT532" s="108"/>
      <c r="AU532" s="108"/>
      <c r="AV532" s="108"/>
      <c r="AW532" s="108"/>
      <c r="AX532" s="108"/>
      <c r="AY532" s="108"/>
      <c r="AZ532" s="108"/>
      <c r="BA532" s="108"/>
      <c r="BB532" s="108"/>
      <c r="BC532" s="108"/>
      <c r="BD532" s="108"/>
      <c r="BE532" s="108"/>
      <c r="BF532" s="108"/>
      <c r="BG532" s="108"/>
      <c r="BH532" s="108"/>
    </row>
    <row r="533" spans="1:60" outlineLevel="1">
      <c r="A533" s="109"/>
      <c r="B533" s="109"/>
      <c r="C533" s="137" t="s">
        <v>507</v>
      </c>
      <c r="D533" s="115"/>
      <c r="E533" s="119">
        <v>31.1</v>
      </c>
      <c r="F533" s="122"/>
      <c r="G533" s="122"/>
      <c r="H533" s="122"/>
      <c r="I533" s="122"/>
      <c r="J533" s="122"/>
      <c r="K533" s="122"/>
      <c r="L533" s="122"/>
      <c r="M533" s="122"/>
      <c r="N533" s="113"/>
      <c r="O533" s="113"/>
      <c r="P533" s="113"/>
      <c r="Q533" s="113"/>
      <c r="R533" s="113"/>
      <c r="S533" s="113"/>
      <c r="T533" s="114"/>
      <c r="U533" s="113"/>
      <c r="V533" s="108"/>
      <c r="W533" s="108"/>
      <c r="X533" s="108"/>
      <c r="Y533" s="108"/>
      <c r="Z533" s="108"/>
      <c r="AA533" s="108"/>
      <c r="AB533" s="108"/>
      <c r="AC533" s="108"/>
      <c r="AD533" s="108"/>
      <c r="AE533" s="108" t="s">
        <v>124</v>
      </c>
      <c r="AF533" s="108">
        <v>0</v>
      </c>
      <c r="AG533" s="108"/>
      <c r="AH533" s="108"/>
      <c r="AI533" s="108"/>
      <c r="AJ533" s="108"/>
      <c r="AK533" s="108"/>
      <c r="AL533" s="108"/>
      <c r="AM533" s="108"/>
      <c r="AN533" s="108"/>
      <c r="AO533" s="108"/>
      <c r="AP533" s="108"/>
      <c r="AQ533" s="108"/>
      <c r="AR533" s="108"/>
      <c r="AS533" s="108"/>
      <c r="AT533" s="108"/>
      <c r="AU533" s="108"/>
      <c r="AV533" s="108"/>
      <c r="AW533" s="108"/>
      <c r="AX533" s="108"/>
      <c r="AY533" s="108"/>
      <c r="AZ533" s="108"/>
      <c r="BA533" s="108"/>
      <c r="BB533" s="108"/>
      <c r="BC533" s="108"/>
      <c r="BD533" s="108"/>
      <c r="BE533" s="108"/>
      <c r="BF533" s="108"/>
      <c r="BG533" s="108"/>
      <c r="BH533" s="108"/>
    </row>
    <row r="534" spans="1:60" outlineLevel="1">
      <c r="A534" s="109">
        <v>64</v>
      </c>
      <c r="B534" s="109" t="s">
        <v>510</v>
      </c>
      <c r="C534" s="136" t="s">
        <v>511</v>
      </c>
      <c r="D534" s="113" t="s">
        <v>339</v>
      </c>
      <c r="E534" s="118">
        <v>6</v>
      </c>
      <c r="F534" s="121">
        <f>H534+J534</f>
        <v>0</v>
      </c>
      <c r="G534" s="122">
        <f>ROUND(E534*F534,2)</f>
        <v>0</v>
      </c>
      <c r="H534" s="122"/>
      <c r="I534" s="122">
        <f>ROUND(E534*H534,2)</f>
        <v>0</v>
      </c>
      <c r="J534" s="122"/>
      <c r="K534" s="122">
        <f>ROUND(E534*J534,2)</f>
        <v>0</v>
      </c>
      <c r="L534" s="122">
        <v>21</v>
      </c>
      <c r="M534" s="122">
        <f>G534*(1+L534/100)</f>
        <v>0</v>
      </c>
      <c r="N534" s="113">
        <v>0</v>
      </c>
      <c r="O534" s="113">
        <f>ROUND(E534*N534,5)</f>
        <v>0</v>
      </c>
      <c r="P534" s="113">
        <v>2.0080000000000001E-2</v>
      </c>
      <c r="Q534" s="113">
        <f>ROUND(E534*P534,5)</f>
        <v>0.12048</v>
      </c>
      <c r="R534" s="113"/>
      <c r="S534" s="113"/>
      <c r="T534" s="114">
        <v>0.10580000000000001</v>
      </c>
      <c r="U534" s="113">
        <f>ROUND(E534*T534,2)</f>
        <v>0.63</v>
      </c>
      <c r="V534" s="108"/>
      <c r="W534" s="108"/>
      <c r="X534" s="108"/>
      <c r="Y534" s="108"/>
      <c r="Z534" s="108"/>
      <c r="AA534" s="108"/>
      <c r="AB534" s="108"/>
      <c r="AC534" s="108"/>
      <c r="AD534" s="108"/>
      <c r="AE534" s="108" t="s">
        <v>122</v>
      </c>
      <c r="AF534" s="108"/>
      <c r="AG534" s="108"/>
      <c r="AH534" s="108"/>
      <c r="AI534" s="108"/>
      <c r="AJ534" s="108"/>
      <c r="AK534" s="108"/>
      <c r="AL534" s="108"/>
      <c r="AM534" s="108"/>
      <c r="AN534" s="108"/>
      <c r="AO534" s="108"/>
      <c r="AP534" s="108"/>
      <c r="AQ534" s="108"/>
      <c r="AR534" s="108"/>
      <c r="AS534" s="108"/>
      <c r="AT534" s="108"/>
      <c r="AU534" s="108"/>
      <c r="AV534" s="108"/>
      <c r="AW534" s="108"/>
      <c r="AX534" s="108"/>
      <c r="AY534" s="108"/>
      <c r="AZ534" s="108"/>
      <c r="BA534" s="108"/>
      <c r="BB534" s="108"/>
      <c r="BC534" s="108"/>
      <c r="BD534" s="108"/>
      <c r="BE534" s="108"/>
      <c r="BF534" s="108"/>
      <c r="BG534" s="108"/>
      <c r="BH534" s="108"/>
    </row>
    <row r="535" spans="1:60" outlineLevel="1">
      <c r="A535" s="109">
        <v>65</v>
      </c>
      <c r="B535" s="109" t="s">
        <v>512</v>
      </c>
      <c r="C535" s="136" t="s">
        <v>513</v>
      </c>
      <c r="D535" s="113" t="s">
        <v>339</v>
      </c>
      <c r="E535" s="118">
        <v>1</v>
      </c>
      <c r="F535" s="121">
        <f>H535+J535</f>
        <v>0</v>
      </c>
      <c r="G535" s="122">
        <f>ROUND(E535*F535,2)</f>
        <v>0</v>
      </c>
      <c r="H535" s="122"/>
      <c r="I535" s="122">
        <f>ROUND(E535*H535,2)</f>
        <v>0</v>
      </c>
      <c r="J535" s="122"/>
      <c r="K535" s="122">
        <f>ROUND(E535*J535,2)</f>
        <v>0</v>
      </c>
      <c r="L535" s="122">
        <v>21</v>
      </c>
      <c r="M535" s="122">
        <f>G535*(1+L535/100)</f>
        <v>0</v>
      </c>
      <c r="N535" s="113">
        <v>0</v>
      </c>
      <c r="O535" s="113">
        <f>ROUND(E535*N535,5)</f>
        <v>0</v>
      </c>
      <c r="P535" s="113">
        <v>4.1599999999999996E-3</v>
      </c>
      <c r="Q535" s="113">
        <f>ROUND(E535*P535,5)</f>
        <v>4.1599999999999996E-3</v>
      </c>
      <c r="R535" s="113"/>
      <c r="S535" s="113"/>
      <c r="T535" s="114">
        <v>5.7500000000000002E-2</v>
      </c>
      <c r="U535" s="113">
        <f>ROUND(E535*T535,2)</f>
        <v>0.06</v>
      </c>
      <c r="V535" s="108"/>
      <c r="W535" s="108"/>
      <c r="X535" s="108"/>
      <c r="Y535" s="108"/>
      <c r="Z535" s="108"/>
      <c r="AA535" s="108"/>
      <c r="AB535" s="108"/>
      <c r="AC535" s="108"/>
      <c r="AD535" s="108"/>
      <c r="AE535" s="108" t="s">
        <v>122</v>
      </c>
      <c r="AF535" s="108"/>
      <c r="AG535" s="108"/>
      <c r="AH535" s="108"/>
      <c r="AI535" s="108"/>
      <c r="AJ535" s="108"/>
      <c r="AK535" s="108"/>
      <c r="AL535" s="108"/>
      <c r="AM535" s="108"/>
      <c r="AN535" s="108"/>
      <c r="AO535" s="108"/>
      <c r="AP535" s="108"/>
      <c r="AQ535" s="108"/>
      <c r="AR535" s="108"/>
      <c r="AS535" s="108"/>
      <c r="AT535" s="108"/>
      <c r="AU535" s="108"/>
      <c r="AV535" s="108"/>
      <c r="AW535" s="108"/>
      <c r="AX535" s="108"/>
      <c r="AY535" s="108"/>
      <c r="AZ535" s="108"/>
      <c r="BA535" s="108"/>
      <c r="BB535" s="108"/>
      <c r="BC535" s="108"/>
      <c r="BD535" s="108"/>
      <c r="BE535" s="108"/>
      <c r="BF535" s="108"/>
      <c r="BG535" s="108"/>
      <c r="BH535" s="108"/>
    </row>
    <row r="536" spans="1:60" outlineLevel="1">
      <c r="A536" s="109">
        <v>66</v>
      </c>
      <c r="B536" s="109" t="s">
        <v>514</v>
      </c>
      <c r="C536" s="136" t="s">
        <v>515</v>
      </c>
      <c r="D536" s="113" t="s">
        <v>212</v>
      </c>
      <c r="E536" s="118">
        <v>565.94000000000005</v>
      </c>
      <c r="F536" s="121">
        <f>H536+J536</f>
        <v>0</v>
      </c>
      <c r="G536" s="122">
        <f>ROUND(E536*F536,2)</f>
        <v>0</v>
      </c>
      <c r="H536" s="122"/>
      <c r="I536" s="122">
        <f>ROUND(E536*H536,2)</f>
        <v>0</v>
      </c>
      <c r="J536" s="122"/>
      <c r="K536" s="122">
        <f>ROUND(E536*J536,2)</f>
        <v>0</v>
      </c>
      <c r="L536" s="122">
        <v>21</v>
      </c>
      <c r="M536" s="122">
        <f>G536*(1+L536/100)</f>
        <v>0</v>
      </c>
      <c r="N536" s="113">
        <v>8.0999999999999996E-4</v>
      </c>
      <c r="O536" s="113">
        <f>ROUND(E536*N536,5)</f>
        <v>0.45840999999999998</v>
      </c>
      <c r="P536" s="113">
        <v>0</v>
      </c>
      <c r="Q536" s="113">
        <f>ROUND(E536*P536,5)</f>
        <v>0</v>
      </c>
      <c r="R536" s="113"/>
      <c r="S536" s="113"/>
      <c r="T536" s="114">
        <v>0.64205000000000001</v>
      </c>
      <c r="U536" s="113">
        <f>ROUND(E536*T536,2)</f>
        <v>363.36</v>
      </c>
      <c r="V536" s="108"/>
      <c r="W536" s="108"/>
      <c r="X536" s="108"/>
      <c r="Y536" s="108"/>
      <c r="Z536" s="108"/>
      <c r="AA536" s="108"/>
      <c r="AB536" s="108"/>
      <c r="AC536" s="108"/>
      <c r="AD536" s="108"/>
      <c r="AE536" s="108" t="s">
        <v>122</v>
      </c>
      <c r="AF536" s="108"/>
      <c r="AG536" s="108"/>
      <c r="AH536" s="108"/>
      <c r="AI536" s="108"/>
      <c r="AJ536" s="108"/>
      <c r="AK536" s="108"/>
      <c r="AL536" s="108"/>
      <c r="AM536" s="108"/>
      <c r="AN536" s="108"/>
      <c r="AO536" s="108"/>
      <c r="AP536" s="108"/>
      <c r="AQ536" s="108"/>
      <c r="AR536" s="108"/>
      <c r="AS536" s="108"/>
      <c r="AT536" s="108"/>
      <c r="AU536" s="108"/>
      <c r="AV536" s="108"/>
      <c r="AW536" s="108"/>
      <c r="AX536" s="108"/>
      <c r="AY536" s="108"/>
      <c r="AZ536" s="108"/>
      <c r="BA536" s="108"/>
      <c r="BB536" s="108"/>
      <c r="BC536" s="108"/>
      <c r="BD536" s="108"/>
      <c r="BE536" s="108"/>
      <c r="BF536" s="108"/>
      <c r="BG536" s="108"/>
      <c r="BH536" s="108"/>
    </row>
    <row r="537" spans="1:60" outlineLevel="1">
      <c r="A537" s="109"/>
      <c r="B537" s="109"/>
      <c r="C537" s="137" t="s">
        <v>492</v>
      </c>
      <c r="D537" s="115"/>
      <c r="E537" s="119">
        <v>102.7</v>
      </c>
      <c r="F537" s="122"/>
      <c r="G537" s="122"/>
      <c r="H537" s="122"/>
      <c r="I537" s="122"/>
      <c r="J537" s="122"/>
      <c r="K537" s="122"/>
      <c r="L537" s="122"/>
      <c r="M537" s="122"/>
      <c r="N537" s="113"/>
      <c r="O537" s="113"/>
      <c r="P537" s="113"/>
      <c r="Q537" s="113"/>
      <c r="R537" s="113"/>
      <c r="S537" s="113"/>
      <c r="T537" s="114"/>
      <c r="U537" s="113"/>
      <c r="V537" s="108"/>
      <c r="W537" s="108"/>
      <c r="X537" s="108"/>
      <c r="Y537" s="108"/>
      <c r="Z537" s="108"/>
      <c r="AA537" s="108"/>
      <c r="AB537" s="108"/>
      <c r="AC537" s="108"/>
      <c r="AD537" s="108"/>
      <c r="AE537" s="108" t="s">
        <v>124</v>
      </c>
      <c r="AF537" s="108">
        <v>0</v>
      </c>
      <c r="AG537" s="108"/>
      <c r="AH537" s="108"/>
      <c r="AI537" s="108"/>
      <c r="AJ537" s="108"/>
      <c r="AK537" s="108"/>
      <c r="AL537" s="108"/>
      <c r="AM537" s="108"/>
      <c r="AN537" s="108"/>
      <c r="AO537" s="108"/>
      <c r="AP537" s="108"/>
      <c r="AQ537" s="108"/>
      <c r="AR537" s="108"/>
      <c r="AS537" s="108"/>
      <c r="AT537" s="108"/>
      <c r="AU537" s="108"/>
      <c r="AV537" s="108"/>
      <c r="AW537" s="108"/>
      <c r="AX537" s="108"/>
      <c r="AY537" s="108"/>
      <c r="AZ537" s="108"/>
      <c r="BA537" s="108"/>
      <c r="BB537" s="108"/>
      <c r="BC537" s="108"/>
      <c r="BD537" s="108"/>
      <c r="BE537" s="108"/>
      <c r="BF537" s="108"/>
      <c r="BG537" s="108"/>
      <c r="BH537" s="108"/>
    </row>
    <row r="538" spans="1:60" outlineLevel="1">
      <c r="A538" s="109"/>
      <c r="B538" s="109"/>
      <c r="C538" s="137" t="s">
        <v>493</v>
      </c>
      <c r="D538" s="115"/>
      <c r="E538" s="119">
        <v>76.400000000000006</v>
      </c>
      <c r="F538" s="122"/>
      <c r="G538" s="122"/>
      <c r="H538" s="122"/>
      <c r="I538" s="122"/>
      <c r="J538" s="122"/>
      <c r="K538" s="122"/>
      <c r="L538" s="122"/>
      <c r="M538" s="122"/>
      <c r="N538" s="113"/>
      <c r="O538" s="113"/>
      <c r="P538" s="113"/>
      <c r="Q538" s="113"/>
      <c r="R538" s="113"/>
      <c r="S538" s="113"/>
      <c r="T538" s="114"/>
      <c r="U538" s="113"/>
      <c r="V538" s="108"/>
      <c r="W538" s="108"/>
      <c r="X538" s="108"/>
      <c r="Y538" s="108"/>
      <c r="Z538" s="108"/>
      <c r="AA538" s="108"/>
      <c r="AB538" s="108"/>
      <c r="AC538" s="108"/>
      <c r="AD538" s="108"/>
      <c r="AE538" s="108" t="s">
        <v>124</v>
      </c>
      <c r="AF538" s="108">
        <v>0</v>
      </c>
      <c r="AG538" s="108"/>
      <c r="AH538" s="108"/>
      <c r="AI538" s="108"/>
      <c r="AJ538" s="108"/>
      <c r="AK538" s="108"/>
      <c r="AL538" s="108"/>
      <c r="AM538" s="108"/>
      <c r="AN538" s="108"/>
      <c r="AO538" s="108"/>
      <c r="AP538" s="108"/>
      <c r="AQ538" s="108"/>
      <c r="AR538" s="108"/>
      <c r="AS538" s="108"/>
      <c r="AT538" s="108"/>
      <c r="AU538" s="108"/>
      <c r="AV538" s="108"/>
      <c r="AW538" s="108"/>
      <c r="AX538" s="108"/>
      <c r="AY538" s="108"/>
      <c r="AZ538" s="108"/>
      <c r="BA538" s="108"/>
      <c r="BB538" s="108"/>
      <c r="BC538" s="108"/>
      <c r="BD538" s="108"/>
      <c r="BE538" s="108"/>
      <c r="BF538" s="108"/>
      <c r="BG538" s="108"/>
      <c r="BH538" s="108"/>
    </row>
    <row r="539" spans="1:60" outlineLevel="1">
      <c r="A539" s="109"/>
      <c r="B539" s="109"/>
      <c r="C539" s="137" t="s">
        <v>494</v>
      </c>
      <c r="D539" s="115"/>
      <c r="E539" s="119">
        <v>49</v>
      </c>
      <c r="F539" s="122"/>
      <c r="G539" s="122"/>
      <c r="H539" s="122"/>
      <c r="I539" s="122"/>
      <c r="J539" s="122"/>
      <c r="K539" s="122"/>
      <c r="L539" s="122"/>
      <c r="M539" s="122"/>
      <c r="N539" s="113"/>
      <c r="O539" s="113"/>
      <c r="P539" s="113"/>
      <c r="Q539" s="113"/>
      <c r="R539" s="113"/>
      <c r="S539" s="113"/>
      <c r="T539" s="114"/>
      <c r="U539" s="113"/>
      <c r="V539" s="108"/>
      <c r="W539" s="108"/>
      <c r="X539" s="108"/>
      <c r="Y539" s="108"/>
      <c r="Z539" s="108"/>
      <c r="AA539" s="108"/>
      <c r="AB539" s="108"/>
      <c r="AC539" s="108"/>
      <c r="AD539" s="108"/>
      <c r="AE539" s="108" t="s">
        <v>124</v>
      </c>
      <c r="AF539" s="108">
        <v>0</v>
      </c>
      <c r="AG539" s="108"/>
      <c r="AH539" s="108"/>
      <c r="AI539" s="108"/>
      <c r="AJ539" s="108"/>
      <c r="AK539" s="108"/>
      <c r="AL539" s="108"/>
      <c r="AM539" s="108"/>
      <c r="AN539" s="108"/>
      <c r="AO539" s="108"/>
      <c r="AP539" s="108"/>
      <c r="AQ539" s="108"/>
      <c r="AR539" s="108"/>
      <c r="AS539" s="108"/>
      <c r="AT539" s="108"/>
      <c r="AU539" s="108"/>
      <c r="AV539" s="108"/>
      <c r="AW539" s="108"/>
      <c r="AX539" s="108"/>
      <c r="AY539" s="108"/>
      <c r="AZ539" s="108"/>
      <c r="BA539" s="108"/>
      <c r="BB539" s="108"/>
      <c r="BC539" s="108"/>
      <c r="BD539" s="108"/>
      <c r="BE539" s="108"/>
      <c r="BF539" s="108"/>
      <c r="BG539" s="108"/>
      <c r="BH539" s="108"/>
    </row>
    <row r="540" spans="1:60" outlineLevel="1">
      <c r="A540" s="109"/>
      <c r="B540" s="109"/>
      <c r="C540" s="137" t="s">
        <v>495</v>
      </c>
      <c r="D540" s="115"/>
      <c r="E540" s="119">
        <v>48.3</v>
      </c>
      <c r="F540" s="122"/>
      <c r="G540" s="122"/>
      <c r="H540" s="122"/>
      <c r="I540" s="122"/>
      <c r="J540" s="122"/>
      <c r="K540" s="122"/>
      <c r="L540" s="122"/>
      <c r="M540" s="122"/>
      <c r="N540" s="113"/>
      <c r="O540" s="113"/>
      <c r="P540" s="113"/>
      <c r="Q540" s="113"/>
      <c r="R540" s="113"/>
      <c r="S540" s="113"/>
      <c r="T540" s="114"/>
      <c r="U540" s="113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 t="s">
        <v>124</v>
      </c>
      <c r="AF540" s="108">
        <v>0</v>
      </c>
      <c r="AG540" s="108"/>
      <c r="AH540" s="108"/>
      <c r="AI540" s="108"/>
      <c r="AJ540" s="108"/>
      <c r="AK540" s="108"/>
      <c r="AL540" s="108"/>
      <c r="AM540" s="108"/>
      <c r="AN540" s="108"/>
      <c r="AO540" s="108"/>
      <c r="AP540" s="108"/>
      <c r="AQ540" s="108"/>
      <c r="AR540" s="108"/>
      <c r="AS540" s="108"/>
      <c r="AT540" s="108"/>
      <c r="AU540" s="108"/>
      <c r="AV540" s="108"/>
      <c r="AW540" s="108"/>
      <c r="AX540" s="108"/>
      <c r="AY540" s="108"/>
      <c r="AZ540" s="108"/>
      <c r="BA540" s="108"/>
      <c r="BB540" s="108"/>
      <c r="BC540" s="108"/>
      <c r="BD540" s="108"/>
      <c r="BE540" s="108"/>
      <c r="BF540" s="108"/>
      <c r="BG540" s="108"/>
      <c r="BH540" s="108"/>
    </row>
    <row r="541" spans="1:60" outlineLevel="1">
      <c r="A541" s="109"/>
      <c r="B541" s="109"/>
      <c r="C541" s="137" t="s">
        <v>496</v>
      </c>
      <c r="D541" s="115"/>
      <c r="E541" s="119">
        <v>35.700000000000003</v>
      </c>
      <c r="F541" s="122"/>
      <c r="G541" s="122"/>
      <c r="H541" s="122"/>
      <c r="I541" s="122"/>
      <c r="J541" s="122"/>
      <c r="K541" s="122"/>
      <c r="L541" s="122"/>
      <c r="M541" s="122"/>
      <c r="N541" s="113"/>
      <c r="O541" s="113"/>
      <c r="P541" s="113"/>
      <c r="Q541" s="113"/>
      <c r="R541" s="113"/>
      <c r="S541" s="113"/>
      <c r="T541" s="114"/>
      <c r="U541" s="113"/>
      <c r="V541" s="108"/>
      <c r="W541" s="108"/>
      <c r="X541" s="108"/>
      <c r="Y541" s="108"/>
      <c r="Z541" s="108"/>
      <c r="AA541" s="108"/>
      <c r="AB541" s="108"/>
      <c r="AC541" s="108"/>
      <c r="AD541" s="108"/>
      <c r="AE541" s="108" t="s">
        <v>124</v>
      </c>
      <c r="AF541" s="108">
        <v>0</v>
      </c>
      <c r="AG541" s="108"/>
      <c r="AH541" s="108"/>
      <c r="AI541" s="108"/>
      <c r="AJ541" s="108"/>
      <c r="AK541" s="108"/>
      <c r="AL541" s="108"/>
      <c r="AM541" s="108"/>
      <c r="AN541" s="108"/>
      <c r="AO541" s="108"/>
      <c r="AP541" s="108"/>
      <c r="AQ541" s="108"/>
      <c r="AR541" s="108"/>
      <c r="AS541" s="108"/>
      <c r="AT541" s="108"/>
      <c r="AU541" s="108"/>
      <c r="AV541" s="108"/>
      <c r="AW541" s="108"/>
      <c r="AX541" s="108"/>
      <c r="AY541" s="108"/>
      <c r="AZ541" s="108"/>
      <c r="BA541" s="108"/>
      <c r="BB541" s="108"/>
      <c r="BC541" s="108"/>
      <c r="BD541" s="108"/>
      <c r="BE541" s="108"/>
      <c r="BF541" s="108"/>
      <c r="BG541" s="108"/>
      <c r="BH541" s="108"/>
    </row>
    <row r="542" spans="1:60" outlineLevel="1">
      <c r="A542" s="109"/>
      <c r="B542" s="109"/>
      <c r="C542" s="137" t="s">
        <v>497</v>
      </c>
      <c r="D542" s="115"/>
      <c r="E542" s="119">
        <v>0.25</v>
      </c>
      <c r="F542" s="122"/>
      <c r="G542" s="122"/>
      <c r="H542" s="122"/>
      <c r="I542" s="122"/>
      <c r="J542" s="122"/>
      <c r="K542" s="122"/>
      <c r="L542" s="122"/>
      <c r="M542" s="122"/>
      <c r="N542" s="113"/>
      <c r="O542" s="113"/>
      <c r="P542" s="113"/>
      <c r="Q542" s="113"/>
      <c r="R542" s="113"/>
      <c r="S542" s="113"/>
      <c r="T542" s="114"/>
      <c r="U542" s="113"/>
      <c r="V542" s="108"/>
      <c r="W542" s="108"/>
      <c r="X542" s="108"/>
      <c r="Y542" s="108"/>
      <c r="Z542" s="108"/>
      <c r="AA542" s="108"/>
      <c r="AB542" s="108"/>
      <c r="AC542" s="108"/>
      <c r="AD542" s="108"/>
      <c r="AE542" s="108" t="s">
        <v>124</v>
      </c>
      <c r="AF542" s="108">
        <v>0</v>
      </c>
      <c r="AG542" s="108"/>
      <c r="AH542" s="108"/>
      <c r="AI542" s="108"/>
      <c r="AJ542" s="108"/>
      <c r="AK542" s="108"/>
      <c r="AL542" s="108"/>
      <c r="AM542" s="108"/>
      <c r="AN542" s="108"/>
      <c r="AO542" s="108"/>
      <c r="AP542" s="108"/>
      <c r="AQ542" s="108"/>
      <c r="AR542" s="108"/>
      <c r="AS542" s="108"/>
      <c r="AT542" s="108"/>
      <c r="AU542" s="108"/>
      <c r="AV542" s="108"/>
      <c r="AW542" s="108"/>
      <c r="AX542" s="108"/>
      <c r="AY542" s="108"/>
      <c r="AZ542" s="108"/>
      <c r="BA542" s="108"/>
      <c r="BB542" s="108"/>
      <c r="BC542" s="108"/>
      <c r="BD542" s="108"/>
      <c r="BE542" s="108"/>
      <c r="BF542" s="108"/>
      <c r="BG542" s="108"/>
      <c r="BH542" s="108"/>
    </row>
    <row r="543" spans="1:60" outlineLevel="1">
      <c r="A543" s="109"/>
      <c r="B543" s="109"/>
      <c r="C543" s="137" t="s">
        <v>498</v>
      </c>
      <c r="D543" s="115"/>
      <c r="E543" s="119">
        <v>31.1</v>
      </c>
      <c r="F543" s="122"/>
      <c r="G543" s="122"/>
      <c r="H543" s="122"/>
      <c r="I543" s="122"/>
      <c r="J543" s="122"/>
      <c r="K543" s="122"/>
      <c r="L543" s="122"/>
      <c r="M543" s="122"/>
      <c r="N543" s="113"/>
      <c r="O543" s="113"/>
      <c r="P543" s="113"/>
      <c r="Q543" s="113"/>
      <c r="R543" s="113"/>
      <c r="S543" s="113"/>
      <c r="T543" s="114"/>
      <c r="U543" s="113"/>
      <c r="V543" s="108"/>
      <c r="W543" s="108"/>
      <c r="X543" s="108"/>
      <c r="Y543" s="108"/>
      <c r="Z543" s="108"/>
      <c r="AA543" s="108"/>
      <c r="AB543" s="108"/>
      <c r="AC543" s="108"/>
      <c r="AD543" s="108"/>
      <c r="AE543" s="108" t="s">
        <v>124</v>
      </c>
      <c r="AF543" s="108">
        <v>0</v>
      </c>
      <c r="AG543" s="108"/>
      <c r="AH543" s="108"/>
      <c r="AI543" s="108"/>
      <c r="AJ543" s="108"/>
      <c r="AK543" s="108"/>
      <c r="AL543" s="108"/>
      <c r="AM543" s="108"/>
      <c r="AN543" s="108"/>
      <c r="AO543" s="108"/>
      <c r="AP543" s="108"/>
      <c r="AQ543" s="108"/>
      <c r="AR543" s="108"/>
      <c r="AS543" s="108"/>
      <c r="AT543" s="108"/>
      <c r="AU543" s="108"/>
      <c r="AV543" s="108"/>
      <c r="AW543" s="108"/>
      <c r="AX543" s="108"/>
      <c r="AY543" s="108"/>
      <c r="AZ543" s="108"/>
      <c r="BA543" s="108"/>
      <c r="BB543" s="108"/>
      <c r="BC543" s="108"/>
      <c r="BD543" s="108"/>
      <c r="BE543" s="108"/>
      <c r="BF543" s="108"/>
      <c r="BG543" s="108"/>
      <c r="BH543" s="108"/>
    </row>
    <row r="544" spans="1:60" outlineLevel="1">
      <c r="A544" s="109"/>
      <c r="B544" s="109"/>
      <c r="C544" s="137" t="s">
        <v>499</v>
      </c>
      <c r="D544" s="115"/>
      <c r="E544" s="119">
        <v>31.8</v>
      </c>
      <c r="F544" s="122"/>
      <c r="G544" s="122"/>
      <c r="H544" s="122"/>
      <c r="I544" s="122"/>
      <c r="J544" s="122"/>
      <c r="K544" s="122"/>
      <c r="L544" s="122"/>
      <c r="M544" s="122"/>
      <c r="N544" s="113"/>
      <c r="O544" s="113"/>
      <c r="P544" s="113"/>
      <c r="Q544" s="113"/>
      <c r="R544" s="113"/>
      <c r="S544" s="113"/>
      <c r="T544" s="114"/>
      <c r="U544" s="113"/>
      <c r="V544" s="108"/>
      <c r="W544" s="108"/>
      <c r="X544" s="108"/>
      <c r="Y544" s="108"/>
      <c r="Z544" s="108"/>
      <c r="AA544" s="108"/>
      <c r="AB544" s="108"/>
      <c r="AC544" s="108"/>
      <c r="AD544" s="108"/>
      <c r="AE544" s="108" t="s">
        <v>124</v>
      </c>
      <c r="AF544" s="108">
        <v>0</v>
      </c>
      <c r="AG544" s="108"/>
      <c r="AH544" s="108"/>
      <c r="AI544" s="108"/>
      <c r="AJ544" s="108"/>
      <c r="AK544" s="108"/>
      <c r="AL544" s="108"/>
      <c r="AM544" s="108"/>
      <c r="AN544" s="108"/>
      <c r="AO544" s="108"/>
      <c r="AP544" s="108"/>
      <c r="AQ544" s="108"/>
      <c r="AR544" s="108"/>
      <c r="AS544" s="108"/>
      <c r="AT544" s="108"/>
      <c r="AU544" s="108"/>
      <c r="AV544" s="108"/>
      <c r="AW544" s="108"/>
      <c r="AX544" s="108"/>
      <c r="AY544" s="108"/>
      <c r="AZ544" s="108"/>
      <c r="BA544" s="108"/>
      <c r="BB544" s="108"/>
      <c r="BC544" s="108"/>
      <c r="BD544" s="108"/>
      <c r="BE544" s="108"/>
      <c r="BF544" s="108"/>
      <c r="BG544" s="108"/>
      <c r="BH544" s="108"/>
    </row>
    <row r="545" spans="1:60" outlineLevel="1">
      <c r="A545" s="109"/>
      <c r="B545" s="109"/>
      <c r="C545" s="137" t="s">
        <v>500</v>
      </c>
      <c r="D545" s="115"/>
      <c r="E545" s="119">
        <v>10.25</v>
      </c>
      <c r="F545" s="122"/>
      <c r="G545" s="122"/>
      <c r="H545" s="122"/>
      <c r="I545" s="122"/>
      <c r="J545" s="122"/>
      <c r="K545" s="122"/>
      <c r="L545" s="122"/>
      <c r="M545" s="122"/>
      <c r="N545" s="113"/>
      <c r="O545" s="113"/>
      <c r="P545" s="113"/>
      <c r="Q545" s="113"/>
      <c r="R545" s="113"/>
      <c r="S545" s="113"/>
      <c r="T545" s="114"/>
      <c r="U545" s="113"/>
      <c r="V545" s="108"/>
      <c r="W545" s="108"/>
      <c r="X545" s="108"/>
      <c r="Y545" s="108"/>
      <c r="Z545" s="108"/>
      <c r="AA545" s="108"/>
      <c r="AB545" s="108"/>
      <c r="AC545" s="108"/>
      <c r="AD545" s="108"/>
      <c r="AE545" s="108" t="s">
        <v>124</v>
      </c>
      <c r="AF545" s="108">
        <v>0</v>
      </c>
      <c r="AG545" s="108"/>
      <c r="AH545" s="108"/>
      <c r="AI545" s="108"/>
      <c r="AJ545" s="108"/>
      <c r="AK545" s="108"/>
      <c r="AL545" s="108"/>
      <c r="AM545" s="108"/>
      <c r="AN545" s="108"/>
      <c r="AO545" s="108"/>
      <c r="AP545" s="108"/>
      <c r="AQ545" s="108"/>
      <c r="AR545" s="108"/>
      <c r="AS545" s="108"/>
      <c r="AT545" s="108"/>
      <c r="AU545" s="108"/>
      <c r="AV545" s="108"/>
      <c r="AW545" s="108"/>
      <c r="AX545" s="108"/>
      <c r="AY545" s="108"/>
      <c r="AZ545" s="108"/>
      <c r="BA545" s="108"/>
      <c r="BB545" s="108"/>
      <c r="BC545" s="108"/>
      <c r="BD545" s="108"/>
      <c r="BE545" s="108"/>
      <c r="BF545" s="108"/>
      <c r="BG545" s="108"/>
      <c r="BH545" s="108"/>
    </row>
    <row r="546" spans="1:60" outlineLevel="1">
      <c r="A546" s="109"/>
      <c r="B546" s="109"/>
      <c r="C546" s="137" t="s">
        <v>501</v>
      </c>
      <c r="D546" s="115"/>
      <c r="E546" s="119">
        <v>33.32</v>
      </c>
      <c r="F546" s="122"/>
      <c r="G546" s="122"/>
      <c r="H546" s="122"/>
      <c r="I546" s="122"/>
      <c r="J546" s="122"/>
      <c r="K546" s="122"/>
      <c r="L546" s="122"/>
      <c r="M546" s="122"/>
      <c r="N546" s="113"/>
      <c r="O546" s="113"/>
      <c r="P546" s="113"/>
      <c r="Q546" s="113"/>
      <c r="R546" s="113"/>
      <c r="S546" s="113"/>
      <c r="T546" s="114"/>
      <c r="U546" s="113"/>
      <c r="V546" s="108"/>
      <c r="W546" s="108"/>
      <c r="X546" s="108"/>
      <c r="Y546" s="108"/>
      <c r="Z546" s="108"/>
      <c r="AA546" s="108"/>
      <c r="AB546" s="108"/>
      <c r="AC546" s="108"/>
      <c r="AD546" s="108"/>
      <c r="AE546" s="108" t="s">
        <v>124</v>
      </c>
      <c r="AF546" s="108">
        <v>0</v>
      </c>
      <c r="AG546" s="108"/>
      <c r="AH546" s="108"/>
      <c r="AI546" s="108"/>
      <c r="AJ546" s="108"/>
      <c r="AK546" s="108"/>
      <c r="AL546" s="108"/>
      <c r="AM546" s="108"/>
      <c r="AN546" s="108"/>
      <c r="AO546" s="108"/>
      <c r="AP546" s="108"/>
      <c r="AQ546" s="108"/>
      <c r="AR546" s="108"/>
      <c r="AS546" s="108"/>
      <c r="AT546" s="108"/>
      <c r="AU546" s="108"/>
      <c r="AV546" s="108"/>
      <c r="AW546" s="108"/>
      <c r="AX546" s="108"/>
      <c r="AY546" s="108"/>
      <c r="AZ546" s="108"/>
      <c r="BA546" s="108"/>
      <c r="BB546" s="108"/>
      <c r="BC546" s="108"/>
      <c r="BD546" s="108"/>
      <c r="BE546" s="108"/>
      <c r="BF546" s="108"/>
      <c r="BG546" s="108"/>
      <c r="BH546" s="108"/>
    </row>
    <row r="547" spans="1:60" outlineLevel="1">
      <c r="A547" s="109"/>
      <c r="B547" s="109"/>
      <c r="C547" s="137" t="s">
        <v>502</v>
      </c>
      <c r="D547" s="115"/>
      <c r="E547" s="119">
        <v>38.020000000000003</v>
      </c>
      <c r="F547" s="122"/>
      <c r="G547" s="122"/>
      <c r="H547" s="122"/>
      <c r="I547" s="122"/>
      <c r="J547" s="122"/>
      <c r="K547" s="122"/>
      <c r="L547" s="122"/>
      <c r="M547" s="122"/>
      <c r="N547" s="113"/>
      <c r="O547" s="113"/>
      <c r="P547" s="113"/>
      <c r="Q547" s="113"/>
      <c r="R547" s="113"/>
      <c r="S547" s="113"/>
      <c r="T547" s="114"/>
      <c r="U547" s="113"/>
      <c r="V547" s="108"/>
      <c r="W547" s="108"/>
      <c r="X547" s="108"/>
      <c r="Y547" s="108"/>
      <c r="Z547" s="108"/>
      <c r="AA547" s="108"/>
      <c r="AB547" s="108"/>
      <c r="AC547" s="108"/>
      <c r="AD547" s="108"/>
      <c r="AE547" s="108" t="s">
        <v>124</v>
      </c>
      <c r="AF547" s="108">
        <v>0</v>
      </c>
      <c r="AG547" s="108"/>
      <c r="AH547" s="108"/>
      <c r="AI547" s="108"/>
      <c r="AJ547" s="108"/>
      <c r="AK547" s="108"/>
      <c r="AL547" s="108"/>
      <c r="AM547" s="108"/>
      <c r="AN547" s="108"/>
      <c r="AO547" s="108"/>
      <c r="AP547" s="108"/>
      <c r="AQ547" s="108"/>
      <c r="AR547" s="108"/>
      <c r="AS547" s="108"/>
      <c r="AT547" s="108"/>
      <c r="AU547" s="108"/>
      <c r="AV547" s="108"/>
      <c r="AW547" s="108"/>
      <c r="AX547" s="108"/>
      <c r="AY547" s="108"/>
      <c r="AZ547" s="108"/>
      <c r="BA547" s="108"/>
      <c r="BB547" s="108"/>
      <c r="BC547" s="108"/>
      <c r="BD547" s="108"/>
      <c r="BE547" s="108"/>
      <c r="BF547" s="108"/>
      <c r="BG547" s="108"/>
      <c r="BH547" s="108"/>
    </row>
    <row r="548" spans="1:60" outlineLevel="1">
      <c r="A548" s="109"/>
      <c r="B548" s="109"/>
      <c r="C548" s="137" t="s">
        <v>503</v>
      </c>
      <c r="D548" s="115"/>
      <c r="E548" s="119">
        <v>31.8</v>
      </c>
      <c r="F548" s="122"/>
      <c r="G548" s="122"/>
      <c r="H548" s="122"/>
      <c r="I548" s="122"/>
      <c r="J548" s="122"/>
      <c r="K548" s="122"/>
      <c r="L548" s="122"/>
      <c r="M548" s="122"/>
      <c r="N548" s="113"/>
      <c r="O548" s="113"/>
      <c r="P548" s="113"/>
      <c r="Q548" s="113"/>
      <c r="R548" s="113"/>
      <c r="S548" s="113"/>
      <c r="T548" s="114"/>
      <c r="U548" s="113"/>
      <c r="V548" s="108"/>
      <c r="W548" s="108"/>
      <c r="X548" s="108"/>
      <c r="Y548" s="108"/>
      <c r="Z548" s="108"/>
      <c r="AA548" s="108"/>
      <c r="AB548" s="108"/>
      <c r="AC548" s="108"/>
      <c r="AD548" s="108"/>
      <c r="AE548" s="108" t="s">
        <v>124</v>
      </c>
      <c r="AF548" s="108">
        <v>0</v>
      </c>
      <c r="AG548" s="108"/>
      <c r="AH548" s="108"/>
      <c r="AI548" s="108"/>
      <c r="AJ548" s="108"/>
      <c r="AK548" s="108"/>
      <c r="AL548" s="108"/>
      <c r="AM548" s="108"/>
      <c r="AN548" s="108"/>
      <c r="AO548" s="108"/>
      <c r="AP548" s="108"/>
      <c r="AQ548" s="108"/>
      <c r="AR548" s="108"/>
      <c r="AS548" s="108"/>
      <c r="AT548" s="108"/>
      <c r="AU548" s="108"/>
      <c r="AV548" s="108"/>
      <c r="AW548" s="108"/>
      <c r="AX548" s="108"/>
      <c r="AY548" s="108"/>
      <c r="AZ548" s="108"/>
      <c r="BA548" s="108"/>
      <c r="BB548" s="108"/>
      <c r="BC548" s="108"/>
      <c r="BD548" s="108"/>
      <c r="BE548" s="108"/>
      <c r="BF548" s="108"/>
      <c r="BG548" s="108"/>
      <c r="BH548" s="108"/>
    </row>
    <row r="549" spans="1:60" outlineLevel="1">
      <c r="A549" s="109"/>
      <c r="B549" s="109"/>
      <c r="C549" s="137" t="s">
        <v>504</v>
      </c>
      <c r="D549" s="115"/>
      <c r="E549" s="119">
        <v>10.25</v>
      </c>
      <c r="F549" s="122"/>
      <c r="G549" s="122"/>
      <c r="H549" s="122"/>
      <c r="I549" s="122"/>
      <c r="J549" s="122"/>
      <c r="K549" s="122"/>
      <c r="L549" s="122"/>
      <c r="M549" s="122"/>
      <c r="N549" s="113"/>
      <c r="O549" s="113"/>
      <c r="P549" s="113"/>
      <c r="Q549" s="113"/>
      <c r="R549" s="113"/>
      <c r="S549" s="113"/>
      <c r="T549" s="114"/>
      <c r="U549" s="113"/>
      <c r="V549" s="108"/>
      <c r="W549" s="108"/>
      <c r="X549" s="108"/>
      <c r="Y549" s="108"/>
      <c r="Z549" s="108"/>
      <c r="AA549" s="108"/>
      <c r="AB549" s="108"/>
      <c r="AC549" s="108"/>
      <c r="AD549" s="108"/>
      <c r="AE549" s="108" t="s">
        <v>124</v>
      </c>
      <c r="AF549" s="108">
        <v>0</v>
      </c>
      <c r="AG549" s="108"/>
      <c r="AH549" s="108"/>
      <c r="AI549" s="108"/>
      <c r="AJ549" s="108"/>
      <c r="AK549" s="108"/>
      <c r="AL549" s="108"/>
      <c r="AM549" s="108"/>
      <c r="AN549" s="108"/>
      <c r="AO549" s="108"/>
      <c r="AP549" s="108"/>
      <c r="AQ549" s="108"/>
      <c r="AR549" s="108"/>
      <c r="AS549" s="108"/>
      <c r="AT549" s="108"/>
      <c r="AU549" s="108"/>
      <c r="AV549" s="108"/>
      <c r="AW549" s="108"/>
      <c r="AX549" s="108"/>
      <c r="AY549" s="108"/>
      <c r="AZ549" s="108"/>
      <c r="BA549" s="108"/>
      <c r="BB549" s="108"/>
      <c r="BC549" s="108"/>
      <c r="BD549" s="108"/>
      <c r="BE549" s="108"/>
      <c r="BF549" s="108"/>
      <c r="BG549" s="108"/>
      <c r="BH549" s="108"/>
    </row>
    <row r="550" spans="1:60" outlineLevel="1">
      <c r="A550" s="109"/>
      <c r="B550" s="109"/>
      <c r="C550" s="137" t="s">
        <v>505</v>
      </c>
      <c r="D550" s="115"/>
      <c r="E550" s="119">
        <v>35.700000000000003</v>
      </c>
      <c r="F550" s="122"/>
      <c r="G550" s="122"/>
      <c r="H550" s="122"/>
      <c r="I550" s="122"/>
      <c r="J550" s="122"/>
      <c r="K550" s="122"/>
      <c r="L550" s="122"/>
      <c r="M550" s="122"/>
      <c r="N550" s="113"/>
      <c r="O550" s="113"/>
      <c r="P550" s="113"/>
      <c r="Q550" s="113"/>
      <c r="R550" s="113"/>
      <c r="S550" s="113"/>
      <c r="T550" s="114"/>
      <c r="U550" s="113"/>
      <c r="V550" s="108"/>
      <c r="W550" s="108"/>
      <c r="X550" s="108"/>
      <c r="Y550" s="108"/>
      <c r="Z550" s="108"/>
      <c r="AA550" s="108"/>
      <c r="AB550" s="108"/>
      <c r="AC550" s="108"/>
      <c r="AD550" s="108"/>
      <c r="AE550" s="108" t="s">
        <v>124</v>
      </c>
      <c r="AF550" s="108">
        <v>0</v>
      </c>
      <c r="AG550" s="108"/>
      <c r="AH550" s="108"/>
      <c r="AI550" s="108"/>
      <c r="AJ550" s="108"/>
      <c r="AK550" s="108"/>
      <c r="AL550" s="108"/>
      <c r="AM550" s="108"/>
      <c r="AN550" s="108"/>
      <c r="AO550" s="108"/>
      <c r="AP550" s="108"/>
      <c r="AQ550" s="108"/>
      <c r="AR550" s="108"/>
      <c r="AS550" s="108"/>
      <c r="AT550" s="108"/>
      <c r="AU550" s="108"/>
      <c r="AV550" s="108"/>
      <c r="AW550" s="108"/>
      <c r="AX550" s="108"/>
      <c r="AY550" s="108"/>
      <c r="AZ550" s="108"/>
      <c r="BA550" s="108"/>
      <c r="BB550" s="108"/>
      <c r="BC550" s="108"/>
      <c r="BD550" s="108"/>
      <c r="BE550" s="108"/>
      <c r="BF550" s="108"/>
      <c r="BG550" s="108"/>
      <c r="BH550" s="108"/>
    </row>
    <row r="551" spans="1:60" outlineLevel="1">
      <c r="A551" s="109"/>
      <c r="B551" s="109"/>
      <c r="C551" s="137" t="s">
        <v>506</v>
      </c>
      <c r="D551" s="115"/>
      <c r="E551" s="119">
        <v>0.25</v>
      </c>
      <c r="F551" s="122"/>
      <c r="G551" s="122"/>
      <c r="H551" s="122"/>
      <c r="I551" s="122"/>
      <c r="J551" s="122"/>
      <c r="K551" s="122"/>
      <c r="L551" s="122"/>
      <c r="M551" s="122"/>
      <c r="N551" s="113"/>
      <c r="O551" s="113"/>
      <c r="P551" s="113"/>
      <c r="Q551" s="113"/>
      <c r="R551" s="113"/>
      <c r="S551" s="113"/>
      <c r="T551" s="114"/>
      <c r="U551" s="113"/>
      <c r="V551" s="108"/>
      <c r="W551" s="108"/>
      <c r="X551" s="108"/>
      <c r="Y551" s="108"/>
      <c r="Z551" s="108"/>
      <c r="AA551" s="108"/>
      <c r="AB551" s="108"/>
      <c r="AC551" s="108"/>
      <c r="AD551" s="108"/>
      <c r="AE551" s="108" t="s">
        <v>124</v>
      </c>
      <c r="AF551" s="108">
        <v>0</v>
      </c>
      <c r="AG551" s="108"/>
      <c r="AH551" s="108"/>
      <c r="AI551" s="108"/>
      <c r="AJ551" s="108"/>
      <c r="AK551" s="108"/>
      <c r="AL551" s="108"/>
      <c r="AM551" s="108"/>
      <c r="AN551" s="108"/>
      <c r="AO551" s="108"/>
      <c r="AP551" s="108"/>
      <c r="AQ551" s="108"/>
      <c r="AR551" s="108"/>
      <c r="AS551" s="108"/>
      <c r="AT551" s="108"/>
      <c r="AU551" s="108"/>
      <c r="AV551" s="108"/>
      <c r="AW551" s="108"/>
      <c r="AX551" s="108"/>
      <c r="AY551" s="108"/>
      <c r="AZ551" s="108"/>
      <c r="BA551" s="108"/>
      <c r="BB551" s="108"/>
      <c r="BC551" s="108"/>
      <c r="BD551" s="108"/>
      <c r="BE551" s="108"/>
      <c r="BF551" s="108"/>
      <c r="BG551" s="108"/>
      <c r="BH551" s="108"/>
    </row>
    <row r="552" spans="1:60" outlineLevel="1">
      <c r="A552" s="109"/>
      <c r="B552" s="109"/>
      <c r="C552" s="137" t="s">
        <v>507</v>
      </c>
      <c r="D552" s="115"/>
      <c r="E552" s="119">
        <v>31.1</v>
      </c>
      <c r="F552" s="122"/>
      <c r="G552" s="122"/>
      <c r="H552" s="122"/>
      <c r="I552" s="122"/>
      <c r="J552" s="122"/>
      <c r="K552" s="122"/>
      <c r="L552" s="122"/>
      <c r="M552" s="122"/>
      <c r="N552" s="113"/>
      <c r="O552" s="113"/>
      <c r="P552" s="113"/>
      <c r="Q552" s="113"/>
      <c r="R552" s="113"/>
      <c r="S552" s="113"/>
      <c r="T552" s="114"/>
      <c r="U552" s="113"/>
      <c r="V552" s="108"/>
      <c r="W552" s="108"/>
      <c r="X552" s="108"/>
      <c r="Y552" s="108"/>
      <c r="Z552" s="108"/>
      <c r="AA552" s="108"/>
      <c r="AB552" s="108"/>
      <c r="AC552" s="108"/>
      <c r="AD552" s="108"/>
      <c r="AE552" s="108" t="s">
        <v>124</v>
      </c>
      <c r="AF552" s="108">
        <v>0</v>
      </c>
      <c r="AG552" s="108"/>
      <c r="AH552" s="108"/>
      <c r="AI552" s="108"/>
      <c r="AJ552" s="108"/>
      <c r="AK552" s="108"/>
      <c r="AL552" s="108"/>
      <c r="AM552" s="108"/>
      <c r="AN552" s="108"/>
      <c r="AO552" s="108"/>
      <c r="AP552" s="108"/>
      <c r="AQ552" s="108"/>
      <c r="AR552" s="108"/>
      <c r="AS552" s="108"/>
      <c r="AT552" s="108"/>
      <c r="AU552" s="108"/>
      <c r="AV552" s="108"/>
      <c r="AW552" s="108"/>
      <c r="AX552" s="108"/>
      <c r="AY552" s="108"/>
      <c r="AZ552" s="108"/>
      <c r="BA552" s="108"/>
      <c r="BB552" s="108"/>
      <c r="BC552" s="108"/>
      <c r="BD552" s="108"/>
      <c r="BE552" s="108"/>
      <c r="BF552" s="108"/>
      <c r="BG552" s="108"/>
      <c r="BH552" s="108"/>
    </row>
    <row r="553" spans="1:60" ht="20.45" outlineLevel="1">
      <c r="A553" s="109">
        <v>67</v>
      </c>
      <c r="B553" s="109" t="s">
        <v>516</v>
      </c>
      <c r="C553" s="136" t="s">
        <v>517</v>
      </c>
      <c r="D553" s="113" t="s">
        <v>339</v>
      </c>
      <c r="E553" s="118">
        <v>12</v>
      </c>
      <c r="F553" s="121">
        <f>H553+J553</f>
        <v>0</v>
      </c>
      <c r="G553" s="122">
        <f>ROUND(E553*F553,2)</f>
        <v>0</v>
      </c>
      <c r="H553" s="122"/>
      <c r="I553" s="122">
        <f>ROUND(E553*H553,2)</f>
        <v>0</v>
      </c>
      <c r="J553" s="122"/>
      <c r="K553" s="122">
        <f>ROUND(E553*J553,2)</f>
        <v>0</v>
      </c>
      <c r="L553" s="122">
        <v>21</v>
      </c>
      <c r="M553" s="122">
        <f>G553*(1+L553/100)</f>
        <v>0</v>
      </c>
      <c r="N553" s="113">
        <v>6.5500000000000003E-3</v>
      </c>
      <c r="O553" s="113">
        <f>ROUND(E553*N553,5)</f>
        <v>7.8600000000000003E-2</v>
      </c>
      <c r="P553" s="113">
        <v>0</v>
      </c>
      <c r="Q553" s="113">
        <f>ROUND(E553*P553,5)</f>
        <v>0</v>
      </c>
      <c r="R553" s="113"/>
      <c r="S553" s="113"/>
      <c r="T553" s="114">
        <v>1.4524999999999999</v>
      </c>
      <c r="U553" s="113">
        <f>ROUND(E553*T553,2)</f>
        <v>17.43</v>
      </c>
      <c r="V553" s="108"/>
      <c r="W553" s="108"/>
      <c r="X553" s="108"/>
      <c r="Y553" s="108"/>
      <c r="Z553" s="108"/>
      <c r="AA553" s="108"/>
      <c r="AB553" s="108"/>
      <c r="AC553" s="108"/>
      <c r="AD553" s="108"/>
      <c r="AE553" s="108" t="s">
        <v>122</v>
      </c>
      <c r="AF553" s="108"/>
      <c r="AG553" s="108"/>
      <c r="AH553" s="108"/>
      <c r="AI553" s="108"/>
      <c r="AJ553" s="108"/>
      <c r="AK553" s="108"/>
      <c r="AL553" s="108"/>
      <c r="AM553" s="108"/>
      <c r="AN553" s="108"/>
      <c r="AO553" s="108"/>
      <c r="AP553" s="108"/>
      <c r="AQ553" s="108"/>
      <c r="AR553" s="108"/>
      <c r="AS553" s="108"/>
      <c r="AT553" s="108"/>
      <c r="AU553" s="108"/>
      <c r="AV553" s="108"/>
      <c r="AW553" s="108"/>
      <c r="AX553" s="108"/>
      <c r="AY553" s="108"/>
      <c r="AZ553" s="108"/>
      <c r="BA553" s="108"/>
      <c r="BB553" s="108"/>
      <c r="BC553" s="108"/>
      <c r="BD553" s="108"/>
      <c r="BE553" s="108"/>
      <c r="BF553" s="108"/>
      <c r="BG553" s="108"/>
      <c r="BH553" s="108"/>
    </row>
    <row r="554" spans="1:60" outlineLevel="1">
      <c r="A554" s="109">
        <v>68</v>
      </c>
      <c r="B554" s="109" t="s">
        <v>518</v>
      </c>
      <c r="C554" s="136" t="s">
        <v>519</v>
      </c>
      <c r="D554" s="113" t="s">
        <v>220</v>
      </c>
      <c r="E554" s="118">
        <v>9.67</v>
      </c>
      <c r="F554" s="121">
        <f>H554+J554</f>
        <v>0</v>
      </c>
      <c r="G554" s="122">
        <f>ROUND(E554*F554,2)</f>
        <v>0</v>
      </c>
      <c r="H554" s="122"/>
      <c r="I554" s="122">
        <f>ROUND(E554*H554,2)</f>
        <v>0</v>
      </c>
      <c r="J554" s="122"/>
      <c r="K554" s="122">
        <f>ROUND(E554*J554,2)</f>
        <v>0</v>
      </c>
      <c r="L554" s="122">
        <v>21</v>
      </c>
      <c r="M554" s="122">
        <f>G554*(1+L554/100)</f>
        <v>0</v>
      </c>
      <c r="N554" s="113">
        <v>0</v>
      </c>
      <c r="O554" s="113">
        <f>ROUND(E554*N554,5)</f>
        <v>0</v>
      </c>
      <c r="P554" s="113">
        <v>0</v>
      </c>
      <c r="Q554" s="113">
        <f>ROUND(E554*P554,5)</f>
        <v>0</v>
      </c>
      <c r="R554" s="113"/>
      <c r="S554" s="113"/>
      <c r="T554" s="114">
        <v>4.9470000000000001</v>
      </c>
      <c r="U554" s="113">
        <f>ROUND(E554*T554,2)</f>
        <v>47.84</v>
      </c>
      <c r="V554" s="108"/>
      <c r="W554" s="108"/>
      <c r="X554" s="108"/>
      <c r="Y554" s="108"/>
      <c r="Z554" s="108"/>
      <c r="AA554" s="108"/>
      <c r="AB554" s="108"/>
      <c r="AC554" s="108"/>
      <c r="AD554" s="108"/>
      <c r="AE554" s="108" t="s">
        <v>122</v>
      </c>
      <c r="AF554" s="108"/>
      <c r="AG554" s="108"/>
      <c r="AH554" s="108"/>
      <c r="AI554" s="108"/>
      <c r="AJ554" s="108"/>
      <c r="AK554" s="108"/>
      <c r="AL554" s="108"/>
      <c r="AM554" s="108"/>
      <c r="AN554" s="108"/>
      <c r="AO554" s="108"/>
      <c r="AP554" s="108"/>
      <c r="AQ554" s="108"/>
      <c r="AR554" s="108"/>
      <c r="AS554" s="108"/>
      <c r="AT554" s="108"/>
      <c r="AU554" s="108"/>
      <c r="AV554" s="108"/>
      <c r="AW554" s="108"/>
      <c r="AX554" s="108"/>
      <c r="AY554" s="108"/>
      <c r="AZ554" s="108"/>
      <c r="BA554" s="108"/>
      <c r="BB554" s="108"/>
      <c r="BC554" s="108"/>
      <c r="BD554" s="108"/>
      <c r="BE554" s="108"/>
      <c r="BF554" s="108"/>
      <c r="BG554" s="108"/>
      <c r="BH554" s="108"/>
    </row>
    <row r="555" spans="1:60">
      <c r="A555" s="110" t="s">
        <v>117</v>
      </c>
      <c r="B555" s="110" t="s">
        <v>74</v>
      </c>
      <c r="C555" s="138" t="s">
        <v>75</v>
      </c>
      <c r="D555" s="116"/>
      <c r="E555" s="120"/>
      <c r="F555" s="123"/>
      <c r="G555" s="123">
        <f>SUMIF(AE556:AE659,"&lt;&gt;NOR",G556:G659)</f>
        <v>0</v>
      </c>
      <c r="H555" s="123"/>
      <c r="I555" s="123">
        <f>SUM(I556:I659)</f>
        <v>0</v>
      </c>
      <c r="J555" s="123"/>
      <c r="K555" s="123">
        <f>SUM(K556:K659)</f>
        <v>0</v>
      </c>
      <c r="L555" s="123"/>
      <c r="M555" s="123">
        <f>SUM(M556:M659)</f>
        <v>0</v>
      </c>
      <c r="N555" s="116"/>
      <c r="O555" s="116">
        <f>SUM(O556:O659)</f>
        <v>193.20524</v>
      </c>
      <c r="P555" s="116"/>
      <c r="Q555" s="116">
        <f>SUM(Q556:Q659)</f>
        <v>314.85933999999997</v>
      </c>
      <c r="R555" s="116"/>
      <c r="S555" s="116"/>
      <c r="T555" s="117"/>
      <c r="U555" s="116">
        <f>SUM(U556:U659)</f>
        <v>5374.1399999999994</v>
      </c>
      <c r="AE555" t="s">
        <v>118</v>
      </c>
    </row>
    <row r="556" spans="1:60" ht="20.45" outlineLevel="1">
      <c r="A556" s="109">
        <v>69</v>
      </c>
      <c r="B556" s="109" t="s">
        <v>520</v>
      </c>
      <c r="C556" s="136" t="s">
        <v>521</v>
      </c>
      <c r="D556" s="113" t="s">
        <v>132</v>
      </c>
      <c r="E556" s="118">
        <v>4306.3904000000002</v>
      </c>
      <c r="F556" s="121">
        <f>H556+J556</f>
        <v>0</v>
      </c>
      <c r="G556" s="122">
        <f>ROUND(E556*F556,2)</f>
        <v>0</v>
      </c>
      <c r="H556" s="122"/>
      <c r="I556" s="122">
        <f>ROUND(E556*H556,2)</f>
        <v>0</v>
      </c>
      <c r="J556" s="122"/>
      <c r="K556" s="122">
        <f>ROUND(E556*J556,2)</f>
        <v>0</v>
      </c>
      <c r="L556" s="122">
        <v>21</v>
      </c>
      <c r="M556" s="122">
        <f>G556*(1+L556/100)</f>
        <v>0</v>
      </c>
      <c r="N556" s="113">
        <v>4.3119999999999999E-2</v>
      </c>
      <c r="O556" s="113">
        <f>ROUND(E556*N556,5)</f>
        <v>185.69155000000001</v>
      </c>
      <c r="P556" s="113">
        <v>0</v>
      </c>
      <c r="Q556" s="113">
        <f>ROUND(E556*P556,5)</f>
        <v>0</v>
      </c>
      <c r="R556" s="113"/>
      <c r="S556" s="113"/>
      <c r="T556" s="114">
        <v>0.373</v>
      </c>
      <c r="U556" s="113">
        <f>ROUND(E556*T556,2)</f>
        <v>1606.28</v>
      </c>
      <c r="V556" s="108"/>
      <c r="W556" s="108"/>
      <c r="X556" s="108"/>
      <c r="Y556" s="108"/>
      <c r="Z556" s="108"/>
      <c r="AA556" s="108"/>
      <c r="AB556" s="108"/>
      <c r="AC556" s="108"/>
      <c r="AD556" s="108"/>
      <c r="AE556" s="108" t="s">
        <v>122</v>
      </c>
      <c r="AF556" s="108"/>
      <c r="AG556" s="108"/>
      <c r="AH556" s="108"/>
      <c r="AI556" s="108"/>
      <c r="AJ556" s="108"/>
      <c r="AK556" s="108"/>
      <c r="AL556" s="108"/>
      <c r="AM556" s="108"/>
      <c r="AN556" s="108"/>
      <c r="AO556" s="108"/>
      <c r="AP556" s="108"/>
      <c r="AQ556" s="108"/>
      <c r="AR556" s="108"/>
      <c r="AS556" s="108"/>
      <c r="AT556" s="108"/>
      <c r="AU556" s="108"/>
      <c r="AV556" s="108"/>
      <c r="AW556" s="108"/>
      <c r="AX556" s="108"/>
      <c r="AY556" s="108"/>
      <c r="AZ556" s="108"/>
      <c r="BA556" s="108"/>
      <c r="BB556" s="108"/>
      <c r="BC556" s="108"/>
      <c r="BD556" s="108"/>
      <c r="BE556" s="108"/>
      <c r="BF556" s="108"/>
      <c r="BG556" s="108"/>
      <c r="BH556" s="108"/>
    </row>
    <row r="557" spans="1:60" outlineLevel="1">
      <c r="A557" s="109"/>
      <c r="B557" s="109"/>
      <c r="C557" s="189" t="s">
        <v>522</v>
      </c>
      <c r="D557" s="190"/>
      <c r="E557" s="191"/>
      <c r="F557" s="192"/>
      <c r="G557" s="193"/>
      <c r="H557" s="122"/>
      <c r="I557" s="122"/>
      <c r="J557" s="122"/>
      <c r="K557" s="122"/>
      <c r="L557" s="122"/>
      <c r="M557" s="122"/>
      <c r="N557" s="113"/>
      <c r="O557" s="113"/>
      <c r="P557" s="113"/>
      <c r="Q557" s="113"/>
      <c r="R557" s="113"/>
      <c r="S557" s="113"/>
      <c r="T557" s="114"/>
      <c r="U557" s="113"/>
      <c r="V557" s="108"/>
      <c r="W557" s="108"/>
      <c r="X557" s="108"/>
      <c r="Y557" s="108"/>
      <c r="Z557" s="108"/>
      <c r="AA557" s="108"/>
      <c r="AB557" s="108"/>
      <c r="AC557" s="108"/>
      <c r="AD557" s="108"/>
      <c r="AE557" s="108" t="s">
        <v>190</v>
      </c>
      <c r="AF557" s="108"/>
      <c r="AG557" s="108"/>
      <c r="AH557" s="108"/>
      <c r="AI557" s="108"/>
      <c r="AJ557" s="108"/>
      <c r="AK557" s="108"/>
      <c r="AL557" s="108"/>
      <c r="AM557" s="108"/>
      <c r="AN557" s="108"/>
      <c r="AO557" s="108"/>
      <c r="AP557" s="108"/>
      <c r="AQ557" s="108"/>
      <c r="AR557" s="108"/>
      <c r="AS557" s="108"/>
      <c r="AT557" s="108"/>
      <c r="AU557" s="108"/>
      <c r="AV557" s="108"/>
      <c r="AW557" s="108"/>
      <c r="AX557" s="108"/>
      <c r="AY557" s="108"/>
      <c r="AZ557" s="108"/>
      <c r="BA557" s="111" t="str">
        <f>C557</f>
        <v>Barva červená</v>
      </c>
      <c r="BB557" s="108"/>
      <c r="BC557" s="108"/>
      <c r="BD557" s="108"/>
      <c r="BE557" s="108"/>
      <c r="BF557" s="108"/>
      <c r="BG557" s="108"/>
      <c r="BH557" s="108"/>
    </row>
    <row r="558" spans="1:60" outlineLevel="1">
      <c r="A558" s="109"/>
      <c r="B558" s="109"/>
      <c r="C558" s="137" t="s">
        <v>370</v>
      </c>
      <c r="D558" s="115"/>
      <c r="E558" s="119">
        <v>527.52</v>
      </c>
      <c r="F558" s="122"/>
      <c r="G558" s="122"/>
      <c r="H558" s="122"/>
      <c r="I558" s="122"/>
      <c r="J558" s="122"/>
      <c r="K558" s="122"/>
      <c r="L558" s="122"/>
      <c r="M558" s="122"/>
      <c r="N558" s="113"/>
      <c r="O558" s="113"/>
      <c r="P558" s="113"/>
      <c r="Q558" s="113"/>
      <c r="R558" s="113"/>
      <c r="S558" s="113"/>
      <c r="T558" s="114"/>
      <c r="U558" s="113"/>
      <c r="V558" s="108"/>
      <c r="W558" s="108"/>
      <c r="X558" s="108"/>
      <c r="Y558" s="108"/>
      <c r="Z558" s="108"/>
      <c r="AA558" s="108"/>
      <c r="AB558" s="108"/>
      <c r="AC558" s="108"/>
      <c r="AD558" s="108"/>
      <c r="AE558" s="108" t="s">
        <v>124</v>
      </c>
      <c r="AF558" s="108">
        <v>0</v>
      </c>
      <c r="AG558" s="108"/>
      <c r="AH558" s="108"/>
      <c r="AI558" s="108"/>
      <c r="AJ558" s="108"/>
      <c r="AK558" s="108"/>
      <c r="AL558" s="108"/>
      <c r="AM558" s="108"/>
      <c r="AN558" s="108"/>
      <c r="AO558" s="108"/>
      <c r="AP558" s="108"/>
      <c r="AQ558" s="108"/>
      <c r="AR558" s="108"/>
      <c r="AS558" s="108"/>
      <c r="AT558" s="108"/>
      <c r="AU558" s="108"/>
      <c r="AV558" s="108"/>
      <c r="AW558" s="108"/>
      <c r="AX558" s="108"/>
      <c r="AY558" s="108"/>
      <c r="AZ558" s="108"/>
      <c r="BA558" s="108"/>
      <c r="BB558" s="108"/>
      <c r="BC558" s="108"/>
      <c r="BD558" s="108"/>
      <c r="BE558" s="108"/>
      <c r="BF558" s="108"/>
      <c r="BG558" s="108"/>
      <c r="BH558" s="108"/>
    </row>
    <row r="559" spans="1:60" outlineLevel="1">
      <c r="A559" s="109"/>
      <c r="B559" s="109"/>
      <c r="C559" s="137" t="s">
        <v>371</v>
      </c>
      <c r="D559" s="115"/>
      <c r="E559" s="119">
        <v>57.036000000000001</v>
      </c>
      <c r="F559" s="122"/>
      <c r="G559" s="122"/>
      <c r="H559" s="122"/>
      <c r="I559" s="122"/>
      <c r="J559" s="122"/>
      <c r="K559" s="122"/>
      <c r="L559" s="122"/>
      <c r="M559" s="122"/>
      <c r="N559" s="113"/>
      <c r="O559" s="113"/>
      <c r="P559" s="113"/>
      <c r="Q559" s="113"/>
      <c r="R559" s="113"/>
      <c r="S559" s="113"/>
      <c r="T559" s="114"/>
      <c r="U559" s="113"/>
      <c r="V559" s="108"/>
      <c r="W559" s="108"/>
      <c r="X559" s="108"/>
      <c r="Y559" s="108"/>
      <c r="Z559" s="108"/>
      <c r="AA559" s="108"/>
      <c r="AB559" s="108"/>
      <c r="AC559" s="108"/>
      <c r="AD559" s="108"/>
      <c r="AE559" s="108" t="s">
        <v>124</v>
      </c>
      <c r="AF559" s="108">
        <v>0</v>
      </c>
      <c r="AG559" s="108"/>
      <c r="AH559" s="108"/>
      <c r="AI559" s="108"/>
      <c r="AJ559" s="108"/>
      <c r="AK559" s="108"/>
      <c r="AL559" s="108"/>
      <c r="AM559" s="108"/>
      <c r="AN559" s="108"/>
      <c r="AO559" s="108"/>
      <c r="AP559" s="108"/>
      <c r="AQ559" s="108"/>
      <c r="AR559" s="108"/>
      <c r="AS559" s="108"/>
      <c r="AT559" s="108"/>
      <c r="AU559" s="108"/>
      <c r="AV559" s="108"/>
      <c r="AW559" s="108"/>
      <c r="AX559" s="108"/>
      <c r="AY559" s="108"/>
      <c r="AZ559" s="108"/>
      <c r="BA559" s="108"/>
      <c r="BB559" s="108"/>
      <c r="BC559" s="108"/>
      <c r="BD559" s="108"/>
      <c r="BE559" s="108"/>
      <c r="BF559" s="108"/>
      <c r="BG559" s="108"/>
      <c r="BH559" s="108"/>
    </row>
    <row r="560" spans="1:60" ht="20.45" outlineLevel="1">
      <c r="A560" s="109"/>
      <c r="B560" s="109"/>
      <c r="C560" s="137" t="s">
        <v>372</v>
      </c>
      <c r="D560" s="115"/>
      <c r="E560" s="119">
        <v>651.37699999999995</v>
      </c>
      <c r="F560" s="122"/>
      <c r="G560" s="122"/>
      <c r="H560" s="122"/>
      <c r="I560" s="122"/>
      <c r="J560" s="122"/>
      <c r="K560" s="122"/>
      <c r="L560" s="122"/>
      <c r="M560" s="122"/>
      <c r="N560" s="113"/>
      <c r="O560" s="113"/>
      <c r="P560" s="113"/>
      <c r="Q560" s="113"/>
      <c r="R560" s="113"/>
      <c r="S560" s="113"/>
      <c r="T560" s="114"/>
      <c r="U560" s="113"/>
      <c r="V560" s="108"/>
      <c r="W560" s="108"/>
      <c r="X560" s="108"/>
      <c r="Y560" s="108"/>
      <c r="Z560" s="108"/>
      <c r="AA560" s="108"/>
      <c r="AB560" s="108"/>
      <c r="AC560" s="108"/>
      <c r="AD560" s="108"/>
      <c r="AE560" s="108" t="s">
        <v>124</v>
      </c>
      <c r="AF560" s="108">
        <v>0</v>
      </c>
      <c r="AG560" s="108"/>
      <c r="AH560" s="108"/>
      <c r="AI560" s="108"/>
      <c r="AJ560" s="108"/>
      <c r="AK560" s="108"/>
      <c r="AL560" s="108"/>
      <c r="AM560" s="108"/>
      <c r="AN560" s="108"/>
      <c r="AO560" s="108"/>
      <c r="AP560" s="108"/>
      <c r="AQ560" s="108"/>
      <c r="AR560" s="108"/>
      <c r="AS560" s="108"/>
      <c r="AT560" s="108"/>
      <c r="AU560" s="108"/>
      <c r="AV560" s="108"/>
      <c r="AW560" s="108"/>
      <c r="AX560" s="108"/>
      <c r="AY560" s="108"/>
      <c r="AZ560" s="108"/>
      <c r="BA560" s="108"/>
      <c r="BB560" s="108"/>
      <c r="BC560" s="108"/>
      <c r="BD560" s="108"/>
      <c r="BE560" s="108"/>
      <c r="BF560" s="108"/>
      <c r="BG560" s="108"/>
      <c r="BH560" s="108"/>
    </row>
    <row r="561" spans="1:60" outlineLevel="1">
      <c r="A561" s="109"/>
      <c r="B561" s="109"/>
      <c r="C561" s="137" t="s">
        <v>373</v>
      </c>
      <c r="D561" s="115"/>
      <c r="E561" s="119">
        <v>212.17</v>
      </c>
      <c r="F561" s="122"/>
      <c r="G561" s="122"/>
      <c r="H561" s="122"/>
      <c r="I561" s="122"/>
      <c r="J561" s="122"/>
      <c r="K561" s="122"/>
      <c r="L561" s="122"/>
      <c r="M561" s="122"/>
      <c r="N561" s="113"/>
      <c r="O561" s="113"/>
      <c r="P561" s="113"/>
      <c r="Q561" s="113"/>
      <c r="R561" s="113"/>
      <c r="S561" s="113"/>
      <c r="T561" s="114"/>
      <c r="U561" s="113"/>
      <c r="V561" s="108"/>
      <c r="W561" s="108"/>
      <c r="X561" s="108"/>
      <c r="Y561" s="108"/>
      <c r="Z561" s="108"/>
      <c r="AA561" s="108"/>
      <c r="AB561" s="108"/>
      <c r="AC561" s="108"/>
      <c r="AD561" s="108"/>
      <c r="AE561" s="108" t="s">
        <v>124</v>
      </c>
      <c r="AF561" s="108">
        <v>0</v>
      </c>
      <c r="AG561" s="108"/>
      <c r="AH561" s="108"/>
      <c r="AI561" s="108"/>
      <c r="AJ561" s="108"/>
      <c r="AK561" s="108"/>
      <c r="AL561" s="108"/>
      <c r="AM561" s="108"/>
      <c r="AN561" s="108"/>
      <c r="AO561" s="108"/>
      <c r="AP561" s="108"/>
      <c r="AQ561" s="108"/>
      <c r="AR561" s="108"/>
      <c r="AS561" s="108"/>
      <c r="AT561" s="108"/>
      <c r="AU561" s="108"/>
      <c r="AV561" s="108"/>
      <c r="AW561" s="108"/>
      <c r="AX561" s="108"/>
      <c r="AY561" s="108"/>
      <c r="AZ561" s="108"/>
      <c r="BA561" s="108"/>
      <c r="BB561" s="108"/>
      <c r="BC561" s="108"/>
      <c r="BD561" s="108"/>
      <c r="BE561" s="108"/>
      <c r="BF561" s="108"/>
      <c r="BG561" s="108"/>
      <c r="BH561" s="108"/>
    </row>
    <row r="562" spans="1:60" outlineLevel="1">
      <c r="A562" s="109"/>
      <c r="B562" s="109"/>
      <c r="C562" s="137" t="s">
        <v>374</v>
      </c>
      <c r="D562" s="115"/>
      <c r="E562" s="119">
        <v>359.548</v>
      </c>
      <c r="F562" s="122"/>
      <c r="G562" s="122"/>
      <c r="H562" s="122"/>
      <c r="I562" s="122"/>
      <c r="J562" s="122"/>
      <c r="K562" s="122"/>
      <c r="L562" s="122"/>
      <c r="M562" s="122"/>
      <c r="N562" s="113"/>
      <c r="O562" s="113"/>
      <c r="P562" s="113"/>
      <c r="Q562" s="113"/>
      <c r="R562" s="113"/>
      <c r="S562" s="113"/>
      <c r="T562" s="114"/>
      <c r="U562" s="113"/>
      <c r="V562" s="108"/>
      <c r="W562" s="108"/>
      <c r="X562" s="108"/>
      <c r="Y562" s="108"/>
      <c r="Z562" s="108"/>
      <c r="AA562" s="108"/>
      <c r="AB562" s="108"/>
      <c r="AC562" s="108"/>
      <c r="AD562" s="108"/>
      <c r="AE562" s="108" t="s">
        <v>124</v>
      </c>
      <c r="AF562" s="108">
        <v>0</v>
      </c>
      <c r="AG562" s="108"/>
      <c r="AH562" s="108"/>
      <c r="AI562" s="108"/>
      <c r="AJ562" s="108"/>
      <c r="AK562" s="108"/>
      <c r="AL562" s="108"/>
      <c r="AM562" s="108"/>
      <c r="AN562" s="108"/>
      <c r="AO562" s="108"/>
      <c r="AP562" s="108"/>
      <c r="AQ562" s="108"/>
      <c r="AR562" s="108"/>
      <c r="AS562" s="108"/>
      <c r="AT562" s="108"/>
      <c r="AU562" s="108"/>
      <c r="AV562" s="108"/>
      <c r="AW562" s="108"/>
      <c r="AX562" s="108"/>
      <c r="AY562" s="108"/>
      <c r="AZ562" s="108"/>
      <c r="BA562" s="108"/>
      <c r="BB562" s="108"/>
      <c r="BC562" s="108"/>
      <c r="BD562" s="108"/>
      <c r="BE562" s="108"/>
      <c r="BF562" s="108"/>
      <c r="BG562" s="108"/>
      <c r="BH562" s="108"/>
    </row>
    <row r="563" spans="1:60" outlineLevel="1">
      <c r="A563" s="109"/>
      <c r="B563" s="109"/>
      <c r="C563" s="137" t="s">
        <v>375</v>
      </c>
      <c r="D563" s="115"/>
      <c r="E563" s="119">
        <v>371.86799999999999</v>
      </c>
      <c r="F563" s="122"/>
      <c r="G563" s="122"/>
      <c r="H563" s="122"/>
      <c r="I563" s="122"/>
      <c r="J563" s="122"/>
      <c r="K563" s="122"/>
      <c r="L563" s="122"/>
      <c r="M563" s="122"/>
      <c r="N563" s="113"/>
      <c r="O563" s="113"/>
      <c r="P563" s="113"/>
      <c r="Q563" s="113"/>
      <c r="R563" s="113"/>
      <c r="S563" s="113"/>
      <c r="T563" s="114"/>
      <c r="U563" s="113"/>
      <c r="V563" s="108"/>
      <c r="W563" s="108"/>
      <c r="X563" s="108"/>
      <c r="Y563" s="108"/>
      <c r="Z563" s="108"/>
      <c r="AA563" s="108"/>
      <c r="AB563" s="108"/>
      <c r="AC563" s="108"/>
      <c r="AD563" s="108"/>
      <c r="AE563" s="108" t="s">
        <v>124</v>
      </c>
      <c r="AF563" s="108">
        <v>0</v>
      </c>
      <c r="AG563" s="108"/>
      <c r="AH563" s="108"/>
      <c r="AI563" s="108"/>
      <c r="AJ563" s="108"/>
      <c r="AK563" s="108"/>
      <c r="AL563" s="108"/>
      <c r="AM563" s="108"/>
      <c r="AN563" s="108"/>
      <c r="AO563" s="108"/>
      <c r="AP563" s="108"/>
      <c r="AQ563" s="108"/>
      <c r="AR563" s="108"/>
      <c r="AS563" s="108"/>
      <c r="AT563" s="108"/>
      <c r="AU563" s="108"/>
      <c r="AV563" s="108"/>
      <c r="AW563" s="108"/>
      <c r="AX563" s="108"/>
      <c r="AY563" s="108"/>
      <c r="AZ563" s="108"/>
      <c r="BA563" s="108"/>
      <c r="BB563" s="108"/>
      <c r="BC563" s="108"/>
      <c r="BD563" s="108"/>
      <c r="BE563" s="108"/>
      <c r="BF563" s="108"/>
      <c r="BG563" s="108"/>
      <c r="BH563" s="108"/>
    </row>
    <row r="564" spans="1:60" outlineLevel="1">
      <c r="A564" s="109"/>
      <c r="B564" s="109"/>
      <c r="C564" s="137" t="s">
        <v>376</v>
      </c>
      <c r="D564" s="115"/>
      <c r="E564" s="119">
        <v>83.1387</v>
      </c>
      <c r="F564" s="122"/>
      <c r="G564" s="122"/>
      <c r="H564" s="122"/>
      <c r="I564" s="122"/>
      <c r="J564" s="122"/>
      <c r="K564" s="122"/>
      <c r="L564" s="122"/>
      <c r="M564" s="122"/>
      <c r="N564" s="113"/>
      <c r="O564" s="113"/>
      <c r="P564" s="113"/>
      <c r="Q564" s="113"/>
      <c r="R564" s="113"/>
      <c r="S564" s="113"/>
      <c r="T564" s="114"/>
      <c r="U564" s="113"/>
      <c r="V564" s="108"/>
      <c r="W564" s="108"/>
      <c r="X564" s="108"/>
      <c r="Y564" s="108"/>
      <c r="Z564" s="108"/>
      <c r="AA564" s="108"/>
      <c r="AB564" s="108"/>
      <c r="AC564" s="108"/>
      <c r="AD564" s="108"/>
      <c r="AE564" s="108" t="s">
        <v>124</v>
      </c>
      <c r="AF564" s="108">
        <v>0</v>
      </c>
      <c r="AG564" s="108"/>
      <c r="AH564" s="108"/>
      <c r="AI564" s="108"/>
      <c r="AJ564" s="108"/>
      <c r="AK564" s="108"/>
      <c r="AL564" s="108"/>
      <c r="AM564" s="108"/>
      <c r="AN564" s="108"/>
      <c r="AO564" s="108"/>
      <c r="AP564" s="108"/>
      <c r="AQ564" s="108"/>
      <c r="AR564" s="108"/>
      <c r="AS564" s="108"/>
      <c r="AT564" s="108"/>
      <c r="AU564" s="108"/>
      <c r="AV564" s="108"/>
      <c r="AW564" s="108"/>
      <c r="AX564" s="108"/>
      <c r="AY564" s="108"/>
      <c r="AZ564" s="108"/>
      <c r="BA564" s="108"/>
      <c r="BB564" s="108"/>
      <c r="BC564" s="108"/>
      <c r="BD564" s="108"/>
      <c r="BE564" s="108"/>
      <c r="BF564" s="108"/>
      <c r="BG564" s="108"/>
      <c r="BH564" s="108"/>
    </row>
    <row r="565" spans="1:60" outlineLevel="1">
      <c r="A565" s="109"/>
      <c r="B565" s="109"/>
      <c r="C565" s="137" t="s">
        <v>377</v>
      </c>
      <c r="D565" s="115"/>
      <c r="E565" s="119">
        <v>264.24</v>
      </c>
      <c r="F565" s="122"/>
      <c r="G565" s="122"/>
      <c r="H565" s="122"/>
      <c r="I565" s="122"/>
      <c r="J565" s="122"/>
      <c r="K565" s="122"/>
      <c r="L565" s="122"/>
      <c r="M565" s="122"/>
      <c r="N565" s="113"/>
      <c r="O565" s="113"/>
      <c r="P565" s="113"/>
      <c r="Q565" s="113"/>
      <c r="R565" s="113"/>
      <c r="S565" s="113"/>
      <c r="T565" s="114"/>
      <c r="U565" s="113"/>
      <c r="V565" s="108"/>
      <c r="W565" s="108"/>
      <c r="X565" s="108"/>
      <c r="Y565" s="108"/>
      <c r="Z565" s="108"/>
      <c r="AA565" s="108"/>
      <c r="AB565" s="108"/>
      <c r="AC565" s="108"/>
      <c r="AD565" s="108"/>
      <c r="AE565" s="108" t="s">
        <v>124</v>
      </c>
      <c r="AF565" s="108">
        <v>0</v>
      </c>
      <c r="AG565" s="108"/>
      <c r="AH565" s="108"/>
      <c r="AI565" s="108"/>
      <c r="AJ565" s="108"/>
      <c r="AK565" s="108"/>
      <c r="AL565" s="108"/>
      <c r="AM565" s="108"/>
      <c r="AN565" s="108"/>
      <c r="AO565" s="108"/>
      <c r="AP565" s="108"/>
      <c r="AQ565" s="108"/>
      <c r="AR565" s="108"/>
      <c r="AS565" s="108"/>
      <c r="AT565" s="108"/>
      <c r="AU565" s="108"/>
      <c r="AV565" s="108"/>
      <c r="AW565" s="108"/>
      <c r="AX565" s="108"/>
      <c r="AY565" s="108"/>
      <c r="AZ565" s="108"/>
      <c r="BA565" s="108"/>
      <c r="BB565" s="108"/>
      <c r="BC565" s="108"/>
      <c r="BD565" s="108"/>
      <c r="BE565" s="108"/>
      <c r="BF565" s="108"/>
      <c r="BG565" s="108"/>
      <c r="BH565" s="108"/>
    </row>
    <row r="566" spans="1:60" outlineLevel="1">
      <c r="A566" s="109"/>
      <c r="B566" s="109"/>
      <c r="C566" s="137" t="s">
        <v>378</v>
      </c>
      <c r="D566" s="115"/>
      <c r="E566" s="119">
        <v>334.42</v>
      </c>
      <c r="F566" s="122"/>
      <c r="G566" s="122"/>
      <c r="H566" s="122"/>
      <c r="I566" s="122"/>
      <c r="J566" s="122"/>
      <c r="K566" s="122"/>
      <c r="L566" s="122"/>
      <c r="M566" s="122"/>
      <c r="N566" s="113"/>
      <c r="O566" s="113"/>
      <c r="P566" s="113"/>
      <c r="Q566" s="113"/>
      <c r="R566" s="113"/>
      <c r="S566" s="113"/>
      <c r="T566" s="114"/>
      <c r="U566" s="113"/>
      <c r="V566" s="108"/>
      <c r="W566" s="108"/>
      <c r="X566" s="108"/>
      <c r="Y566" s="108"/>
      <c r="Z566" s="108"/>
      <c r="AA566" s="108"/>
      <c r="AB566" s="108"/>
      <c r="AC566" s="108"/>
      <c r="AD566" s="108"/>
      <c r="AE566" s="108" t="s">
        <v>124</v>
      </c>
      <c r="AF566" s="108">
        <v>0</v>
      </c>
      <c r="AG566" s="108"/>
      <c r="AH566" s="108"/>
      <c r="AI566" s="108"/>
      <c r="AJ566" s="108"/>
      <c r="AK566" s="108"/>
      <c r="AL566" s="108"/>
      <c r="AM566" s="108"/>
      <c r="AN566" s="108"/>
      <c r="AO566" s="108"/>
      <c r="AP566" s="108"/>
      <c r="AQ566" s="108"/>
      <c r="AR566" s="108"/>
      <c r="AS566" s="108"/>
      <c r="AT566" s="108"/>
      <c r="AU566" s="108"/>
      <c r="AV566" s="108"/>
      <c r="AW566" s="108"/>
      <c r="AX566" s="108"/>
      <c r="AY566" s="108"/>
      <c r="AZ566" s="108"/>
      <c r="BA566" s="108"/>
      <c r="BB566" s="108"/>
      <c r="BC566" s="108"/>
      <c r="BD566" s="108"/>
      <c r="BE566" s="108"/>
      <c r="BF566" s="108"/>
      <c r="BG566" s="108"/>
      <c r="BH566" s="108"/>
    </row>
    <row r="567" spans="1:60" outlineLevel="1">
      <c r="A567" s="109"/>
      <c r="B567" s="109"/>
      <c r="C567" s="137" t="s">
        <v>379</v>
      </c>
      <c r="D567" s="115"/>
      <c r="E567" s="119">
        <v>366.27800000000002</v>
      </c>
      <c r="F567" s="122"/>
      <c r="G567" s="122"/>
      <c r="H567" s="122"/>
      <c r="I567" s="122"/>
      <c r="J567" s="122"/>
      <c r="K567" s="122"/>
      <c r="L567" s="122"/>
      <c r="M567" s="122"/>
      <c r="N567" s="113"/>
      <c r="O567" s="113"/>
      <c r="P567" s="113"/>
      <c r="Q567" s="113"/>
      <c r="R567" s="113"/>
      <c r="S567" s="113"/>
      <c r="T567" s="114"/>
      <c r="U567" s="113"/>
      <c r="V567" s="108"/>
      <c r="W567" s="108"/>
      <c r="X567" s="108"/>
      <c r="Y567" s="108"/>
      <c r="Z567" s="108"/>
      <c r="AA567" s="108"/>
      <c r="AB567" s="108"/>
      <c r="AC567" s="108"/>
      <c r="AD567" s="108"/>
      <c r="AE567" s="108" t="s">
        <v>124</v>
      </c>
      <c r="AF567" s="108">
        <v>0</v>
      </c>
      <c r="AG567" s="108"/>
      <c r="AH567" s="108"/>
      <c r="AI567" s="108"/>
      <c r="AJ567" s="108"/>
      <c r="AK567" s="108"/>
      <c r="AL567" s="108"/>
      <c r="AM567" s="108"/>
      <c r="AN567" s="108"/>
      <c r="AO567" s="108"/>
      <c r="AP567" s="108"/>
      <c r="AQ567" s="108"/>
      <c r="AR567" s="108"/>
      <c r="AS567" s="108"/>
      <c r="AT567" s="108"/>
      <c r="AU567" s="108"/>
      <c r="AV567" s="108"/>
      <c r="AW567" s="108"/>
      <c r="AX567" s="108"/>
      <c r="AY567" s="108"/>
      <c r="AZ567" s="108"/>
      <c r="BA567" s="108"/>
      <c r="BB567" s="108"/>
      <c r="BC567" s="108"/>
      <c r="BD567" s="108"/>
      <c r="BE567" s="108"/>
      <c r="BF567" s="108"/>
      <c r="BG567" s="108"/>
      <c r="BH567" s="108"/>
    </row>
    <row r="568" spans="1:60" outlineLevel="1">
      <c r="A568" s="109"/>
      <c r="B568" s="109"/>
      <c r="C568" s="137" t="s">
        <v>380</v>
      </c>
      <c r="D568" s="115"/>
      <c r="E568" s="119">
        <v>83.1387</v>
      </c>
      <c r="F568" s="122"/>
      <c r="G568" s="122"/>
      <c r="H568" s="122"/>
      <c r="I568" s="122"/>
      <c r="J568" s="122"/>
      <c r="K568" s="122"/>
      <c r="L568" s="122"/>
      <c r="M568" s="122"/>
      <c r="N568" s="113"/>
      <c r="O568" s="113"/>
      <c r="P568" s="113"/>
      <c r="Q568" s="113"/>
      <c r="R568" s="113"/>
      <c r="S568" s="113"/>
      <c r="T568" s="114"/>
      <c r="U568" s="113"/>
      <c r="V568" s="108"/>
      <c r="W568" s="108"/>
      <c r="X568" s="108"/>
      <c r="Y568" s="108"/>
      <c r="Z568" s="108"/>
      <c r="AA568" s="108"/>
      <c r="AB568" s="108"/>
      <c r="AC568" s="108"/>
      <c r="AD568" s="108"/>
      <c r="AE568" s="108" t="s">
        <v>124</v>
      </c>
      <c r="AF568" s="108">
        <v>0</v>
      </c>
      <c r="AG568" s="108"/>
      <c r="AH568" s="108"/>
      <c r="AI568" s="108"/>
      <c r="AJ568" s="108"/>
      <c r="AK568" s="108"/>
      <c r="AL568" s="108"/>
      <c r="AM568" s="108"/>
      <c r="AN568" s="108"/>
      <c r="AO568" s="108"/>
      <c r="AP568" s="108"/>
      <c r="AQ568" s="108"/>
      <c r="AR568" s="108"/>
      <c r="AS568" s="108"/>
      <c r="AT568" s="108"/>
      <c r="AU568" s="108"/>
      <c r="AV568" s="108"/>
      <c r="AW568" s="108"/>
      <c r="AX568" s="108"/>
      <c r="AY568" s="108"/>
      <c r="AZ568" s="108"/>
      <c r="BA568" s="108"/>
      <c r="BB568" s="108"/>
      <c r="BC568" s="108"/>
      <c r="BD568" s="108"/>
      <c r="BE568" s="108"/>
      <c r="BF568" s="108"/>
      <c r="BG568" s="108"/>
      <c r="BH568" s="108"/>
    </row>
    <row r="569" spans="1:60" outlineLevel="1">
      <c r="A569" s="109"/>
      <c r="B569" s="109"/>
      <c r="C569" s="137" t="s">
        <v>381</v>
      </c>
      <c r="D569" s="115"/>
      <c r="E569" s="119">
        <v>264.24</v>
      </c>
      <c r="F569" s="122"/>
      <c r="G569" s="122"/>
      <c r="H569" s="122"/>
      <c r="I569" s="122"/>
      <c r="J569" s="122"/>
      <c r="K569" s="122"/>
      <c r="L569" s="122"/>
      <c r="M569" s="122"/>
      <c r="N569" s="113"/>
      <c r="O569" s="113"/>
      <c r="P569" s="113"/>
      <c r="Q569" s="113"/>
      <c r="R569" s="113"/>
      <c r="S569" s="113"/>
      <c r="T569" s="114"/>
      <c r="U569" s="113"/>
      <c r="V569" s="108"/>
      <c r="W569" s="108"/>
      <c r="X569" s="108"/>
      <c r="Y569" s="108"/>
      <c r="Z569" s="108"/>
      <c r="AA569" s="108"/>
      <c r="AB569" s="108"/>
      <c r="AC569" s="108"/>
      <c r="AD569" s="108"/>
      <c r="AE569" s="108" t="s">
        <v>124</v>
      </c>
      <c r="AF569" s="108">
        <v>0</v>
      </c>
      <c r="AG569" s="108"/>
      <c r="AH569" s="108"/>
      <c r="AI569" s="108"/>
      <c r="AJ569" s="108"/>
      <c r="AK569" s="108"/>
      <c r="AL569" s="108"/>
      <c r="AM569" s="108"/>
      <c r="AN569" s="108"/>
      <c r="AO569" s="108"/>
      <c r="AP569" s="108"/>
      <c r="AQ569" s="108"/>
      <c r="AR569" s="108"/>
      <c r="AS569" s="108"/>
      <c r="AT569" s="108"/>
      <c r="AU569" s="108"/>
      <c r="AV569" s="108"/>
      <c r="AW569" s="108"/>
      <c r="AX569" s="108"/>
      <c r="AY569" s="108"/>
      <c r="AZ569" s="108"/>
      <c r="BA569" s="108"/>
      <c r="BB569" s="108"/>
      <c r="BC569" s="108"/>
      <c r="BD569" s="108"/>
      <c r="BE569" s="108"/>
      <c r="BF569" s="108"/>
      <c r="BG569" s="108"/>
      <c r="BH569" s="108"/>
    </row>
    <row r="570" spans="1:60" outlineLevel="1">
      <c r="A570" s="109"/>
      <c r="B570" s="109"/>
      <c r="C570" s="137" t="s">
        <v>382</v>
      </c>
      <c r="D570" s="115"/>
      <c r="E570" s="119">
        <v>359.548</v>
      </c>
      <c r="F570" s="122"/>
      <c r="G570" s="122"/>
      <c r="H570" s="122"/>
      <c r="I570" s="122"/>
      <c r="J570" s="122"/>
      <c r="K570" s="122"/>
      <c r="L570" s="122"/>
      <c r="M570" s="122"/>
      <c r="N570" s="113"/>
      <c r="O570" s="113"/>
      <c r="P570" s="113"/>
      <c r="Q570" s="113"/>
      <c r="R570" s="113"/>
      <c r="S570" s="113"/>
      <c r="T570" s="114"/>
      <c r="U570" s="113"/>
      <c r="V570" s="108"/>
      <c r="W570" s="108"/>
      <c r="X570" s="108"/>
      <c r="Y570" s="108"/>
      <c r="Z570" s="108"/>
      <c r="AA570" s="108"/>
      <c r="AB570" s="108"/>
      <c r="AC570" s="108"/>
      <c r="AD570" s="108"/>
      <c r="AE570" s="108" t="s">
        <v>124</v>
      </c>
      <c r="AF570" s="108">
        <v>0</v>
      </c>
      <c r="AG570" s="108"/>
      <c r="AH570" s="108"/>
      <c r="AI570" s="108"/>
      <c r="AJ570" s="108"/>
      <c r="AK570" s="108"/>
      <c r="AL570" s="108"/>
      <c r="AM570" s="108"/>
      <c r="AN570" s="108"/>
      <c r="AO570" s="108"/>
      <c r="AP570" s="108"/>
      <c r="AQ570" s="108"/>
      <c r="AR570" s="108"/>
      <c r="AS570" s="108"/>
      <c r="AT570" s="108"/>
      <c r="AU570" s="108"/>
      <c r="AV570" s="108"/>
      <c r="AW570" s="108"/>
      <c r="AX570" s="108"/>
      <c r="AY570" s="108"/>
      <c r="AZ570" s="108"/>
      <c r="BA570" s="108"/>
      <c r="BB570" s="108"/>
      <c r="BC570" s="108"/>
      <c r="BD570" s="108"/>
      <c r="BE570" s="108"/>
      <c r="BF570" s="108"/>
      <c r="BG570" s="108"/>
      <c r="BH570" s="108"/>
    </row>
    <row r="571" spans="1:60" outlineLevel="1">
      <c r="A571" s="109"/>
      <c r="B571" s="109"/>
      <c r="C571" s="137" t="s">
        <v>383</v>
      </c>
      <c r="D571" s="115"/>
      <c r="E571" s="119">
        <v>371.86799999999999</v>
      </c>
      <c r="F571" s="122"/>
      <c r="G571" s="122"/>
      <c r="H571" s="122"/>
      <c r="I571" s="122"/>
      <c r="J571" s="122"/>
      <c r="K571" s="122"/>
      <c r="L571" s="122"/>
      <c r="M571" s="122"/>
      <c r="N571" s="113"/>
      <c r="O571" s="113"/>
      <c r="P571" s="113"/>
      <c r="Q571" s="113"/>
      <c r="R571" s="113"/>
      <c r="S571" s="113"/>
      <c r="T571" s="114"/>
      <c r="U571" s="113"/>
      <c r="V571" s="108"/>
      <c r="W571" s="108"/>
      <c r="X571" s="108"/>
      <c r="Y571" s="108"/>
      <c r="Z571" s="108"/>
      <c r="AA571" s="108"/>
      <c r="AB571" s="108"/>
      <c r="AC571" s="108"/>
      <c r="AD571" s="108"/>
      <c r="AE571" s="108" t="s">
        <v>124</v>
      </c>
      <c r="AF571" s="108">
        <v>0</v>
      </c>
      <c r="AG571" s="108"/>
      <c r="AH571" s="108"/>
      <c r="AI571" s="108"/>
      <c r="AJ571" s="108"/>
      <c r="AK571" s="108"/>
      <c r="AL571" s="108"/>
      <c r="AM571" s="108"/>
      <c r="AN571" s="108"/>
      <c r="AO571" s="108"/>
      <c r="AP571" s="108"/>
      <c r="AQ571" s="108"/>
      <c r="AR571" s="108"/>
      <c r="AS571" s="108"/>
      <c r="AT571" s="108"/>
      <c r="AU571" s="108"/>
      <c r="AV571" s="108"/>
      <c r="AW571" s="108"/>
      <c r="AX571" s="108"/>
      <c r="AY571" s="108"/>
      <c r="AZ571" s="108"/>
      <c r="BA571" s="108"/>
      <c r="BB571" s="108"/>
      <c r="BC571" s="108"/>
      <c r="BD571" s="108"/>
      <c r="BE571" s="108"/>
      <c r="BF571" s="108"/>
      <c r="BG571" s="108"/>
      <c r="BH571" s="108"/>
    </row>
    <row r="572" spans="1:60" outlineLevel="1">
      <c r="A572" s="109">
        <v>70</v>
      </c>
      <c r="B572" s="109" t="s">
        <v>523</v>
      </c>
      <c r="C572" s="136" t="s">
        <v>524</v>
      </c>
      <c r="D572" s="113" t="s">
        <v>339</v>
      </c>
      <c r="E572" s="118">
        <v>480</v>
      </c>
      <c r="F572" s="121">
        <f>H572+J572</f>
        <v>0</v>
      </c>
      <c r="G572" s="122">
        <f>ROUND(E572*F572,2)</f>
        <v>0</v>
      </c>
      <c r="H572" s="122"/>
      <c r="I572" s="122">
        <f>ROUND(E572*H572,2)</f>
        <v>0</v>
      </c>
      <c r="J572" s="122"/>
      <c r="K572" s="122">
        <f>ROUND(E572*J572,2)</f>
        <v>0</v>
      </c>
      <c r="L572" s="122">
        <v>21</v>
      </c>
      <c r="M572" s="122">
        <f>G572*(1+L572/100)</f>
        <v>0</v>
      </c>
      <c r="N572" s="113">
        <v>2.8999999999999998E-3</v>
      </c>
      <c r="O572" s="113">
        <f>ROUND(E572*N572,5)</f>
        <v>1.3919999999999999</v>
      </c>
      <c r="P572" s="113">
        <v>0</v>
      </c>
      <c r="Q572" s="113">
        <f>ROUND(E572*P572,5)</f>
        <v>0</v>
      </c>
      <c r="R572" s="113"/>
      <c r="S572" s="113"/>
      <c r="T572" s="114">
        <v>0</v>
      </c>
      <c r="U572" s="113">
        <f>ROUND(E572*T572,2)</f>
        <v>0</v>
      </c>
      <c r="V572" s="108"/>
      <c r="W572" s="108"/>
      <c r="X572" s="108"/>
      <c r="Y572" s="108"/>
      <c r="Z572" s="108"/>
      <c r="AA572" s="108"/>
      <c r="AB572" s="108"/>
      <c r="AC572" s="108"/>
      <c r="AD572" s="108"/>
      <c r="AE572" s="108" t="s">
        <v>237</v>
      </c>
      <c r="AF572" s="108"/>
      <c r="AG572" s="108"/>
      <c r="AH572" s="108"/>
      <c r="AI572" s="108"/>
      <c r="AJ572" s="108"/>
      <c r="AK572" s="108"/>
      <c r="AL572" s="108"/>
      <c r="AM572" s="108"/>
      <c r="AN572" s="108"/>
      <c r="AO572" s="108"/>
      <c r="AP572" s="108"/>
      <c r="AQ572" s="108"/>
      <c r="AR572" s="108"/>
      <c r="AS572" s="108"/>
      <c r="AT572" s="108"/>
      <c r="AU572" s="108"/>
      <c r="AV572" s="108"/>
      <c r="AW572" s="108"/>
      <c r="AX572" s="108"/>
      <c r="AY572" s="108"/>
      <c r="AZ572" s="108"/>
      <c r="BA572" s="108"/>
      <c r="BB572" s="108"/>
      <c r="BC572" s="108"/>
      <c r="BD572" s="108"/>
      <c r="BE572" s="108"/>
      <c r="BF572" s="108"/>
      <c r="BG572" s="108"/>
      <c r="BH572" s="108"/>
    </row>
    <row r="573" spans="1:60" outlineLevel="1">
      <c r="A573" s="109"/>
      <c r="B573" s="109"/>
      <c r="C573" s="189" t="s">
        <v>522</v>
      </c>
      <c r="D573" s="190"/>
      <c r="E573" s="191"/>
      <c r="F573" s="192"/>
      <c r="G573" s="193"/>
      <c r="H573" s="122"/>
      <c r="I573" s="122"/>
      <c r="J573" s="122"/>
      <c r="K573" s="122"/>
      <c r="L573" s="122"/>
      <c r="M573" s="122"/>
      <c r="N573" s="113"/>
      <c r="O573" s="113"/>
      <c r="P573" s="113"/>
      <c r="Q573" s="113"/>
      <c r="R573" s="113"/>
      <c r="S573" s="113"/>
      <c r="T573" s="114"/>
      <c r="U573" s="113"/>
      <c r="V573" s="108"/>
      <c r="W573" s="108"/>
      <c r="X573" s="108"/>
      <c r="Y573" s="108"/>
      <c r="Z573" s="108"/>
      <c r="AA573" s="108"/>
      <c r="AB573" s="108"/>
      <c r="AC573" s="108"/>
      <c r="AD573" s="108"/>
      <c r="AE573" s="108" t="s">
        <v>190</v>
      </c>
      <c r="AF573" s="108"/>
      <c r="AG573" s="108"/>
      <c r="AH573" s="108"/>
      <c r="AI573" s="108"/>
      <c r="AJ573" s="108"/>
      <c r="AK573" s="108"/>
      <c r="AL573" s="108"/>
      <c r="AM573" s="108"/>
      <c r="AN573" s="108"/>
      <c r="AO573" s="108"/>
      <c r="AP573" s="108"/>
      <c r="AQ573" s="108"/>
      <c r="AR573" s="108"/>
      <c r="AS573" s="108"/>
      <c r="AT573" s="108"/>
      <c r="AU573" s="108"/>
      <c r="AV573" s="108"/>
      <c r="AW573" s="108"/>
      <c r="AX573" s="108"/>
      <c r="AY573" s="108"/>
      <c r="AZ573" s="108"/>
      <c r="BA573" s="111" t="str">
        <f>C573</f>
        <v>Barva červená</v>
      </c>
      <c r="BB573" s="108"/>
      <c r="BC573" s="108"/>
      <c r="BD573" s="108"/>
      <c r="BE573" s="108"/>
      <c r="BF573" s="108"/>
      <c r="BG573" s="108"/>
      <c r="BH573" s="108"/>
    </row>
    <row r="574" spans="1:60" ht="20.45" outlineLevel="1">
      <c r="A574" s="109">
        <v>71</v>
      </c>
      <c r="B574" s="109" t="s">
        <v>525</v>
      </c>
      <c r="C574" s="136" t="s">
        <v>526</v>
      </c>
      <c r="D574" s="113" t="s">
        <v>339</v>
      </c>
      <c r="E574" s="118">
        <v>44</v>
      </c>
      <c r="F574" s="121">
        <f>H574+J574</f>
        <v>0</v>
      </c>
      <c r="G574" s="122">
        <f>ROUND(E574*F574,2)</f>
        <v>0</v>
      </c>
      <c r="H574" s="122"/>
      <c r="I574" s="122">
        <f>ROUND(E574*H574,2)</f>
        <v>0</v>
      </c>
      <c r="J574" s="122"/>
      <c r="K574" s="122">
        <f>ROUND(E574*J574,2)</f>
        <v>0</v>
      </c>
      <c r="L574" s="122">
        <v>21</v>
      </c>
      <c r="M574" s="122">
        <f>G574*(1+L574/100)</f>
        <v>0</v>
      </c>
      <c r="N574" s="113">
        <v>3.8500000000000001E-3</v>
      </c>
      <c r="O574" s="113">
        <f>ROUND(E574*N574,5)</f>
        <v>0.1694</v>
      </c>
      <c r="P574" s="113">
        <v>0</v>
      </c>
      <c r="Q574" s="113">
        <f>ROUND(E574*P574,5)</f>
        <v>0</v>
      </c>
      <c r="R574" s="113"/>
      <c r="S574" s="113"/>
      <c r="T574" s="114">
        <v>0.24</v>
      </c>
      <c r="U574" s="113">
        <f>ROUND(E574*T574,2)</f>
        <v>10.56</v>
      </c>
      <c r="V574" s="108"/>
      <c r="W574" s="108"/>
      <c r="X574" s="108"/>
      <c r="Y574" s="108"/>
      <c r="Z574" s="108"/>
      <c r="AA574" s="108"/>
      <c r="AB574" s="108"/>
      <c r="AC574" s="108"/>
      <c r="AD574" s="108"/>
      <c r="AE574" s="108" t="s">
        <v>122</v>
      </c>
      <c r="AF574" s="108"/>
      <c r="AG574" s="108"/>
      <c r="AH574" s="108"/>
      <c r="AI574" s="108"/>
      <c r="AJ574" s="108"/>
      <c r="AK574" s="108"/>
      <c r="AL574" s="108"/>
      <c r="AM574" s="108"/>
      <c r="AN574" s="108"/>
      <c r="AO574" s="108"/>
      <c r="AP574" s="108"/>
      <c r="AQ574" s="108"/>
      <c r="AR574" s="108"/>
      <c r="AS574" s="108"/>
      <c r="AT574" s="108"/>
      <c r="AU574" s="108"/>
      <c r="AV574" s="108"/>
      <c r="AW574" s="108"/>
      <c r="AX574" s="108"/>
      <c r="AY574" s="108"/>
      <c r="AZ574" s="108"/>
      <c r="BA574" s="108"/>
      <c r="BB574" s="108"/>
      <c r="BC574" s="108"/>
      <c r="BD574" s="108"/>
      <c r="BE574" s="108"/>
      <c r="BF574" s="108"/>
      <c r="BG574" s="108"/>
      <c r="BH574" s="108"/>
    </row>
    <row r="575" spans="1:60" outlineLevel="1">
      <c r="A575" s="109"/>
      <c r="B575" s="109"/>
      <c r="C575" s="189" t="s">
        <v>522</v>
      </c>
      <c r="D575" s="190"/>
      <c r="E575" s="191"/>
      <c r="F575" s="192"/>
      <c r="G575" s="193"/>
      <c r="H575" s="122"/>
      <c r="I575" s="122"/>
      <c r="J575" s="122"/>
      <c r="K575" s="122"/>
      <c r="L575" s="122"/>
      <c r="M575" s="122"/>
      <c r="N575" s="113"/>
      <c r="O575" s="113"/>
      <c r="P575" s="113"/>
      <c r="Q575" s="113"/>
      <c r="R575" s="113"/>
      <c r="S575" s="113"/>
      <c r="T575" s="114"/>
      <c r="U575" s="113"/>
      <c r="V575" s="108"/>
      <c r="W575" s="108"/>
      <c r="X575" s="108"/>
      <c r="Y575" s="108"/>
      <c r="Z575" s="108"/>
      <c r="AA575" s="108"/>
      <c r="AB575" s="108"/>
      <c r="AC575" s="108"/>
      <c r="AD575" s="108"/>
      <c r="AE575" s="108" t="s">
        <v>190</v>
      </c>
      <c r="AF575" s="108"/>
      <c r="AG575" s="108"/>
      <c r="AH575" s="108"/>
      <c r="AI575" s="108"/>
      <c r="AJ575" s="108"/>
      <c r="AK575" s="108"/>
      <c r="AL575" s="108"/>
      <c r="AM575" s="108"/>
      <c r="AN575" s="108"/>
      <c r="AO575" s="108"/>
      <c r="AP575" s="108"/>
      <c r="AQ575" s="108"/>
      <c r="AR575" s="108"/>
      <c r="AS575" s="108"/>
      <c r="AT575" s="108"/>
      <c r="AU575" s="108"/>
      <c r="AV575" s="108"/>
      <c r="AW575" s="108"/>
      <c r="AX575" s="108"/>
      <c r="AY575" s="108"/>
      <c r="AZ575" s="108"/>
      <c r="BA575" s="111" t="str">
        <f>C575</f>
        <v>Barva červená</v>
      </c>
      <c r="BB575" s="108"/>
      <c r="BC575" s="108"/>
      <c r="BD575" s="108"/>
      <c r="BE575" s="108"/>
      <c r="BF575" s="108"/>
      <c r="BG575" s="108"/>
      <c r="BH575" s="108"/>
    </row>
    <row r="576" spans="1:60" ht="20.45" outlineLevel="1">
      <c r="A576" s="109">
        <v>72</v>
      </c>
      <c r="B576" s="109" t="s">
        <v>527</v>
      </c>
      <c r="C576" s="136" t="s">
        <v>528</v>
      </c>
      <c r="D576" s="113" t="s">
        <v>339</v>
      </c>
      <c r="E576" s="118">
        <v>1</v>
      </c>
      <c r="F576" s="121">
        <f>H576+J576</f>
        <v>0</v>
      </c>
      <c r="G576" s="122">
        <f>ROUND(E576*F576,2)</f>
        <v>0</v>
      </c>
      <c r="H576" s="122"/>
      <c r="I576" s="122">
        <f>ROUND(E576*H576,2)</f>
        <v>0</v>
      </c>
      <c r="J576" s="122"/>
      <c r="K576" s="122">
        <f>ROUND(E576*J576,2)</f>
        <v>0</v>
      </c>
      <c r="L576" s="122">
        <v>21</v>
      </c>
      <c r="M576" s="122">
        <f>G576*(1+L576/100)</f>
        <v>0</v>
      </c>
      <c r="N576" s="113">
        <v>3.8500000000000001E-3</v>
      </c>
      <c r="O576" s="113">
        <f>ROUND(E576*N576,5)</f>
        <v>3.8500000000000001E-3</v>
      </c>
      <c r="P576" s="113">
        <v>0</v>
      </c>
      <c r="Q576" s="113">
        <f>ROUND(E576*P576,5)</f>
        <v>0</v>
      </c>
      <c r="R576" s="113"/>
      <c r="S576" s="113"/>
      <c r="T576" s="114">
        <v>0.24</v>
      </c>
      <c r="U576" s="113">
        <f>ROUND(E576*T576,2)</f>
        <v>0.24</v>
      </c>
      <c r="V576" s="108"/>
      <c r="W576" s="108"/>
      <c r="X576" s="108"/>
      <c r="Y576" s="108"/>
      <c r="Z576" s="108"/>
      <c r="AA576" s="108"/>
      <c r="AB576" s="108"/>
      <c r="AC576" s="108"/>
      <c r="AD576" s="108"/>
      <c r="AE576" s="108" t="s">
        <v>122</v>
      </c>
      <c r="AF576" s="108"/>
      <c r="AG576" s="108"/>
      <c r="AH576" s="108"/>
      <c r="AI576" s="108"/>
      <c r="AJ576" s="108"/>
      <c r="AK576" s="108"/>
      <c r="AL576" s="108"/>
      <c r="AM576" s="108"/>
      <c r="AN576" s="108"/>
      <c r="AO576" s="108"/>
      <c r="AP576" s="108"/>
      <c r="AQ576" s="108"/>
      <c r="AR576" s="108"/>
      <c r="AS576" s="108"/>
      <c r="AT576" s="108"/>
      <c r="AU576" s="108"/>
      <c r="AV576" s="108"/>
      <c r="AW576" s="108"/>
      <c r="AX576" s="108"/>
      <c r="AY576" s="108"/>
      <c r="AZ576" s="108"/>
      <c r="BA576" s="108"/>
      <c r="BB576" s="108"/>
      <c r="BC576" s="108"/>
      <c r="BD576" s="108"/>
      <c r="BE576" s="108"/>
      <c r="BF576" s="108"/>
      <c r="BG576" s="108"/>
      <c r="BH576" s="108"/>
    </row>
    <row r="577" spans="1:60" outlineLevel="1">
      <c r="A577" s="109"/>
      <c r="B577" s="109"/>
      <c r="C577" s="189" t="s">
        <v>522</v>
      </c>
      <c r="D577" s="190"/>
      <c r="E577" s="191"/>
      <c r="F577" s="192"/>
      <c r="G577" s="193"/>
      <c r="H577" s="122"/>
      <c r="I577" s="122"/>
      <c r="J577" s="122"/>
      <c r="K577" s="122"/>
      <c r="L577" s="122"/>
      <c r="M577" s="122"/>
      <c r="N577" s="113"/>
      <c r="O577" s="113"/>
      <c r="P577" s="113"/>
      <c r="Q577" s="113"/>
      <c r="R577" s="113"/>
      <c r="S577" s="113"/>
      <c r="T577" s="114"/>
      <c r="U577" s="113"/>
      <c r="V577" s="108"/>
      <c r="W577" s="108"/>
      <c r="X577" s="108"/>
      <c r="Y577" s="108"/>
      <c r="Z577" s="108"/>
      <c r="AA577" s="108"/>
      <c r="AB577" s="108"/>
      <c r="AC577" s="108"/>
      <c r="AD577" s="108"/>
      <c r="AE577" s="108" t="s">
        <v>190</v>
      </c>
      <c r="AF577" s="108"/>
      <c r="AG577" s="108"/>
      <c r="AH577" s="108"/>
      <c r="AI577" s="108"/>
      <c r="AJ577" s="108"/>
      <c r="AK577" s="108"/>
      <c r="AL577" s="108"/>
      <c r="AM577" s="108"/>
      <c r="AN577" s="108"/>
      <c r="AO577" s="108"/>
      <c r="AP577" s="108"/>
      <c r="AQ577" s="108"/>
      <c r="AR577" s="108"/>
      <c r="AS577" s="108"/>
      <c r="AT577" s="108"/>
      <c r="AU577" s="108"/>
      <c r="AV577" s="108"/>
      <c r="AW577" s="108"/>
      <c r="AX577" s="108"/>
      <c r="AY577" s="108"/>
      <c r="AZ577" s="108"/>
      <c r="BA577" s="111" t="str">
        <f>C577</f>
        <v>Barva červená</v>
      </c>
      <c r="BB577" s="108"/>
      <c r="BC577" s="108"/>
      <c r="BD577" s="108"/>
      <c r="BE577" s="108"/>
      <c r="BF577" s="108"/>
      <c r="BG577" s="108"/>
      <c r="BH577" s="108"/>
    </row>
    <row r="578" spans="1:60" outlineLevel="1">
      <c r="A578" s="109"/>
      <c r="B578" s="109"/>
      <c r="C578" s="137" t="s">
        <v>529</v>
      </c>
      <c r="D578" s="115"/>
      <c r="E578" s="119">
        <v>1</v>
      </c>
      <c r="F578" s="122"/>
      <c r="G578" s="122"/>
      <c r="H578" s="122"/>
      <c r="I578" s="122"/>
      <c r="J578" s="122"/>
      <c r="K578" s="122"/>
      <c r="L578" s="122"/>
      <c r="M578" s="122"/>
      <c r="N578" s="113"/>
      <c r="O578" s="113"/>
      <c r="P578" s="113"/>
      <c r="Q578" s="113"/>
      <c r="R578" s="113"/>
      <c r="S578" s="113"/>
      <c r="T578" s="114"/>
      <c r="U578" s="113"/>
      <c r="V578" s="108"/>
      <c r="W578" s="108"/>
      <c r="X578" s="108"/>
      <c r="Y578" s="108"/>
      <c r="Z578" s="108"/>
      <c r="AA578" s="108"/>
      <c r="AB578" s="108"/>
      <c r="AC578" s="108"/>
      <c r="AD578" s="108"/>
      <c r="AE578" s="108" t="s">
        <v>124</v>
      </c>
      <c r="AF578" s="108">
        <v>0</v>
      </c>
      <c r="AG578" s="108"/>
      <c r="AH578" s="108"/>
      <c r="AI578" s="108"/>
      <c r="AJ578" s="108"/>
      <c r="AK578" s="108"/>
      <c r="AL578" s="108"/>
      <c r="AM578" s="108"/>
      <c r="AN578" s="108"/>
      <c r="AO578" s="108"/>
      <c r="AP578" s="108"/>
      <c r="AQ578" s="108"/>
      <c r="AR578" s="108"/>
      <c r="AS578" s="108"/>
      <c r="AT578" s="108"/>
      <c r="AU578" s="108"/>
      <c r="AV578" s="108"/>
      <c r="AW578" s="108"/>
      <c r="AX578" s="108"/>
      <c r="AY578" s="108"/>
      <c r="AZ578" s="108"/>
      <c r="BA578" s="108"/>
      <c r="BB578" s="108"/>
      <c r="BC578" s="108"/>
      <c r="BD578" s="108"/>
      <c r="BE578" s="108"/>
      <c r="BF578" s="108"/>
      <c r="BG578" s="108"/>
      <c r="BH578" s="108"/>
    </row>
    <row r="579" spans="1:60" outlineLevel="1">
      <c r="A579" s="109">
        <v>73</v>
      </c>
      <c r="B579" s="109" t="s">
        <v>530</v>
      </c>
      <c r="C579" s="136" t="s">
        <v>531</v>
      </c>
      <c r="D579" s="113" t="s">
        <v>212</v>
      </c>
      <c r="E579" s="118">
        <v>550.61</v>
      </c>
      <c r="F579" s="121">
        <f>H579+J579</f>
        <v>0</v>
      </c>
      <c r="G579" s="122">
        <f>ROUND(E579*F579,2)</f>
        <v>0</v>
      </c>
      <c r="H579" s="122"/>
      <c r="I579" s="122">
        <f>ROUND(E579*H579,2)</f>
        <v>0</v>
      </c>
      <c r="J579" s="122"/>
      <c r="K579" s="122">
        <f>ROUND(E579*J579,2)</f>
        <v>0</v>
      </c>
      <c r="L579" s="122">
        <v>21</v>
      </c>
      <c r="M579" s="122">
        <f>G579*(1+L579/100)</f>
        <v>0</v>
      </c>
      <c r="N579" s="113">
        <v>1.0000000000000001E-5</v>
      </c>
      <c r="O579" s="113">
        <f>ROUND(E579*N579,5)</f>
        <v>5.5100000000000001E-3</v>
      </c>
      <c r="P579" s="113">
        <v>0</v>
      </c>
      <c r="Q579" s="113">
        <f>ROUND(E579*P579,5)</f>
        <v>0</v>
      </c>
      <c r="R579" s="113"/>
      <c r="S579" s="113"/>
      <c r="T579" s="114">
        <v>0.32</v>
      </c>
      <c r="U579" s="113">
        <f>ROUND(E579*T579,2)</f>
        <v>176.2</v>
      </c>
      <c r="V579" s="108"/>
      <c r="W579" s="108"/>
      <c r="X579" s="108"/>
      <c r="Y579" s="108"/>
      <c r="Z579" s="108"/>
      <c r="AA579" s="108"/>
      <c r="AB579" s="108"/>
      <c r="AC579" s="108"/>
      <c r="AD579" s="108"/>
      <c r="AE579" s="108" t="s">
        <v>122</v>
      </c>
      <c r="AF579" s="108"/>
      <c r="AG579" s="108"/>
      <c r="AH579" s="108"/>
      <c r="AI579" s="108"/>
      <c r="AJ579" s="108"/>
      <c r="AK579" s="108"/>
      <c r="AL579" s="108"/>
      <c r="AM579" s="108"/>
      <c r="AN579" s="108"/>
      <c r="AO579" s="108"/>
      <c r="AP579" s="108"/>
      <c r="AQ579" s="108"/>
      <c r="AR579" s="108"/>
      <c r="AS579" s="108"/>
      <c r="AT579" s="108"/>
      <c r="AU579" s="108"/>
      <c r="AV579" s="108"/>
      <c r="AW579" s="108"/>
      <c r="AX579" s="108"/>
      <c r="AY579" s="108"/>
      <c r="AZ579" s="108"/>
      <c r="BA579" s="108"/>
      <c r="BB579" s="108"/>
      <c r="BC579" s="108"/>
      <c r="BD579" s="108"/>
      <c r="BE579" s="108"/>
      <c r="BF579" s="108"/>
      <c r="BG579" s="108"/>
      <c r="BH579" s="108"/>
    </row>
    <row r="580" spans="1:60" outlineLevel="1">
      <c r="A580" s="109"/>
      <c r="B580" s="109"/>
      <c r="C580" s="137" t="s">
        <v>532</v>
      </c>
      <c r="D580" s="115"/>
      <c r="E580" s="119">
        <v>550.61</v>
      </c>
      <c r="F580" s="122"/>
      <c r="G580" s="122"/>
      <c r="H580" s="122"/>
      <c r="I580" s="122"/>
      <c r="J580" s="122"/>
      <c r="K580" s="122"/>
      <c r="L580" s="122"/>
      <c r="M580" s="122"/>
      <c r="N580" s="113"/>
      <c r="O580" s="113"/>
      <c r="P580" s="113"/>
      <c r="Q580" s="113"/>
      <c r="R580" s="113"/>
      <c r="S580" s="113"/>
      <c r="T580" s="114"/>
      <c r="U580" s="113"/>
      <c r="V580" s="108"/>
      <c r="W580" s="108"/>
      <c r="X580" s="108"/>
      <c r="Y580" s="108"/>
      <c r="Z580" s="108"/>
      <c r="AA580" s="108"/>
      <c r="AB580" s="108"/>
      <c r="AC580" s="108"/>
      <c r="AD580" s="108"/>
      <c r="AE580" s="108" t="s">
        <v>124</v>
      </c>
      <c r="AF580" s="108">
        <v>0</v>
      </c>
      <c r="AG580" s="108"/>
      <c r="AH580" s="108"/>
      <c r="AI580" s="108"/>
      <c r="AJ580" s="108"/>
      <c r="AK580" s="108"/>
      <c r="AL580" s="108"/>
      <c r="AM580" s="108"/>
      <c r="AN580" s="108"/>
      <c r="AO580" s="108"/>
      <c r="AP580" s="108"/>
      <c r="AQ580" s="108"/>
      <c r="AR580" s="108"/>
      <c r="AS580" s="108"/>
      <c r="AT580" s="108"/>
      <c r="AU580" s="108"/>
      <c r="AV580" s="108"/>
      <c r="AW580" s="108"/>
      <c r="AX580" s="108"/>
      <c r="AY580" s="108"/>
      <c r="AZ580" s="108"/>
      <c r="BA580" s="108"/>
      <c r="BB580" s="108"/>
      <c r="BC580" s="108"/>
      <c r="BD580" s="108"/>
      <c r="BE580" s="108"/>
      <c r="BF580" s="108"/>
      <c r="BG580" s="108"/>
      <c r="BH580" s="108"/>
    </row>
    <row r="581" spans="1:60" ht="20.45" outlineLevel="1">
      <c r="A581" s="109">
        <v>74</v>
      </c>
      <c r="B581" s="109" t="s">
        <v>533</v>
      </c>
      <c r="C581" s="136" t="s">
        <v>534</v>
      </c>
      <c r="D581" s="113" t="s">
        <v>339</v>
      </c>
      <c r="E581" s="118">
        <v>42</v>
      </c>
      <c r="F581" s="121">
        <f>H581+J581</f>
        <v>0</v>
      </c>
      <c r="G581" s="122">
        <f>ROUND(E581*F581,2)</f>
        <v>0</v>
      </c>
      <c r="H581" s="122"/>
      <c r="I581" s="122">
        <f>ROUND(E581*H581,2)</f>
        <v>0</v>
      </c>
      <c r="J581" s="122"/>
      <c r="K581" s="122">
        <f>ROUND(E581*J581,2)</f>
        <v>0</v>
      </c>
      <c r="L581" s="122">
        <v>21</v>
      </c>
      <c r="M581" s="122">
        <f>G581*(1+L581/100)</f>
        <v>0</v>
      </c>
      <c r="N581" s="113">
        <v>4.7999999999999996E-3</v>
      </c>
      <c r="O581" s="113">
        <f>ROUND(E581*N581,5)</f>
        <v>0.2016</v>
      </c>
      <c r="P581" s="113">
        <v>0</v>
      </c>
      <c r="Q581" s="113">
        <f>ROUND(E581*P581,5)</f>
        <v>0</v>
      </c>
      <c r="R581" s="113"/>
      <c r="S581" s="113"/>
      <c r="T581" s="114">
        <v>1</v>
      </c>
      <c r="U581" s="113">
        <f>ROUND(E581*T581,2)</f>
        <v>42</v>
      </c>
      <c r="V581" s="108"/>
      <c r="W581" s="108"/>
      <c r="X581" s="108"/>
      <c r="Y581" s="108"/>
      <c r="Z581" s="108"/>
      <c r="AA581" s="108"/>
      <c r="AB581" s="108"/>
      <c r="AC581" s="108"/>
      <c r="AD581" s="108"/>
      <c r="AE581" s="108" t="s">
        <v>122</v>
      </c>
      <c r="AF581" s="108"/>
      <c r="AG581" s="108"/>
      <c r="AH581" s="108"/>
      <c r="AI581" s="108"/>
      <c r="AJ581" s="108"/>
      <c r="AK581" s="108"/>
      <c r="AL581" s="108"/>
      <c r="AM581" s="108"/>
      <c r="AN581" s="108"/>
      <c r="AO581" s="108"/>
      <c r="AP581" s="108"/>
      <c r="AQ581" s="108"/>
      <c r="AR581" s="108"/>
      <c r="AS581" s="108"/>
      <c r="AT581" s="108"/>
      <c r="AU581" s="108"/>
      <c r="AV581" s="108"/>
      <c r="AW581" s="108"/>
      <c r="AX581" s="108"/>
      <c r="AY581" s="108"/>
      <c r="AZ581" s="108"/>
      <c r="BA581" s="108"/>
      <c r="BB581" s="108"/>
      <c r="BC581" s="108"/>
      <c r="BD581" s="108"/>
      <c r="BE581" s="108"/>
      <c r="BF581" s="108"/>
      <c r="BG581" s="108"/>
      <c r="BH581" s="108"/>
    </row>
    <row r="582" spans="1:60" outlineLevel="1">
      <c r="A582" s="109"/>
      <c r="B582" s="109"/>
      <c r="C582" s="189" t="s">
        <v>522</v>
      </c>
      <c r="D582" s="190"/>
      <c r="E582" s="191"/>
      <c r="F582" s="192"/>
      <c r="G582" s="193"/>
      <c r="H582" s="122"/>
      <c r="I582" s="122"/>
      <c r="J582" s="122"/>
      <c r="K582" s="122"/>
      <c r="L582" s="122"/>
      <c r="M582" s="122"/>
      <c r="N582" s="113"/>
      <c r="O582" s="113"/>
      <c r="P582" s="113"/>
      <c r="Q582" s="113"/>
      <c r="R582" s="113"/>
      <c r="S582" s="113"/>
      <c r="T582" s="114"/>
      <c r="U582" s="113"/>
      <c r="V582" s="108"/>
      <c r="W582" s="108"/>
      <c r="X582" s="108"/>
      <c r="Y582" s="108"/>
      <c r="Z582" s="108"/>
      <c r="AA582" s="108"/>
      <c r="AB582" s="108"/>
      <c r="AC582" s="108"/>
      <c r="AD582" s="108"/>
      <c r="AE582" s="108" t="s">
        <v>190</v>
      </c>
      <c r="AF582" s="108"/>
      <c r="AG582" s="108"/>
      <c r="AH582" s="108"/>
      <c r="AI582" s="108"/>
      <c r="AJ582" s="108"/>
      <c r="AK582" s="108"/>
      <c r="AL582" s="108"/>
      <c r="AM582" s="108"/>
      <c r="AN582" s="108"/>
      <c r="AO582" s="108"/>
      <c r="AP582" s="108"/>
      <c r="AQ582" s="108"/>
      <c r="AR582" s="108"/>
      <c r="AS582" s="108"/>
      <c r="AT582" s="108"/>
      <c r="AU582" s="108"/>
      <c r="AV582" s="108"/>
      <c r="AW582" s="108"/>
      <c r="AX582" s="108"/>
      <c r="AY582" s="108"/>
      <c r="AZ582" s="108"/>
      <c r="BA582" s="111" t="str">
        <f>C582</f>
        <v>Barva červená</v>
      </c>
      <c r="BB582" s="108"/>
      <c r="BC582" s="108"/>
      <c r="BD582" s="108"/>
      <c r="BE582" s="108"/>
      <c r="BF582" s="108"/>
      <c r="BG582" s="108"/>
      <c r="BH582" s="108"/>
    </row>
    <row r="583" spans="1:60" outlineLevel="1">
      <c r="A583" s="109"/>
      <c r="B583" s="109"/>
      <c r="C583" s="137" t="s">
        <v>535</v>
      </c>
      <c r="D583" s="115"/>
      <c r="E583" s="119">
        <v>10</v>
      </c>
      <c r="F583" s="122"/>
      <c r="G583" s="122"/>
      <c r="H583" s="122"/>
      <c r="I583" s="122"/>
      <c r="J583" s="122"/>
      <c r="K583" s="122"/>
      <c r="L583" s="122"/>
      <c r="M583" s="122"/>
      <c r="N583" s="113"/>
      <c r="O583" s="113"/>
      <c r="P583" s="113"/>
      <c r="Q583" s="113"/>
      <c r="R583" s="113"/>
      <c r="S583" s="113"/>
      <c r="T583" s="114"/>
      <c r="U583" s="113"/>
      <c r="V583" s="108"/>
      <c r="W583" s="108"/>
      <c r="X583" s="108"/>
      <c r="Y583" s="108"/>
      <c r="Z583" s="108"/>
      <c r="AA583" s="108"/>
      <c r="AB583" s="108"/>
      <c r="AC583" s="108"/>
      <c r="AD583" s="108"/>
      <c r="AE583" s="108" t="s">
        <v>124</v>
      </c>
      <c r="AF583" s="108">
        <v>0</v>
      </c>
      <c r="AG583" s="108"/>
      <c r="AH583" s="108"/>
      <c r="AI583" s="108"/>
      <c r="AJ583" s="108"/>
      <c r="AK583" s="108"/>
      <c r="AL583" s="108"/>
      <c r="AM583" s="108"/>
      <c r="AN583" s="108"/>
      <c r="AO583" s="108"/>
      <c r="AP583" s="108"/>
      <c r="AQ583" s="108"/>
      <c r="AR583" s="108"/>
      <c r="AS583" s="108"/>
      <c r="AT583" s="108"/>
      <c r="AU583" s="108"/>
      <c r="AV583" s="108"/>
      <c r="AW583" s="108"/>
      <c r="AX583" s="108"/>
      <c r="AY583" s="108"/>
      <c r="AZ583" s="108"/>
      <c r="BA583" s="108"/>
      <c r="BB583" s="108"/>
      <c r="BC583" s="108"/>
      <c r="BD583" s="108"/>
      <c r="BE583" s="108"/>
      <c r="BF583" s="108"/>
      <c r="BG583" s="108"/>
      <c r="BH583" s="108"/>
    </row>
    <row r="584" spans="1:60" outlineLevel="1">
      <c r="A584" s="109"/>
      <c r="B584" s="109"/>
      <c r="C584" s="137" t="s">
        <v>536</v>
      </c>
      <c r="D584" s="115"/>
      <c r="E584" s="119">
        <v>11</v>
      </c>
      <c r="F584" s="122"/>
      <c r="G584" s="122"/>
      <c r="H584" s="122"/>
      <c r="I584" s="122"/>
      <c r="J584" s="122"/>
      <c r="K584" s="122"/>
      <c r="L584" s="122"/>
      <c r="M584" s="122"/>
      <c r="N584" s="113"/>
      <c r="O584" s="113"/>
      <c r="P584" s="113"/>
      <c r="Q584" s="113"/>
      <c r="R584" s="113"/>
      <c r="S584" s="113"/>
      <c r="T584" s="114"/>
      <c r="U584" s="113"/>
      <c r="V584" s="108"/>
      <c r="W584" s="108"/>
      <c r="X584" s="108"/>
      <c r="Y584" s="108"/>
      <c r="Z584" s="108"/>
      <c r="AA584" s="108"/>
      <c r="AB584" s="108"/>
      <c r="AC584" s="108"/>
      <c r="AD584" s="108"/>
      <c r="AE584" s="108" t="s">
        <v>124</v>
      </c>
      <c r="AF584" s="108">
        <v>0</v>
      </c>
      <c r="AG584" s="108"/>
      <c r="AH584" s="108"/>
      <c r="AI584" s="108"/>
      <c r="AJ584" s="108"/>
      <c r="AK584" s="108"/>
      <c r="AL584" s="108"/>
      <c r="AM584" s="108"/>
      <c r="AN584" s="108"/>
      <c r="AO584" s="108"/>
      <c r="AP584" s="108"/>
      <c r="AQ584" s="108"/>
      <c r="AR584" s="108"/>
      <c r="AS584" s="108"/>
      <c r="AT584" s="108"/>
      <c r="AU584" s="108"/>
      <c r="AV584" s="108"/>
      <c r="AW584" s="108"/>
      <c r="AX584" s="108"/>
      <c r="AY584" s="108"/>
      <c r="AZ584" s="108"/>
      <c r="BA584" s="108"/>
      <c r="BB584" s="108"/>
      <c r="BC584" s="108"/>
      <c r="BD584" s="108"/>
      <c r="BE584" s="108"/>
      <c r="BF584" s="108"/>
      <c r="BG584" s="108"/>
      <c r="BH584" s="108"/>
    </row>
    <row r="585" spans="1:60" outlineLevel="1">
      <c r="A585" s="109"/>
      <c r="B585" s="109"/>
      <c r="C585" s="137" t="s">
        <v>537</v>
      </c>
      <c r="D585" s="115"/>
      <c r="E585" s="119">
        <v>10</v>
      </c>
      <c r="F585" s="122"/>
      <c r="G585" s="122"/>
      <c r="H585" s="122"/>
      <c r="I585" s="122"/>
      <c r="J585" s="122"/>
      <c r="K585" s="122"/>
      <c r="L585" s="122"/>
      <c r="M585" s="122"/>
      <c r="N585" s="113"/>
      <c r="O585" s="113"/>
      <c r="P585" s="113"/>
      <c r="Q585" s="113"/>
      <c r="R585" s="113"/>
      <c r="S585" s="113"/>
      <c r="T585" s="114"/>
      <c r="U585" s="113"/>
      <c r="V585" s="108"/>
      <c r="W585" s="108"/>
      <c r="X585" s="108"/>
      <c r="Y585" s="108"/>
      <c r="Z585" s="108"/>
      <c r="AA585" s="108"/>
      <c r="AB585" s="108"/>
      <c r="AC585" s="108"/>
      <c r="AD585" s="108"/>
      <c r="AE585" s="108" t="s">
        <v>124</v>
      </c>
      <c r="AF585" s="108">
        <v>0</v>
      </c>
      <c r="AG585" s="108"/>
      <c r="AH585" s="108"/>
      <c r="AI585" s="108"/>
      <c r="AJ585" s="108"/>
      <c r="AK585" s="108"/>
      <c r="AL585" s="108"/>
      <c r="AM585" s="108"/>
      <c r="AN585" s="108"/>
      <c r="AO585" s="108"/>
      <c r="AP585" s="108"/>
      <c r="AQ585" s="108"/>
      <c r="AR585" s="108"/>
      <c r="AS585" s="108"/>
      <c r="AT585" s="108"/>
      <c r="AU585" s="108"/>
      <c r="AV585" s="108"/>
      <c r="AW585" s="108"/>
      <c r="AX585" s="108"/>
      <c r="AY585" s="108"/>
      <c r="AZ585" s="108"/>
      <c r="BA585" s="108"/>
      <c r="BB585" s="108"/>
      <c r="BC585" s="108"/>
      <c r="BD585" s="108"/>
      <c r="BE585" s="108"/>
      <c r="BF585" s="108"/>
      <c r="BG585" s="108"/>
      <c r="BH585" s="108"/>
    </row>
    <row r="586" spans="1:60" outlineLevel="1">
      <c r="A586" s="109"/>
      <c r="B586" s="109"/>
      <c r="C586" s="137" t="s">
        <v>538</v>
      </c>
      <c r="D586" s="115"/>
      <c r="E586" s="119">
        <v>11</v>
      </c>
      <c r="F586" s="122"/>
      <c r="G586" s="122"/>
      <c r="H586" s="122"/>
      <c r="I586" s="122"/>
      <c r="J586" s="122"/>
      <c r="K586" s="122"/>
      <c r="L586" s="122"/>
      <c r="M586" s="122"/>
      <c r="N586" s="113"/>
      <c r="O586" s="113"/>
      <c r="P586" s="113"/>
      <c r="Q586" s="113"/>
      <c r="R586" s="113"/>
      <c r="S586" s="113"/>
      <c r="T586" s="114"/>
      <c r="U586" s="113"/>
      <c r="V586" s="108"/>
      <c r="W586" s="108"/>
      <c r="X586" s="108"/>
      <c r="Y586" s="108"/>
      <c r="Z586" s="108"/>
      <c r="AA586" s="108"/>
      <c r="AB586" s="108"/>
      <c r="AC586" s="108"/>
      <c r="AD586" s="108"/>
      <c r="AE586" s="108" t="s">
        <v>124</v>
      </c>
      <c r="AF586" s="108">
        <v>0</v>
      </c>
      <c r="AG586" s="108"/>
      <c r="AH586" s="108"/>
      <c r="AI586" s="108"/>
      <c r="AJ586" s="108"/>
      <c r="AK586" s="108"/>
      <c r="AL586" s="108"/>
      <c r="AM586" s="108"/>
      <c r="AN586" s="108"/>
      <c r="AO586" s="108"/>
      <c r="AP586" s="108"/>
      <c r="AQ586" s="108"/>
      <c r="AR586" s="108"/>
      <c r="AS586" s="108"/>
      <c r="AT586" s="108"/>
      <c r="AU586" s="108"/>
      <c r="AV586" s="108"/>
      <c r="AW586" s="108"/>
      <c r="AX586" s="108"/>
      <c r="AY586" s="108"/>
      <c r="AZ586" s="108"/>
      <c r="BA586" s="108"/>
      <c r="BB586" s="108"/>
      <c r="BC586" s="108"/>
      <c r="BD586" s="108"/>
      <c r="BE586" s="108"/>
      <c r="BF586" s="108"/>
      <c r="BG586" s="108"/>
      <c r="BH586" s="108"/>
    </row>
    <row r="587" spans="1:60" ht="20.45" outlineLevel="1">
      <c r="A587" s="109">
        <v>75</v>
      </c>
      <c r="B587" s="109" t="s">
        <v>539</v>
      </c>
      <c r="C587" s="136" t="s">
        <v>540</v>
      </c>
      <c r="D587" s="113" t="s">
        <v>212</v>
      </c>
      <c r="E587" s="118">
        <v>242.74</v>
      </c>
      <c r="F587" s="121">
        <f>H587+J587</f>
        <v>0</v>
      </c>
      <c r="G587" s="122">
        <f>ROUND(E587*F587,2)</f>
        <v>0</v>
      </c>
      <c r="H587" s="122"/>
      <c r="I587" s="122">
        <f>ROUND(E587*H587,2)</f>
        <v>0</v>
      </c>
      <c r="J587" s="122"/>
      <c r="K587" s="122">
        <f>ROUND(E587*J587,2)</f>
        <v>0</v>
      </c>
      <c r="L587" s="122">
        <v>21</v>
      </c>
      <c r="M587" s="122">
        <f>G587*(1+L587/100)</f>
        <v>0</v>
      </c>
      <c r="N587" s="113">
        <v>2.7699999999999999E-3</v>
      </c>
      <c r="O587" s="113">
        <f>ROUND(E587*N587,5)</f>
        <v>0.67239000000000004</v>
      </c>
      <c r="P587" s="113">
        <v>0</v>
      </c>
      <c r="Q587" s="113">
        <f>ROUND(E587*P587,5)</f>
        <v>0</v>
      </c>
      <c r="R587" s="113"/>
      <c r="S587" s="113"/>
      <c r="T587" s="114">
        <v>0.75900000000000001</v>
      </c>
      <c r="U587" s="113">
        <f>ROUND(E587*T587,2)</f>
        <v>184.24</v>
      </c>
      <c r="V587" s="108"/>
      <c r="W587" s="108"/>
      <c r="X587" s="108"/>
      <c r="Y587" s="108"/>
      <c r="Z587" s="108"/>
      <c r="AA587" s="108"/>
      <c r="AB587" s="108"/>
      <c r="AC587" s="108"/>
      <c r="AD587" s="108"/>
      <c r="AE587" s="108" t="s">
        <v>122</v>
      </c>
      <c r="AF587" s="108"/>
      <c r="AG587" s="108"/>
      <c r="AH587" s="108"/>
      <c r="AI587" s="108"/>
      <c r="AJ587" s="108"/>
      <c r="AK587" s="108"/>
      <c r="AL587" s="108"/>
      <c r="AM587" s="108"/>
      <c r="AN587" s="108"/>
      <c r="AO587" s="108"/>
      <c r="AP587" s="108"/>
      <c r="AQ587" s="108"/>
      <c r="AR587" s="108"/>
      <c r="AS587" s="108"/>
      <c r="AT587" s="108"/>
      <c r="AU587" s="108"/>
      <c r="AV587" s="108"/>
      <c r="AW587" s="108"/>
      <c r="AX587" s="108"/>
      <c r="AY587" s="108"/>
      <c r="AZ587" s="108"/>
      <c r="BA587" s="108"/>
      <c r="BB587" s="108"/>
      <c r="BC587" s="108"/>
      <c r="BD587" s="108"/>
      <c r="BE587" s="108"/>
      <c r="BF587" s="108"/>
      <c r="BG587" s="108"/>
      <c r="BH587" s="108"/>
    </row>
    <row r="588" spans="1:60" outlineLevel="1">
      <c r="A588" s="109"/>
      <c r="B588" s="109"/>
      <c r="C588" s="189" t="s">
        <v>522</v>
      </c>
      <c r="D588" s="190"/>
      <c r="E588" s="191"/>
      <c r="F588" s="192"/>
      <c r="G588" s="193"/>
      <c r="H588" s="122"/>
      <c r="I588" s="122"/>
      <c r="J588" s="122"/>
      <c r="K588" s="122"/>
      <c r="L588" s="122"/>
      <c r="M588" s="122"/>
      <c r="N588" s="113"/>
      <c r="O588" s="113"/>
      <c r="P588" s="113"/>
      <c r="Q588" s="113"/>
      <c r="R588" s="113"/>
      <c r="S588" s="113"/>
      <c r="T588" s="114"/>
      <c r="U588" s="113"/>
      <c r="V588" s="108"/>
      <c r="W588" s="108"/>
      <c r="X588" s="108"/>
      <c r="Y588" s="108"/>
      <c r="Z588" s="108"/>
      <c r="AA588" s="108"/>
      <c r="AB588" s="108"/>
      <c r="AC588" s="108"/>
      <c r="AD588" s="108"/>
      <c r="AE588" s="108" t="s">
        <v>190</v>
      </c>
      <c r="AF588" s="108"/>
      <c r="AG588" s="108"/>
      <c r="AH588" s="108"/>
      <c r="AI588" s="108"/>
      <c r="AJ588" s="108"/>
      <c r="AK588" s="108"/>
      <c r="AL588" s="108"/>
      <c r="AM588" s="108"/>
      <c r="AN588" s="108"/>
      <c r="AO588" s="108"/>
      <c r="AP588" s="108"/>
      <c r="AQ588" s="108"/>
      <c r="AR588" s="108"/>
      <c r="AS588" s="108"/>
      <c r="AT588" s="108"/>
      <c r="AU588" s="108"/>
      <c r="AV588" s="108"/>
      <c r="AW588" s="108"/>
      <c r="AX588" s="108"/>
      <c r="AY588" s="108"/>
      <c r="AZ588" s="108"/>
      <c r="BA588" s="111" t="str">
        <f>C588</f>
        <v>Barva červená</v>
      </c>
      <c r="BB588" s="108"/>
      <c r="BC588" s="108"/>
      <c r="BD588" s="108"/>
      <c r="BE588" s="108"/>
      <c r="BF588" s="108"/>
      <c r="BG588" s="108"/>
      <c r="BH588" s="108"/>
    </row>
    <row r="589" spans="1:60" outlineLevel="1">
      <c r="A589" s="109"/>
      <c r="B589" s="109"/>
      <c r="C589" s="137" t="s">
        <v>492</v>
      </c>
      <c r="D589" s="115"/>
      <c r="E589" s="119">
        <v>102.7</v>
      </c>
      <c r="F589" s="122"/>
      <c r="G589" s="122"/>
      <c r="H589" s="122"/>
      <c r="I589" s="122"/>
      <c r="J589" s="122"/>
      <c r="K589" s="122"/>
      <c r="L589" s="122"/>
      <c r="M589" s="122"/>
      <c r="N589" s="113"/>
      <c r="O589" s="113"/>
      <c r="P589" s="113"/>
      <c r="Q589" s="113"/>
      <c r="R589" s="113"/>
      <c r="S589" s="113"/>
      <c r="T589" s="114"/>
      <c r="U589" s="113"/>
      <c r="V589" s="108"/>
      <c r="W589" s="108"/>
      <c r="X589" s="108"/>
      <c r="Y589" s="108"/>
      <c r="Z589" s="108"/>
      <c r="AA589" s="108"/>
      <c r="AB589" s="108"/>
      <c r="AC589" s="108"/>
      <c r="AD589" s="108"/>
      <c r="AE589" s="108" t="s">
        <v>124</v>
      </c>
      <c r="AF589" s="108">
        <v>0</v>
      </c>
      <c r="AG589" s="108"/>
      <c r="AH589" s="108"/>
      <c r="AI589" s="108"/>
      <c r="AJ589" s="108"/>
      <c r="AK589" s="108"/>
      <c r="AL589" s="108"/>
      <c r="AM589" s="108"/>
      <c r="AN589" s="108"/>
      <c r="AO589" s="108"/>
      <c r="AP589" s="108"/>
      <c r="AQ589" s="108"/>
      <c r="AR589" s="108"/>
      <c r="AS589" s="108"/>
      <c r="AT589" s="108"/>
      <c r="AU589" s="108"/>
      <c r="AV589" s="108"/>
      <c r="AW589" s="108"/>
      <c r="AX589" s="108"/>
      <c r="AY589" s="108"/>
      <c r="AZ589" s="108"/>
      <c r="BA589" s="108"/>
      <c r="BB589" s="108"/>
      <c r="BC589" s="108"/>
      <c r="BD589" s="108"/>
      <c r="BE589" s="108"/>
      <c r="BF589" s="108"/>
      <c r="BG589" s="108"/>
      <c r="BH589" s="108"/>
    </row>
    <row r="590" spans="1:60" outlineLevel="1">
      <c r="A590" s="109"/>
      <c r="B590" s="109"/>
      <c r="C590" s="137" t="s">
        <v>494</v>
      </c>
      <c r="D590" s="115"/>
      <c r="E590" s="119">
        <v>49</v>
      </c>
      <c r="F590" s="122"/>
      <c r="G590" s="122"/>
      <c r="H590" s="122"/>
      <c r="I590" s="122"/>
      <c r="J590" s="122"/>
      <c r="K590" s="122"/>
      <c r="L590" s="122"/>
      <c r="M590" s="122"/>
      <c r="N590" s="113"/>
      <c r="O590" s="113"/>
      <c r="P590" s="113"/>
      <c r="Q590" s="113"/>
      <c r="R590" s="113"/>
      <c r="S590" s="113"/>
      <c r="T590" s="114"/>
      <c r="U590" s="113"/>
      <c r="V590" s="108"/>
      <c r="W590" s="108"/>
      <c r="X590" s="108"/>
      <c r="Y590" s="108"/>
      <c r="Z590" s="108"/>
      <c r="AA590" s="108"/>
      <c r="AB590" s="108"/>
      <c r="AC590" s="108"/>
      <c r="AD590" s="108"/>
      <c r="AE590" s="108" t="s">
        <v>124</v>
      </c>
      <c r="AF590" s="108">
        <v>0</v>
      </c>
      <c r="AG590" s="108"/>
      <c r="AH590" s="108"/>
      <c r="AI590" s="108"/>
      <c r="AJ590" s="108"/>
      <c r="AK590" s="108"/>
      <c r="AL590" s="108"/>
      <c r="AM590" s="108"/>
      <c r="AN590" s="108"/>
      <c r="AO590" s="108"/>
      <c r="AP590" s="108"/>
      <c r="AQ590" s="108"/>
      <c r="AR590" s="108"/>
      <c r="AS590" s="108"/>
      <c r="AT590" s="108"/>
      <c r="AU590" s="108"/>
      <c r="AV590" s="108"/>
      <c r="AW590" s="108"/>
      <c r="AX590" s="108"/>
      <c r="AY590" s="108"/>
      <c r="AZ590" s="108"/>
      <c r="BA590" s="108"/>
      <c r="BB590" s="108"/>
      <c r="BC590" s="108"/>
      <c r="BD590" s="108"/>
      <c r="BE590" s="108"/>
      <c r="BF590" s="108"/>
      <c r="BG590" s="108"/>
      <c r="BH590" s="108"/>
    </row>
    <row r="591" spans="1:60" outlineLevel="1">
      <c r="A591" s="109"/>
      <c r="B591" s="109"/>
      <c r="C591" s="137" t="s">
        <v>496</v>
      </c>
      <c r="D591" s="115"/>
      <c r="E591" s="119">
        <v>35.700000000000003</v>
      </c>
      <c r="F591" s="122"/>
      <c r="G591" s="122"/>
      <c r="H591" s="122"/>
      <c r="I591" s="122"/>
      <c r="J591" s="122"/>
      <c r="K591" s="122"/>
      <c r="L591" s="122"/>
      <c r="M591" s="122"/>
      <c r="N591" s="113"/>
      <c r="O591" s="113"/>
      <c r="P591" s="113"/>
      <c r="Q591" s="113"/>
      <c r="R591" s="113"/>
      <c r="S591" s="113"/>
      <c r="T591" s="114"/>
      <c r="U591" s="113"/>
      <c r="V591" s="108"/>
      <c r="W591" s="108"/>
      <c r="X591" s="108"/>
      <c r="Y591" s="108"/>
      <c r="Z591" s="108"/>
      <c r="AA591" s="108"/>
      <c r="AB591" s="108"/>
      <c r="AC591" s="108"/>
      <c r="AD591" s="108"/>
      <c r="AE591" s="108" t="s">
        <v>124</v>
      </c>
      <c r="AF591" s="108">
        <v>0</v>
      </c>
      <c r="AG591" s="108"/>
      <c r="AH591" s="108"/>
      <c r="AI591" s="108"/>
      <c r="AJ591" s="108"/>
      <c r="AK591" s="108"/>
      <c r="AL591" s="108"/>
      <c r="AM591" s="108"/>
      <c r="AN591" s="108"/>
      <c r="AO591" s="108"/>
      <c r="AP591" s="108"/>
      <c r="AQ591" s="108"/>
      <c r="AR591" s="108"/>
      <c r="AS591" s="108"/>
      <c r="AT591" s="108"/>
      <c r="AU591" s="108"/>
      <c r="AV591" s="108"/>
      <c r="AW591" s="108"/>
      <c r="AX591" s="108"/>
      <c r="AY591" s="108"/>
      <c r="AZ591" s="108"/>
      <c r="BA591" s="108"/>
      <c r="BB591" s="108"/>
      <c r="BC591" s="108"/>
      <c r="BD591" s="108"/>
      <c r="BE591" s="108"/>
      <c r="BF591" s="108"/>
      <c r="BG591" s="108"/>
      <c r="BH591" s="108"/>
    </row>
    <row r="592" spans="1:60" outlineLevel="1">
      <c r="A592" s="109"/>
      <c r="B592" s="109"/>
      <c r="C592" s="137" t="s">
        <v>498</v>
      </c>
      <c r="D592" s="115"/>
      <c r="E592" s="119">
        <v>31.1</v>
      </c>
      <c r="F592" s="122"/>
      <c r="G592" s="122"/>
      <c r="H592" s="122"/>
      <c r="I592" s="122"/>
      <c r="J592" s="122"/>
      <c r="K592" s="122"/>
      <c r="L592" s="122"/>
      <c r="M592" s="122"/>
      <c r="N592" s="113"/>
      <c r="O592" s="113"/>
      <c r="P592" s="113"/>
      <c r="Q592" s="113"/>
      <c r="R592" s="113"/>
      <c r="S592" s="113"/>
      <c r="T592" s="114"/>
      <c r="U592" s="113"/>
      <c r="V592" s="108"/>
      <c r="W592" s="108"/>
      <c r="X592" s="108"/>
      <c r="Y592" s="108"/>
      <c r="Z592" s="108"/>
      <c r="AA592" s="108"/>
      <c r="AB592" s="108"/>
      <c r="AC592" s="108"/>
      <c r="AD592" s="108"/>
      <c r="AE592" s="108" t="s">
        <v>124</v>
      </c>
      <c r="AF592" s="108">
        <v>0</v>
      </c>
      <c r="AG592" s="108"/>
      <c r="AH592" s="108"/>
      <c r="AI592" s="108"/>
      <c r="AJ592" s="108"/>
      <c r="AK592" s="108"/>
      <c r="AL592" s="108"/>
      <c r="AM592" s="108"/>
      <c r="AN592" s="108"/>
      <c r="AO592" s="108"/>
      <c r="AP592" s="108"/>
      <c r="AQ592" s="108"/>
      <c r="AR592" s="108"/>
      <c r="AS592" s="108"/>
      <c r="AT592" s="108"/>
      <c r="AU592" s="108"/>
      <c r="AV592" s="108"/>
      <c r="AW592" s="108"/>
      <c r="AX592" s="108"/>
      <c r="AY592" s="108"/>
      <c r="AZ592" s="108"/>
      <c r="BA592" s="108"/>
      <c r="BB592" s="108"/>
      <c r="BC592" s="108"/>
      <c r="BD592" s="108"/>
      <c r="BE592" s="108"/>
      <c r="BF592" s="108"/>
      <c r="BG592" s="108"/>
      <c r="BH592" s="108"/>
    </row>
    <row r="593" spans="1:60" outlineLevel="1">
      <c r="A593" s="109"/>
      <c r="B593" s="109"/>
      <c r="C593" s="137" t="s">
        <v>499</v>
      </c>
      <c r="D593" s="115"/>
      <c r="E593" s="119">
        <v>31.8</v>
      </c>
      <c r="F593" s="122"/>
      <c r="G593" s="122"/>
      <c r="H593" s="122"/>
      <c r="I593" s="122"/>
      <c r="J593" s="122"/>
      <c r="K593" s="122"/>
      <c r="L593" s="122"/>
      <c r="M593" s="122"/>
      <c r="N593" s="113"/>
      <c r="O593" s="113"/>
      <c r="P593" s="113"/>
      <c r="Q593" s="113"/>
      <c r="R593" s="113"/>
      <c r="S593" s="113"/>
      <c r="T593" s="114"/>
      <c r="U593" s="113"/>
      <c r="V593" s="108"/>
      <c r="W593" s="108"/>
      <c r="X593" s="108"/>
      <c r="Y593" s="108"/>
      <c r="Z593" s="108"/>
      <c r="AA593" s="108"/>
      <c r="AB593" s="108"/>
      <c r="AC593" s="108"/>
      <c r="AD593" s="108"/>
      <c r="AE593" s="108" t="s">
        <v>124</v>
      </c>
      <c r="AF593" s="108">
        <v>0</v>
      </c>
      <c r="AG593" s="108"/>
      <c r="AH593" s="108"/>
      <c r="AI593" s="108"/>
      <c r="AJ593" s="108"/>
      <c r="AK593" s="108"/>
      <c r="AL593" s="108"/>
      <c r="AM593" s="108"/>
      <c r="AN593" s="108"/>
      <c r="AO593" s="108"/>
      <c r="AP593" s="108"/>
      <c r="AQ593" s="108"/>
      <c r="AR593" s="108"/>
      <c r="AS593" s="108"/>
      <c r="AT593" s="108"/>
      <c r="AU593" s="108"/>
      <c r="AV593" s="108"/>
      <c r="AW593" s="108"/>
      <c r="AX593" s="108"/>
      <c r="AY593" s="108"/>
      <c r="AZ593" s="108"/>
      <c r="BA593" s="108"/>
      <c r="BB593" s="108"/>
      <c r="BC593" s="108"/>
      <c r="BD593" s="108"/>
      <c r="BE593" s="108"/>
      <c r="BF593" s="108"/>
      <c r="BG593" s="108"/>
      <c r="BH593" s="108"/>
    </row>
    <row r="594" spans="1:60" outlineLevel="1">
      <c r="A594" s="109"/>
      <c r="B594" s="109"/>
      <c r="C594" s="137" t="s">
        <v>500</v>
      </c>
      <c r="D594" s="115"/>
      <c r="E594" s="119">
        <v>10.25</v>
      </c>
      <c r="F594" s="122"/>
      <c r="G594" s="122"/>
      <c r="H594" s="122"/>
      <c r="I594" s="122"/>
      <c r="J594" s="122"/>
      <c r="K594" s="122"/>
      <c r="L594" s="122"/>
      <c r="M594" s="122"/>
      <c r="N594" s="113"/>
      <c r="O594" s="113"/>
      <c r="P594" s="113"/>
      <c r="Q594" s="113"/>
      <c r="R594" s="113"/>
      <c r="S594" s="113"/>
      <c r="T594" s="114"/>
      <c r="U594" s="113"/>
      <c r="V594" s="108"/>
      <c r="W594" s="108"/>
      <c r="X594" s="108"/>
      <c r="Y594" s="108"/>
      <c r="Z594" s="108"/>
      <c r="AA594" s="108"/>
      <c r="AB594" s="108"/>
      <c r="AC594" s="108"/>
      <c r="AD594" s="108"/>
      <c r="AE594" s="108" t="s">
        <v>124</v>
      </c>
      <c r="AF594" s="108">
        <v>0</v>
      </c>
      <c r="AG594" s="108"/>
      <c r="AH594" s="108"/>
      <c r="AI594" s="108"/>
      <c r="AJ594" s="108"/>
      <c r="AK594" s="108"/>
      <c r="AL594" s="108"/>
      <c r="AM594" s="108"/>
      <c r="AN594" s="108"/>
      <c r="AO594" s="108"/>
      <c r="AP594" s="108"/>
      <c r="AQ594" s="108"/>
      <c r="AR594" s="108"/>
      <c r="AS594" s="108"/>
      <c r="AT594" s="108"/>
      <c r="AU594" s="108"/>
      <c r="AV594" s="108"/>
      <c r="AW594" s="108"/>
      <c r="AX594" s="108"/>
      <c r="AY594" s="108"/>
      <c r="AZ594" s="108"/>
      <c r="BA594" s="108"/>
      <c r="BB594" s="108"/>
      <c r="BC594" s="108"/>
      <c r="BD594" s="108"/>
      <c r="BE594" s="108"/>
      <c r="BF594" s="108"/>
      <c r="BG594" s="108"/>
      <c r="BH594" s="108"/>
    </row>
    <row r="595" spans="1:60" outlineLevel="1">
      <c r="A595" s="109"/>
      <c r="B595" s="109"/>
      <c r="C595" s="137" t="s">
        <v>501</v>
      </c>
      <c r="D595" s="115"/>
      <c r="E595" s="119">
        <v>33.32</v>
      </c>
      <c r="F595" s="122"/>
      <c r="G595" s="122"/>
      <c r="H595" s="122"/>
      <c r="I595" s="122"/>
      <c r="J595" s="122"/>
      <c r="K595" s="122"/>
      <c r="L595" s="122"/>
      <c r="M595" s="122"/>
      <c r="N595" s="113"/>
      <c r="O595" s="113"/>
      <c r="P595" s="113"/>
      <c r="Q595" s="113"/>
      <c r="R595" s="113"/>
      <c r="S595" s="113"/>
      <c r="T595" s="114"/>
      <c r="U595" s="113"/>
      <c r="V595" s="108"/>
      <c r="W595" s="108"/>
      <c r="X595" s="108"/>
      <c r="Y595" s="108"/>
      <c r="Z595" s="108"/>
      <c r="AA595" s="108"/>
      <c r="AB595" s="108"/>
      <c r="AC595" s="108"/>
      <c r="AD595" s="108"/>
      <c r="AE595" s="108" t="s">
        <v>124</v>
      </c>
      <c r="AF595" s="108">
        <v>0</v>
      </c>
      <c r="AG595" s="108"/>
      <c r="AH595" s="108"/>
      <c r="AI595" s="108"/>
      <c r="AJ595" s="108"/>
      <c r="AK595" s="108"/>
      <c r="AL595" s="108"/>
      <c r="AM595" s="108"/>
      <c r="AN595" s="108"/>
      <c r="AO595" s="108"/>
      <c r="AP595" s="108"/>
      <c r="AQ595" s="108"/>
      <c r="AR595" s="108"/>
      <c r="AS595" s="108"/>
      <c r="AT595" s="108"/>
      <c r="AU595" s="108"/>
      <c r="AV595" s="108"/>
      <c r="AW595" s="108"/>
      <c r="AX595" s="108"/>
      <c r="AY595" s="108"/>
      <c r="AZ595" s="108"/>
      <c r="BA595" s="108"/>
      <c r="BB595" s="108"/>
      <c r="BC595" s="108"/>
      <c r="BD595" s="108"/>
      <c r="BE595" s="108"/>
      <c r="BF595" s="108"/>
      <c r="BG595" s="108"/>
      <c r="BH595" s="108"/>
    </row>
    <row r="596" spans="1:60" outlineLevel="1">
      <c r="A596" s="109"/>
      <c r="B596" s="109"/>
      <c r="C596" s="137" t="s">
        <v>502</v>
      </c>
      <c r="D596" s="115"/>
      <c r="E596" s="119">
        <v>38.020000000000003</v>
      </c>
      <c r="F596" s="122"/>
      <c r="G596" s="122"/>
      <c r="H596" s="122"/>
      <c r="I596" s="122"/>
      <c r="J596" s="122"/>
      <c r="K596" s="122"/>
      <c r="L596" s="122"/>
      <c r="M596" s="122"/>
      <c r="N596" s="113"/>
      <c r="O596" s="113"/>
      <c r="P596" s="113"/>
      <c r="Q596" s="113"/>
      <c r="R596" s="113"/>
      <c r="S596" s="113"/>
      <c r="T596" s="114"/>
      <c r="U596" s="113"/>
      <c r="V596" s="108"/>
      <c r="W596" s="108"/>
      <c r="X596" s="108"/>
      <c r="Y596" s="108"/>
      <c r="Z596" s="108"/>
      <c r="AA596" s="108"/>
      <c r="AB596" s="108"/>
      <c r="AC596" s="108"/>
      <c r="AD596" s="108"/>
      <c r="AE596" s="108" t="s">
        <v>124</v>
      </c>
      <c r="AF596" s="108">
        <v>0</v>
      </c>
      <c r="AG596" s="108"/>
      <c r="AH596" s="108"/>
      <c r="AI596" s="108"/>
      <c r="AJ596" s="108"/>
      <c r="AK596" s="108"/>
      <c r="AL596" s="108"/>
      <c r="AM596" s="108"/>
      <c r="AN596" s="108"/>
      <c r="AO596" s="108"/>
      <c r="AP596" s="108"/>
      <c r="AQ596" s="108"/>
      <c r="AR596" s="108"/>
      <c r="AS596" s="108"/>
      <c r="AT596" s="108"/>
      <c r="AU596" s="108"/>
      <c r="AV596" s="108"/>
      <c r="AW596" s="108"/>
      <c r="AX596" s="108"/>
      <c r="AY596" s="108"/>
      <c r="AZ596" s="108"/>
      <c r="BA596" s="108"/>
      <c r="BB596" s="108"/>
      <c r="BC596" s="108"/>
      <c r="BD596" s="108"/>
      <c r="BE596" s="108"/>
      <c r="BF596" s="108"/>
      <c r="BG596" s="108"/>
      <c r="BH596" s="108"/>
    </row>
    <row r="597" spans="1:60" outlineLevel="1">
      <c r="A597" s="109"/>
      <c r="B597" s="109"/>
      <c r="C597" s="137" t="s">
        <v>503</v>
      </c>
      <c r="D597" s="115"/>
      <c r="E597" s="119">
        <v>31.8</v>
      </c>
      <c r="F597" s="122"/>
      <c r="G597" s="122"/>
      <c r="H597" s="122"/>
      <c r="I597" s="122"/>
      <c r="J597" s="122"/>
      <c r="K597" s="122"/>
      <c r="L597" s="122"/>
      <c r="M597" s="122"/>
      <c r="N597" s="113"/>
      <c r="O597" s="113"/>
      <c r="P597" s="113"/>
      <c r="Q597" s="113"/>
      <c r="R597" s="113"/>
      <c r="S597" s="113"/>
      <c r="T597" s="114"/>
      <c r="U597" s="113"/>
      <c r="V597" s="108"/>
      <c r="W597" s="108"/>
      <c r="X597" s="108"/>
      <c r="Y597" s="108"/>
      <c r="Z597" s="108"/>
      <c r="AA597" s="108"/>
      <c r="AB597" s="108"/>
      <c r="AC597" s="108"/>
      <c r="AD597" s="108"/>
      <c r="AE597" s="108" t="s">
        <v>124</v>
      </c>
      <c r="AF597" s="108">
        <v>0</v>
      </c>
      <c r="AG597" s="108"/>
      <c r="AH597" s="108"/>
      <c r="AI597" s="108"/>
      <c r="AJ597" s="108"/>
      <c r="AK597" s="108"/>
      <c r="AL597" s="108"/>
      <c r="AM597" s="108"/>
      <c r="AN597" s="108"/>
      <c r="AO597" s="108"/>
      <c r="AP597" s="108"/>
      <c r="AQ597" s="108"/>
      <c r="AR597" s="108"/>
      <c r="AS597" s="108"/>
      <c r="AT597" s="108"/>
      <c r="AU597" s="108"/>
      <c r="AV597" s="108"/>
      <c r="AW597" s="108"/>
      <c r="AX597" s="108"/>
      <c r="AY597" s="108"/>
      <c r="AZ597" s="108"/>
      <c r="BA597" s="108"/>
      <c r="BB597" s="108"/>
      <c r="BC597" s="108"/>
      <c r="BD597" s="108"/>
      <c r="BE597" s="108"/>
      <c r="BF597" s="108"/>
      <c r="BG597" s="108"/>
      <c r="BH597" s="108"/>
    </row>
    <row r="598" spans="1:60" outlineLevel="1">
      <c r="A598" s="109"/>
      <c r="B598" s="109"/>
      <c r="C598" s="137" t="s">
        <v>504</v>
      </c>
      <c r="D598" s="115"/>
      <c r="E598" s="119">
        <v>10.25</v>
      </c>
      <c r="F598" s="122"/>
      <c r="G598" s="122"/>
      <c r="H598" s="122"/>
      <c r="I598" s="122"/>
      <c r="J598" s="122"/>
      <c r="K598" s="122"/>
      <c r="L598" s="122"/>
      <c r="M598" s="122"/>
      <c r="N598" s="113"/>
      <c r="O598" s="113"/>
      <c r="P598" s="113"/>
      <c r="Q598" s="113"/>
      <c r="R598" s="113"/>
      <c r="S598" s="113"/>
      <c r="T598" s="114"/>
      <c r="U598" s="113"/>
      <c r="V598" s="108"/>
      <c r="W598" s="108"/>
      <c r="X598" s="108"/>
      <c r="Y598" s="108"/>
      <c r="Z598" s="108"/>
      <c r="AA598" s="108"/>
      <c r="AB598" s="108"/>
      <c r="AC598" s="108"/>
      <c r="AD598" s="108"/>
      <c r="AE598" s="108" t="s">
        <v>124</v>
      </c>
      <c r="AF598" s="108">
        <v>0</v>
      </c>
      <c r="AG598" s="108"/>
      <c r="AH598" s="108"/>
      <c r="AI598" s="108"/>
      <c r="AJ598" s="108"/>
      <c r="AK598" s="108"/>
      <c r="AL598" s="108"/>
      <c r="AM598" s="108"/>
      <c r="AN598" s="108"/>
      <c r="AO598" s="108"/>
      <c r="AP598" s="108"/>
      <c r="AQ598" s="108"/>
      <c r="AR598" s="108"/>
      <c r="AS598" s="108"/>
      <c r="AT598" s="108"/>
      <c r="AU598" s="108"/>
      <c r="AV598" s="108"/>
      <c r="AW598" s="108"/>
      <c r="AX598" s="108"/>
      <c r="AY598" s="108"/>
      <c r="AZ598" s="108"/>
      <c r="BA598" s="108"/>
      <c r="BB598" s="108"/>
      <c r="BC598" s="108"/>
      <c r="BD598" s="108"/>
      <c r="BE598" s="108"/>
      <c r="BF598" s="108"/>
      <c r="BG598" s="108"/>
      <c r="BH598" s="108"/>
    </row>
    <row r="599" spans="1:60" outlineLevel="1">
      <c r="A599" s="109"/>
      <c r="B599" s="109"/>
      <c r="C599" s="137" t="s">
        <v>505</v>
      </c>
      <c r="D599" s="115"/>
      <c r="E599" s="119">
        <v>35.700000000000003</v>
      </c>
      <c r="F599" s="122"/>
      <c r="G599" s="122"/>
      <c r="H599" s="122"/>
      <c r="I599" s="122"/>
      <c r="J599" s="122"/>
      <c r="K599" s="122"/>
      <c r="L599" s="122"/>
      <c r="M599" s="122"/>
      <c r="N599" s="113"/>
      <c r="O599" s="113"/>
      <c r="P599" s="113"/>
      <c r="Q599" s="113"/>
      <c r="R599" s="113"/>
      <c r="S599" s="113"/>
      <c r="T599" s="114"/>
      <c r="U599" s="113"/>
      <c r="V599" s="108"/>
      <c r="W599" s="108"/>
      <c r="X599" s="108"/>
      <c r="Y599" s="108"/>
      <c r="Z599" s="108"/>
      <c r="AA599" s="108"/>
      <c r="AB599" s="108"/>
      <c r="AC599" s="108"/>
      <c r="AD599" s="108"/>
      <c r="AE599" s="108" t="s">
        <v>124</v>
      </c>
      <c r="AF599" s="108">
        <v>0</v>
      </c>
      <c r="AG599" s="108"/>
      <c r="AH599" s="108"/>
      <c r="AI599" s="108"/>
      <c r="AJ599" s="108"/>
      <c r="AK599" s="108"/>
      <c r="AL599" s="108"/>
      <c r="AM599" s="108"/>
      <c r="AN599" s="108"/>
      <c r="AO599" s="108"/>
      <c r="AP599" s="108"/>
      <c r="AQ599" s="108"/>
      <c r="AR599" s="108"/>
      <c r="AS599" s="108"/>
      <c r="AT599" s="108"/>
      <c r="AU599" s="108"/>
      <c r="AV599" s="108"/>
      <c r="AW599" s="108"/>
      <c r="AX599" s="108"/>
      <c r="AY599" s="108"/>
      <c r="AZ599" s="108"/>
      <c r="BA599" s="108"/>
      <c r="BB599" s="108"/>
      <c r="BC599" s="108"/>
      <c r="BD599" s="108"/>
      <c r="BE599" s="108"/>
      <c r="BF599" s="108"/>
      <c r="BG599" s="108"/>
      <c r="BH599" s="108"/>
    </row>
    <row r="600" spans="1:60" outlineLevel="1">
      <c r="A600" s="109"/>
      <c r="B600" s="109"/>
      <c r="C600" s="137" t="s">
        <v>507</v>
      </c>
      <c r="D600" s="115"/>
      <c r="E600" s="119">
        <v>31.1</v>
      </c>
      <c r="F600" s="122"/>
      <c r="G600" s="122"/>
      <c r="H600" s="122"/>
      <c r="I600" s="122"/>
      <c r="J600" s="122"/>
      <c r="K600" s="122"/>
      <c r="L600" s="122"/>
      <c r="M600" s="122"/>
      <c r="N600" s="113"/>
      <c r="O600" s="113"/>
      <c r="P600" s="113"/>
      <c r="Q600" s="113"/>
      <c r="R600" s="113"/>
      <c r="S600" s="113"/>
      <c r="T600" s="114"/>
      <c r="U600" s="113"/>
      <c r="V600" s="108"/>
      <c r="W600" s="108"/>
      <c r="X600" s="108"/>
      <c r="Y600" s="108"/>
      <c r="Z600" s="108"/>
      <c r="AA600" s="108"/>
      <c r="AB600" s="108"/>
      <c r="AC600" s="108"/>
      <c r="AD600" s="108"/>
      <c r="AE600" s="108" t="s">
        <v>124</v>
      </c>
      <c r="AF600" s="108">
        <v>0</v>
      </c>
      <c r="AG600" s="108"/>
      <c r="AH600" s="108"/>
      <c r="AI600" s="108"/>
      <c r="AJ600" s="108"/>
      <c r="AK600" s="108"/>
      <c r="AL600" s="108"/>
      <c r="AM600" s="108"/>
      <c r="AN600" s="108"/>
      <c r="AO600" s="108"/>
      <c r="AP600" s="108"/>
      <c r="AQ600" s="108"/>
      <c r="AR600" s="108"/>
      <c r="AS600" s="108"/>
      <c r="AT600" s="108"/>
      <c r="AU600" s="108"/>
      <c r="AV600" s="108"/>
      <c r="AW600" s="108"/>
      <c r="AX600" s="108"/>
      <c r="AY600" s="108"/>
      <c r="AZ600" s="108"/>
      <c r="BA600" s="108"/>
      <c r="BB600" s="108"/>
      <c r="BC600" s="108"/>
      <c r="BD600" s="108"/>
      <c r="BE600" s="108"/>
      <c r="BF600" s="108"/>
      <c r="BG600" s="108"/>
      <c r="BH600" s="108"/>
    </row>
    <row r="601" spans="1:60" outlineLevel="1">
      <c r="A601" s="109"/>
      <c r="B601" s="109"/>
      <c r="C601" s="137" t="s">
        <v>541</v>
      </c>
      <c r="D601" s="115"/>
      <c r="E601" s="119">
        <v>-198</v>
      </c>
      <c r="F601" s="122"/>
      <c r="G601" s="122"/>
      <c r="H601" s="122"/>
      <c r="I601" s="122"/>
      <c r="J601" s="122"/>
      <c r="K601" s="122"/>
      <c r="L601" s="122"/>
      <c r="M601" s="122"/>
      <c r="N601" s="113"/>
      <c r="O601" s="113"/>
      <c r="P601" s="113"/>
      <c r="Q601" s="113"/>
      <c r="R601" s="113"/>
      <c r="S601" s="113"/>
      <c r="T601" s="114"/>
      <c r="U601" s="113"/>
      <c r="V601" s="108"/>
      <c r="W601" s="108"/>
      <c r="X601" s="108"/>
      <c r="Y601" s="108"/>
      <c r="Z601" s="108"/>
      <c r="AA601" s="108"/>
      <c r="AB601" s="108"/>
      <c r="AC601" s="108"/>
      <c r="AD601" s="108"/>
      <c r="AE601" s="108" t="s">
        <v>124</v>
      </c>
      <c r="AF601" s="108">
        <v>0</v>
      </c>
      <c r="AG601" s="108"/>
      <c r="AH601" s="108"/>
      <c r="AI601" s="108"/>
      <c r="AJ601" s="108"/>
      <c r="AK601" s="108"/>
      <c r="AL601" s="108"/>
      <c r="AM601" s="108"/>
      <c r="AN601" s="108"/>
      <c r="AO601" s="108"/>
      <c r="AP601" s="108"/>
      <c r="AQ601" s="108"/>
      <c r="AR601" s="108"/>
      <c r="AS601" s="108"/>
      <c r="AT601" s="108"/>
      <c r="AU601" s="108"/>
      <c r="AV601" s="108"/>
      <c r="AW601" s="108"/>
      <c r="AX601" s="108"/>
      <c r="AY601" s="108"/>
      <c r="AZ601" s="108"/>
      <c r="BA601" s="108"/>
      <c r="BB601" s="108"/>
      <c r="BC601" s="108"/>
      <c r="BD601" s="108"/>
      <c r="BE601" s="108"/>
      <c r="BF601" s="108"/>
      <c r="BG601" s="108"/>
      <c r="BH601" s="108"/>
    </row>
    <row r="602" spans="1:60" ht="20.45" outlineLevel="1">
      <c r="A602" s="109">
        <v>76</v>
      </c>
      <c r="B602" s="109" t="s">
        <v>542</v>
      </c>
      <c r="C602" s="136" t="s">
        <v>543</v>
      </c>
      <c r="D602" s="113" t="s">
        <v>212</v>
      </c>
      <c r="E602" s="118">
        <v>198</v>
      </c>
      <c r="F602" s="121">
        <f>H602+J602</f>
        <v>0</v>
      </c>
      <c r="G602" s="122">
        <f>ROUND(E602*F602,2)</f>
        <v>0</v>
      </c>
      <c r="H602" s="122"/>
      <c r="I602" s="122">
        <f>ROUND(E602*H602,2)</f>
        <v>0</v>
      </c>
      <c r="J602" s="122"/>
      <c r="K602" s="122">
        <f>ROUND(E602*J602,2)</f>
        <v>0</v>
      </c>
      <c r="L602" s="122">
        <v>21</v>
      </c>
      <c r="M602" s="122">
        <f>G602*(1+L602/100)</f>
        <v>0</v>
      </c>
      <c r="N602" s="113">
        <v>3.5500000000000002E-3</v>
      </c>
      <c r="O602" s="113">
        <f>ROUND(E602*N602,5)</f>
        <v>0.70289999999999997</v>
      </c>
      <c r="P602" s="113">
        <v>0</v>
      </c>
      <c r="Q602" s="113">
        <f>ROUND(E602*P602,5)</f>
        <v>0</v>
      </c>
      <c r="R602" s="113"/>
      <c r="S602" s="113"/>
      <c r="T602" s="114">
        <v>0.85899999999999999</v>
      </c>
      <c r="U602" s="113">
        <f>ROUND(E602*T602,2)</f>
        <v>170.08</v>
      </c>
      <c r="V602" s="108"/>
      <c r="W602" s="108"/>
      <c r="X602" s="108"/>
      <c r="Y602" s="108"/>
      <c r="Z602" s="108"/>
      <c r="AA602" s="108"/>
      <c r="AB602" s="108"/>
      <c r="AC602" s="108"/>
      <c r="AD602" s="108"/>
      <c r="AE602" s="108" t="s">
        <v>122</v>
      </c>
      <c r="AF602" s="108"/>
      <c r="AG602" s="108"/>
      <c r="AH602" s="108"/>
      <c r="AI602" s="108"/>
      <c r="AJ602" s="108"/>
      <c r="AK602" s="108"/>
      <c r="AL602" s="108"/>
      <c r="AM602" s="108"/>
      <c r="AN602" s="108"/>
      <c r="AO602" s="108"/>
      <c r="AP602" s="108"/>
      <c r="AQ602" s="108"/>
      <c r="AR602" s="108"/>
      <c r="AS602" s="108"/>
      <c r="AT602" s="108"/>
      <c r="AU602" s="108"/>
      <c r="AV602" s="108"/>
      <c r="AW602" s="108"/>
      <c r="AX602" s="108"/>
      <c r="AY602" s="108"/>
      <c r="AZ602" s="108"/>
      <c r="BA602" s="108"/>
      <c r="BB602" s="108"/>
      <c r="BC602" s="108"/>
      <c r="BD602" s="108"/>
      <c r="BE602" s="108"/>
      <c r="BF602" s="108"/>
      <c r="BG602" s="108"/>
      <c r="BH602" s="108"/>
    </row>
    <row r="603" spans="1:60" outlineLevel="1">
      <c r="A603" s="109"/>
      <c r="B603" s="109"/>
      <c r="C603" s="189" t="s">
        <v>522</v>
      </c>
      <c r="D603" s="190"/>
      <c r="E603" s="191"/>
      <c r="F603" s="192"/>
      <c r="G603" s="193"/>
      <c r="H603" s="122"/>
      <c r="I603" s="122"/>
      <c r="J603" s="122"/>
      <c r="K603" s="122"/>
      <c r="L603" s="122"/>
      <c r="M603" s="122"/>
      <c r="N603" s="113"/>
      <c r="O603" s="113"/>
      <c r="P603" s="113"/>
      <c r="Q603" s="113"/>
      <c r="R603" s="113"/>
      <c r="S603" s="113"/>
      <c r="T603" s="114"/>
      <c r="U603" s="113"/>
      <c r="V603" s="108"/>
      <c r="W603" s="108"/>
      <c r="X603" s="108"/>
      <c r="Y603" s="108"/>
      <c r="Z603" s="108"/>
      <c r="AA603" s="108"/>
      <c r="AB603" s="108"/>
      <c r="AC603" s="108"/>
      <c r="AD603" s="108"/>
      <c r="AE603" s="108" t="s">
        <v>190</v>
      </c>
      <c r="AF603" s="108"/>
      <c r="AG603" s="108"/>
      <c r="AH603" s="108"/>
      <c r="AI603" s="108"/>
      <c r="AJ603" s="108"/>
      <c r="AK603" s="108"/>
      <c r="AL603" s="108"/>
      <c r="AM603" s="108"/>
      <c r="AN603" s="108"/>
      <c r="AO603" s="108"/>
      <c r="AP603" s="108"/>
      <c r="AQ603" s="108"/>
      <c r="AR603" s="108"/>
      <c r="AS603" s="108"/>
      <c r="AT603" s="108"/>
      <c r="AU603" s="108"/>
      <c r="AV603" s="108"/>
      <c r="AW603" s="108"/>
      <c r="AX603" s="108"/>
      <c r="AY603" s="108"/>
      <c r="AZ603" s="108"/>
      <c r="BA603" s="111" t="str">
        <f>C603</f>
        <v>Barva červená</v>
      </c>
      <c r="BB603" s="108"/>
      <c r="BC603" s="108"/>
      <c r="BD603" s="108"/>
      <c r="BE603" s="108"/>
      <c r="BF603" s="108"/>
      <c r="BG603" s="108"/>
      <c r="BH603" s="108"/>
    </row>
    <row r="604" spans="1:60" ht="20.45" outlineLevel="1">
      <c r="A604" s="109">
        <v>77</v>
      </c>
      <c r="B604" s="109" t="s">
        <v>544</v>
      </c>
      <c r="C604" s="136" t="s">
        <v>545</v>
      </c>
      <c r="D604" s="113" t="s">
        <v>212</v>
      </c>
      <c r="E604" s="118">
        <v>366.72</v>
      </c>
      <c r="F604" s="121">
        <f>H604+J604</f>
        <v>0</v>
      </c>
      <c r="G604" s="122">
        <f>ROUND(E604*F604,2)</f>
        <v>0</v>
      </c>
      <c r="H604" s="122"/>
      <c r="I604" s="122">
        <f>ROUND(E604*H604,2)</f>
        <v>0</v>
      </c>
      <c r="J604" s="122"/>
      <c r="K604" s="122">
        <f>ROUND(E604*J604,2)</f>
        <v>0</v>
      </c>
      <c r="L604" s="122">
        <v>21</v>
      </c>
      <c r="M604" s="122">
        <f>G604*(1+L604/100)</f>
        <v>0</v>
      </c>
      <c r="N604" s="113">
        <v>8.77E-3</v>
      </c>
      <c r="O604" s="113">
        <f>ROUND(E604*N604,5)</f>
        <v>3.2161300000000002</v>
      </c>
      <c r="P604" s="113">
        <v>0</v>
      </c>
      <c r="Q604" s="113">
        <f>ROUND(E604*P604,5)</f>
        <v>0</v>
      </c>
      <c r="R604" s="113"/>
      <c r="S604" s="113"/>
      <c r="T604" s="114">
        <v>0.33</v>
      </c>
      <c r="U604" s="113">
        <f>ROUND(E604*T604,2)</f>
        <v>121.02</v>
      </c>
      <c r="V604" s="108"/>
      <c r="W604" s="108"/>
      <c r="X604" s="108"/>
      <c r="Y604" s="108"/>
      <c r="Z604" s="108"/>
      <c r="AA604" s="108"/>
      <c r="AB604" s="108"/>
      <c r="AC604" s="108"/>
      <c r="AD604" s="108"/>
      <c r="AE604" s="108" t="s">
        <v>122</v>
      </c>
      <c r="AF604" s="108"/>
      <c r="AG604" s="108"/>
      <c r="AH604" s="108"/>
      <c r="AI604" s="108"/>
      <c r="AJ604" s="108"/>
      <c r="AK604" s="108"/>
      <c r="AL604" s="108"/>
      <c r="AM604" s="108"/>
      <c r="AN604" s="108"/>
      <c r="AO604" s="108"/>
      <c r="AP604" s="108"/>
      <c r="AQ604" s="108"/>
      <c r="AR604" s="108"/>
      <c r="AS604" s="108"/>
      <c r="AT604" s="108"/>
      <c r="AU604" s="108"/>
      <c r="AV604" s="108"/>
      <c r="AW604" s="108"/>
      <c r="AX604" s="108"/>
      <c r="AY604" s="108"/>
      <c r="AZ604" s="108"/>
      <c r="BA604" s="108"/>
      <c r="BB604" s="108"/>
      <c r="BC604" s="108"/>
      <c r="BD604" s="108"/>
      <c r="BE604" s="108"/>
      <c r="BF604" s="108"/>
      <c r="BG604" s="108"/>
      <c r="BH604" s="108"/>
    </row>
    <row r="605" spans="1:60" outlineLevel="1">
      <c r="A605" s="109"/>
      <c r="B605" s="109"/>
      <c r="C605" s="189" t="s">
        <v>522</v>
      </c>
      <c r="D605" s="190"/>
      <c r="E605" s="191"/>
      <c r="F605" s="192"/>
      <c r="G605" s="193"/>
      <c r="H605" s="122"/>
      <c r="I605" s="122"/>
      <c r="J605" s="122"/>
      <c r="K605" s="122"/>
      <c r="L605" s="122"/>
      <c r="M605" s="122"/>
      <c r="N605" s="113"/>
      <c r="O605" s="113"/>
      <c r="P605" s="113"/>
      <c r="Q605" s="113"/>
      <c r="R605" s="113"/>
      <c r="S605" s="113"/>
      <c r="T605" s="114"/>
      <c r="U605" s="113"/>
      <c r="V605" s="108"/>
      <c r="W605" s="108"/>
      <c r="X605" s="108"/>
      <c r="Y605" s="108"/>
      <c r="Z605" s="108"/>
      <c r="AA605" s="108"/>
      <c r="AB605" s="108"/>
      <c r="AC605" s="108"/>
      <c r="AD605" s="108"/>
      <c r="AE605" s="108" t="s">
        <v>190</v>
      </c>
      <c r="AF605" s="108"/>
      <c r="AG605" s="108"/>
      <c r="AH605" s="108"/>
      <c r="AI605" s="108"/>
      <c r="AJ605" s="108"/>
      <c r="AK605" s="108"/>
      <c r="AL605" s="108"/>
      <c r="AM605" s="108"/>
      <c r="AN605" s="108"/>
      <c r="AO605" s="108"/>
      <c r="AP605" s="108"/>
      <c r="AQ605" s="108"/>
      <c r="AR605" s="108"/>
      <c r="AS605" s="108"/>
      <c r="AT605" s="108"/>
      <c r="AU605" s="108"/>
      <c r="AV605" s="108"/>
      <c r="AW605" s="108"/>
      <c r="AX605" s="108"/>
      <c r="AY605" s="108"/>
      <c r="AZ605" s="108"/>
      <c r="BA605" s="111" t="str">
        <f>C605</f>
        <v>Barva červená</v>
      </c>
      <c r="BB605" s="108"/>
      <c r="BC605" s="108"/>
      <c r="BD605" s="108"/>
      <c r="BE605" s="108"/>
      <c r="BF605" s="108"/>
      <c r="BG605" s="108"/>
      <c r="BH605" s="108"/>
    </row>
    <row r="606" spans="1:60" outlineLevel="1">
      <c r="A606" s="109"/>
      <c r="B606" s="109"/>
      <c r="C606" s="137" t="s">
        <v>546</v>
      </c>
      <c r="D606" s="115"/>
      <c r="E606" s="119">
        <v>135.82</v>
      </c>
      <c r="F606" s="122"/>
      <c r="G606" s="122"/>
      <c r="H606" s="122"/>
      <c r="I606" s="122"/>
      <c r="J606" s="122"/>
      <c r="K606" s="122"/>
      <c r="L606" s="122"/>
      <c r="M606" s="122"/>
      <c r="N606" s="113"/>
      <c r="O606" s="113"/>
      <c r="P606" s="113"/>
      <c r="Q606" s="113"/>
      <c r="R606" s="113"/>
      <c r="S606" s="113"/>
      <c r="T606" s="114"/>
      <c r="U606" s="113"/>
      <c r="V606" s="108"/>
      <c r="W606" s="108"/>
      <c r="X606" s="108"/>
      <c r="Y606" s="108"/>
      <c r="Z606" s="108"/>
      <c r="AA606" s="108"/>
      <c r="AB606" s="108"/>
      <c r="AC606" s="108"/>
      <c r="AD606" s="108"/>
      <c r="AE606" s="108" t="s">
        <v>124</v>
      </c>
      <c r="AF606" s="108">
        <v>0</v>
      </c>
      <c r="AG606" s="108"/>
      <c r="AH606" s="108"/>
      <c r="AI606" s="108"/>
      <c r="AJ606" s="108"/>
      <c r="AK606" s="108"/>
      <c r="AL606" s="108"/>
      <c r="AM606" s="108"/>
      <c r="AN606" s="108"/>
      <c r="AO606" s="108"/>
      <c r="AP606" s="108"/>
      <c r="AQ606" s="108"/>
      <c r="AR606" s="108"/>
      <c r="AS606" s="108"/>
      <c r="AT606" s="108"/>
      <c r="AU606" s="108"/>
      <c r="AV606" s="108"/>
      <c r="AW606" s="108"/>
      <c r="AX606" s="108"/>
      <c r="AY606" s="108"/>
      <c r="AZ606" s="108"/>
      <c r="BA606" s="108"/>
      <c r="BB606" s="108"/>
      <c r="BC606" s="108"/>
      <c r="BD606" s="108"/>
      <c r="BE606" s="108"/>
      <c r="BF606" s="108"/>
      <c r="BG606" s="108"/>
      <c r="BH606" s="108"/>
    </row>
    <row r="607" spans="1:60" outlineLevel="1">
      <c r="A607" s="109"/>
      <c r="B607" s="109"/>
      <c r="C607" s="137" t="s">
        <v>547</v>
      </c>
      <c r="D607" s="115"/>
      <c r="E607" s="119">
        <v>51.4</v>
      </c>
      <c r="F607" s="122"/>
      <c r="G607" s="122"/>
      <c r="H607" s="122"/>
      <c r="I607" s="122"/>
      <c r="J607" s="122"/>
      <c r="K607" s="122"/>
      <c r="L607" s="122"/>
      <c r="M607" s="122"/>
      <c r="N607" s="113"/>
      <c r="O607" s="113"/>
      <c r="P607" s="113"/>
      <c r="Q607" s="113"/>
      <c r="R607" s="113"/>
      <c r="S607" s="113"/>
      <c r="T607" s="114"/>
      <c r="U607" s="113"/>
      <c r="V607" s="108"/>
      <c r="W607" s="108"/>
      <c r="X607" s="108"/>
      <c r="Y607" s="108"/>
      <c r="Z607" s="108"/>
      <c r="AA607" s="108"/>
      <c r="AB607" s="108"/>
      <c r="AC607" s="108"/>
      <c r="AD607" s="108"/>
      <c r="AE607" s="108" t="s">
        <v>124</v>
      </c>
      <c r="AF607" s="108">
        <v>0</v>
      </c>
      <c r="AG607" s="108"/>
      <c r="AH607" s="108"/>
      <c r="AI607" s="108"/>
      <c r="AJ607" s="108"/>
      <c r="AK607" s="108"/>
      <c r="AL607" s="108"/>
      <c r="AM607" s="108"/>
      <c r="AN607" s="108"/>
      <c r="AO607" s="108"/>
      <c r="AP607" s="108"/>
      <c r="AQ607" s="108"/>
      <c r="AR607" s="108"/>
      <c r="AS607" s="108"/>
      <c r="AT607" s="108"/>
      <c r="AU607" s="108"/>
      <c r="AV607" s="108"/>
      <c r="AW607" s="108"/>
      <c r="AX607" s="108"/>
      <c r="AY607" s="108"/>
      <c r="AZ607" s="108"/>
      <c r="BA607" s="108"/>
      <c r="BB607" s="108"/>
      <c r="BC607" s="108"/>
      <c r="BD607" s="108"/>
      <c r="BE607" s="108"/>
      <c r="BF607" s="108"/>
      <c r="BG607" s="108"/>
      <c r="BH607" s="108"/>
    </row>
    <row r="608" spans="1:60" outlineLevel="1">
      <c r="A608" s="109"/>
      <c r="B608" s="109"/>
      <c r="C608" s="137" t="s">
        <v>548</v>
      </c>
      <c r="D608" s="115"/>
      <c r="E608" s="119">
        <v>128.1</v>
      </c>
      <c r="F608" s="122"/>
      <c r="G608" s="122"/>
      <c r="H608" s="122"/>
      <c r="I608" s="122"/>
      <c r="J608" s="122"/>
      <c r="K608" s="122"/>
      <c r="L608" s="122"/>
      <c r="M608" s="122"/>
      <c r="N608" s="113"/>
      <c r="O608" s="113"/>
      <c r="P608" s="113"/>
      <c r="Q608" s="113"/>
      <c r="R608" s="113"/>
      <c r="S608" s="113"/>
      <c r="T608" s="114"/>
      <c r="U608" s="113"/>
      <c r="V608" s="108"/>
      <c r="W608" s="108"/>
      <c r="X608" s="108"/>
      <c r="Y608" s="108"/>
      <c r="Z608" s="108"/>
      <c r="AA608" s="108"/>
      <c r="AB608" s="108"/>
      <c r="AC608" s="108"/>
      <c r="AD608" s="108"/>
      <c r="AE608" s="108" t="s">
        <v>124</v>
      </c>
      <c r="AF608" s="108">
        <v>0</v>
      </c>
      <c r="AG608" s="108"/>
      <c r="AH608" s="108"/>
      <c r="AI608" s="108"/>
      <c r="AJ608" s="108"/>
      <c r="AK608" s="108"/>
      <c r="AL608" s="108"/>
      <c r="AM608" s="108"/>
      <c r="AN608" s="108"/>
      <c r="AO608" s="108"/>
      <c r="AP608" s="108"/>
      <c r="AQ608" s="108"/>
      <c r="AR608" s="108"/>
      <c r="AS608" s="108"/>
      <c r="AT608" s="108"/>
      <c r="AU608" s="108"/>
      <c r="AV608" s="108"/>
      <c r="AW608" s="108"/>
      <c r="AX608" s="108"/>
      <c r="AY608" s="108"/>
      <c r="AZ608" s="108"/>
      <c r="BA608" s="108"/>
      <c r="BB608" s="108"/>
      <c r="BC608" s="108"/>
      <c r="BD608" s="108"/>
      <c r="BE608" s="108"/>
      <c r="BF608" s="108"/>
      <c r="BG608" s="108"/>
      <c r="BH608" s="108"/>
    </row>
    <row r="609" spans="1:60" outlineLevel="1">
      <c r="A609" s="109"/>
      <c r="B609" s="109"/>
      <c r="C609" s="137" t="s">
        <v>549</v>
      </c>
      <c r="D609" s="115"/>
      <c r="E609" s="119">
        <v>51.4</v>
      </c>
      <c r="F609" s="122"/>
      <c r="G609" s="122"/>
      <c r="H609" s="122"/>
      <c r="I609" s="122"/>
      <c r="J609" s="122"/>
      <c r="K609" s="122"/>
      <c r="L609" s="122"/>
      <c r="M609" s="122"/>
      <c r="N609" s="113"/>
      <c r="O609" s="113"/>
      <c r="P609" s="113"/>
      <c r="Q609" s="113"/>
      <c r="R609" s="113"/>
      <c r="S609" s="113"/>
      <c r="T609" s="114"/>
      <c r="U609" s="113"/>
      <c r="V609" s="108"/>
      <c r="W609" s="108"/>
      <c r="X609" s="108"/>
      <c r="Y609" s="108"/>
      <c r="Z609" s="108"/>
      <c r="AA609" s="108"/>
      <c r="AB609" s="108"/>
      <c r="AC609" s="108"/>
      <c r="AD609" s="108"/>
      <c r="AE609" s="108" t="s">
        <v>124</v>
      </c>
      <c r="AF609" s="108">
        <v>0</v>
      </c>
      <c r="AG609" s="108"/>
      <c r="AH609" s="108"/>
      <c r="AI609" s="108"/>
      <c r="AJ609" s="108"/>
      <c r="AK609" s="108"/>
      <c r="AL609" s="108"/>
      <c r="AM609" s="108"/>
      <c r="AN609" s="108"/>
      <c r="AO609" s="108"/>
      <c r="AP609" s="108"/>
      <c r="AQ609" s="108"/>
      <c r="AR609" s="108"/>
      <c r="AS609" s="108"/>
      <c r="AT609" s="108"/>
      <c r="AU609" s="108"/>
      <c r="AV609" s="108"/>
      <c r="AW609" s="108"/>
      <c r="AX609" s="108"/>
      <c r="AY609" s="108"/>
      <c r="AZ609" s="108"/>
      <c r="BA609" s="108"/>
      <c r="BB609" s="108"/>
      <c r="BC609" s="108"/>
      <c r="BD609" s="108"/>
      <c r="BE609" s="108"/>
      <c r="BF609" s="108"/>
      <c r="BG609" s="108"/>
      <c r="BH609" s="108"/>
    </row>
    <row r="610" spans="1:60" ht="20.45" outlineLevel="1">
      <c r="A610" s="109">
        <v>78</v>
      </c>
      <c r="B610" s="109" t="s">
        <v>550</v>
      </c>
      <c r="C610" s="136" t="s">
        <v>551</v>
      </c>
      <c r="D610" s="113" t="s">
        <v>132</v>
      </c>
      <c r="E610" s="118">
        <v>4306.3904000000002</v>
      </c>
      <c r="F610" s="121">
        <f>H610+J610</f>
        <v>0</v>
      </c>
      <c r="G610" s="122">
        <f>ROUND(E610*F610,2)</f>
        <v>0</v>
      </c>
      <c r="H610" s="122"/>
      <c r="I610" s="122">
        <f>ROUND(E610*H610,2)</f>
        <v>0</v>
      </c>
      <c r="J610" s="122"/>
      <c r="K610" s="122">
        <f>ROUND(E610*J610,2)</f>
        <v>0</v>
      </c>
      <c r="L610" s="122">
        <v>21</v>
      </c>
      <c r="M610" s="122">
        <f>G610*(1+L610/100)</f>
        <v>0</v>
      </c>
      <c r="N610" s="113">
        <v>2.0000000000000001E-4</v>
      </c>
      <c r="O610" s="113">
        <f>ROUND(E610*N610,5)</f>
        <v>0.86128000000000005</v>
      </c>
      <c r="P610" s="113">
        <v>0</v>
      </c>
      <c r="Q610" s="113">
        <f>ROUND(E610*P610,5)</f>
        <v>0</v>
      </c>
      <c r="R610" s="113"/>
      <c r="S610" s="113"/>
      <c r="T610" s="114">
        <v>0.14000000000000001</v>
      </c>
      <c r="U610" s="113">
        <f>ROUND(E610*T610,2)</f>
        <v>602.89</v>
      </c>
      <c r="V610" s="108"/>
      <c r="W610" s="108"/>
      <c r="X610" s="108"/>
      <c r="Y610" s="108"/>
      <c r="Z610" s="108"/>
      <c r="AA610" s="108"/>
      <c r="AB610" s="108"/>
      <c r="AC610" s="108"/>
      <c r="AD610" s="108"/>
      <c r="AE610" s="108" t="s">
        <v>122</v>
      </c>
      <c r="AF610" s="108"/>
      <c r="AG610" s="108"/>
      <c r="AH610" s="108"/>
      <c r="AI610" s="108"/>
      <c r="AJ610" s="108"/>
      <c r="AK610" s="108"/>
      <c r="AL610" s="108"/>
      <c r="AM610" s="108"/>
      <c r="AN610" s="108"/>
      <c r="AO610" s="108"/>
      <c r="AP610" s="108"/>
      <c r="AQ610" s="108"/>
      <c r="AR610" s="108"/>
      <c r="AS610" s="108"/>
      <c r="AT610" s="108"/>
      <c r="AU610" s="108"/>
      <c r="AV610" s="108"/>
      <c r="AW610" s="108"/>
      <c r="AX610" s="108"/>
      <c r="AY610" s="108"/>
      <c r="AZ610" s="108"/>
      <c r="BA610" s="108"/>
      <c r="BB610" s="108"/>
      <c r="BC610" s="108"/>
      <c r="BD610" s="108"/>
      <c r="BE610" s="108"/>
      <c r="BF610" s="108"/>
      <c r="BG610" s="108"/>
      <c r="BH610" s="108"/>
    </row>
    <row r="611" spans="1:60" outlineLevel="1">
      <c r="A611" s="109"/>
      <c r="B611" s="109"/>
      <c r="C611" s="137" t="s">
        <v>370</v>
      </c>
      <c r="D611" s="115"/>
      <c r="E611" s="119">
        <v>527.52</v>
      </c>
      <c r="F611" s="122"/>
      <c r="G611" s="122"/>
      <c r="H611" s="122"/>
      <c r="I611" s="122"/>
      <c r="J611" s="122"/>
      <c r="K611" s="122"/>
      <c r="L611" s="122"/>
      <c r="M611" s="122"/>
      <c r="N611" s="113"/>
      <c r="O611" s="113"/>
      <c r="P611" s="113"/>
      <c r="Q611" s="113"/>
      <c r="R611" s="113"/>
      <c r="S611" s="113"/>
      <c r="T611" s="114"/>
      <c r="U611" s="113"/>
      <c r="V611" s="108"/>
      <c r="W611" s="108"/>
      <c r="X611" s="108"/>
      <c r="Y611" s="108"/>
      <c r="Z611" s="108"/>
      <c r="AA611" s="108"/>
      <c r="AB611" s="108"/>
      <c r="AC611" s="108"/>
      <c r="AD611" s="108"/>
      <c r="AE611" s="108" t="s">
        <v>124</v>
      </c>
      <c r="AF611" s="108">
        <v>0</v>
      </c>
      <c r="AG611" s="108"/>
      <c r="AH611" s="108"/>
      <c r="AI611" s="108"/>
      <c r="AJ611" s="108"/>
      <c r="AK611" s="108"/>
      <c r="AL611" s="108"/>
      <c r="AM611" s="108"/>
      <c r="AN611" s="108"/>
      <c r="AO611" s="108"/>
      <c r="AP611" s="108"/>
      <c r="AQ611" s="108"/>
      <c r="AR611" s="108"/>
      <c r="AS611" s="108"/>
      <c r="AT611" s="108"/>
      <c r="AU611" s="108"/>
      <c r="AV611" s="108"/>
      <c r="AW611" s="108"/>
      <c r="AX611" s="108"/>
      <c r="AY611" s="108"/>
      <c r="AZ611" s="108"/>
      <c r="BA611" s="108"/>
      <c r="BB611" s="108"/>
      <c r="BC611" s="108"/>
      <c r="BD611" s="108"/>
      <c r="BE611" s="108"/>
      <c r="BF611" s="108"/>
      <c r="BG611" s="108"/>
      <c r="BH611" s="108"/>
    </row>
    <row r="612" spans="1:60" outlineLevel="1">
      <c r="A612" s="109"/>
      <c r="B612" s="109"/>
      <c r="C612" s="137" t="s">
        <v>371</v>
      </c>
      <c r="D612" s="115"/>
      <c r="E612" s="119">
        <v>57.036000000000001</v>
      </c>
      <c r="F612" s="122"/>
      <c r="G612" s="122"/>
      <c r="H612" s="122"/>
      <c r="I612" s="122"/>
      <c r="J612" s="122"/>
      <c r="K612" s="122"/>
      <c r="L612" s="122"/>
      <c r="M612" s="122"/>
      <c r="N612" s="113"/>
      <c r="O612" s="113"/>
      <c r="P612" s="113"/>
      <c r="Q612" s="113"/>
      <c r="R612" s="113"/>
      <c r="S612" s="113"/>
      <c r="T612" s="114"/>
      <c r="U612" s="113"/>
      <c r="V612" s="108"/>
      <c r="W612" s="108"/>
      <c r="X612" s="108"/>
      <c r="Y612" s="108"/>
      <c r="Z612" s="108"/>
      <c r="AA612" s="108"/>
      <c r="AB612" s="108"/>
      <c r="AC612" s="108"/>
      <c r="AD612" s="108"/>
      <c r="AE612" s="108" t="s">
        <v>124</v>
      </c>
      <c r="AF612" s="108">
        <v>0</v>
      </c>
      <c r="AG612" s="108"/>
      <c r="AH612" s="108"/>
      <c r="AI612" s="108"/>
      <c r="AJ612" s="108"/>
      <c r="AK612" s="108"/>
      <c r="AL612" s="108"/>
      <c r="AM612" s="108"/>
      <c r="AN612" s="108"/>
      <c r="AO612" s="108"/>
      <c r="AP612" s="108"/>
      <c r="AQ612" s="108"/>
      <c r="AR612" s="108"/>
      <c r="AS612" s="108"/>
      <c r="AT612" s="108"/>
      <c r="AU612" s="108"/>
      <c r="AV612" s="108"/>
      <c r="AW612" s="108"/>
      <c r="AX612" s="108"/>
      <c r="AY612" s="108"/>
      <c r="AZ612" s="108"/>
      <c r="BA612" s="108"/>
      <c r="BB612" s="108"/>
      <c r="BC612" s="108"/>
      <c r="BD612" s="108"/>
      <c r="BE612" s="108"/>
      <c r="BF612" s="108"/>
      <c r="BG612" s="108"/>
      <c r="BH612" s="108"/>
    </row>
    <row r="613" spans="1:60" ht="20.45" outlineLevel="1">
      <c r="A613" s="109"/>
      <c r="B613" s="109"/>
      <c r="C613" s="137" t="s">
        <v>372</v>
      </c>
      <c r="D613" s="115"/>
      <c r="E613" s="119">
        <v>651.37699999999995</v>
      </c>
      <c r="F613" s="122"/>
      <c r="G613" s="122"/>
      <c r="H613" s="122"/>
      <c r="I613" s="122"/>
      <c r="J613" s="122"/>
      <c r="K613" s="122"/>
      <c r="L613" s="122"/>
      <c r="M613" s="122"/>
      <c r="N613" s="113"/>
      <c r="O613" s="113"/>
      <c r="P613" s="113"/>
      <c r="Q613" s="113"/>
      <c r="R613" s="113"/>
      <c r="S613" s="113"/>
      <c r="T613" s="114"/>
      <c r="U613" s="113"/>
      <c r="V613" s="108"/>
      <c r="W613" s="108"/>
      <c r="X613" s="108"/>
      <c r="Y613" s="108"/>
      <c r="Z613" s="108"/>
      <c r="AA613" s="108"/>
      <c r="AB613" s="108"/>
      <c r="AC613" s="108"/>
      <c r="AD613" s="108"/>
      <c r="AE613" s="108" t="s">
        <v>124</v>
      </c>
      <c r="AF613" s="108">
        <v>0</v>
      </c>
      <c r="AG613" s="108"/>
      <c r="AH613" s="108"/>
      <c r="AI613" s="108"/>
      <c r="AJ613" s="108"/>
      <c r="AK613" s="108"/>
      <c r="AL613" s="108"/>
      <c r="AM613" s="108"/>
      <c r="AN613" s="108"/>
      <c r="AO613" s="108"/>
      <c r="AP613" s="108"/>
      <c r="AQ613" s="108"/>
      <c r="AR613" s="108"/>
      <c r="AS613" s="108"/>
      <c r="AT613" s="108"/>
      <c r="AU613" s="108"/>
      <c r="AV613" s="108"/>
      <c r="AW613" s="108"/>
      <c r="AX613" s="108"/>
      <c r="AY613" s="108"/>
      <c r="AZ613" s="108"/>
      <c r="BA613" s="108"/>
      <c r="BB613" s="108"/>
      <c r="BC613" s="108"/>
      <c r="BD613" s="108"/>
      <c r="BE613" s="108"/>
      <c r="BF613" s="108"/>
      <c r="BG613" s="108"/>
      <c r="BH613" s="108"/>
    </row>
    <row r="614" spans="1:60" outlineLevel="1">
      <c r="A614" s="109"/>
      <c r="B614" s="109"/>
      <c r="C614" s="137" t="s">
        <v>373</v>
      </c>
      <c r="D614" s="115"/>
      <c r="E614" s="119">
        <v>212.17</v>
      </c>
      <c r="F614" s="122"/>
      <c r="G614" s="122"/>
      <c r="H614" s="122"/>
      <c r="I614" s="122"/>
      <c r="J614" s="122"/>
      <c r="K614" s="122"/>
      <c r="L614" s="122"/>
      <c r="M614" s="122"/>
      <c r="N614" s="113"/>
      <c r="O614" s="113"/>
      <c r="P614" s="113"/>
      <c r="Q614" s="113"/>
      <c r="R614" s="113"/>
      <c r="S614" s="113"/>
      <c r="T614" s="114"/>
      <c r="U614" s="113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 t="s">
        <v>124</v>
      </c>
      <c r="AF614" s="108">
        <v>0</v>
      </c>
      <c r="AG614" s="108"/>
      <c r="AH614" s="108"/>
      <c r="AI614" s="108"/>
      <c r="AJ614" s="108"/>
      <c r="AK614" s="108"/>
      <c r="AL614" s="108"/>
      <c r="AM614" s="108"/>
      <c r="AN614" s="108"/>
      <c r="AO614" s="108"/>
      <c r="AP614" s="108"/>
      <c r="AQ614" s="108"/>
      <c r="AR614" s="108"/>
      <c r="AS614" s="108"/>
      <c r="AT614" s="108"/>
      <c r="AU614" s="108"/>
      <c r="AV614" s="108"/>
      <c r="AW614" s="108"/>
      <c r="AX614" s="108"/>
      <c r="AY614" s="108"/>
      <c r="AZ614" s="108"/>
      <c r="BA614" s="108"/>
      <c r="BB614" s="108"/>
      <c r="BC614" s="108"/>
      <c r="BD614" s="108"/>
      <c r="BE614" s="108"/>
      <c r="BF614" s="108"/>
      <c r="BG614" s="108"/>
      <c r="BH614" s="108"/>
    </row>
    <row r="615" spans="1:60" outlineLevel="1">
      <c r="A615" s="109"/>
      <c r="B615" s="109"/>
      <c r="C615" s="137" t="s">
        <v>374</v>
      </c>
      <c r="D615" s="115"/>
      <c r="E615" s="119">
        <v>359.548</v>
      </c>
      <c r="F615" s="122"/>
      <c r="G615" s="122"/>
      <c r="H615" s="122"/>
      <c r="I615" s="122"/>
      <c r="J615" s="122"/>
      <c r="K615" s="122"/>
      <c r="L615" s="122"/>
      <c r="M615" s="122"/>
      <c r="N615" s="113"/>
      <c r="O615" s="113"/>
      <c r="P615" s="113"/>
      <c r="Q615" s="113"/>
      <c r="R615" s="113"/>
      <c r="S615" s="113"/>
      <c r="T615" s="114"/>
      <c r="U615" s="113"/>
      <c r="V615" s="108"/>
      <c r="W615" s="108"/>
      <c r="X615" s="108"/>
      <c r="Y615" s="108"/>
      <c r="Z615" s="108"/>
      <c r="AA615" s="108"/>
      <c r="AB615" s="108"/>
      <c r="AC615" s="108"/>
      <c r="AD615" s="108"/>
      <c r="AE615" s="108" t="s">
        <v>124</v>
      </c>
      <c r="AF615" s="108">
        <v>0</v>
      </c>
      <c r="AG615" s="108"/>
      <c r="AH615" s="108"/>
      <c r="AI615" s="108"/>
      <c r="AJ615" s="108"/>
      <c r="AK615" s="108"/>
      <c r="AL615" s="108"/>
      <c r="AM615" s="108"/>
      <c r="AN615" s="108"/>
      <c r="AO615" s="108"/>
      <c r="AP615" s="108"/>
      <c r="AQ615" s="108"/>
      <c r="AR615" s="108"/>
      <c r="AS615" s="108"/>
      <c r="AT615" s="108"/>
      <c r="AU615" s="108"/>
      <c r="AV615" s="108"/>
      <c r="AW615" s="108"/>
      <c r="AX615" s="108"/>
      <c r="AY615" s="108"/>
      <c r="AZ615" s="108"/>
      <c r="BA615" s="108"/>
      <c r="BB615" s="108"/>
      <c r="BC615" s="108"/>
      <c r="BD615" s="108"/>
      <c r="BE615" s="108"/>
      <c r="BF615" s="108"/>
      <c r="BG615" s="108"/>
      <c r="BH615" s="108"/>
    </row>
    <row r="616" spans="1:60" outlineLevel="1">
      <c r="A616" s="109"/>
      <c r="B616" s="109"/>
      <c r="C616" s="137" t="s">
        <v>375</v>
      </c>
      <c r="D616" s="115"/>
      <c r="E616" s="119">
        <v>371.86799999999999</v>
      </c>
      <c r="F616" s="122"/>
      <c r="G616" s="122"/>
      <c r="H616" s="122"/>
      <c r="I616" s="122"/>
      <c r="J616" s="122"/>
      <c r="K616" s="122"/>
      <c r="L616" s="122"/>
      <c r="M616" s="122"/>
      <c r="N616" s="113"/>
      <c r="O616" s="113"/>
      <c r="P616" s="113"/>
      <c r="Q616" s="113"/>
      <c r="R616" s="113"/>
      <c r="S616" s="113"/>
      <c r="T616" s="114"/>
      <c r="U616" s="113"/>
      <c r="V616" s="108"/>
      <c r="W616" s="108"/>
      <c r="X616" s="108"/>
      <c r="Y616" s="108"/>
      <c r="Z616" s="108"/>
      <c r="AA616" s="108"/>
      <c r="AB616" s="108"/>
      <c r="AC616" s="108"/>
      <c r="AD616" s="108"/>
      <c r="AE616" s="108" t="s">
        <v>124</v>
      </c>
      <c r="AF616" s="108">
        <v>0</v>
      </c>
      <c r="AG616" s="108"/>
      <c r="AH616" s="108"/>
      <c r="AI616" s="108"/>
      <c r="AJ616" s="108"/>
      <c r="AK616" s="108"/>
      <c r="AL616" s="108"/>
      <c r="AM616" s="108"/>
      <c r="AN616" s="108"/>
      <c r="AO616" s="108"/>
      <c r="AP616" s="108"/>
      <c r="AQ616" s="108"/>
      <c r="AR616" s="108"/>
      <c r="AS616" s="108"/>
      <c r="AT616" s="108"/>
      <c r="AU616" s="108"/>
      <c r="AV616" s="108"/>
      <c r="AW616" s="108"/>
      <c r="AX616" s="108"/>
      <c r="AY616" s="108"/>
      <c r="AZ616" s="108"/>
      <c r="BA616" s="108"/>
      <c r="BB616" s="108"/>
      <c r="BC616" s="108"/>
      <c r="BD616" s="108"/>
      <c r="BE616" s="108"/>
      <c r="BF616" s="108"/>
      <c r="BG616" s="108"/>
      <c r="BH616" s="108"/>
    </row>
    <row r="617" spans="1:60" outlineLevel="1">
      <c r="A617" s="109"/>
      <c r="B617" s="109"/>
      <c r="C617" s="137" t="s">
        <v>376</v>
      </c>
      <c r="D617" s="115"/>
      <c r="E617" s="119">
        <v>83.1387</v>
      </c>
      <c r="F617" s="122"/>
      <c r="G617" s="122"/>
      <c r="H617" s="122"/>
      <c r="I617" s="122"/>
      <c r="J617" s="122"/>
      <c r="K617" s="122"/>
      <c r="L617" s="122"/>
      <c r="M617" s="122"/>
      <c r="N617" s="113"/>
      <c r="O617" s="113"/>
      <c r="P617" s="113"/>
      <c r="Q617" s="113"/>
      <c r="R617" s="113"/>
      <c r="S617" s="113"/>
      <c r="T617" s="114"/>
      <c r="U617" s="113"/>
      <c r="V617" s="108"/>
      <c r="W617" s="108"/>
      <c r="X617" s="108"/>
      <c r="Y617" s="108"/>
      <c r="Z617" s="108"/>
      <c r="AA617" s="108"/>
      <c r="AB617" s="108"/>
      <c r="AC617" s="108"/>
      <c r="AD617" s="108"/>
      <c r="AE617" s="108" t="s">
        <v>124</v>
      </c>
      <c r="AF617" s="108">
        <v>0</v>
      </c>
      <c r="AG617" s="108"/>
      <c r="AH617" s="108"/>
      <c r="AI617" s="108"/>
      <c r="AJ617" s="108"/>
      <c r="AK617" s="108"/>
      <c r="AL617" s="108"/>
      <c r="AM617" s="108"/>
      <c r="AN617" s="108"/>
      <c r="AO617" s="108"/>
      <c r="AP617" s="108"/>
      <c r="AQ617" s="108"/>
      <c r="AR617" s="108"/>
      <c r="AS617" s="108"/>
      <c r="AT617" s="108"/>
      <c r="AU617" s="108"/>
      <c r="AV617" s="108"/>
      <c r="AW617" s="108"/>
      <c r="AX617" s="108"/>
      <c r="AY617" s="108"/>
      <c r="AZ617" s="108"/>
      <c r="BA617" s="108"/>
      <c r="BB617" s="108"/>
      <c r="BC617" s="108"/>
      <c r="BD617" s="108"/>
      <c r="BE617" s="108"/>
      <c r="BF617" s="108"/>
      <c r="BG617" s="108"/>
      <c r="BH617" s="108"/>
    </row>
    <row r="618" spans="1:60" outlineLevel="1">
      <c r="A618" s="109"/>
      <c r="B618" s="109"/>
      <c r="C618" s="137" t="s">
        <v>377</v>
      </c>
      <c r="D618" s="115"/>
      <c r="E618" s="119">
        <v>264.24</v>
      </c>
      <c r="F618" s="122"/>
      <c r="G618" s="122"/>
      <c r="H618" s="122"/>
      <c r="I618" s="122"/>
      <c r="J618" s="122"/>
      <c r="K618" s="122"/>
      <c r="L618" s="122"/>
      <c r="M618" s="122"/>
      <c r="N618" s="113"/>
      <c r="O618" s="113"/>
      <c r="P618" s="113"/>
      <c r="Q618" s="113"/>
      <c r="R618" s="113"/>
      <c r="S618" s="113"/>
      <c r="T618" s="114"/>
      <c r="U618" s="113"/>
      <c r="V618" s="108"/>
      <c r="W618" s="108"/>
      <c r="X618" s="108"/>
      <c r="Y618" s="108"/>
      <c r="Z618" s="108"/>
      <c r="AA618" s="108"/>
      <c r="AB618" s="108"/>
      <c r="AC618" s="108"/>
      <c r="AD618" s="108"/>
      <c r="AE618" s="108" t="s">
        <v>124</v>
      </c>
      <c r="AF618" s="108">
        <v>0</v>
      </c>
      <c r="AG618" s="108"/>
      <c r="AH618" s="108"/>
      <c r="AI618" s="108"/>
      <c r="AJ618" s="108"/>
      <c r="AK618" s="108"/>
      <c r="AL618" s="108"/>
      <c r="AM618" s="108"/>
      <c r="AN618" s="108"/>
      <c r="AO618" s="108"/>
      <c r="AP618" s="108"/>
      <c r="AQ618" s="108"/>
      <c r="AR618" s="108"/>
      <c r="AS618" s="108"/>
      <c r="AT618" s="108"/>
      <c r="AU618" s="108"/>
      <c r="AV618" s="108"/>
      <c r="AW618" s="108"/>
      <c r="AX618" s="108"/>
      <c r="AY618" s="108"/>
      <c r="AZ618" s="108"/>
      <c r="BA618" s="108"/>
      <c r="BB618" s="108"/>
      <c r="BC618" s="108"/>
      <c r="BD618" s="108"/>
      <c r="BE618" s="108"/>
      <c r="BF618" s="108"/>
      <c r="BG618" s="108"/>
      <c r="BH618" s="108"/>
    </row>
    <row r="619" spans="1:60" outlineLevel="1">
      <c r="A619" s="109"/>
      <c r="B619" s="109"/>
      <c r="C619" s="137" t="s">
        <v>378</v>
      </c>
      <c r="D619" s="115"/>
      <c r="E619" s="119">
        <v>334.42</v>
      </c>
      <c r="F619" s="122"/>
      <c r="G619" s="122"/>
      <c r="H619" s="122"/>
      <c r="I619" s="122"/>
      <c r="J619" s="122"/>
      <c r="K619" s="122"/>
      <c r="L619" s="122"/>
      <c r="M619" s="122"/>
      <c r="N619" s="113"/>
      <c r="O619" s="113"/>
      <c r="P619" s="113"/>
      <c r="Q619" s="113"/>
      <c r="R619" s="113"/>
      <c r="S619" s="113"/>
      <c r="T619" s="114"/>
      <c r="U619" s="113"/>
      <c r="V619" s="108"/>
      <c r="W619" s="108"/>
      <c r="X619" s="108"/>
      <c r="Y619" s="108"/>
      <c r="Z619" s="108"/>
      <c r="AA619" s="108"/>
      <c r="AB619" s="108"/>
      <c r="AC619" s="108"/>
      <c r="AD619" s="108"/>
      <c r="AE619" s="108" t="s">
        <v>124</v>
      </c>
      <c r="AF619" s="108">
        <v>0</v>
      </c>
      <c r="AG619" s="108"/>
      <c r="AH619" s="108"/>
      <c r="AI619" s="108"/>
      <c r="AJ619" s="108"/>
      <c r="AK619" s="108"/>
      <c r="AL619" s="108"/>
      <c r="AM619" s="108"/>
      <c r="AN619" s="108"/>
      <c r="AO619" s="108"/>
      <c r="AP619" s="108"/>
      <c r="AQ619" s="108"/>
      <c r="AR619" s="108"/>
      <c r="AS619" s="108"/>
      <c r="AT619" s="108"/>
      <c r="AU619" s="108"/>
      <c r="AV619" s="108"/>
      <c r="AW619" s="108"/>
      <c r="AX619" s="108"/>
      <c r="AY619" s="108"/>
      <c r="AZ619" s="108"/>
      <c r="BA619" s="108"/>
      <c r="BB619" s="108"/>
      <c r="BC619" s="108"/>
      <c r="BD619" s="108"/>
      <c r="BE619" s="108"/>
      <c r="BF619" s="108"/>
      <c r="BG619" s="108"/>
      <c r="BH619" s="108"/>
    </row>
    <row r="620" spans="1:60" outlineLevel="1">
      <c r="A620" s="109"/>
      <c r="B620" s="109"/>
      <c r="C620" s="137" t="s">
        <v>379</v>
      </c>
      <c r="D620" s="115"/>
      <c r="E620" s="119">
        <v>366.27800000000002</v>
      </c>
      <c r="F620" s="122"/>
      <c r="G620" s="122"/>
      <c r="H620" s="122"/>
      <c r="I620" s="122"/>
      <c r="J620" s="122"/>
      <c r="K620" s="122"/>
      <c r="L620" s="122"/>
      <c r="M620" s="122"/>
      <c r="N620" s="113"/>
      <c r="O620" s="113"/>
      <c r="P620" s="113"/>
      <c r="Q620" s="113"/>
      <c r="R620" s="113"/>
      <c r="S620" s="113"/>
      <c r="T620" s="114"/>
      <c r="U620" s="113"/>
      <c r="V620" s="108"/>
      <c r="W620" s="108"/>
      <c r="X620" s="108"/>
      <c r="Y620" s="108"/>
      <c r="Z620" s="108"/>
      <c r="AA620" s="108"/>
      <c r="AB620" s="108"/>
      <c r="AC620" s="108"/>
      <c r="AD620" s="108"/>
      <c r="AE620" s="108" t="s">
        <v>124</v>
      </c>
      <c r="AF620" s="108">
        <v>0</v>
      </c>
      <c r="AG620" s="108"/>
      <c r="AH620" s="108"/>
      <c r="AI620" s="108"/>
      <c r="AJ620" s="108"/>
      <c r="AK620" s="108"/>
      <c r="AL620" s="108"/>
      <c r="AM620" s="108"/>
      <c r="AN620" s="108"/>
      <c r="AO620" s="108"/>
      <c r="AP620" s="108"/>
      <c r="AQ620" s="108"/>
      <c r="AR620" s="108"/>
      <c r="AS620" s="108"/>
      <c r="AT620" s="108"/>
      <c r="AU620" s="108"/>
      <c r="AV620" s="108"/>
      <c r="AW620" s="108"/>
      <c r="AX620" s="108"/>
      <c r="AY620" s="108"/>
      <c r="AZ620" s="108"/>
      <c r="BA620" s="108"/>
      <c r="BB620" s="108"/>
      <c r="BC620" s="108"/>
      <c r="BD620" s="108"/>
      <c r="BE620" s="108"/>
      <c r="BF620" s="108"/>
      <c r="BG620" s="108"/>
      <c r="BH620" s="108"/>
    </row>
    <row r="621" spans="1:60" outlineLevel="1">
      <c r="A621" s="109"/>
      <c r="B621" s="109"/>
      <c r="C621" s="137" t="s">
        <v>380</v>
      </c>
      <c r="D621" s="115"/>
      <c r="E621" s="119">
        <v>83.1387</v>
      </c>
      <c r="F621" s="122"/>
      <c r="G621" s="122"/>
      <c r="H621" s="122"/>
      <c r="I621" s="122"/>
      <c r="J621" s="122"/>
      <c r="K621" s="122"/>
      <c r="L621" s="122"/>
      <c r="M621" s="122"/>
      <c r="N621" s="113"/>
      <c r="O621" s="113"/>
      <c r="P621" s="113"/>
      <c r="Q621" s="113"/>
      <c r="R621" s="113"/>
      <c r="S621" s="113"/>
      <c r="T621" s="114"/>
      <c r="U621" s="113"/>
      <c r="V621" s="108"/>
      <c r="W621" s="108"/>
      <c r="X621" s="108"/>
      <c r="Y621" s="108"/>
      <c r="Z621" s="108"/>
      <c r="AA621" s="108"/>
      <c r="AB621" s="108"/>
      <c r="AC621" s="108"/>
      <c r="AD621" s="108"/>
      <c r="AE621" s="108" t="s">
        <v>124</v>
      </c>
      <c r="AF621" s="108">
        <v>0</v>
      </c>
      <c r="AG621" s="108"/>
      <c r="AH621" s="108"/>
      <c r="AI621" s="108"/>
      <c r="AJ621" s="108"/>
      <c r="AK621" s="108"/>
      <c r="AL621" s="108"/>
      <c r="AM621" s="108"/>
      <c r="AN621" s="108"/>
      <c r="AO621" s="108"/>
      <c r="AP621" s="108"/>
      <c r="AQ621" s="108"/>
      <c r="AR621" s="108"/>
      <c r="AS621" s="108"/>
      <c r="AT621" s="108"/>
      <c r="AU621" s="108"/>
      <c r="AV621" s="108"/>
      <c r="AW621" s="108"/>
      <c r="AX621" s="108"/>
      <c r="AY621" s="108"/>
      <c r="AZ621" s="108"/>
      <c r="BA621" s="108"/>
      <c r="BB621" s="108"/>
      <c r="BC621" s="108"/>
      <c r="BD621" s="108"/>
      <c r="BE621" s="108"/>
      <c r="BF621" s="108"/>
      <c r="BG621" s="108"/>
      <c r="BH621" s="108"/>
    </row>
    <row r="622" spans="1:60" outlineLevel="1">
      <c r="A622" s="109"/>
      <c r="B622" s="109"/>
      <c r="C622" s="137" t="s">
        <v>381</v>
      </c>
      <c r="D622" s="115"/>
      <c r="E622" s="119">
        <v>264.24</v>
      </c>
      <c r="F622" s="122"/>
      <c r="G622" s="122"/>
      <c r="H622" s="122"/>
      <c r="I622" s="122"/>
      <c r="J622" s="122"/>
      <c r="K622" s="122"/>
      <c r="L622" s="122"/>
      <c r="M622" s="122"/>
      <c r="N622" s="113"/>
      <c r="O622" s="113"/>
      <c r="P622" s="113"/>
      <c r="Q622" s="113"/>
      <c r="R622" s="113"/>
      <c r="S622" s="113"/>
      <c r="T622" s="114"/>
      <c r="U622" s="113"/>
      <c r="V622" s="108"/>
      <c r="W622" s="108"/>
      <c r="X622" s="108"/>
      <c r="Y622" s="108"/>
      <c r="Z622" s="108"/>
      <c r="AA622" s="108"/>
      <c r="AB622" s="108"/>
      <c r="AC622" s="108"/>
      <c r="AD622" s="108"/>
      <c r="AE622" s="108" t="s">
        <v>124</v>
      </c>
      <c r="AF622" s="108">
        <v>0</v>
      </c>
      <c r="AG622" s="108"/>
      <c r="AH622" s="108"/>
      <c r="AI622" s="108"/>
      <c r="AJ622" s="108"/>
      <c r="AK622" s="108"/>
      <c r="AL622" s="108"/>
      <c r="AM622" s="108"/>
      <c r="AN622" s="108"/>
      <c r="AO622" s="108"/>
      <c r="AP622" s="108"/>
      <c r="AQ622" s="108"/>
      <c r="AR622" s="108"/>
      <c r="AS622" s="108"/>
      <c r="AT622" s="108"/>
      <c r="AU622" s="108"/>
      <c r="AV622" s="108"/>
      <c r="AW622" s="108"/>
      <c r="AX622" s="108"/>
      <c r="AY622" s="108"/>
      <c r="AZ622" s="108"/>
      <c r="BA622" s="108"/>
      <c r="BB622" s="108"/>
      <c r="BC622" s="108"/>
      <c r="BD622" s="108"/>
      <c r="BE622" s="108"/>
      <c r="BF622" s="108"/>
      <c r="BG622" s="108"/>
      <c r="BH622" s="108"/>
    </row>
    <row r="623" spans="1:60" outlineLevel="1">
      <c r="A623" s="109"/>
      <c r="B623" s="109"/>
      <c r="C623" s="137" t="s">
        <v>382</v>
      </c>
      <c r="D623" s="115"/>
      <c r="E623" s="119">
        <v>359.548</v>
      </c>
      <c r="F623" s="122"/>
      <c r="G623" s="122"/>
      <c r="H623" s="122"/>
      <c r="I623" s="122"/>
      <c r="J623" s="122"/>
      <c r="K623" s="122"/>
      <c r="L623" s="122"/>
      <c r="M623" s="122"/>
      <c r="N623" s="113"/>
      <c r="O623" s="113"/>
      <c r="P623" s="113"/>
      <c r="Q623" s="113"/>
      <c r="R623" s="113"/>
      <c r="S623" s="113"/>
      <c r="T623" s="114"/>
      <c r="U623" s="113"/>
      <c r="V623" s="108"/>
      <c r="W623" s="108"/>
      <c r="X623" s="108"/>
      <c r="Y623" s="108"/>
      <c r="Z623" s="108"/>
      <c r="AA623" s="108"/>
      <c r="AB623" s="108"/>
      <c r="AC623" s="108"/>
      <c r="AD623" s="108"/>
      <c r="AE623" s="108" t="s">
        <v>124</v>
      </c>
      <c r="AF623" s="108">
        <v>0</v>
      </c>
      <c r="AG623" s="108"/>
      <c r="AH623" s="108"/>
      <c r="AI623" s="108"/>
      <c r="AJ623" s="108"/>
      <c r="AK623" s="108"/>
      <c r="AL623" s="108"/>
      <c r="AM623" s="108"/>
      <c r="AN623" s="108"/>
      <c r="AO623" s="108"/>
      <c r="AP623" s="108"/>
      <c r="AQ623" s="108"/>
      <c r="AR623" s="108"/>
      <c r="AS623" s="108"/>
      <c r="AT623" s="108"/>
      <c r="AU623" s="108"/>
      <c r="AV623" s="108"/>
      <c r="AW623" s="108"/>
      <c r="AX623" s="108"/>
      <c r="AY623" s="108"/>
      <c r="AZ623" s="108"/>
      <c r="BA623" s="108"/>
      <c r="BB623" s="108"/>
      <c r="BC623" s="108"/>
      <c r="BD623" s="108"/>
      <c r="BE623" s="108"/>
      <c r="BF623" s="108"/>
      <c r="BG623" s="108"/>
      <c r="BH623" s="108"/>
    </row>
    <row r="624" spans="1:60" outlineLevel="1">
      <c r="A624" s="109"/>
      <c r="B624" s="109"/>
      <c r="C624" s="137" t="s">
        <v>383</v>
      </c>
      <c r="D624" s="115"/>
      <c r="E624" s="119">
        <v>371.86799999999999</v>
      </c>
      <c r="F624" s="122"/>
      <c r="G624" s="122"/>
      <c r="H624" s="122"/>
      <c r="I624" s="122"/>
      <c r="J624" s="122"/>
      <c r="K624" s="122"/>
      <c r="L624" s="122"/>
      <c r="M624" s="122"/>
      <c r="N624" s="113"/>
      <c r="O624" s="113"/>
      <c r="P624" s="113"/>
      <c r="Q624" s="113"/>
      <c r="R624" s="113"/>
      <c r="S624" s="113"/>
      <c r="T624" s="114"/>
      <c r="U624" s="113"/>
      <c r="V624" s="108"/>
      <c r="W624" s="108"/>
      <c r="X624" s="108"/>
      <c r="Y624" s="108"/>
      <c r="Z624" s="108"/>
      <c r="AA624" s="108"/>
      <c r="AB624" s="108"/>
      <c r="AC624" s="108"/>
      <c r="AD624" s="108"/>
      <c r="AE624" s="108" t="s">
        <v>124</v>
      </c>
      <c r="AF624" s="108">
        <v>0</v>
      </c>
      <c r="AG624" s="108"/>
      <c r="AH624" s="108"/>
      <c r="AI624" s="108"/>
      <c r="AJ624" s="108"/>
      <c r="AK624" s="108"/>
      <c r="AL624" s="108"/>
      <c r="AM624" s="108"/>
      <c r="AN624" s="108"/>
      <c r="AO624" s="108"/>
      <c r="AP624" s="108"/>
      <c r="AQ624" s="108"/>
      <c r="AR624" s="108"/>
      <c r="AS624" s="108"/>
      <c r="AT624" s="108"/>
      <c r="AU624" s="108"/>
      <c r="AV624" s="108"/>
      <c r="AW624" s="108"/>
      <c r="AX624" s="108"/>
      <c r="AY624" s="108"/>
      <c r="AZ624" s="108"/>
      <c r="BA624" s="108"/>
      <c r="BB624" s="108"/>
      <c r="BC624" s="108"/>
      <c r="BD624" s="108"/>
      <c r="BE624" s="108"/>
      <c r="BF624" s="108"/>
      <c r="BG624" s="108"/>
      <c r="BH624" s="108"/>
    </row>
    <row r="625" spans="1:60" outlineLevel="1">
      <c r="A625" s="109">
        <v>79</v>
      </c>
      <c r="B625" s="109" t="s">
        <v>552</v>
      </c>
      <c r="C625" s="136" t="s">
        <v>553</v>
      </c>
      <c r="D625" s="113" t="s">
        <v>212</v>
      </c>
      <c r="E625" s="118">
        <v>565.94000000000005</v>
      </c>
      <c r="F625" s="121">
        <f>H625+J625</f>
        <v>0</v>
      </c>
      <c r="G625" s="122">
        <f>ROUND(E625*F625,2)</f>
        <v>0</v>
      </c>
      <c r="H625" s="122"/>
      <c r="I625" s="122">
        <f>ROUND(E625*H625,2)</f>
        <v>0</v>
      </c>
      <c r="J625" s="122"/>
      <c r="K625" s="122">
        <f>ROUND(E625*J625,2)</f>
        <v>0</v>
      </c>
      <c r="L625" s="122">
        <v>21</v>
      </c>
      <c r="M625" s="122">
        <f>G625*(1+L625/100)</f>
        <v>0</v>
      </c>
      <c r="N625" s="113">
        <v>5.1000000000000004E-4</v>
      </c>
      <c r="O625" s="113">
        <f>ROUND(E625*N625,5)</f>
        <v>0.28863</v>
      </c>
      <c r="P625" s="113">
        <v>0</v>
      </c>
      <c r="Q625" s="113">
        <f>ROUND(E625*P625,5)</f>
        <v>0</v>
      </c>
      <c r="R625" s="113"/>
      <c r="S625" s="113"/>
      <c r="T625" s="114">
        <v>8.3000000000000004E-2</v>
      </c>
      <c r="U625" s="113">
        <f>ROUND(E625*T625,2)</f>
        <v>46.97</v>
      </c>
      <c r="V625" s="108"/>
      <c r="W625" s="108"/>
      <c r="X625" s="108"/>
      <c r="Y625" s="108"/>
      <c r="Z625" s="108"/>
      <c r="AA625" s="108"/>
      <c r="AB625" s="108"/>
      <c r="AC625" s="108"/>
      <c r="AD625" s="108"/>
      <c r="AE625" s="108" t="s">
        <v>122</v>
      </c>
      <c r="AF625" s="108"/>
      <c r="AG625" s="108"/>
      <c r="AH625" s="108"/>
      <c r="AI625" s="108"/>
      <c r="AJ625" s="108"/>
      <c r="AK625" s="108"/>
      <c r="AL625" s="108"/>
      <c r="AM625" s="108"/>
      <c r="AN625" s="108"/>
      <c r="AO625" s="108"/>
      <c r="AP625" s="108"/>
      <c r="AQ625" s="108"/>
      <c r="AR625" s="108"/>
      <c r="AS625" s="108"/>
      <c r="AT625" s="108"/>
      <c r="AU625" s="108"/>
      <c r="AV625" s="108"/>
      <c r="AW625" s="108"/>
      <c r="AX625" s="108"/>
      <c r="AY625" s="108"/>
      <c r="AZ625" s="108"/>
      <c r="BA625" s="108"/>
      <c r="BB625" s="108"/>
      <c r="BC625" s="108"/>
      <c r="BD625" s="108"/>
      <c r="BE625" s="108"/>
      <c r="BF625" s="108"/>
      <c r="BG625" s="108"/>
      <c r="BH625" s="108"/>
    </row>
    <row r="626" spans="1:60" outlineLevel="1">
      <c r="A626" s="109"/>
      <c r="B626" s="109"/>
      <c r="C626" s="137" t="s">
        <v>492</v>
      </c>
      <c r="D626" s="115"/>
      <c r="E626" s="119">
        <v>102.7</v>
      </c>
      <c r="F626" s="122"/>
      <c r="G626" s="122"/>
      <c r="H626" s="122"/>
      <c r="I626" s="122"/>
      <c r="J626" s="122"/>
      <c r="K626" s="122"/>
      <c r="L626" s="122"/>
      <c r="M626" s="122"/>
      <c r="N626" s="113"/>
      <c r="O626" s="113"/>
      <c r="P626" s="113"/>
      <c r="Q626" s="113"/>
      <c r="R626" s="113"/>
      <c r="S626" s="113"/>
      <c r="T626" s="114"/>
      <c r="U626" s="113"/>
      <c r="V626" s="108"/>
      <c r="W626" s="108"/>
      <c r="X626" s="108"/>
      <c r="Y626" s="108"/>
      <c r="Z626" s="108"/>
      <c r="AA626" s="108"/>
      <c r="AB626" s="108"/>
      <c r="AC626" s="108"/>
      <c r="AD626" s="108"/>
      <c r="AE626" s="108" t="s">
        <v>124</v>
      </c>
      <c r="AF626" s="108">
        <v>0</v>
      </c>
      <c r="AG626" s="108"/>
      <c r="AH626" s="108"/>
      <c r="AI626" s="108"/>
      <c r="AJ626" s="108"/>
      <c r="AK626" s="108"/>
      <c r="AL626" s="108"/>
      <c r="AM626" s="108"/>
      <c r="AN626" s="108"/>
      <c r="AO626" s="108"/>
      <c r="AP626" s="108"/>
      <c r="AQ626" s="108"/>
      <c r="AR626" s="108"/>
      <c r="AS626" s="108"/>
      <c r="AT626" s="108"/>
      <c r="AU626" s="108"/>
      <c r="AV626" s="108"/>
      <c r="AW626" s="108"/>
      <c r="AX626" s="108"/>
      <c r="AY626" s="108"/>
      <c r="AZ626" s="108"/>
      <c r="BA626" s="108"/>
      <c r="BB626" s="108"/>
      <c r="BC626" s="108"/>
      <c r="BD626" s="108"/>
      <c r="BE626" s="108"/>
      <c r="BF626" s="108"/>
      <c r="BG626" s="108"/>
      <c r="BH626" s="108"/>
    </row>
    <row r="627" spans="1:60" outlineLevel="1">
      <c r="A627" s="109"/>
      <c r="B627" s="109"/>
      <c r="C627" s="137" t="s">
        <v>493</v>
      </c>
      <c r="D627" s="115"/>
      <c r="E627" s="119">
        <v>76.400000000000006</v>
      </c>
      <c r="F627" s="122"/>
      <c r="G627" s="122"/>
      <c r="H627" s="122"/>
      <c r="I627" s="122"/>
      <c r="J627" s="122"/>
      <c r="K627" s="122"/>
      <c r="L627" s="122"/>
      <c r="M627" s="122"/>
      <c r="N627" s="113"/>
      <c r="O627" s="113"/>
      <c r="P627" s="113"/>
      <c r="Q627" s="113"/>
      <c r="R627" s="113"/>
      <c r="S627" s="113"/>
      <c r="T627" s="114"/>
      <c r="U627" s="113"/>
      <c r="V627" s="108"/>
      <c r="W627" s="108"/>
      <c r="X627" s="108"/>
      <c r="Y627" s="108"/>
      <c r="Z627" s="108"/>
      <c r="AA627" s="108"/>
      <c r="AB627" s="108"/>
      <c r="AC627" s="108"/>
      <c r="AD627" s="108"/>
      <c r="AE627" s="108" t="s">
        <v>124</v>
      </c>
      <c r="AF627" s="108">
        <v>0</v>
      </c>
      <c r="AG627" s="108"/>
      <c r="AH627" s="108"/>
      <c r="AI627" s="108"/>
      <c r="AJ627" s="108"/>
      <c r="AK627" s="108"/>
      <c r="AL627" s="108"/>
      <c r="AM627" s="108"/>
      <c r="AN627" s="108"/>
      <c r="AO627" s="108"/>
      <c r="AP627" s="108"/>
      <c r="AQ627" s="108"/>
      <c r="AR627" s="108"/>
      <c r="AS627" s="108"/>
      <c r="AT627" s="108"/>
      <c r="AU627" s="108"/>
      <c r="AV627" s="108"/>
      <c r="AW627" s="108"/>
      <c r="AX627" s="108"/>
      <c r="AY627" s="108"/>
      <c r="AZ627" s="108"/>
      <c r="BA627" s="108"/>
      <c r="BB627" s="108"/>
      <c r="BC627" s="108"/>
      <c r="BD627" s="108"/>
      <c r="BE627" s="108"/>
      <c r="BF627" s="108"/>
      <c r="BG627" s="108"/>
      <c r="BH627" s="108"/>
    </row>
    <row r="628" spans="1:60" outlineLevel="1">
      <c r="A628" s="109"/>
      <c r="B628" s="109"/>
      <c r="C628" s="137" t="s">
        <v>494</v>
      </c>
      <c r="D628" s="115"/>
      <c r="E628" s="119">
        <v>49</v>
      </c>
      <c r="F628" s="122"/>
      <c r="G628" s="122"/>
      <c r="H628" s="122"/>
      <c r="I628" s="122"/>
      <c r="J628" s="122"/>
      <c r="K628" s="122"/>
      <c r="L628" s="122"/>
      <c r="M628" s="122"/>
      <c r="N628" s="113"/>
      <c r="O628" s="113"/>
      <c r="P628" s="113"/>
      <c r="Q628" s="113"/>
      <c r="R628" s="113"/>
      <c r="S628" s="113"/>
      <c r="T628" s="114"/>
      <c r="U628" s="113"/>
      <c r="V628" s="108"/>
      <c r="W628" s="108"/>
      <c r="X628" s="108"/>
      <c r="Y628" s="108"/>
      <c r="Z628" s="108"/>
      <c r="AA628" s="108"/>
      <c r="AB628" s="108"/>
      <c r="AC628" s="108"/>
      <c r="AD628" s="108"/>
      <c r="AE628" s="108" t="s">
        <v>124</v>
      </c>
      <c r="AF628" s="108">
        <v>0</v>
      </c>
      <c r="AG628" s="108"/>
      <c r="AH628" s="108"/>
      <c r="AI628" s="108"/>
      <c r="AJ628" s="108"/>
      <c r="AK628" s="108"/>
      <c r="AL628" s="108"/>
      <c r="AM628" s="108"/>
      <c r="AN628" s="108"/>
      <c r="AO628" s="108"/>
      <c r="AP628" s="108"/>
      <c r="AQ628" s="108"/>
      <c r="AR628" s="108"/>
      <c r="AS628" s="108"/>
      <c r="AT628" s="108"/>
      <c r="AU628" s="108"/>
      <c r="AV628" s="108"/>
      <c r="AW628" s="108"/>
      <c r="AX628" s="108"/>
      <c r="AY628" s="108"/>
      <c r="AZ628" s="108"/>
      <c r="BA628" s="108"/>
      <c r="BB628" s="108"/>
      <c r="BC628" s="108"/>
      <c r="BD628" s="108"/>
      <c r="BE628" s="108"/>
      <c r="BF628" s="108"/>
      <c r="BG628" s="108"/>
      <c r="BH628" s="108"/>
    </row>
    <row r="629" spans="1:60" outlineLevel="1">
      <c r="A629" s="109"/>
      <c r="B629" s="109"/>
      <c r="C629" s="137" t="s">
        <v>495</v>
      </c>
      <c r="D629" s="115"/>
      <c r="E629" s="119">
        <v>48.3</v>
      </c>
      <c r="F629" s="122"/>
      <c r="G629" s="122"/>
      <c r="H629" s="122"/>
      <c r="I629" s="122"/>
      <c r="J629" s="122"/>
      <c r="K629" s="122"/>
      <c r="L629" s="122"/>
      <c r="M629" s="122"/>
      <c r="N629" s="113"/>
      <c r="O629" s="113"/>
      <c r="P629" s="113"/>
      <c r="Q629" s="113"/>
      <c r="R629" s="113"/>
      <c r="S629" s="113"/>
      <c r="T629" s="114"/>
      <c r="U629" s="113"/>
      <c r="V629" s="108"/>
      <c r="W629" s="108"/>
      <c r="X629" s="108"/>
      <c r="Y629" s="108"/>
      <c r="Z629" s="108"/>
      <c r="AA629" s="108"/>
      <c r="AB629" s="108"/>
      <c r="AC629" s="108"/>
      <c r="AD629" s="108"/>
      <c r="AE629" s="108" t="s">
        <v>124</v>
      </c>
      <c r="AF629" s="108">
        <v>0</v>
      </c>
      <c r="AG629" s="108"/>
      <c r="AH629" s="108"/>
      <c r="AI629" s="108"/>
      <c r="AJ629" s="108"/>
      <c r="AK629" s="108"/>
      <c r="AL629" s="108"/>
      <c r="AM629" s="108"/>
      <c r="AN629" s="108"/>
      <c r="AO629" s="108"/>
      <c r="AP629" s="108"/>
      <c r="AQ629" s="108"/>
      <c r="AR629" s="108"/>
      <c r="AS629" s="108"/>
      <c r="AT629" s="108"/>
      <c r="AU629" s="108"/>
      <c r="AV629" s="108"/>
      <c r="AW629" s="108"/>
      <c r="AX629" s="108"/>
      <c r="AY629" s="108"/>
      <c r="AZ629" s="108"/>
      <c r="BA629" s="108"/>
      <c r="BB629" s="108"/>
      <c r="BC629" s="108"/>
      <c r="BD629" s="108"/>
      <c r="BE629" s="108"/>
      <c r="BF629" s="108"/>
      <c r="BG629" s="108"/>
      <c r="BH629" s="108"/>
    </row>
    <row r="630" spans="1:60" outlineLevel="1">
      <c r="A630" s="109"/>
      <c r="B630" s="109"/>
      <c r="C630" s="137" t="s">
        <v>496</v>
      </c>
      <c r="D630" s="115"/>
      <c r="E630" s="119">
        <v>35.700000000000003</v>
      </c>
      <c r="F630" s="122"/>
      <c r="G630" s="122"/>
      <c r="H630" s="122"/>
      <c r="I630" s="122"/>
      <c r="J630" s="122"/>
      <c r="K630" s="122"/>
      <c r="L630" s="122"/>
      <c r="M630" s="122"/>
      <c r="N630" s="113"/>
      <c r="O630" s="113"/>
      <c r="P630" s="113"/>
      <c r="Q630" s="113"/>
      <c r="R630" s="113"/>
      <c r="S630" s="113"/>
      <c r="T630" s="114"/>
      <c r="U630" s="113"/>
      <c r="V630" s="108"/>
      <c r="W630" s="108"/>
      <c r="X630" s="108"/>
      <c r="Y630" s="108"/>
      <c r="Z630" s="108"/>
      <c r="AA630" s="108"/>
      <c r="AB630" s="108"/>
      <c r="AC630" s="108"/>
      <c r="AD630" s="108"/>
      <c r="AE630" s="108" t="s">
        <v>124</v>
      </c>
      <c r="AF630" s="108">
        <v>0</v>
      </c>
      <c r="AG630" s="108"/>
      <c r="AH630" s="108"/>
      <c r="AI630" s="108"/>
      <c r="AJ630" s="108"/>
      <c r="AK630" s="108"/>
      <c r="AL630" s="108"/>
      <c r="AM630" s="108"/>
      <c r="AN630" s="108"/>
      <c r="AO630" s="108"/>
      <c r="AP630" s="108"/>
      <c r="AQ630" s="108"/>
      <c r="AR630" s="108"/>
      <c r="AS630" s="108"/>
      <c r="AT630" s="108"/>
      <c r="AU630" s="108"/>
      <c r="AV630" s="108"/>
      <c r="AW630" s="108"/>
      <c r="AX630" s="108"/>
      <c r="AY630" s="108"/>
      <c r="AZ630" s="108"/>
      <c r="BA630" s="108"/>
      <c r="BB630" s="108"/>
      <c r="BC630" s="108"/>
      <c r="BD630" s="108"/>
      <c r="BE630" s="108"/>
      <c r="BF630" s="108"/>
      <c r="BG630" s="108"/>
      <c r="BH630" s="108"/>
    </row>
    <row r="631" spans="1:60" outlineLevel="1">
      <c r="A631" s="109"/>
      <c r="B631" s="109"/>
      <c r="C631" s="137" t="s">
        <v>497</v>
      </c>
      <c r="D631" s="115"/>
      <c r="E631" s="119">
        <v>0.25</v>
      </c>
      <c r="F631" s="122"/>
      <c r="G631" s="122"/>
      <c r="H631" s="122"/>
      <c r="I631" s="122"/>
      <c r="J631" s="122"/>
      <c r="K631" s="122"/>
      <c r="L631" s="122"/>
      <c r="M631" s="122"/>
      <c r="N631" s="113"/>
      <c r="O631" s="113"/>
      <c r="P631" s="113"/>
      <c r="Q631" s="113"/>
      <c r="R631" s="113"/>
      <c r="S631" s="113"/>
      <c r="T631" s="114"/>
      <c r="U631" s="113"/>
      <c r="V631" s="108"/>
      <c r="W631" s="108"/>
      <c r="X631" s="108"/>
      <c r="Y631" s="108"/>
      <c r="Z631" s="108"/>
      <c r="AA631" s="108"/>
      <c r="AB631" s="108"/>
      <c r="AC631" s="108"/>
      <c r="AD631" s="108"/>
      <c r="AE631" s="108" t="s">
        <v>124</v>
      </c>
      <c r="AF631" s="108">
        <v>0</v>
      </c>
      <c r="AG631" s="108"/>
      <c r="AH631" s="108"/>
      <c r="AI631" s="108"/>
      <c r="AJ631" s="108"/>
      <c r="AK631" s="108"/>
      <c r="AL631" s="108"/>
      <c r="AM631" s="108"/>
      <c r="AN631" s="108"/>
      <c r="AO631" s="108"/>
      <c r="AP631" s="108"/>
      <c r="AQ631" s="108"/>
      <c r="AR631" s="108"/>
      <c r="AS631" s="108"/>
      <c r="AT631" s="108"/>
      <c r="AU631" s="108"/>
      <c r="AV631" s="108"/>
      <c r="AW631" s="108"/>
      <c r="AX631" s="108"/>
      <c r="AY631" s="108"/>
      <c r="AZ631" s="108"/>
      <c r="BA631" s="108"/>
      <c r="BB631" s="108"/>
      <c r="BC631" s="108"/>
      <c r="BD631" s="108"/>
      <c r="BE631" s="108"/>
      <c r="BF631" s="108"/>
      <c r="BG631" s="108"/>
      <c r="BH631" s="108"/>
    </row>
    <row r="632" spans="1:60" outlineLevel="1">
      <c r="A632" s="109"/>
      <c r="B632" s="109"/>
      <c r="C632" s="137" t="s">
        <v>498</v>
      </c>
      <c r="D632" s="115"/>
      <c r="E632" s="119">
        <v>31.1</v>
      </c>
      <c r="F632" s="122"/>
      <c r="G632" s="122"/>
      <c r="H632" s="122"/>
      <c r="I632" s="122"/>
      <c r="J632" s="122"/>
      <c r="K632" s="122"/>
      <c r="L632" s="122"/>
      <c r="M632" s="122"/>
      <c r="N632" s="113"/>
      <c r="O632" s="113"/>
      <c r="P632" s="113"/>
      <c r="Q632" s="113"/>
      <c r="R632" s="113"/>
      <c r="S632" s="113"/>
      <c r="T632" s="114"/>
      <c r="U632" s="113"/>
      <c r="V632" s="108"/>
      <c r="W632" s="108"/>
      <c r="X632" s="108"/>
      <c r="Y632" s="108"/>
      <c r="Z632" s="108"/>
      <c r="AA632" s="108"/>
      <c r="AB632" s="108"/>
      <c r="AC632" s="108"/>
      <c r="AD632" s="108"/>
      <c r="AE632" s="108" t="s">
        <v>124</v>
      </c>
      <c r="AF632" s="108">
        <v>0</v>
      </c>
      <c r="AG632" s="108"/>
      <c r="AH632" s="108"/>
      <c r="AI632" s="108"/>
      <c r="AJ632" s="108"/>
      <c r="AK632" s="108"/>
      <c r="AL632" s="108"/>
      <c r="AM632" s="108"/>
      <c r="AN632" s="108"/>
      <c r="AO632" s="108"/>
      <c r="AP632" s="108"/>
      <c r="AQ632" s="108"/>
      <c r="AR632" s="108"/>
      <c r="AS632" s="108"/>
      <c r="AT632" s="108"/>
      <c r="AU632" s="108"/>
      <c r="AV632" s="108"/>
      <c r="AW632" s="108"/>
      <c r="AX632" s="108"/>
      <c r="AY632" s="108"/>
      <c r="AZ632" s="108"/>
      <c r="BA632" s="108"/>
      <c r="BB632" s="108"/>
      <c r="BC632" s="108"/>
      <c r="BD632" s="108"/>
      <c r="BE632" s="108"/>
      <c r="BF632" s="108"/>
      <c r="BG632" s="108"/>
      <c r="BH632" s="108"/>
    </row>
    <row r="633" spans="1:60" outlineLevel="1">
      <c r="A633" s="109"/>
      <c r="B633" s="109"/>
      <c r="C633" s="137" t="s">
        <v>499</v>
      </c>
      <c r="D633" s="115"/>
      <c r="E633" s="119">
        <v>31.8</v>
      </c>
      <c r="F633" s="122"/>
      <c r="G633" s="122"/>
      <c r="H633" s="122"/>
      <c r="I633" s="122"/>
      <c r="J633" s="122"/>
      <c r="K633" s="122"/>
      <c r="L633" s="122"/>
      <c r="M633" s="122"/>
      <c r="N633" s="113"/>
      <c r="O633" s="113"/>
      <c r="P633" s="113"/>
      <c r="Q633" s="113"/>
      <c r="R633" s="113"/>
      <c r="S633" s="113"/>
      <c r="T633" s="114"/>
      <c r="U633" s="113"/>
      <c r="V633" s="108"/>
      <c r="W633" s="108"/>
      <c r="X633" s="108"/>
      <c r="Y633" s="108"/>
      <c r="Z633" s="108"/>
      <c r="AA633" s="108"/>
      <c r="AB633" s="108"/>
      <c r="AC633" s="108"/>
      <c r="AD633" s="108"/>
      <c r="AE633" s="108" t="s">
        <v>124</v>
      </c>
      <c r="AF633" s="108">
        <v>0</v>
      </c>
      <c r="AG633" s="108"/>
      <c r="AH633" s="108"/>
      <c r="AI633" s="108"/>
      <c r="AJ633" s="108"/>
      <c r="AK633" s="108"/>
      <c r="AL633" s="108"/>
      <c r="AM633" s="108"/>
      <c r="AN633" s="108"/>
      <c r="AO633" s="108"/>
      <c r="AP633" s="108"/>
      <c r="AQ633" s="108"/>
      <c r="AR633" s="108"/>
      <c r="AS633" s="108"/>
      <c r="AT633" s="108"/>
      <c r="AU633" s="108"/>
      <c r="AV633" s="108"/>
      <c r="AW633" s="108"/>
      <c r="AX633" s="108"/>
      <c r="AY633" s="108"/>
      <c r="AZ633" s="108"/>
      <c r="BA633" s="108"/>
      <c r="BB633" s="108"/>
      <c r="BC633" s="108"/>
      <c r="BD633" s="108"/>
      <c r="BE633" s="108"/>
      <c r="BF633" s="108"/>
      <c r="BG633" s="108"/>
      <c r="BH633" s="108"/>
    </row>
    <row r="634" spans="1:60" outlineLevel="1">
      <c r="A634" s="109"/>
      <c r="B634" s="109"/>
      <c r="C634" s="137" t="s">
        <v>500</v>
      </c>
      <c r="D634" s="115"/>
      <c r="E634" s="119">
        <v>10.25</v>
      </c>
      <c r="F634" s="122"/>
      <c r="G634" s="122"/>
      <c r="H634" s="122"/>
      <c r="I634" s="122"/>
      <c r="J634" s="122"/>
      <c r="K634" s="122"/>
      <c r="L634" s="122"/>
      <c r="M634" s="122"/>
      <c r="N634" s="113"/>
      <c r="O634" s="113"/>
      <c r="P634" s="113"/>
      <c r="Q634" s="113"/>
      <c r="R634" s="113"/>
      <c r="S634" s="113"/>
      <c r="T634" s="114"/>
      <c r="U634" s="113"/>
      <c r="V634" s="108"/>
      <c r="W634" s="108"/>
      <c r="X634" s="108"/>
      <c r="Y634" s="108"/>
      <c r="Z634" s="108"/>
      <c r="AA634" s="108"/>
      <c r="AB634" s="108"/>
      <c r="AC634" s="108"/>
      <c r="AD634" s="108"/>
      <c r="AE634" s="108" t="s">
        <v>124</v>
      </c>
      <c r="AF634" s="108">
        <v>0</v>
      </c>
      <c r="AG634" s="108"/>
      <c r="AH634" s="108"/>
      <c r="AI634" s="108"/>
      <c r="AJ634" s="108"/>
      <c r="AK634" s="108"/>
      <c r="AL634" s="108"/>
      <c r="AM634" s="108"/>
      <c r="AN634" s="108"/>
      <c r="AO634" s="108"/>
      <c r="AP634" s="108"/>
      <c r="AQ634" s="108"/>
      <c r="AR634" s="108"/>
      <c r="AS634" s="108"/>
      <c r="AT634" s="108"/>
      <c r="AU634" s="108"/>
      <c r="AV634" s="108"/>
      <c r="AW634" s="108"/>
      <c r="AX634" s="108"/>
      <c r="AY634" s="108"/>
      <c r="AZ634" s="108"/>
      <c r="BA634" s="108"/>
      <c r="BB634" s="108"/>
      <c r="BC634" s="108"/>
      <c r="BD634" s="108"/>
      <c r="BE634" s="108"/>
      <c r="BF634" s="108"/>
      <c r="BG634" s="108"/>
      <c r="BH634" s="108"/>
    </row>
    <row r="635" spans="1:60" outlineLevel="1">
      <c r="A635" s="109"/>
      <c r="B635" s="109"/>
      <c r="C635" s="137" t="s">
        <v>501</v>
      </c>
      <c r="D635" s="115"/>
      <c r="E635" s="119">
        <v>33.32</v>
      </c>
      <c r="F635" s="122"/>
      <c r="G635" s="122"/>
      <c r="H635" s="122"/>
      <c r="I635" s="122"/>
      <c r="J635" s="122"/>
      <c r="K635" s="122"/>
      <c r="L635" s="122"/>
      <c r="M635" s="122"/>
      <c r="N635" s="113"/>
      <c r="O635" s="113"/>
      <c r="P635" s="113"/>
      <c r="Q635" s="113"/>
      <c r="R635" s="113"/>
      <c r="S635" s="113"/>
      <c r="T635" s="114"/>
      <c r="U635" s="113"/>
      <c r="V635" s="108"/>
      <c r="W635" s="108"/>
      <c r="X635" s="108"/>
      <c r="Y635" s="108"/>
      <c r="Z635" s="108"/>
      <c r="AA635" s="108"/>
      <c r="AB635" s="108"/>
      <c r="AC635" s="108"/>
      <c r="AD635" s="108"/>
      <c r="AE635" s="108" t="s">
        <v>124</v>
      </c>
      <c r="AF635" s="108">
        <v>0</v>
      </c>
      <c r="AG635" s="108"/>
      <c r="AH635" s="108"/>
      <c r="AI635" s="108"/>
      <c r="AJ635" s="108"/>
      <c r="AK635" s="108"/>
      <c r="AL635" s="108"/>
      <c r="AM635" s="108"/>
      <c r="AN635" s="108"/>
      <c r="AO635" s="108"/>
      <c r="AP635" s="108"/>
      <c r="AQ635" s="108"/>
      <c r="AR635" s="108"/>
      <c r="AS635" s="108"/>
      <c r="AT635" s="108"/>
      <c r="AU635" s="108"/>
      <c r="AV635" s="108"/>
      <c r="AW635" s="108"/>
      <c r="AX635" s="108"/>
      <c r="AY635" s="108"/>
      <c r="AZ635" s="108"/>
      <c r="BA635" s="108"/>
      <c r="BB635" s="108"/>
      <c r="BC635" s="108"/>
      <c r="BD635" s="108"/>
      <c r="BE635" s="108"/>
      <c r="BF635" s="108"/>
      <c r="BG635" s="108"/>
      <c r="BH635" s="108"/>
    </row>
    <row r="636" spans="1:60" outlineLevel="1">
      <c r="A636" s="109"/>
      <c r="B636" s="109"/>
      <c r="C636" s="137" t="s">
        <v>502</v>
      </c>
      <c r="D636" s="115"/>
      <c r="E636" s="119">
        <v>38.020000000000003</v>
      </c>
      <c r="F636" s="122"/>
      <c r="G636" s="122"/>
      <c r="H636" s="122"/>
      <c r="I636" s="122"/>
      <c r="J636" s="122"/>
      <c r="K636" s="122"/>
      <c r="L636" s="122"/>
      <c r="M636" s="122"/>
      <c r="N636" s="113"/>
      <c r="O636" s="113"/>
      <c r="P636" s="113"/>
      <c r="Q636" s="113"/>
      <c r="R636" s="113"/>
      <c r="S636" s="113"/>
      <c r="T636" s="114"/>
      <c r="U636" s="113"/>
      <c r="V636" s="108"/>
      <c r="W636" s="108"/>
      <c r="X636" s="108"/>
      <c r="Y636" s="108"/>
      <c r="Z636" s="108"/>
      <c r="AA636" s="108"/>
      <c r="AB636" s="108"/>
      <c r="AC636" s="108"/>
      <c r="AD636" s="108"/>
      <c r="AE636" s="108" t="s">
        <v>124</v>
      </c>
      <c r="AF636" s="108">
        <v>0</v>
      </c>
      <c r="AG636" s="108"/>
      <c r="AH636" s="108"/>
      <c r="AI636" s="108"/>
      <c r="AJ636" s="108"/>
      <c r="AK636" s="108"/>
      <c r="AL636" s="108"/>
      <c r="AM636" s="108"/>
      <c r="AN636" s="108"/>
      <c r="AO636" s="108"/>
      <c r="AP636" s="108"/>
      <c r="AQ636" s="108"/>
      <c r="AR636" s="108"/>
      <c r="AS636" s="108"/>
      <c r="AT636" s="108"/>
      <c r="AU636" s="108"/>
      <c r="AV636" s="108"/>
      <c r="AW636" s="108"/>
      <c r="AX636" s="108"/>
      <c r="AY636" s="108"/>
      <c r="AZ636" s="108"/>
      <c r="BA636" s="108"/>
      <c r="BB636" s="108"/>
      <c r="BC636" s="108"/>
      <c r="BD636" s="108"/>
      <c r="BE636" s="108"/>
      <c r="BF636" s="108"/>
      <c r="BG636" s="108"/>
      <c r="BH636" s="108"/>
    </row>
    <row r="637" spans="1:60" outlineLevel="1">
      <c r="A637" s="109"/>
      <c r="B637" s="109"/>
      <c r="C637" s="137" t="s">
        <v>503</v>
      </c>
      <c r="D637" s="115"/>
      <c r="E637" s="119">
        <v>31.8</v>
      </c>
      <c r="F637" s="122"/>
      <c r="G637" s="122"/>
      <c r="H637" s="122"/>
      <c r="I637" s="122"/>
      <c r="J637" s="122"/>
      <c r="K637" s="122"/>
      <c r="L637" s="122"/>
      <c r="M637" s="122"/>
      <c r="N637" s="113"/>
      <c r="O637" s="113"/>
      <c r="P637" s="113"/>
      <c r="Q637" s="113"/>
      <c r="R637" s="113"/>
      <c r="S637" s="113"/>
      <c r="T637" s="114"/>
      <c r="U637" s="113"/>
      <c r="V637" s="108"/>
      <c r="W637" s="108"/>
      <c r="X637" s="108"/>
      <c r="Y637" s="108"/>
      <c r="Z637" s="108"/>
      <c r="AA637" s="108"/>
      <c r="AB637" s="108"/>
      <c r="AC637" s="108"/>
      <c r="AD637" s="108"/>
      <c r="AE637" s="108" t="s">
        <v>124</v>
      </c>
      <c r="AF637" s="108">
        <v>0</v>
      </c>
      <c r="AG637" s="108"/>
      <c r="AH637" s="108"/>
      <c r="AI637" s="108"/>
      <c r="AJ637" s="108"/>
      <c r="AK637" s="108"/>
      <c r="AL637" s="108"/>
      <c r="AM637" s="108"/>
      <c r="AN637" s="108"/>
      <c r="AO637" s="108"/>
      <c r="AP637" s="108"/>
      <c r="AQ637" s="108"/>
      <c r="AR637" s="108"/>
      <c r="AS637" s="108"/>
      <c r="AT637" s="108"/>
      <c r="AU637" s="108"/>
      <c r="AV637" s="108"/>
      <c r="AW637" s="108"/>
      <c r="AX637" s="108"/>
      <c r="AY637" s="108"/>
      <c r="AZ637" s="108"/>
      <c r="BA637" s="108"/>
      <c r="BB637" s="108"/>
      <c r="BC637" s="108"/>
      <c r="BD637" s="108"/>
      <c r="BE637" s="108"/>
      <c r="BF637" s="108"/>
      <c r="BG637" s="108"/>
      <c r="BH637" s="108"/>
    </row>
    <row r="638" spans="1:60" outlineLevel="1">
      <c r="A638" s="109"/>
      <c r="B638" s="109"/>
      <c r="C638" s="137" t="s">
        <v>504</v>
      </c>
      <c r="D638" s="115"/>
      <c r="E638" s="119">
        <v>10.25</v>
      </c>
      <c r="F638" s="122"/>
      <c r="G638" s="122"/>
      <c r="H638" s="122"/>
      <c r="I638" s="122"/>
      <c r="J638" s="122"/>
      <c r="K638" s="122"/>
      <c r="L638" s="122"/>
      <c r="M638" s="122"/>
      <c r="N638" s="113"/>
      <c r="O638" s="113"/>
      <c r="P638" s="113"/>
      <c r="Q638" s="113"/>
      <c r="R638" s="113"/>
      <c r="S638" s="113"/>
      <c r="T638" s="114"/>
      <c r="U638" s="113"/>
      <c r="V638" s="108"/>
      <c r="W638" s="108"/>
      <c r="X638" s="108"/>
      <c r="Y638" s="108"/>
      <c r="Z638" s="108"/>
      <c r="AA638" s="108"/>
      <c r="AB638" s="108"/>
      <c r="AC638" s="108"/>
      <c r="AD638" s="108"/>
      <c r="AE638" s="108" t="s">
        <v>124</v>
      </c>
      <c r="AF638" s="108">
        <v>0</v>
      </c>
      <c r="AG638" s="108"/>
      <c r="AH638" s="108"/>
      <c r="AI638" s="108"/>
      <c r="AJ638" s="108"/>
      <c r="AK638" s="108"/>
      <c r="AL638" s="108"/>
      <c r="AM638" s="108"/>
      <c r="AN638" s="108"/>
      <c r="AO638" s="108"/>
      <c r="AP638" s="108"/>
      <c r="AQ638" s="108"/>
      <c r="AR638" s="108"/>
      <c r="AS638" s="108"/>
      <c r="AT638" s="108"/>
      <c r="AU638" s="108"/>
      <c r="AV638" s="108"/>
      <c r="AW638" s="108"/>
      <c r="AX638" s="108"/>
      <c r="AY638" s="108"/>
      <c r="AZ638" s="108"/>
      <c r="BA638" s="108"/>
      <c r="BB638" s="108"/>
      <c r="BC638" s="108"/>
      <c r="BD638" s="108"/>
      <c r="BE638" s="108"/>
      <c r="BF638" s="108"/>
      <c r="BG638" s="108"/>
      <c r="BH638" s="108"/>
    </row>
    <row r="639" spans="1:60" outlineLevel="1">
      <c r="A639" s="109"/>
      <c r="B639" s="109"/>
      <c r="C639" s="137" t="s">
        <v>505</v>
      </c>
      <c r="D639" s="115"/>
      <c r="E639" s="119">
        <v>35.700000000000003</v>
      </c>
      <c r="F639" s="122"/>
      <c r="G639" s="122"/>
      <c r="H639" s="122"/>
      <c r="I639" s="122"/>
      <c r="J639" s="122"/>
      <c r="K639" s="122"/>
      <c r="L639" s="122"/>
      <c r="M639" s="122"/>
      <c r="N639" s="113"/>
      <c r="O639" s="113"/>
      <c r="P639" s="113"/>
      <c r="Q639" s="113"/>
      <c r="R639" s="113"/>
      <c r="S639" s="113"/>
      <c r="T639" s="114"/>
      <c r="U639" s="113"/>
      <c r="V639" s="108"/>
      <c r="W639" s="108"/>
      <c r="X639" s="108"/>
      <c r="Y639" s="108"/>
      <c r="Z639" s="108"/>
      <c r="AA639" s="108"/>
      <c r="AB639" s="108"/>
      <c r="AC639" s="108"/>
      <c r="AD639" s="108"/>
      <c r="AE639" s="108" t="s">
        <v>124</v>
      </c>
      <c r="AF639" s="108">
        <v>0</v>
      </c>
      <c r="AG639" s="108"/>
      <c r="AH639" s="108"/>
      <c r="AI639" s="108"/>
      <c r="AJ639" s="108"/>
      <c r="AK639" s="108"/>
      <c r="AL639" s="108"/>
      <c r="AM639" s="108"/>
      <c r="AN639" s="108"/>
      <c r="AO639" s="108"/>
      <c r="AP639" s="108"/>
      <c r="AQ639" s="108"/>
      <c r="AR639" s="108"/>
      <c r="AS639" s="108"/>
      <c r="AT639" s="108"/>
      <c r="AU639" s="108"/>
      <c r="AV639" s="108"/>
      <c r="AW639" s="108"/>
      <c r="AX639" s="108"/>
      <c r="AY639" s="108"/>
      <c r="AZ639" s="108"/>
      <c r="BA639" s="108"/>
      <c r="BB639" s="108"/>
      <c r="BC639" s="108"/>
      <c r="BD639" s="108"/>
      <c r="BE639" s="108"/>
      <c r="BF639" s="108"/>
      <c r="BG639" s="108"/>
      <c r="BH639" s="108"/>
    </row>
    <row r="640" spans="1:60" outlineLevel="1">
      <c r="A640" s="109"/>
      <c r="B640" s="109"/>
      <c r="C640" s="137" t="s">
        <v>506</v>
      </c>
      <c r="D640" s="115"/>
      <c r="E640" s="119">
        <v>0.25</v>
      </c>
      <c r="F640" s="122"/>
      <c r="G640" s="122"/>
      <c r="H640" s="122"/>
      <c r="I640" s="122"/>
      <c r="J640" s="122"/>
      <c r="K640" s="122"/>
      <c r="L640" s="122"/>
      <c r="M640" s="122"/>
      <c r="N640" s="113"/>
      <c r="O640" s="113"/>
      <c r="P640" s="113"/>
      <c r="Q640" s="113"/>
      <c r="R640" s="113"/>
      <c r="S640" s="113"/>
      <c r="T640" s="114"/>
      <c r="U640" s="113"/>
      <c r="V640" s="108"/>
      <c r="W640" s="108"/>
      <c r="X640" s="108"/>
      <c r="Y640" s="108"/>
      <c r="Z640" s="108"/>
      <c r="AA640" s="108"/>
      <c r="AB640" s="108"/>
      <c r="AC640" s="108"/>
      <c r="AD640" s="108"/>
      <c r="AE640" s="108" t="s">
        <v>124</v>
      </c>
      <c r="AF640" s="108">
        <v>0</v>
      </c>
      <c r="AG640" s="108"/>
      <c r="AH640" s="108"/>
      <c r="AI640" s="108"/>
      <c r="AJ640" s="108"/>
      <c r="AK640" s="108"/>
      <c r="AL640" s="108"/>
      <c r="AM640" s="108"/>
      <c r="AN640" s="108"/>
      <c r="AO640" s="108"/>
      <c r="AP640" s="108"/>
      <c r="AQ640" s="108"/>
      <c r="AR640" s="108"/>
      <c r="AS640" s="108"/>
      <c r="AT640" s="108"/>
      <c r="AU640" s="108"/>
      <c r="AV640" s="108"/>
      <c r="AW640" s="108"/>
      <c r="AX640" s="108"/>
      <c r="AY640" s="108"/>
      <c r="AZ640" s="108"/>
      <c r="BA640" s="108"/>
      <c r="BB640" s="108"/>
      <c r="BC640" s="108"/>
      <c r="BD640" s="108"/>
      <c r="BE640" s="108"/>
      <c r="BF640" s="108"/>
      <c r="BG640" s="108"/>
      <c r="BH640" s="108"/>
    </row>
    <row r="641" spans="1:60" outlineLevel="1">
      <c r="A641" s="109"/>
      <c r="B641" s="109"/>
      <c r="C641" s="137" t="s">
        <v>507</v>
      </c>
      <c r="D641" s="115"/>
      <c r="E641" s="119">
        <v>31.1</v>
      </c>
      <c r="F641" s="122"/>
      <c r="G641" s="122"/>
      <c r="H641" s="122"/>
      <c r="I641" s="122"/>
      <c r="J641" s="122"/>
      <c r="K641" s="122"/>
      <c r="L641" s="122"/>
      <c r="M641" s="122"/>
      <c r="N641" s="113"/>
      <c r="O641" s="113"/>
      <c r="P641" s="113"/>
      <c r="Q641" s="113"/>
      <c r="R641" s="113"/>
      <c r="S641" s="113"/>
      <c r="T641" s="114"/>
      <c r="U641" s="113"/>
      <c r="V641" s="108"/>
      <c r="W641" s="108"/>
      <c r="X641" s="108"/>
      <c r="Y641" s="108"/>
      <c r="Z641" s="108"/>
      <c r="AA641" s="108"/>
      <c r="AB641" s="108"/>
      <c r="AC641" s="108"/>
      <c r="AD641" s="108"/>
      <c r="AE641" s="108" t="s">
        <v>124</v>
      </c>
      <c r="AF641" s="108">
        <v>0</v>
      </c>
      <c r="AG641" s="108"/>
      <c r="AH641" s="108"/>
      <c r="AI641" s="108"/>
      <c r="AJ641" s="108"/>
      <c r="AK641" s="108"/>
      <c r="AL641" s="108"/>
      <c r="AM641" s="108"/>
      <c r="AN641" s="108"/>
      <c r="AO641" s="108"/>
      <c r="AP641" s="108"/>
      <c r="AQ641" s="108"/>
      <c r="AR641" s="108"/>
      <c r="AS641" s="108"/>
      <c r="AT641" s="108"/>
      <c r="AU641" s="108"/>
      <c r="AV641" s="108"/>
      <c r="AW641" s="108"/>
      <c r="AX641" s="108"/>
      <c r="AY641" s="108"/>
      <c r="AZ641" s="108"/>
      <c r="BA641" s="108"/>
      <c r="BB641" s="108"/>
      <c r="BC641" s="108"/>
      <c r="BD641" s="108"/>
      <c r="BE641" s="108"/>
      <c r="BF641" s="108"/>
      <c r="BG641" s="108"/>
      <c r="BH641" s="108"/>
    </row>
    <row r="642" spans="1:60" outlineLevel="1">
      <c r="A642" s="109">
        <v>80</v>
      </c>
      <c r="B642" s="109" t="s">
        <v>554</v>
      </c>
      <c r="C642" s="136" t="s">
        <v>555</v>
      </c>
      <c r="D642" s="113" t="s">
        <v>132</v>
      </c>
      <c r="E642" s="118">
        <v>2738</v>
      </c>
      <c r="F642" s="121">
        <f>H642+J642</f>
        <v>0</v>
      </c>
      <c r="G642" s="122">
        <f>ROUND(E642*F642,2)</f>
        <v>0</v>
      </c>
      <c r="H642" s="122"/>
      <c r="I642" s="122">
        <f>ROUND(E642*H642,2)</f>
        <v>0</v>
      </c>
      <c r="J642" s="122"/>
      <c r="K642" s="122">
        <f>ROUND(E642*J642,2)</f>
        <v>0</v>
      </c>
      <c r="L642" s="122">
        <v>21</v>
      </c>
      <c r="M642" s="122">
        <f>G642*(1+L642/100)</f>
        <v>0</v>
      </c>
      <c r="N642" s="113">
        <v>0</v>
      </c>
      <c r="O642" s="113">
        <f>ROUND(E642*N642,5)</f>
        <v>0</v>
      </c>
      <c r="P642" s="113">
        <v>1.8000000000000001E-4</v>
      </c>
      <c r="Q642" s="113">
        <f>ROUND(E642*P642,5)</f>
        <v>0.49284</v>
      </c>
      <c r="R642" s="113"/>
      <c r="S642" s="113"/>
      <c r="T642" s="114">
        <v>0.03</v>
      </c>
      <c r="U642" s="113">
        <f>ROUND(E642*T642,2)</f>
        <v>82.14</v>
      </c>
      <c r="V642" s="108"/>
      <c r="W642" s="108"/>
      <c r="X642" s="108"/>
      <c r="Y642" s="108"/>
      <c r="Z642" s="108"/>
      <c r="AA642" s="108"/>
      <c r="AB642" s="108"/>
      <c r="AC642" s="108"/>
      <c r="AD642" s="108"/>
      <c r="AE642" s="108" t="s">
        <v>122</v>
      </c>
      <c r="AF642" s="108"/>
      <c r="AG642" s="108"/>
      <c r="AH642" s="108"/>
      <c r="AI642" s="108"/>
      <c r="AJ642" s="108"/>
      <c r="AK642" s="108"/>
      <c r="AL642" s="108"/>
      <c r="AM642" s="108"/>
      <c r="AN642" s="108"/>
      <c r="AO642" s="108"/>
      <c r="AP642" s="108"/>
      <c r="AQ642" s="108"/>
      <c r="AR642" s="108"/>
      <c r="AS642" s="108"/>
      <c r="AT642" s="108"/>
      <c r="AU642" s="108"/>
      <c r="AV642" s="108"/>
      <c r="AW642" s="108"/>
      <c r="AX642" s="108"/>
      <c r="AY642" s="108"/>
      <c r="AZ642" s="108"/>
      <c r="BA642" s="108"/>
      <c r="BB642" s="108"/>
      <c r="BC642" s="108"/>
      <c r="BD642" s="108"/>
      <c r="BE642" s="108"/>
      <c r="BF642" s="108"/>
      <c r="BG642" s="108"/>
      <c r="BH642" s="108"/>
    </row>
    <row r="643" spans="1:60" outlineLevel="1">
      <c r="A643" s="109">
        <v>81</v>
      </c>
      <c r="B643" s="109" t="s">
        <v>556</v>
      </c>
      <c r="C643" s="136" t="s">
        <v>557</v>
      </c>
      <c r="D643" s="113" t="s">
        <v>132</v>
      </c>
      <c r="E643" s="118">
        <v>4306.3904000000002</v>
      </c>
      <c r="F643" s="121">
        <f>H643+J643</f>
        <v>0</v>
      </c>
      <c r="G643" s="122">
        <f>ROUND(E643*F643,2)</f>
        <v>0</v>
      </c>
      <c r="H643" s="122"/>
      <c r="I643" s="122">
        <f>ROUND(E643*H643,2)</f>
        <v>0</v>
      </c>
      <c r="J643" s="122"/>
      <c r="K643" s="122">
        <f>ROUND(E643*J643,2)</f>
        <v>0</v>
      </c>
      <c r="L643" s="122">
        <v>21</v>
      </c>
      <c r="M643" s="122">
        <f>G643*(1+L643/100)</f>
        <v>0</v>
      </c>
      <c r="N643" s="113">
        <v>0</v>
      </c>
      <c r="O643" s="113">
        <f>ROUND(E643*N643,5)</f>
        <v>0</v>
      </c>
      <c r="P643" s="113">
        <v>7.2999999999999995E-2</v>
      </c>
      <c r="Q643" s="113">
        <f>ROUND(E643*P643,5)</f>
        <v>314.36649999999997</v>
      </c>
      <c r="R643" s="113"/>
      <c r="S643" s="113"/>
      <c r="T643" s="114">
        <v>0.24</v>
      </c>
      <c r="U643" s="113">
        <f>ROUND(E643*T643,2)</f>
        <v>1033.53</v>
      </c>
      <c r="V643" s="108"/>
      <c r="W643" s="108"/>
      <c r="X643" s="108"/>
      <c r="Y643" s="108"/>
      <c r="Z643" s="108"/>
      <c r="AA643" s="108"/>
      <c r="AB643" s="108"/>
      <c r="AC643" s="108"/>
      <c r="AD643" s="108"/>
      <c r="AE643" s="108" t="s">
        <v>122</v>
      </c>
      <c r="AF643" s="108"/>
      <c r="AG643" s="108"/>
      <c r="AH643" s="108"/>
      <c r="AI643" s="108"/>
      <c r="AJ643" s="108"/>
      <c r="AK643" s="108"/>
      <c r="AL643" s="108"/>
      <c r="AM643" s="108"/>
      <c r="AN643" s="108"/>
      <c r="AO643" s="108"/>
      <c r="AP643" s="108"/>
      <c r="AQ643" s="108"/>
      <c r="AR643" s="108"/>
      <c r="AS643" s="108"/>
      <c r="AT643" s="108"/>
      <c r="AU643" s="108"/>
      <c r="AV643" s="108"/>
      <c r="AW643" s="108"/>
      <c r="AX643" s="108"/>
      <c r="AY643" s="108"/>
      <c r="AZ643" s="108"/>
      <c r="BA643" s="108"/>
      <c r="BB643" s="108"/>
      <c r="BC643" s="108"/>
      <c r="BD643" s="108"/>
      <c r="BE643" s="108"/>
      <c r="BF643" s="108"/>
      <c r="BG643" s="108"/>
      <c r="BH643" s="108"/>
    </row>
    <row r="644" spans="1:60" outlineLevel="1">
      <c r="A644" s="109"/>
      <c r="B644" s="109"/>
      <c r="C644" s="137" t="s">
        <v>370</v>
      </c>
      <c r="D644" s="115"/>
      <c r="E644" s="119">
        <v>527.52</v>
      </c>
      <c r="F644" s="122"/>
      <c r="G644" s="122"/>
      <c r="H644" s="122"/>
      <c r="I644" s="122"/>
      <c r="J644" s="122"/>
      <c r="K644" s="122"/>
      <c r="L644" s="122"/>
      <c r="M644" s="122"/>
      <c r="N644" s="113"/>
      <c r="O644" s="113"/>
      <c r="P644" s="113"/>
      <c r="Q644" s="113"/>
      <c r="R644" s="113"/>
      <c r="S644" s="113"/>
      <c r="T644" s="114"/>
      <c r="U644" s="113"/>
      <c r="V644" s="108"/>
      <c r="W644" s="108"/>
      <c r="X644" s="108"/>
      <c r="Y644" s="108"/>
      <c r="Z644" s="108"/>
      <c r="AA644" s="108"/>
      <c r="AB644" s="108"/>
      <c r="AC644" s="108"/>
      <c r="AD644" s="108"/>
      <c r="AE644" s="108" t="s">
        <v>124</v>
      </c>
      <c r="AF644" s="108">
        <v>0</v>
      </c>
      <c r="AG644" s="108"/>
      <c r="AH644" s="108"/>
      <c r="AI644" s="108"/>
      <c r="AJ644" s="108"/>
      <c r="AK644" s="108"/>
      <c r="AL644" s="108"/>
      <c r="AM644" s="108"/>
      <c r="AN644" s="108"/>
      <c r="AO644" s="108"/>
      <c r="AP644" s="108"/>
      <c r="AQ644" s="108"/>
      <c r="AR644" s="108"/>
      <c r="AS644" s="108"/>
      <c r="AT644" s="108"/>
      <c r="AU644" s="108"/>
      <c r="AV644" s="108"/>
      <c r="AW644" s="108"/>
      <c r="AX644" s="108"/>
      <c r="AY644" s="108"/>
      <c r="AZ644" s="108"/>
      <c r="BA644" s="108"/>
      <c r="BB644" s="108"/>
      <c r="BC644" s="108"/>
      <c r="BD644" s="108"/>
      <c r="BE644" s="108"/>
      <c r="BF644" s="108"/>
      <c r="BG644" s="108"/>
      <c r="BH644" s="108"/>
    </row>
    <row r="645" spans="1:60" outlineLevel="1">
      <c r="A645" s="109"/>
      <c r="B645" s="109"/>
      <c r="C645" s="137" t="s">
        <v>371</v>
      </c>
      <c r="D645" s="115"/>
      <c r="E645" s="119">
        <v>57.036000000000001</v>
      </c>
      <c r="F645" s="122"/>
      <c r="G645" s="122"/>
      <c r="H645" s="122"/>
      <c r="I645" s="122"/>
      <c r="J645" s="122"/>
      <c r="K645" s="122"/>
      <c r="L645" s="122"/>
      <c r="M645" s="122"/>
      <c r="N645" s="113"/>
      <c r="O645" s="113"/>
      <c r="P645" s="113"/>
      <c r="Q645" s="113"/>
      <c r="R645" s="113"/>
      <c r="S645" s="113"/>
      <c r="T645" s="114"/>
      <c r="U645" s="113"/>
      <c r="V645" s="108"/>
      <c r="W645" s="108"/>
      <c r="X645" s="108"/>
      <c r="Y645" s="108"/>
      <c r="Z645" s="108"/>
      <c r="AA645" s="108"/>
      <c r="AB645" s="108"/>
      <c r="AC645" s="108"/>
      <c r="AD645" s="108"/>
      <c r="AE645" s="108" t="s">
        <v>124</v>
      </c>
      <c r="AF645" s="108">
        <v>0</v>
      </c>
      <c r="AG645" s="108"/>
      <c r="AH645" s="108"/>
      <c r="AI645" s="108"/>
      <c r="AJ645" s="108"/>
      <c r="AK645" s="108"/>
      <c r="AL645" s="108"/>
      <c r="AM645" s="108"/>
      <c r="AN645" s="108"/>
      <c r="AO645" s="108"/>
      <c r="AP645" s="108"/>
      <c r="AQ645" s="108"/>
      <c r="AR645" s="108"/>
      <c r="AS645" s="108"/>
      <c r="AT645" s="108"/>
      <c r="AU645" s="108"/>
      <c r="AV645" s="108"/>
      <c r="AW645" s="108"/>
      <c r="AX645" s="108"/>
      <c r="AY645" s="108"/>
      <c r="AZ645" s="108"/>
      <c r="BA645" s="108"/>
      <c r="BB645" s="108"/>
      <c r="BC645" s="108"/>
      <c r="BD645" s="108"/>
      <c r="BE645" s="108"/>
      <c r="BF645" s="108"/>
      <c r="BG645" s="108"/>
      <c r="BH645" s="108"/>
    </row>
    <row r="646" spans="1:60" ht="20.45" outlineLevel="1">
      <c r="A646" s="109"/>
      <c r="B646" s="109"/>
      <c r="C646" s="137" t="s">
        <v>372</v>
      </c>
      <c r="D646" s="115"/>
      <c r="E646" s="119">
        <v>651.37699999999995</v>
      </c>
      <c r="F646" s="122"/>
      <c r="G646" s="122"/>
      <c r="H646" s="122"/>
      <c r="I646" s="122"/>
      <c r="J646" s="122"/>
      <c r="K646" s="122"/>
      <c r="L646" s="122"/>
      <c r="M646" s="122"/>
      <c r="N646" s="113"/>
      <c r="O646" s="113"/>
      <c r="P646" s="113"/>
      <c r="Q646" s="113"/>
      <c r="R646" s="113"/>
      <c r="S646" s="113"/>
      <c r="T646" s="114"/>
      <c r="U646" s="113"/>
      <c r="V646" s="108"/>
      <c r="W646" s="108"/>
      <c r="X646" s="108"/>
      <c r="Y646" s="108"/>
      <c r="Z646" s="108"/>
      <c r="AA646" s="108"/>
      <c r="AB646" s="108"/>
      <c r="AC646" s="108"/>
      <c r="AD646" s="108"/>
      <c r="AE646" s="108" t="s">
        <v>124</v>
      </c>
      <c r="AF646" s="108">
        <v>0</v>
      </c>
      <c r="AG646" s="108"/>
      <c r="AH646" s="108"/>
      <c r="AI646" s="108"/>
      <c r="AJ646" s="108"/>
      <c r="AK646" s="108"/>
      <c r="AL646" s="108"/>
      <c r="AM646" s="108"/>
      <c r="AN646" s="108"/>
      <c r="AO646" s="108"/>
      <c r="AP646" s="108"/>
      <c r="AQ646" s="108"/>
      <c r="AR646" s="108"/>
      <c r="AS646" s="108"/>
      <c r="AT646" s="108"/>
      <c r="AU646" s="108"/>
      <c r="AV646" s="108"/>
      <c r="AW646" s="108"/>
      <c r="AX646" s="108"/>
      <c r="AY646" s="108"/>
      <c r="AZ646" s="108"/>
      <c r="BA646" s="108"/>
      <c r="BB646" s="108"/>
      <c r="BC646" s="108"/>
      <c r="BD646" s="108"/>
      <c r="BE646" s="108"/>
      <c r="BF646" s="108"/>
      <c r="BG646" s="108"/>
      <c r="BH646" s="108"/>
    </row>
    <row r="647" spans="1:60" outlineLevel="1">
      <c r="A647" s="109"/>
      <c r="B647" s="109"/>
      <c r="C647" s="137" t="s">
        <v>373</v>
      </c>
      <c r="D647" s="115"/>
      <c r="E647" s="119">
        <v>212.17</v>
      </c>
      <c r="F647" s="122"/>
      <c r="G647" s="122"/>
      <c r="H647" s="122"/>
      <c r="I647" s="122"/>
      <c r="J647" s="122"/>
      <c r="K647" s="122"/>
      <c r="L647" s="122"/>
      <c r="M647" s="122"/>
      <c r="N647" s="113"/>
      <c r="O647" s="113"/>
      <c r="P647" s="113"/>
      <c r="Q647" s="113"/>
      <c r="R647" s="113"/>
      <c r="S647" s="113"/>
      <c r="T647" s="114"/>
      <c r="U647" s="113"/>
      <c r="V647" s="108"/>
      <c r="W647" s="108"/>
      <c r="X647" s="108"/>
      <c r="Y647" s="108"/>
      <c r="Z647" s="108"/>
      <c r="AA647" s="108"/>
      <c r="AB647" s="108"/>
      <c r="AC647" s="108"/>
      <c r="AD647" s="108"/>
      <c r="AE647" s="108" t="s">
        <v>124</v>
      </c>
      <c r="AF647" s="108">
        <v>0</v>
      </c>
      <c r="AG647" s="108"/>
      <c r="AH647" s="108"/>
      <c r="AI647" s="108"/>
      <c r="AJ647" s="108"/>
      <c r="AK647" s="108"/>
      <c r="AL647" s="108"/>
      <c r="AM647" s="108"/>
      <c r="AN647" s="108"/>
      <c r="AO647" s="108"/>
      <c r="AP647" s="108"/>
      <c r="AQ647" s="108"/>
      <c r="AR647" s="108"/>
      <c r="AS647" s="108"/>
      <c r="AT647" s="108"/>
      <c r="AU647" s="108"/>
      <c r="AV647" s="108"/>
      <c r="AW647" s="108"/>
      <c r="AX647" s="108"/>
      <c r="AY647" s="108"/>
      <c r="AZ647" s="108"/>
      <c r="BA647" s="108"/>
      <c r="BB647" s="108"/>
      <c r="BC647" s="108"/>
      <c r="BD647" s="108"/>
      <c r="BE647" s="108"/>
      <c r="BF647" s="108"/>
      <c r="BG647" s="108"/>
      <c r="BH647" s="108"/>
    </row>
    <row r="648" spans="1:60" outlineLevel="1">
      <c r="A648" s="109"/>
      <c r="B648" s="109"/>
      <c r="C648" s="137" t="s">
        <v>374</v>
      </c>
      <c r="D648" s="115"/>
      <c r="E648" s="119">
        <v>359.548</v>
      </c>
      <c r="F648" s="122"/>
      <c r="G648" s="122"/>
      <c r="H648" s="122"/>
      <c r="I648" s="122"/>
      <c r="J648" s="122"/>
      <c r="K648" s="122"/>
      <c r="L648" s="122"/>
      <c r="M648" s="122"/>
      <c r="N648" s="113"/>
      <c r="O648" s="113"/>
      <c r="P648" s="113"/>
      <c r="Q648" s="113"/>
      <c r="R648" s="113"/>
      <c r="S648" s="113"/>
      <c r="T648" s="114"/>
      <c r="U648" s="113"/>
      <c r="V648" s="108"/>
      <c r="W648" s="108"/>
      <c r="X648" s="108"/>
      <c r="Y648" s="108"/>
      <c r="Z648" s="108"/>
      <c r="AA648" s="108"/>
      <c r="AB648" s="108"/>
      <c r="AC648" s="108"/>
      <c r="AD648" s="108"/>
      <c r="AE648" s="108" t="s">
        <v>124</v>
      </c>
      <c r="AF648" s="108">
        <v>0</v>
      </c>
      <c r="AG648" s="108"/>
      <c r="AH648" s="108"/>
      <c r="AI648" s="108"/>
      <c r="AJ648" s="108"/>
      <c r="AK648" s="108"/>
      <c r="AL648" s="108"/>
      <c r="AM648" s="108"/>
      <c r="AN648" s="108"/>
      <c r="AO648" s="108"/>
      <c r="AP648" s="108"/>
      <c r="AQ648" s="108"/>
      <c r="AR648" s="108"/>
      <c r="AS648" s="108"/>
      <c r="AT648" s="108"/>
      <c r="AU648" s="108"/>
      <c r="AV648" s="108"/>
      <c r="AW648" s="108"/>
      <c r="AX648" s="108"/>
      <c r="AY648" s="108"/>
      <c r="AZ648" s="108"/>
      <c r="BA648" s="108"/>
      <c r="BB648" s="108"/>
      <c r="BC648" s="108"/>
      <c r="BD648" s="108"/>
      <c r="BE648" s="108"/>
      <c r="BF648" s="108"/>
      <c r="BG648" s="108"/>
      <c r="BH648" s="108"/>
    </row>
    <row r="649" spans="1:60" outlineLevel="1">
      <c r="A649" s="109"/>
      <c r="B649" s="109"/>
      <c r="C649" s="137" t="s">
        <v>375</v>
      </c>
      <c r="D649" s="115"/>
      <c r="E649" s="119">
        <v>371.86799999999999</v>
      </c>
      <c r="F649" s="122"/>
      <c r="G649" s="122"/>
      <c r="H649" s="122"/>
      <c r="I649" s="122"/>
      <c r="J649" s="122"/>
      <c r="K649" s="122"/>
      <c r="L649" s="122"/>
      <c r="M649" s="122"/>
      <c r="N649" s="113"/>
      <c r="O649" s="113"/>
      <c r="P649" s="113"/>
      <c r="Q649" s="113"/>
      <c r="R649" s="113"/>
      <c r="S649" s="113"/>
      <c r="T649" s="114"/>
      <c r="U649" s="113"/>
      <c r="V649" s="108"/>
      <c r="W649" s="108"/>
      <c r="X649" s="108"/>
      <c r="Y649" s="108"/>
      <c r="Z649" s="108"/>
      <c r="AA649" s="108"/>
      <c r="AB649" s="108"/>
      <c r="AC649" s="108"/>
      <c r="AD649" s="108"/>
      <c r="AE649" s="108" t="s">
        <v>124</v>
      </c>
      <c r="AF649" s="108">
        <v>0</v>
      </c>
      <c r="AG649" s="108"/>
      <c r="AH649" s="108"/>
      <c r="AI649" s="108"/>
      <c r="AJ649" s="108"/>
      <c r="AK649" s="108"/>
      <c r="AL649" s="108"/>
      <c r="AM649" s="108"/>
      <c r="AN649" s="108"/>
      <c r="AO649" s="108"/>
      <c r="AP649" s="108"/>
      <c r="AQ649" s="108"/>
      <c r="AR649" s="108"/>
      <c r="AS649" s="108"/>
      <c r="AT649" s="108"/>
      <c r="AU649" s="108"/>
      <c r="AV649" s="108"/>
      <c r="AW649" s="108"/>
      <c r="AX649" s="108"/>
      <c r="AY649" s="108"/>
      <c r="AZ649" s="108"/>
      <c r="BA649" s="108"/>
      <c r="BB649" s="108"/>
      <c r="BC649" s="108"/>
      <c r="BD649" s="108"/>
      <c r="BE649" s="108"/>
      <c r="BF649" s="108"/>
      <c r="BG649" s="108"/>
      <c r="BH649" s="108"/>
    </row>
    <row r="650" spans="1:60" outlineLevel="1">
      <c r="A650" s="109"/>
      <c r="B650" s="109"/>
      <c r="C650" s="137" t="s">
        <v>376</v>
      </c>
      <c r="D650" s="115"/>
      <c r="E650" s="119">
        <v>83.1387</v>
      </c>
      <c r="F650" s="122"/>
      <c r="G650" s="122"/>
      <c r="H650" s="122"/>
      <c r="I650" s="122"/>
      <c r="J650" s="122"/>
      <c r="K650" s="122"/>
      <c r="L650" s="122"/>
      <c r="M650" s="122"/>
      <c r="N650" s="113"/>
      <c r="O650" s="113"/>
      <c r="P650" s="113"/>
      <c r="Q650" s="113"/>
      <c r="R650" s="113"/>
      <c r="S650" s="113"/>
      <c r="T650" s="114"/>
      <c r="U650" s="113"/>
      <c r="V650" s="108"/>
      <c r="W650" s="108"/>
      <c r="X650" s="108"/>
      <c r="Y650" s="108"/>
      <c r="Z650" s="108"/>
      <c r="AA650" s="108"/>
      <c r="AB650" s="108"/>
      <c r="AC650" s="108"/>
      <c r="AD650" s="108"/>
      <c r="AE650" s="108" t="s">
        <v>124</v>
      </c>
      <c r="AF650" s="108">
        <v>0</v>
      </c>
      <c r="AG650" s="108"/>
      <c r="AH650" s="108"/>
      <c r="AI650" s="108"/>
      <c r="AJ650" s="108"/>
      <c r="AK650" s="108"/>
      <c r="AL650" s="108"/>
      <c r="AM650" s="108"/>
      <c r="AN650" s="108"/>
      <c r="AO650" s="108"/>
      <c r="AP650" s="108"/>
      <c r="AQ650" s="108"/>
      <c r="AR650" s="108"/>
      <c r="AS650" s="108"/>
      <c r="AT650" s="108"/>
      <c r="AU650" s="108"/>
      <c r="AV650" s="108"/>
      <c r="AW650" s="108"/>
      <c r="AX650" s="108"/>
      <c r="AY650" s="108"/>
      <c r="AZ650" s="108"/>
      <c r="BA650" s="108"/>
      <c r="BB650" s="108"/>
      <c r="BC650" s="108"/>
      <c r="BD650" s="108"/>
      <c r="BE650" s="108"/>
      <c r="BF650" s="108"/>
      <c r="BG650" s="108"/>
      <c r="BH650" s="108"/>
    </row>
    <row r="651" spans="1:60" outlineLevel="1">
      <c r="A651" s="109"/>
      <c r="B651" s="109"/>
      <c r="C651" s="137" t="s">
        <v>377</v>
      </c>
      <c r="D651" s="115"/>
      <c r="E651" s="119">
        <v>264.24</v>
      </c>
      <c r="F651" s="122"/>
      <c r="G651" s="122"/>
      <c r="H651" s="122"/>
      <c r="I651" s="122"/>
      <c r="J651" s="122"/>
      <c r="K651" s="122"/>
      <c r="L651" s="122"/>
      <c r="M651" s="122"/>
      <c r="N651" s="113"/>
      <c r="O651" s="113"/>
      <c r="P651" s="113"/>
      <c r="Q651" s="113"/>
      <c r="R651" s="113"/>
      <c r="S651" s="113"/>
      <c r="T651" s="114"/>
      <c r="U651" s="113"/>
      <c r="V651" s="108"/>
      <c r="W651" s="108"/>
      <c r="X651" s="108"/>
      <c r="Y651" s="108"/>
      <c r="Z651" s="108"/>
      <c r="AA651" s="108"/>
      <c r="AB651" s="108"/>
      <c r="AC651" s="108"/>
      <c r="AD651" s="108"/>
      <c r="AE651" s="108" t="s">
        <v>124</v>
      </c>
      <c r="AF651" s="108">
        <v>0</v>
      </c>
      <c r="AG651" s="108"/>
      <c r="AH651" s="108"/>
      <c r="AI651" s="108"/>
      <c r="AJ651" s="108"/>
      <c r="AK651" s="108"/>
      <c r="AL651" s="108"/>
      <c r="AM651" s="108"/>
      <c r="AN651" s="108"/>
      <c r="AO651" s="108"/>
      <c r="AP651" s="108"/>
      <c r="AQ651" s="108"/>
      <c r="AR651" s="108"/>
      <c r="AS651" s="108"/>
      <c r="AT651" s="108"/>
      <c r="AU651" s="108"/>
      <c r="AV651" s="108"/>
      <c r="AW651" s="108"/>
      <c r="AX651" s="108"/>
      <c r="AY651" s="108"/>
      <c r="AZ651" s="108"/>
      <c r="BA651" s="108"/>
      <c r="BB651" s="108"/>
      <c r="BC651" s="108"/>
      <c r="BD651" s="108"/>
      <c r="BE651" s="108"/>
      <c r="BF651" s="108"/>
      <c r="BG651" s="108"/>
      <c r="BH651" s="108"/>
    </row>
    <row r="652" spans="1:60" outlineLevel="1">
      <c r="A652" s="109"/>
      <c r="B652" s="109"/>
      <c r="C652" s="137" t="s">
        <v>378</v>
      </c>
      <c r="D652" s="115"/>
      <c r="E652" s="119">
        <v>334.42</v>
      </c>
      <c r="F652" s="122"/>
      <c r="G652" s="122"/>
      <c r="H652" s="122"/>
      <c r="I652" s="122"/>
      <c r="J652" s="122"/>
      <c r="K652" s="122"/>
      <c r="L652" s="122"/>
      <c r="M652" s="122"/>
      <c r="N652" s="113"/>
      <c r="O652" s="113"/>
      <c r="P652" s="113"/>
      <c r="Q652" s="113"/>
      <c r="R652" s="113"/>
      <c r="S652" s="113"/>
      <c r="T652" s="114"/>
      <c r="U652" s="113"/>
      <c r="V652" s="108"/>
      <c r="W652" s="108"/>
      <c r="X652" s="108"/>
      <c r="Y652" s="108"/>
      <c r="Z652" s="108"/>
      <c r="AA652" s="108"/>
      <c r="AB652" s="108"/>
      <c r="AC652" s="108"/>
      <c r="AD652" s="108"/>
      <c r="AE652" s="108" t="s">
        <v>124</v>
      </c>
      <c r="AF652" s="108">
        <v>0</v>
      </c>
      <c r="AG652" s="108"/>
      <c r="AH652" s="108"/>
      <c r="AI652" s="108"/>
      <c r="AJ652" s="108"/>
      <c r="AK652" s="108"/>
      <c r="AL652" s="108"/>
      <c r="AM652" s="108"/>
      <c r="AN652" s="108"/>
      <c r="AO652" s="108"/>
      <c r="AP652" s="108"/>
      <c r="AQ652" s="108"/>
      <c r="AR652" s="108"/>
      <c r="AS652" s="108"/>
      <c r="AT652" s="108"/>
      <c r="AU652" s="108"/>
      <c r="AV652" s="108"/>
      <c r="AW652" s="108"/>
      <c r="AX652" s="108"/>
      <c r="AY652" s="108"/>
      <c r="AZ652" s="108"/>
      <c r="BA652" s="108"/>
      <c r="BB652" s="108"/>
      <c r="BC652" s="108"/>
      <c r="BD652" s="108"/>
      <c r="BE652" s="108"/>
      <c r="BF652" s="108"/>
      <c r="BG652" s="108"/>
      <c r="BH652" s="108"/>
    </row>
    <row r="653" spans="1:60" outlineLevel="1">
      <c r="A653" s="109"/>
      <c r="B653" s="109"/>
      <c r="C653" s="137" t="s">
        <v>379</v>
      </c>
      <c r="D653" s="115"/>
      <c r="E653" s="119">
        <v>366.27800000000002</v>
      </c>
      <c r="F653" s="122"/>
      <c r="G653" s="122"/>
      <c r="H653" s="122"/>
      <c r="I653" s="122"/>
      <c r="J653" s="122"/>
      <c r="K653" s="122"/>
      <c r="L653" s="122"/>
      <c r="M653" s="122"/>
      <c r="N653" s="113"/>
      <c r="O653" s="113"/>
      <c r="P653" s="113"/>
      <c r="Q653" s="113"/>
      <c r="R653" s="113"/>
      <c r="S653" s="113"/>
      <c r="T653" s="114"/>
      <c r="U653" s="113"/>
      <c r="V653" s="108"/>
      <c r="W653" s="108"/>
      <c r="X653" s="108"/>
      <c r="Y653" s="108"/>
      <c r="Z653" s="108"/>
      <c r="AA653" s="108"/>
      <c r="AB653" s="108"/>
      <c r="AC653" s="108"/>
      <c r="AD653" s="108"/>
      <c r="AE653" s="108" t="s">
        <v>124</v>
      </c>
      <c r="AF653" s="108">
        <v>0</v>
      </c>
      <c r="AG653" s="108"/>
      <c r="AH653" s="108"/>
      <c r="AI653" s="108"/>
      <c r="AJ653" s="108"/>
      <c r="AK653" s="108"/>
      <c r="AL653" s="108"/>
      <c r="AM653" s="108"/>
      <c r="AN653" s="108"/>
      <c r="AO653" s="108"/>
      <c r="AP653" s="108"/>
      <c r="AQ653" s="108"/>
      <c r="AR653" s="108"/>
      <c r="AS653" s="108"/>
      <c r="AT653" s="108"/>
      <c r="AU653" s="108"/>
      <c r="AV653" s="108"/>
      <c r="AW653" s="108"/>
      <c r="AX653" s="108"/>
      <c r="AY653" s="108"/>
      <c r="AZ653" s="108"/>
      <c r="BA653" s="108"/>
      <c r="BB653" s="108"/>
      <c r="BC653" s="108"/>
      <c r="BD653" s="108"/>
      <c r="BE653" s="108"/>
      <c r="BF653" s="108"/>
      <c r="BG653" s="108"/>
      <c r="BH653" s="108"/>
    </row>
    <row r="654" spans="1:60" outlineLevel="1">
      <c r="A654" s="109"/>
      <c r="B654" s="109"/>
      <c r="C654" s="137" t="s">
        <v>380</v>
      </c>
      <c r="D654" s="115"/>
      <c r="E654" s="119">
        <v>83.1387</v>
      </c>
      <c r="F654" s="122"/>
      <c r="G654" s="122"/>
      <c r="H654" s="122"/>
      <c r="I654" s="122"/>
      <c r="J654" s="122"/>
      <c r="K654" s="122"/>
      <c r="L654" s="122"/>
      <c r="M654" s="122"/>
      <c r="N654" s="113"/>
      <c r="O654" s="113"/>
      <c r="P654" s="113"/>
      <c r="Q654" s="113"/>
      <c r="R654" s="113"/>
      <c r="S654" s="113"/>
      <c r="T654" s="114"/>
      <c r="U654" s="113"/>
      <c r="V654" s="108"/>
      <c r="W654" s="108"/>
      <c r="X654" s="108"/>
      <c r="Y654" s="108"/>
      <c r="Z654" s="108"/>
      <c r="AA654" s="108"/>
      <c r="AB654" s="108"/>
      <c r="AC654" s="108"/>
      <c r="AD654" s="108"/>
      <c r="AE654" s="108" t="s">
        <v>124</v>
      </c>
      <c r="AF654" s="108">
        <v>0</v>
      </c>
      <c r="AG654" s="108"/>
      <c r="AH654" s="108"/>
      <c r="AI654" s="108"/>
      <c r="AJ654" s="108"/>
      <c r="AK654" s="108"/>
      <c r="AL654" s="108"/>
      <c r="AM654" s="108"/>
      <c r="AN654" s="108"/>
      <c r="AO654" s="108"/>
      <c r="AP654" s="108"/>
      <c r="AQ654" s="108"/>
      <c r="AR654" s="108"/>
      <c r="AS654" s="108"/>
      <c r="AT654" s="108"/>
      <c r="AU654" s="108"/>
      <c r="AV654" s="108"/>
      <c r="AW654" s="108"/>
      <c r="AX654" s="108"/>
      <c r="AY654" s="108"/>
      <c r="AZ654" s="108"/>
      <c r="BA654" s="108"/>
      <c r="BB654" s="108"/>
      <c r="BC654" s="108"/>
      <c r="BD654" s="108"/>
      <c r="BE654" s="108"/>
      <c r="BF654" s="108"/>
      <c r="BG654" s="108"/>
      <c r="BH654" s="108"/>
    </row>
    <row r="655" spans="1:60" outlineLevel="1">
      <c r="A655" s="109"/>
      <c r="B655" s="109"/>
      <c r="C655" s="137" t="s">
        <v>381</v>
      </c>
      <c r="D655" s="115"/>
      <c r="E655" s="119">
        <v>264.24</v>
      </c>
      <c r="F655" s="122"/>
      <c r="G655" s="122"/>
      <c r="H655" s="122"/>
      <c r="I655" s="122"/>
      <c r="J655" s="122"/>
      <c r="K655" s="122"/>
      <c r="L655" s="122"/>
      <c r="M655" s="122"/>
      <c r="N655" s="113"/>
      <c r="O655" s="113"/>
      <c r="P655" s="113"/>
      <c r="Q655" s="113"/>
      <c r="R655" s="113"/>
      <c r="S655" s="113"/>
      <c r="T655" s="114"/>
      <c r="U655" s="113"/>
      <c r="V655" s="108"/>
      <c r="W655" s="108"/>
      <c r="X655" s="108"/>
      <c r="Y655" s="108"/>
      <c r="Z655" s="108"/>
      <c r="AA655" s="108"/>
      <c r="AB655" s="108"/>
      <c r="AC655" s="108"/>
      <c r="AD655" s="108"/>
      <c r="AE655" s="108" t="s">
        <v>124</v>
      </c>
      <c r="AF655" s="108">
        <v>0</v>
      </c>
      <c r="AG655" s="108"/>
      <c r="AH655" s="108"/>
      <c r="AI655" s="108"/>
      <c r="AJ655" s="108"/>
      <c r="AK655" s="108"/>
      <c r="AL655" s="108"/>
      <c r="AM655" s="108"/>
      <c r="AN655" s="108"/>
      <c r="AO655" s="108"/>
      <c r="AP655" s="108"/>
      <c r="AQ655" s="108"/>
      <c r="AR655" s="108"/>
      <c r="AS655" s="108"/>
      <c r="AT655" s="108"/>
      <c r="AU655" s="108"/>
      <c r="AV655" s="108"/>
      <c r="AW655" s="108"/>
      <c r="AX655" s="108"/>
      <c r="AY655" s="108"/>
      <c r="AZ655" s="108"/>
      <c r="BA655" s="108"/>
      <c r="BB655" s="108"/>
      <c r="BC655" s="108"/>
      <c r="BD655" s="108"/>
      <c r="BE655" s="108"/>
      <c r="BF655" s="108"/>
      <c r="BG655" s="108"/>
      <c r="BH655" s="108"/>
    </row>
    <row r="656" spans="1:60" outlineLevel="1">
      <c r="A656" s="109"/>
      <c r="B656" s="109"/>
      <c r="C656" s="137" t="s">
        <v>382</v>
      </c>
      <c r="D656" s="115"/>
      <c r="E656" s="119">
        <v>359.548</v>
      </c>
      <c r="F656" s="122"/>
      <c r="G656" s="122"/>
      <c r="H656" s="122"/>
      <c r="I656" s="122"/>
      <c r="J656" s="122"/>
      <c r="K656" s="122"/>
      <c r="L656" s="122"/>
      <c r="M656" s="122"/>
      <c r="N656" s="113"/>
      <c r="O656" s="113"/>
      <c r="P656" s="113"/>
      <c r="Q656" s="113"/>
      <c r="R656" s="113"/>
      <c r="S656" s="113"/>
      <c r="T656" s="114"/>
      <c r="U656" s="113"/>
      <c r="V656" s="108"/>
      <c r="W656" s="108"/>
      <c r="X656" s="108"/>
      <c r="Y656" s="108"/>
      <c r="Z656" s="108"/>
      <c r="AA656" s="108"/>
      <c r="AB656" s="108"/>
      <c r="AC656" s="108"/>
      <c r="AD656" s="108"/>
      <c r="AE656" s="108" t="s">
        <v>124</v>
      </c>
      <c r="AF656" s="108">
        <v>0</v>
      </c>
      <c r="AG656" s="108"/>
      <c r="AH656" s="108"/>
      <c r="AI656" s="108"/>
      <c r="AJ656" s="108"/>
      <c r="AK656" s="108"/>
      <c r="AL656" s="108"/>
      <c r="AM656" s="108"/>
      <c r="AN656" s="108"/>
      <c r="AO656" s="108"/>
      <c r="AP656" s="108"/>
      <c r="AQ656" s="108"/>
      <c r="AR656" s="108"/>
      <c r="AS656" s="108"/>
      <c r="AT656" s="108"/>
      <c r="AU656" s="108"/>
      <c r="AV656" s="108"/>
      <c r="AW656" s="108"/>
      <c r="AX656" s="108"/>
      <c r="AY656" s="108"/>
      <c r="AZ656" s="108"/>
      <c r="BA656" s="108"/>
      <c r="BB656" s="108"/>
      <c r="BC656" s="108"/>
      <c r="BD656" s="108"/>
      <c r="BE656" s="108"/>
      <c r="BF656" s="108"/>
      <c r="BG656" s="108"/>
      <c r="BH656" s="108"/>
    </row>
    <row r="657" spans="1:60" outlineLevel="1">
      <c r="A657" s="109"/>
      <c r="B657" s="109"/>
      <c r="C657" s="137" t="s">
        <v>383</v>
      </c>
      <c r="D657" s="115"/>
      <c r="E657" s="119">
        <v>371.86799999999999</v>
      </c>
      <c r="F657" s="122"/>
      <c r="G657" s="122"/>
      <c r="H657" s="122"/>
      <c r="I657" s="122"/>
      <c r="J657" s="122"/>
      <c r="K657" s="122"/>
      <c r="L657" s="122"/>
      <c r="M657" s="122"/>
      <c r="N657" s="113"/>
      <c r="O657" s="113"/>
      <c r="P657" s="113"/>
      <c r="Q657" s="113"/>
      <c r="R657" s="113"/>
      <c r="S657" s="113"/>
      <c r="T657" s="114"/>
      <c r="U657" s="113"/>
      <c r="V657" s="108"/>
      <c r="W657" s="108"/>
      <c r="X657" s="108"/>
      <c r="Y657" s="108"/>
      <c r="Z657" s="108"/>
      <c r="AA657" s="108"/>
      <c r="AB657" s="108"/>
      <c r="AC657" s="108"/>
      <c r="AD657" s="108"/>
      <c r="AE657" s="108" t="s">
        <v>124</v>
      </c>
      <c r="AF657" s="108">
        <v>0</v>
      </c>
      <c r="AG657" s="108"/>
      <c r="AH657" s="108"/>
      <c r="AI657" s="108"/>
      <c r="AJ657" s="108"/>
      <c r="AK657" s="108"/>
      <c r="AL657" s="108"/>
      <c r="AM657" s="108"/>
      <c r="AN657" s="108"/>
      <c r="AO657" s="108"/>
      <c r="AP657" s="108"/>
      <c r="AQ657" s="108"/>
      <c r="AR657" s="108"/>
      <c r="AS657" s="108"/>
      <c r="AT657" s="108"/>
      <c r="AU657" s="108"/>
      <c r="AV657" s="108"/>
      <c r="AW657" s="108"/>
      <c r="AX657" s="108"/>
      <c r="AY657" s="108"/>
      <c r="AZ657" s="108"/>
      <c r="BA657" s="108"/>
      <c r="BB657" s="108"/>
      <c r="BC657" s="108"/>
      <c r="BD657" s="108"/>
      <c r="BE657" s="108"/>
      <c r="BF657" s="108"/>
      <c r="BG657" s="108"/>
      <c r="BH657" s="108"/>
    </row>
    <row r="658" spans="1:60" outlineLevel="1">
      <c r="A658" s="109">
        <v>82</v>
      </c>
      <c r="B658" s="109" t="s">
        <v>558</v>
      </c>
      <c r="C658" s="136" t="s">
        <v>559</v>
      </c>
      <c r="D658" s="113" t="s">
        <v>220</v>
      </c>
      <c r="E658" s="118">
        <v>507.62200000000001</v>
      </c>
      <c r="F658" s="121">
        <f>H658+J658</f>
        <v>0</v>
      </c>
      <c r="G658" s="122">
        <f>ROUND(E658*F658,2)</f>
        <v>0</v>
      </c>
      <c r="H658" s="122"/>
      <c r="I658" s="122">
        <f>ROUND(E658*H658,2)</f>
        <v>0</v>
      </c>
      <c r="J658" s="122"/>
      <c r="K658" s="122">
        <f>ROUND(E658*J658,2)</f>
        <v>0</v>
      </c>
      <c r="L658" s="122">
        <v>21</v>
      </c>
      <c r="M658" s="122">
        <f>G658*(1+L658/100)</f>
        <v>0</v>
      </c>
      <c r="N658" s="113">
        <v>0</v>
      </c>
      <c r="O658" s="113">
        <f>ROUND(E658*N658,5)</f>
        <v>0</v>
      </c>
      <c r="P658" s="113">
        <v>0</v>
      </c>
      <c r="Q658" s="113">
        <f>ROUND(E658*P658,5)</f>
        <v>0</v>
      </c>
      <c r="R658" s="113"/>
      <c r="S658" s="113"/>
      <c r="T658" s="114">
        <v>2.5569999999999999</v>
      </c>
      <c r="U658" s="113">
        <f>ROUND(E658*T658,2)</f>
        <v>1297.99</v>
      </c>
      <c r="V658" s="108"/>
      <c r="W658" s="108"/>
      <c r="X658" s="108"/>
      <c r="Y658" s="108"/>
      <c r="Z658" s="108"/>
      <c r="AA658" s="108"/>
      <c r="AB658" s="108"/>
      <c r="AC658" s="108"/>
      <c r="AD658" s="108"/>
      <c r="AE658" s="108" t="s">
        <v>122</v>
      </c>
      <c r="AF658" s="108"/>
      <c r="AG658" s="108"/>
      <c r="AH658" s="108"/>
      <c r="AI658" s="108"/>
      <c r="AJ658" s="108"/>
      <c r="AK658" s="108"/>
      <c r="AL658" s="108"/>
      <c r="AM658" s="108"/>
      <c r="AN658" s="108"/>
      <c r="AO658" s="108"/>
      <c r="AP658" s="108"/>
      <c r="AQ658" s="108"/>
      <c r="AR658" s="108"/>
      <c r="AS658" s="108"/>
      <c r="AT658" s="108"/>
      <c r="AU658" s="108"/>
      <c r="AV658" s="108"/>
      <c r="AW658" s="108"/>
      <c r="AX658" s="108"/>
      <c r="AY658" s="108"/>
      <c r="AZ658" s="108"/>
      <c r="BA658" s="108"/>
      <c r="BB658" s="108"/>
      <c r="BC658" s="108"/>
      <c r="BD658" s="108"/>
      <c r="BE658" s="108"/>
      <c r="BF658" s="108"/>
      <c r="BG658" s="108"/>
      <c r="BH658" s="108"/>
    </row>
    <row r="659" spans="1:60" outlineLevel="1">
      <c r="A659" s="109"/>
      <c r="B659" s="109"/>
      <c r="C659" s="137" t="s">
        <v>560</v>
      </c>
      <c r="D659" s="115"/>
      <c r="E659" s="119">
        <v>507.62200000000001</v>
      </c>
      <c r="F659" s="122"/>
      <c r="G659" s="122"/>
      <c r="H659" s="122"/>
      <c r="I659" s="122"/>
      <c r="J659" s="122"/>
      <c r="K659" s="122"/>
      <c r="L659" s="122"/>
      <c r="M659" s="122"/>
      <c r="N659" s="113"/>
      <c r="O659" s="113"/>
      <c r="P659" s="113"/>
      <c r="Q659" s="113"/>
      <c r="R659" s="113"/>
      <c r="S659" s="113"/>
      <c r="T659" s="114"/>
      <c r="U659" s="113"/>
      <c r="V659" s="108"/>
      <c r="W659" s="108"/>
      <c r="X659" s="108"/>
      <c r="Y659" s="108"/>
      <c r="Z659" s="108"/>
      <c r="AA659" s="108"/>
      <c r="AB659" s="108"/>
      <c r="AC659" s="108"/>
      <c r="AD659" s="108"/>
      <c r="AE659" s="108" t="s">
        <v>124</v>
      </c>
      <c r="AF659" s="108">
        <v>0</v>
      </c>
      <c r="AG659" s="108"/>
      <c r="AH659" s="108"/>
      <c r="AI659" s="108"/>
      <c r="AJ659" s="108"/>
      <c r="AK659" s="108"/>
      <c r="AL659" s="108"/>
      <c r="AM659" s="108"/>
      <c r="AN659" s="108"/>
      <c r="AO659" s="108"/>
      <c r="AP659" s="108"/>
      <c r="AQ659" s="108"/>
      <c r="AR659" s="108"/>
      <c r="AS659" s="108"/>
      <c r="AT659" s="108"/>
      <c r="AU659" s="108"/>
      <c r="AV659" s="108"/>
      <c r="AW659" s="108"/>
      <c r="AX659" s="108"/>
      <c r="AY659" s="108"/>
      <c r="AZ659" s="108"/>
      <c r="BA659" s="108"/>
      <c r="BB659" s="108"/>
      <c r="BC659" s="108"/>
      <c r="BD659" s="108"/>
      <c r="BE659" s="108"/>
      <c r="BF659" s="108"/>
      <c r="BG659" s="108"/>
      <c r="BH659" s="108"/>
    </row>
    <row r="660" spans="1:60">
      <c r="A660" s="110" t="s">
        <v>117</v>
      </c>
      <c r="B660" s="110" t="s">
        <v>76</v>
      </c>
      <c r="C660" s="138" t="s">
        <v>77</v>
      </c>
      <c r="D660" s="116"/>
      <c r="E660" s="120"/>
      <c r="F660" s="123"/>
      <c r="G660" s="123">
        <f>SUMIF(AE661:AE662,"&lt;&gt;NOR",G661:G662)</f>
        <v>0</v>
      </c>
      <c r="H660" s="123"/>
      <c r="I660" s="123">
        <f>SUM(I661:I662)</f>
        <v>0</v>
      </c>
      <c r="J660" s="123"/>
      <c r="K660" s="123">
        <f>SUM(K661:K662)</f>
        <v>0</v>
      </c>
      <c r="L660" s="123"/>
      <c r="M660" s="123">
        <f>SUM(M661:M662)</f>
        <v>0</v>
      </c>
      <c r="N660" s="116"/>
      <c r="O660" s="116">
        <f>SUM(O661:O662)</f>
        <v>0.15</v>
      </c>
      <c r="P660" s="116"/>
      <c r="Q660" s="116">
        <f>SUM(Q661:Q662)</f>
        <v>0</v>
      </c>
      <c r="R660" s="116"/>
      <c r="S660" s="116"/>
      <c r="T660" s="117"/>
      <c r="U660" s="116">
        <f>SUM(U661:U662)</f>
        <v>330.45</v>
      </c>
      <c r="AE660" t="s">
        <v>118</v>
      </c>
    </row>
    <row r="661" spans="1:60" ht="20.45" outlineLevel="1">
      <c r="A661" s="109">
        <v>83</v>
      </c>
      <c r="B661" s="109" t="s">
        <v>561</v>
      </c>
      <c r="C661" s="136" t="s">
        <v>562</v>
      </c>
      <c r="D661" s="113" t="s">
        <v>339</v>
      </c>
      <c r="E661" s="118">
        <v>125</v>
      </c>
      <c r="F661" s="121">
        <f>H661+J661</f>
        <v>0</v>
      </c>
      <c r="G661" s="122">
        <f>ROUND(E661*F661,2)</f>
        <v>0</v>
      </c>
      <c r="H661" s="122"/>
      <c r="I661" s="122">
        <f>ROUND(E661*H661,2)</f>
        <v>0</v>
      </c>
      <c r="J661" s="122"/>
      <c r="K661" s="122">
        <f>ROUND(E661*J661,2)</f>
        <v>0</v>
      </c>
      <c r="L661" s="122">
        <v>21</v>
      </c>
      <c r="M661" s="122">
        <f>G661*(1+L661/100)</f>
        <v>0</v>
      </c>
      <c r="N661" s="113">
        <v>1.1999999999999999E-3</v>
      </c>
      <c r="O661" s="113">
        <f>ROUND(E661*N661,5)</f>
        <v>0.15</v>
      </c>
      <c r="P661" s="113">
        <v>0</v>
      </c>
      <c r="Q661" s="113">
        <f>ROUND(E661*P661,5)</f>
        <v>0</v>
      </c>
      <c r="R661" s="113"/>
      <c r="S661" s="113"/>
      <c r="T661" s="114">
        <v>2.64</v>
      </c>
      <c r="U661" s="113">
        <f>ROUND(E661*T661,2)</f>
        <v>330</v>
      </c>
      <c r="V661" s="108"/>
      <c r="W661" s="108"/>
      <c r="X661" s="108"/>
      <c r="Y661" s="108"/>
      <c r="Z661" s="108"/>
      <c r="AA661" s="108"/>
      <c r="AB661" s="108"/>
      <c r="AC661" s="108"/>
      <c r="AD661" s="108"/>
      <c r="AE661" s="108" t="s">
        <v>122</v>
      </c>
      <c r="AF661" s="108"/>
      <c r="AG661" s="108"/>
      <c r="AH661" s="108"/>
      <c r="AI661" s="108"/>
      <c r="AJ661" s="108"/>
      <c r="AK661" s="108"/>
      <c r="AL661" s="108"/>
      <c r="AM661" s="108"/>
      <c r="AN661" s="108"/>
      <c r="AO661" s="108"/>
      <c r="AP661" s="108"/>
      <c r="AQ661" s="108"/>
      <c r="AR661" s="108"/>
      <c r="AS661" s="108"/>
      <c r="AT661" s="108"/>
      <c r="AU661" s="108"/>
      <c r="AV661" s="108"/>
      <c r="AW661" s="108"/>
      <c r="AX661" s="108"/>
      <c r="AY661" s="108"/>
      <c r="AZ661" s="108"/>
      <c r="BA661" s="108"/>
      <c r="BB661" s="108"/>
      <c r="BC661" s="108"/>
      <c r="BD661" s="108"/>
      <c r="BE661" s="108"/>
      <c r="BF661" s="108"/>
      <c r="BG661" s="108"/>
      <c r="BH661" s="108"/>
    </row>
    <row r="662" spans="1:60" outlineLevel="1">
      <c r="A662" s="109">
        <v>84</v>
      </c>
      <c r="B662" s="109" t="s">
        <v>563</v>
      </c>
      <c r="C662" s="136" t="s">
        <v>564</v>
      </c>
      <c r="D662" s="113" t="s">
        <v>220</v>
      </c>
      <c r="E662" s="118">
        <v>0.15</v>
      </c>
      <c r="F662" s="121">
        <f>H662+J662</f>
        <v>0</v>
      </c>
      <c r="G662" s="122">
        <f>ROUND(E662*F662,2)</f>
        <v>0</v>
      </c>
      <c r="H662" s="122"/>
      <c r="I662" s="122">
        <f>ROUND(E662*H662,2)</f>
        <v>0</v>
      </c>
      <c r="J662" s="122"/>
      <c r="K662" s="122">
        <f>ROUND(E662*J662,2)</f>
        <v>0</v>
      </c>
      <c r="L662" s="122">
        <v>21</v>
      </c>
      <c r="M662" s="122">
        <f>G662*(1+L662/100)</f>
        <v>0</v>
      </c>
      <c r="N662" s="113">
        <v>0</v>
      </c>
      <c r="O662" s="113">
        <f>ROUND(E662*N662,5)</f>
        <v>0</v>
      </c>
      <c r="P662" s="113">
        <v>0</v>
      </c>
      <c r="Q662" s="113">
        <f>ROUND(E662*P662,5)</f>
        <v>0</v>
      </c>
      <c r="R662" s="113"/>
      <c r="S662" s="113"/>
      <c r="T662" s="114">
        <v>3.016</v>
      </c>
      <c r="U662" s="113">
        <f>ROUND(E662*T662,2)</f>
        <v>0.45</v>
      </c>
      <c r="V662" s="108"/>
      <c r="W662" s="108"/>
      <c r="X662" s="108"/>
      <c r="Y662" s="108"/>
      <c r="Z662" s="108"/>
      <c r="AA662" s="108"/>
      <c r="AB662" s="108"/>
      <c r="AC662" s="108"/>
      <c r="AD662" s="108"/>
      <c r="AE662" s="108" t="s">
        <v>122</v>
      </c>
      <c r="AF662" s="108"/>
      <c r="AG662" s="108"/>
      <c r="AH662" s="108"/>
      <c r="AI662" s="108"/>
      <c r="AJ662" s="108"/>
      <c r="AK662" s="108"/>
      <c r="AL662" s="108"/>
      <c r="AM662" s="108"/>
      <c r="AN662" s="108"/>
      <c r="AO662" s="108"/>
      <c r="AP662" s="108"/>
      <c r="AQ662" s="108"/>
      <c r="AR662" s="108"/>
      <c r="AS662" s="108"/>
      <c r="AT662" s="108"/>
      <c r="AU662" s="108"/>
      <c r="AV662" s="108"/>
      <c r="AW662" s="108"/>
      <c r="AX662" s="108"/>
      <c r="AY662" s="108"/>
      <c r="AZ662" s="108"/>
      <c r="BA662" s="108"/>
      <c r="BB662" s="108"/>
      <c r="BC662" s="108"/>
      <c r="BD662" s="108"/>
      <c r="BE662" s="108"/>
      <c r="BF662" s="108"/>
      <c r="BG662" s="108"/>
      <c r="BH662" s="108"/>
    </row>
    <row r="663" spans="1:60">
      <c r="A663" s="110" t="s">
        <v>117</v>
      </c>
      <c r="B663" s="110" t="s">
        <v>78</v>
      </c>
      <c r="C663" s="138" t="s">
        <v>79</v>
      </c>
      <c r="D663" s="116"/>
      <c r="E663" s="120"/>
      <c r="F663" s="123"/>
      <c r="G663" s="123">
        <f>SUMIF(AE664:AE665,"&lt;&gt;NOR",G664:G665)</f>
        <v>0</v>
      </c>
      <c r="H663" s="123"/>
      <c r="I663" s="123">
        <f>SUM(I664:I665)</f>
        <v>0</v>
      </c>
      <c r="J663" s="123"/>
      <c r="K663" s="123">
        <f>SUM(K664:K665)</f>
        <v>0</v>
      </c>
      <c r="L663" s="123"/>
      <c r="M663" s="123">
        <f>SUM(M664:M665)</f>
        <v>0</v>
      </c>
      <c r="N663" s="116"/>
      <c r="O663" s="116">
        <f>SUM(O664:O665)</f>
        <v>1.4211100000000001</v>
      </c>
      <c r="P663" s="116"/>
      <c r="Q663" s="116">
        <f>SUM(Q664:Q665)</f>
        <v>0</v>
      </c>
      <c r="R663" s="116"/>
      <c r="S663" s="116"/>
      <c r="T663" s="117"/>
      <c r="U663" s="116">
        <f>SUM(U664:U665)</f>
        <v>555.52</v>
      </c>
      <c r="AE663" t="s">
        <v>118</v>
      </c>
    </row>
    <row r="664" spans="1:60" ht="20.45" outlineLevel="1">
      <c r="A664" s="109">
        <v>85</v>
      </c>
      <c r="B664" s="109" t="s">
        <v>565</v>
      </c>
      <c r="C664" s="136" t="s">
        <v>566</v>
      </c>
      <c r="D664" s="113" t="s">
        <v>132</v>
      </c>
      <c r="E664" s="118">
        <v>6459.5856000000003</v>
      </c>
      <c r="F664" s="121">
        <f>H664+J664</f>
        <v>0</v>
      </c>
      <c r="G664" s="122">
        <f>ROUND(E664*F664,2)</f>
        <v>0</v>
      </c>
      <c r="H664" s="122"/>
      <c r="I664" s="122">
        <f>ROUND(E664*H664,2)</f>
        <v>0</v>
      </c>
      <c r="J664" s="122"/>
      <c r="K664" s="122">
        <f>ROUND(E664*J664,2)</f>
        <v>0</v>
      </c>
      <c r="L664" s="122">
        <v>21</v>
      </c>
      <c r="M664" s="122">
        <f>G664*(1+L664/100)</f>
        <v>0</v>
      </c>
      <c r="N664" s="113">
        <v>2.2000000000000001E-4</v>
      </c>
      <c r="O664" s="113">
        <f>ROUND(E664*N664,5)</f>
        <v>1.4211100000000001</v>
      </c>
      <c r="P664" s="113">
        <v>0</v>
      </c>
      <c r="Q664" s="113">
        <f>ROUND(E664*P664,5)</f>
        <v>0</v>
      </c>
      <c r="R664" s="113"/>
      <c r="S664" s="113"/>
      <c r="T664" s="114">
        <v>8.5999999999999993E-2</v>
      </c>
      <c r="U664" s="113">
        <f>ROUND(E664*T664,2)</f>
        <v>555.52</v>
      </c>
      <c r="V664" s="108"/>
      <c r="W664" s="108"/>
      <c r="X664" s="108"/>
      <c r="Y664" s="108"/>
      <c r="Z664" s="108"/>
      <c r="AA664" s="108"/>
      <c r="AB664" s="108"/>
      <c r="AC664" s="108"/>
      <c r="AD664" s="108"/>
      <c r="AE664" s="108" t="s">
        <v>122</v>
      </c>
      <c r="AF664" s="108"/>
      <c r="AG664" s="108"/>
      <c r="AH664" s="108"/>
      <c r="AI664" s="108"/>
      <c r="AJ664" s="108"/>
      <c r="AK664" s="108"/>
      <c r="AL664" s="108"/>
      <c r="AM664" s="108"/>
      <c r="AN664" s="108"/>
      <c r="AO664" s="108"/>
      <c r="AP664" s="108"/>
      <c r="AQ664" s="108"/>
      <c r="AR664" s="108"/>
      <c r="AS664" s="108"/>
      <c r="AT664" s="108"/>
      <c r="AU664" s="108"/>
      <c r="AV664" s="108"/>
      <c r="AW664" s="108"/>
      <c r="AX664" s="108"/>
      <c r="AY664" s="108"/>
      <c r="AZ664" s="108"/>
      <c r="BA664" s="108"/>
      <c r="BB664" s="108"/>
      <c r="BC664" s="108"/>
      <c r="BD664" s="108"/>
      <c r="BE664" s="108"/>
      <c r="BF664" s="108"/>
      <c r="BG664" s="108"/>
      <c r="BH664" s="108"/>
    </row>
    <row r="665" spans="1:60" outlineLevel="1">
      <c r="A665" s="109"/>
      <c r="B665" s="109"/>
      <c r="C665" s="137" t="s">
        <v>567</v>
      </c>
      <c r="D665" s="115"/>
      <c r="E665" s="119">
        <v>6459.5856000000003</v>
      </c>
      <c r="F665" s="122"/>
      <c r="G665" s="122"/>
      <c r="H665" s="122"/>
      <c r="I665" s="122"/>
      <c r="J665" s="122"/>
      <c r="K665" s="122"/>
      <c r="L665" s="122"/>
      <c r="M665" s="122"/>
      <c r="N665" s="113"/>
      <c r="O665" s="113"/>
      <c r="P665" s="113"/>
      <c r="Q665" s="113"/>
      <c r="R665" s="113"/>
      <c r="S665" s="113"/>
      <c r="T665" s="114"/>
      <c r="U665" s="113"/>
      <c r="V665" s="108"/>
      <c r="W665" s="108"/>
      <c r="X665" s="108"/>
      <c r="Y665" s="108"/>
      <c r="Z665" s="108"/>
      <c r="AA665" s="108"/>
      <c r="AB665" s="108"/>
      <c r="AC665" s="108"/>
      <c r="AD665" s="108"/>
      <c r="AE665" s="108" t="s">
        <v>124</v>
      </c>
      <c r="AF665" s="108">
        <v>0</v>
      </c>
      <c r="AG665" s="108"/>
      <c r="AH665" s="108"/>
      <c r="AI665" s="108"/>
      <c r="AJ665" s="108"/>
      <c r="AK665" s="108"/>
      <c r="AL665" s="108"/>
      <c r="AM665" s="108"/>
      <c r="AN665" s="108"/>
      <c r="AO665" s="108"/>
      <c r="AP665" s="108"/>
      <c r="AQ665" s="108"/>
      <c r="AR665" s="108"/>
      <c r="AS665" s="108"/>
      <c r="AT665" s="108"/>
      <c r="AU665" s="108"/>
      <c r="AV665" s="108"/>
      <c r="AW665" s="108"/>
      <c r="AX665" s="108"/>
      <c r="AY665" s="108"/>
      <c r="AZ665" s="108"/>
      <c r="BA665" s="108"/>
      <c r="BB665" s="108"/>
      <c r="BC665" s="108"/>
      <c r="BD665" s="108"/>
      <c r="BE665" s="108"/>
      <c r="BF665" s="108"/>
      <c r="BG665" s="108"/>
      <c r="BH665" s="108"/>
    </row>
    <row r="666" spans="1:60">
      <c r="A666" s="110" t="s">
        <v>117</v>
      </c>
      <c r="B666" s="110" t="s">
        <v>80</v>
      </c>
      <c r="C666" s="138" t="s">
        <v>81</v>
      </c>
      <c r="D666" s="116"/>
      <c r="E666" s="120"/>
      <c r="F666" s="123"/>
      <c r="G666" s="123">
        <f>SUMIF(AE667:AE668,"&lt;&gt;NOR",G667:G668)</f>
        <v>0</v>
      </c>
      <c r="H666" s="123"/>
      <c r="I666" s="123">
        <f>SUM(I667:I668)</f>
        <v>0</v>
      </c>
      <c r="J666" s="123"/>
      <c r="K666" s="123">
        <f>SUM(K667:K668)</f>
        <v>0</v>
      </c>
      <c r="L666" s="123"/>
      <c r="M666" s="123">
        <f>SUM(M667:M668)</f>
        <v>0</v>
      </c>
      <c r="N666" s="116"/>
      <c r="O666" s="116">
        <f>SUM(O667:O668)</f>
        <v>0.10053999999999999</v>
      </c>
      <c r="P666" s="116"/>
      <c r="Q666" s="116">
        <f>SUM(Q667:Q668)</f>
        <v>0</v>
      </c>
      <c r="R666" s="116"/>
      <c r="S666" s="116"/>
      <c r="T666" s="117"/>
      <c r="U666" s="116">
        <f>SUM(U667:U668)</f>
        <v>9.64</v>
      </c>
      <c r="AE666" t="s">
        <v>118</v>
      </c>
    </row>
    <row r="667" spans="1:60" ht="20.45" outlineLevel="1">
      <c r="A667" s="109">
        <v>86</v>
      </c>
      <c r="B667" s="109" t="s">
        <v>568</v>
      </c>
      <c r="C667" s="136" t="s">
        <v>569</v>
      </c>
      <c r="D667" s="113" t="s">
        <v>339</v>
      </c>
      <c r="E667" s="118">
        <v>14</v>
      </c>
      <c r="F667" s="121">
        <f>H667+J667</f>
        <v>0</v>
      </c>
      <c r="G667" s="122">
        <f>ROUND(E667*F667,2)</f>
        <v>0</v>
      </c>
      <c r="H667" s="122"/>
      <c r="I667" s="122">
        <f>ROUND(E667*H667,2)</f>
        <v>0</v>
      </c>
      <c r="J667" s="122"/>
      <c r="K667" s="122">
        <f>ROUND(E667*J667,2)</f>
        <v>0</v>
      </c>
      <c r="L667" s="122">
        <v>21</v>
      </c>
      <c r="M667" s="122">
        <f>G667*(1+L667/100)</f>
        <v>0</v>
      </c>
      <c r="N667" s="113">
        <v>6.4999999999999997E-3</v>
      </c>
      <c r="O667" s="113">
        <f>ROUND(E667*N667,5)</f>
        <v>9.0999999999999998E-2</v>
      </c>
      <c r="P667" s="113">
        <v>0</v>
      </c>
      <c r="Q667" s="113">
        <f>ROUND(E667*P667,5)</f>
        <v>0</v>
      </c>
      <c r="R667" s="113"/>
      <c r="S667" s="113"/>
      <c r="T667" s="114">
        <v>0.48532999999999998</v>
      </c>
      <c r="U667" s="113">
        <f>ROUND(E667*T667,2)</f>
        <v>6.79</v>
      </c>
      <c r="V667" s="108"/>
      <c r="W667" s="108"/>
      <c r="X667" s="108"/>
      <c r="Y667" s="108"/>
      <c r="Z667" s="108"/>
      <c r="AA667" s="108"/>
      <c r="AB667" s="108"/>
      <c r="AC667" s="108"/>
      <c r="AD667" s="108"/>
      <c r="AE667" s="108" t="s">
        <v>122</v>
      </c>
      <c r="AF667" s="108"/>
      <c r="AG667" s="108"/>
      <c r="AH667" s="108"/>
      <c r="AI667" s="108"/>
      <c r="AJ667" s="108"/>
      <c r="AK667" s="108"/>
      <c r="AL667" s="108"/>
      <c r="AM667" s="108"/>
      <c r="AN667" s="108"/>
      <c r="AO667" s="108"/>
      <c r="AP667" s="108"/>
      <c r="AQ667" s="108"/>
      <c r="AR667" s="108"/>
      <c r="AS667" s="108"/>
      <c r="AT667" s="108"/>
      <c r="AU667" s="108"/>
      <c r="AV667" s="108"/>
      <c r="AW667" s="108"/>
      <c r="AX667" s="108"/>
      <c r="AY667" s="108"/>
      <c r="AZ667" s="108"/>
      <c r="BA667" s="108"/>
      <c r="BB667" s="108"/>
      <c r="BC667" s="108"/>
      <c r="BD667" s="108"/>
      <c r="BE667" s="108"/>
      <c r="BF667" s="108"/>
      <c r="BG667" s="108"/>
      <c r="BH667" s="108"/>
    </row>
    <row r="668" spans="1:60" ht="20.45" outlineLevel="1">
      <c r="A668" s="109">
        <v>87</v>
      </c>
      <c r="B668" s="109" t="s">
        <v>570</v>
      </c>
      <c r="C668" s="136" t="s">
        <v>571</v>
      </c>
      <c r="D668" s="113" t="s">
        <v>339</v>
      </c>
      <c r="E668" s="118">
        <v>3</v>
      </c>
      <c r="F668" s="121">
        <f>H668+J668</f>
        <v>0</v>
      </c>
      <c r="G668" s="122">
        <f>ROUND(E668*F668,2)</f>
        <v>0</v>
      </c>
      <c r="H668" s="122"/>
      <c r="I668" s="122">
        <f>ROUND(E668*H668,2)</f>
        <v>0</v>
      </c>
      <c r="J668" s="122"/>
      <c r="K668" s="122">
        <f>ROUND(E668*J668,2)</f>
        <v>0</v>
      </c>
      <c r="L668" s="122">
        <v>21</v>
      </c>
      <c r="M668" s="122">
        <f>G668*(1+L668/100)</f>
        <v>0</v>
      </c>
      <c r="N668" s="113">
        <v>3.1800000000000001E-3</v>
      </c>
      <c r="O668" s="113">
        <f>ROUND(E668*N668,5)</f>
        <v>9.5399999999999999E-3</v>
      </c>
      <c r="P668" s="113">
        <v>0</v>
      </c>
      <c r="Q668" s="113">
        <f>ROUND(E668*P668,5)</f>
        <v>0</v>
      </c>
      <c r="R668" s="113"/>
      <c r="S668" s="113"/>
      <c r="T668" s="114">
        <v>0.94950000000000001</v>
      </c>
      <c r="U668" s="113">
        <f>ROUND(E668*T668,2)</f>
        <v>2.85</v>
      </c>
      <c r="V668" s="108"/>
      <c r="W668" s="108"/>
      <c r="X668" s="108"/>
      <c r="Y668" s="108"/>
      <c r="Z668" s="108"/>
      <c r="AA668" s="108"/>
      <c r="AB668" s="108"/>
      <c r="AC668" s="108"/>
      <c r="AD668" s="108"/>
      <c r="AE668" s="108" t="s">
        <v>122</v>
      </c>
      <c r="AF668" s="108"/>
      <c r="AG668" s="108"/>
      <c r="AH668" s="108"/>
      <c r="AI668" s="108"/>
      <c r="AJ668" s="108"/>
      <c r="AK668" s="108"/>
      <c r="AL668" s="108"/>
      <c r="AM668" s="108"/>
      <c r="AN668" s="108"/>
      <c r="AO668" s="108"/>
      <c r="AP668" s="108"/>
      <c r="AQ668" s="108"/>
      <c r="AR668" s="108"/>
      <c r="AS668" s="108"/>
      <c r="AT668" s="108"/>
      <c r="AU668" s="108"/>
      <c r="AV668" s="108"/>
      <c r="AW668" s="108"/>
      <c r="AX668" s="108"/>
      <c r="AY668" s="108"/>
      <c r="AZ668" s="108"/>
      <c r="BA668" s="108"/>
      <c r="BB668" s="108"/>
      <c r="BC668" s="108"/>
      <c r="BD668" s="108"/>
      <c r="BE668" s="108"/>
      <c r="BF668" s="108"/>
      <c r="BG668" s="108"/>
      <c r="BH668" s="108"/>
    </row>
    <row r="669" spans="1:60">
      <c r="A669" s="110" t="s">
        <v>117</v>
      </c>
      <c r="B669" s="110" t="s">
        <v>82</v>
      </c>
      <c r="C669" s="138" t="s">
        <v>83</v>
      </c>
      <c r="D669" s="116"/>
      <c r="E669" s="120"/>
      <c r="F669" s="123"/>
      <c r="G669" s="123">
        <f>SUMIF(AE670:AE680,"&lt;&gt;NOR",G670:G680)</f>
        <v>0</v>
      </c>
      <c r="H669" s="123"/>
      <c r="I669" s="123">
        <f>SUM(I670:I680)</f>
        <v>0</v>
      </c>
      <c r="J669" s="123"/>
      <c r="K669" s="123">
        <f>SUM(K670:K680)</f>
        <v>0</v>
      </c>
      <c r="L669" s="123"/>
      <c r="M669" s="123">
        <f>SUM(M670:M680)</f>
        <v>0</v>
      </c>
      <c r="N669" s="116"/>
      <c r="O669" s="116">
        <f>SUM(O670:O680)</f>
        <v>0.15467</v>
      </c>
      <c r="P669" s="116"/>
      <c r="Q669" s="116">
        <f>SUM(Q670:Q680)</f>
        <v>0</v>
      </c>
      <c r="R669" s="116"/>
      <c r="S669" s="116"/>
      <c r="T669" s="117"/>
      <c r="U669" s="116">
        <f>SUM(U670:U680)</f>
        <v>256.27</v>
      </c>
      <c r="AE669" t="s">
        <v>118</v>
      </c>
    </row>
    <row r="670" spans="1:60" outlineLevel="1">
      <c r="A670" s="109">
        <v>88</v>
      </c>
      <c r="B670" s="109" t="s">
        <v>572</v>
      </c>
      <c r="C670" s="136" t="s">
        <v>573</v>
      </c>
      <c r="D670" s="113" t="s">
        <v>339</v>
      </c>
      <c r="E670" s="118">
        <v>17</v>
      </c>
      <c r="F670" s="121">
        <f>H670+J670</f>
        <v>0</v>
      </c>
      <c r="G670" s="122">
        <f>ROUND(E670*F670,2)</f>
        <v>0</v>
      </c>
      <c r="H670" s="122"/>
      <c r="I670" s="122">
        <f>ROUND(E670*H670,2)</f>
        <v>0</v>
      </c>
      <c r="J670" s="122"/>
      <c r="K670" s="122">
        <f>ROUND(E670*J670,2)</f>
        <v>0</v>
      </c>
      <c r="L670" s="122">
        <v>21</v>
      </c>
      <c r="M670" s="122">
        <f>G670*(1+L670/100)</f>
        <v>0</v>
      </c>
      <c r="N670" s="113">
        <v>0</v>
      </c>
      <c r="O670" s="113">
        <f>ROUND(E670*N670,5)</f>
        <v>0</v>
      </c>
      <c r="P670" s="113">
        <v>0</v>
      </c>
      <c r="Q670" s="113">
        <f>ROUND(E670*P670,5)</f>
        <v>0</v>
      </c>
      <c r="R670" s="113"/>
      <c r="S670" s="113"/>
      <c r="T670" s="114">
        <v>0.65</v>
      </c>
      <c r="U670" s="113">
        <f>ROUND(E670*T670,2)</f>
        <v>11.05</v>
      </c>
      <c r="V670" s="108"/>
      <c r="W670" s="108"/>
      <c r="X670" s="108"/>
      <c r="Y670" s="108"/>
      <c r="Z670" s="108"/>
      <c r="AA670" s="108"/>
      <c r="AB670" s="108"/>
      <c r="AC670" s="108"/>
      <c r="AD670" s="108"/>
      <c r="AE670" s="108" t="s">
        <v>122</v>
      </c>
      <c r="AF670" s="108"/>
      <c r="AG670" s="108"/>
      <c r="AH670" s="108"/>
      <c r="AI670" s="108"/>
      <c r="AJ670" s="108"/>
      <c r="AK670" s="108"/>
      <c r="AL670" s="108"/>
      <c r="AM670" s="108"/>
      <c r="AN670" s="108"/>
      <c r="AO670" s="108"/>
      <c r="AP670" s="108"/>
      <c r="AQ670" s="108"/>
      <c r="AR670" s="108"/>
      <c r="AS670" s="108"/>
      <c r="AT670" s="108"/>
      <c r="AU670" s="108"/>
      <c r="AV670" s="108"/>
      <c r="AW670" s="108"/>
      <c r="AX670" s="108"/>
      <c r="AY670" s="108"/>
      <c r="AZ670" s="108"/>
      <c r="BA670" s="108"/>
      <c r="BB670" s="108"/>
      <c r="BC670" s="108"/>
      <c r="BD670" s="108"/>
      <c r="BE670" s="108"/>
      <c r="BF670" s="108"/>
      <c r="BG670" s="108"/>
      <c r="BH670" s="108"/>
    </row>
    <row r="671" spans="1:60" outlineLevel="1">
      <c r="A671" s="109">
        <v>89</v>
      </c>
      <c r="B671" s="109" t="s">
        <v>574</v>
      </c>
      <c r="C671" s="136" t="s">
        <v>575</v>
      </c>
      <c r="D671" s="113" t="s">
        <v>212</v>
      </c>
      <c r="E671" s="118">
        <v>329.08</v>
      </c>
      <c r="F671" s="121">
        <f>H671+J671</f>
        <v>0</v>
      </c>
      <c r="G671" s="122">
        <f>ROUND(E671*F671,2)</f>
        <v>0</v>
      </c>
      <c r="H671" s="122"/>
      <c r="I671" s="122">
        <f>ROUND(E671*H671,2)</f>
        <v>0</v>
      </c>
      <c r="J671" s="122"/>
      <c r="K671" s="122">
        <f>ROUND(E671*J671,2)</f>
        <v>0</v>
      </c>
      <c r="L671" s="122">
        <v>21</v>
      </c>
      <c r="M671" s="122">
        <f>G671*(1+L671/100)</f>
        <v>0</v>
      </c>
      <c r="N671" s="113">
        <v>0</v>
      </c>
      <c r="O671" s="113">
        <f>ROUND(E671*N671,5)</f>
        <v>0</v>
      </c>
      <c r="P671" s="113">
        <v>0</v>
      </c>
      <c r="Q671" s="113">
        <f>ROUND(E671*P671,5)</f>
        <v>0</v>
      </c>
      <c r="R671" s="113"/>
      <c r="S671" s="113"/>
      <c r="T671" s="114">
        <v>0.248</v>
      </c>
      <c r="U671" s="113">
        <f>ROUND(E671*T671,2)</f>
        <v>81.61</v>
      </c>
      <c r="V671" s="108"/>
      <c r="W671" s="108"/>
      <c r="X671" s="108"/>
      <c r="Y671" s="108"/>
      <c r="Z671" s="108"/>
      <c r="AA671" s="108"/>
      <c r="AB671" s="108"/>
      <c r="AC671" s="108"/>
      <c r="AD671" s="108"/>
      <c r="AE671" s="108" t="s">
        <v>122</v>
      </c>
      <c r="AF671" s="108"/>
      <c r="AG671" s="108"/>
      <c r="AH671" s="108"/>
      <c r="AI671" s="108"/>
      <c r="AJ671" s="108"/>
      <c r="AK671" s="108"/>
      <c r="AL671" s="108"/>
      <c r="AM671" s="108"/>
      <c r="AN671" s="108"/>
      <c r="AO671" s="108"/>
      <c r="AP671" s="108"/>
      <c r="AQ671" s="108"/>
      <c r="AR671" s="108"/>
      <c r="AS671" s="108"/>
      <c r="AT671" s="108"/>
      <c r="AU671" s="108"/>
      <c r="AV671" s="108"/>
      <c r="AW671" s="108"/>
      <c r="AX671" s="108"/>
      <c r="AY671" s="108"/>
      <c r="AZ671" s="108"/>
      <c r="BA671" s="108"/>
      <c r="BB671" s="108"/>
      <c r="BC671" s="108"/>
      <c r="BD671" s="108"/>
      <c r="BE671" s="108"/>
      <c r="BF671" s="108"/>
      <c r="BG671" s="108"/>
      <c r="BH671" s="108"/>
    </row>
    <row r="672" spans="1:60" outlineLevel="1">
      <c r="A672" s="109"/>
      <c r="B672" s="109"/>
      <c r="C672" s="137" t="s">
        <v>576</v>
      </c>
      <c r="D672" s="115"/>
      <c r="E672" s="119">
        <v>133.94</v>
      </c>
      <c r="F672" s="122"/>
      <c r="G672" s="122"/>
      <c r="H672" s="122"/>
      <c r="I672" s="122"/>
      <c r="J672" s="122"/>
      <c r="K672" s="122"/>
      <c r="L672" s="122"/>
      <c r="M672" s="122"/>
      <c r="N672" s="113"/>
      <c r="O672" s="113"/>
      <c r="P672" s="113"/>
      <c r="Q672" s="113"/>
      <c r="R672" s="113"/>
      <c r="S672" s="113"/>
      <c r="T672" s="114"/>
      <c r="U672" s="113"/>
      <c r="V672" s="108"/>
      <c r="W672" s="108"/>
      <c r="X672" s="108"/>
      <c r="Y672" s="108"/>
      <c r="Z672" s="108"/>
      <c r="AA672" s="108"/>
      <c r="AB672" s="108"/>
      <c r="AC672" s="108"/>
      <c r="AD672" s="108"/>
      <c r="AE672" s="108" t="s">
        <v>124</v>
      </c>
      <c r="AF672" s="108">
        <v>0</v>
      </c>
      <c r="AG672" s="108"/>
      <c r="AH672" s="108"/>
      <c r="AI672" s="108"/>
      <c r="AJ672" s="108"/>
      <c r="AK672" s="108"/>
      <c r="AL672" s="108"/>
      <c r="AM672" s="108"/>
      <c r="AN672" s="108"/>
      <c r="AO672" s="108"/>
      <c r="AP672" s="108"/>
      <c r="AQ672" s="108"/>
      <c r="AR672" s="108"/>
      <c r="AS672" s="108"/>
      <c r="AT672" s="108"/>
      <c r="AU672" s="108"/>
      <c r="AV672" s="108"/>
      <c r="AW672" s="108"/>
      <c r="AX672" s="108"/>
      <c r="AY672" s="108"/>
      <c r="AZ672" s="108"/>
      <c r="BA672" s="108"/>
      <c r="BB672" s="108"/>
      <c r="BC672" s="108"/>
      <c r="BD672" s="108"/>
      <c r="BE672" s="108"/>
      <c r="BF672" s="108"/>
      <c r="BG672" s="108"/>
      <c r="BH672" s="108"/>
    </row>
    <row r="673" spans="1:60" outlineLevel="1">
      <c r="A673" s="109"/>
      <c r="B673" s="109"/>
      <c r="C673" s="137" t="s">
        <v>577</v>
      </c>
      <c r="D673" s="115"/>
      <c r="E673" s="119">
        <v>43</v>
      </c>
      <c r="F673" s="122"/>
      <c r="G673" s="122"/>
      <c r="H673" s="122"/>
      <c r="I673" s="122"/>
      <c r="J673" s="122"/>
      <c r="K673" s="122"/>
      <c r="L673" s="122"/>
      <c r="M673" s="122"/>
      <c r="N673" s="113"/>
      <c r="O673" s="113"/>
      <c r="P673" s="113"/>
      <c r="Q673" s="113"/>
      <c r="R673" s="113"/>
      <c r="S673" s="113"/>
      <c r="T673" s="114"/>
      <c r="U673" s="113"/>
      <c r="V673" s="108"/>
      <c r="W673" s="108"/>
      <c r="X673" s="108"/>
      <c r="Y673" s="108"/>
      <c r="Z673" s="108"/>
      <c r="AA673" s="108"/>
      <c r="AB673" s="108"/>
      <c r="AC673" s="108"/>
      <c r="AD673" s="108"/>
      <c r="AE673" s="108" t="s">
        <v>124</v>
      </c>
      <c r="AF673" s="108">
        <v>0</v>
      </c>
      <c r="AG673" s="108"/>
      <c r="AH673" s="108"/>
      <c r="AI673" s="108"/>
      <c r="AJ673" s="108"/>
      <c r="AK673" s="108"/>
      <c r="AL673" s="108"/>
      <c r="AM673" s="108"/>
      <c r="AN673" s="108"/>
      <c r="AO673" s="108"/>
      <c r="AP673" s="108"/>
      <c r="AQ673" s="108"/>
      <c r="AR673" s="108"/>
      <c r="AS673" s="108"/>
      <c r="AT673" s="108"/>
      <c r="AU673" s="108"/>
      <c r="AV673" s="108"/>
      <c r="AW673" s="108"/>
      <c r="AX673" s="108"/>
      <c r="AY673" s="108"/>
      <c r="AZ673" s="108"/>
      <c r="BA673" s="108"/>
      <c r="BB673" s="108"/>
      <c r="BC673" s="108"/>
      <c r="BD673" s="108"/>
      <c r="BE673" s="108"/>
      <c r="BF673" s="108"/>
      <c r="BG673" s="108"/>
      <c r="BH673" s="108"/>
    </row>
    <row r="674" spans="1:60" ht="30.6" outlineLevel="1">
      <c r="A674" s="109"/>
      <c r="B674" s="109"/>
      <c r="C674" s="137" t="s">
        <v>578</v>
      </c>
      <c r="D674" s="115"/>
      <c r="E674" s="119">
        <v>109.14</v>
      </c>
      <c r="F674" s="122"/>
      <c r="G674" s="122"/>
      <c r="H674" s="122"/>
      <c r="I674" s="122"/>
      <c r="J674" s="122"/>
      <c r="K674" s="122"/>
      <c r="L674" s="122"/>
      <c r="M674" s="122"/>
      <c r="N674" s="113"/>
      <c r="O674" s="113"/>
      <c r="P674" s="113"/>
      <c r="Q674" s="113"/>
      <c r="R674" s="113"/>
      <c r="S674" s="113"/>
      <c r="T674" s="114"/>
      <c r="U674" s="113"/>
      <c r="V674" s="108"/>
      <c r="W674" s="108"/>
      <c r="X674" s="108"/>
      <c r="Y674" s="108"/>
      <c r="Z674" s="108"/>
      <c r="AA674" s="108"/>
      <c r="AB674" s="108"/>
      <c r="AC674" s="108"/>
      <c r="AD674" s="108"/>
      <c r="AE674" s="108" t="s">
        <v>124</v>
      </c>
      <c r="AF674" s="108">
        <v>0</v>
      </c>
      <c r="AG674" s="108"/>
      <c r="AH674" s="108"/>
      <c r="AI674" s="108"/>
      <c r="AJ674" s="108"/>
      <c r="AK674" s="108"/>
      <c r="AL674" s="108"/>
      <c r="AM674" s="108"/>
      <c r="AN674" s="108"/>
      <c r="AO674" s="108"/>
      <c r="AP674" s="108"/>
      <c r="AQ674" s="108"/>
      <c r="AR674" s="108"/>
      <c r="AS674" s="108"/>
      <c r="AT674" s="108"/>
      <c r="AU674" s="108"/>
      <c r="AV674" s="108"/>
      <c r="AW674" s="108"/>
      <c r="AX674" s="108"/>
      <c r="AY674" s="108"/>
      <c r="AZ674" s="108"/>
      <c r="BA674" s="108"/>
      <c r="BB674" s="108"/>
      <c r="BC674" s="108"/>
      <c r="BD674" s="108"/>
      <c r="BE674" s="108"/>
      <c r="BF674" s="108"/>
      <c r="BG674" s="108"/>
      <c r="BH674" s="108"/>
    </row>
    <row r="675" spans="1:60" outlineLevel="1">
      <c r="A675" s="109"/>
      <c r="B675" s="109"/>
      <c r="C675" s="137" t="s">
        <v>579</v>
      </c>
      <c r="D675" s="115"/>
      <c r="E675" s="119">
        <v>43</v>
      </c>
      <c r="F675" s="122"/>
      <c r="G675" s="122"/>
      <c r="H675" s="122"/>
      <c r="I675" s="122"/>
      <c r="J675" s="122"/>
      <c r="K675" s="122"/>
      <c r="L675" s="122"/>
      <c r="M675" s="122"/>
      <c r="N675" s="113"/>
      <c r="O675" s="113"/>
      <c r="P675" s="113"/>
      <c r="Q675" s="113"/>
      <c r="R675" s="113"/>
      <c r="S675" s="113"/>
      <c r="T675" s="114"/>
      <c r="U675" s="113"/>
      <c r="V675" s="108"/>
      <c r="W675" s="108"/>
      <c r="X675" s="108"/>
      <c r="Y675" s="108"/>
      <c r="Z675" s="108"/>
      <c r="AA675" s="108"/>
      <c r="AB675" s="108"/>
      <c r="AC675" s="108"/>
      <c r="AD675" s="108"/>
      <c r="AE675" s="108" t="s">
        <v>124</v>
      </c>
      <c r="AF675" s="108">
        <v>0</v>
      </c>
      <c r="AG675" s="108"/>
      <c r="AH675" s="108"/>
      <c r="AI675" s="108"/>
      <c r="AJ675" s="108"/>
      <c r="AK675" s="108"/>
      <c r="AL675" s="108"/>
      <c r="AM675" s="108"/>
      <c r="AN675" s="108"/>
      <c r="AO675" s="108"/>
      <c r="AP675" s="108"/>
      <c r="AQ675" s="108"/>
      <c r="AR675" s="108"/>
      <c r="AS675" s="108"/>
      <c r="AT675" s="108"/>
      <c r="AU675" s="108"/>
      <c r="AV675" s="108"/>
      <c r="AW675" s="108"/>
      <c r="AX675" s="108"/>
      <c r="AY675" s="108"/>
      <c r="AZ675" s="108"/>
      <c r="BA675" s="108"/>
      <c r="BB675" s="108"/>
      <c r="BC675" s="108"/>
      <c r="BD675" s="108"/>
      <c r="BE675" s="108"/>
      <c r="BF675" s="108"/>
      <c r="BG675" s="108"/>
      <c r="BH675" s="108"/>
    </row>
    <row r="676" spans="1:60" ht="20.45" outlineLevel="1">
      <c r="A676" s="109">
        <v>90</v>
      </c>
      <c r="B676" s="109" t="s">
        <v>580</v>
      </c>
      <c r="C676" s="136" t="s">
        <v>581</v>
      </c>
      <c r="D676" s="113" t="s">
        <v>212</v>
      </c>
      <c r="E676" s="118">
        <v>329.08</v>
      </c>
      <c r="F676" s="121">
        <f>H676+J676</f>
        <v>0</v>
      </c>
      <c r="G676" s="122">
        <f>ROUND(E676*F676,2)</f>
        <v>0</v>
      </c>
      <c r="H676" s="122"/>
      <c r="I676" s="122">
        <f>ROUND(E676*H676,2)</f>
        <v>0</v>
      </c>
      <c r="J676" s="122"/>
      <c r="K676" s="122">
        <f>ROUND(E676*J676,2)</f>
        <v>0</v>
      </c>
      <c r="L676" s="122">
        <v>21</v>
      </c>
      <c r="M676" s="122">
        <f>G676*(1+L676/100)</f>
        <v>0</v>
      </c>
      <c r="N676" s="113">
        <v>4.6999999999999999E-4</v>
      </c>
      <c r="O676" s="113">
        <f>ROUND(E676*N676,5)</f>
        <v>0.15467</v>
      </c>
      <c r="P676" s="113">
        <v>0</v>
      </c>
      <c r="Q676" s="113">
        <f>ROUND(E676*P676,5)</f>
        <v>0</v>
      </c>
      <c r="R676" s="113"/>
      <c r="S676" s="113"/>
      <c r="T676" s="114">
        <v>0.49717</v>
      </c>
      <c r="U676" s="113">
        <f>ROUND(E676*T676,2)</f>
        <v>163.61000000000001</v>
      </c>
      <c r="V676" s="108"/>
      <c r="W676" s="108"/>
      <c r="X676" s="108"/>
      <c r="Y676" s="108"/>
      <c r="Z676" s="108"/>
      <c r="AA676" s="108"/>
      <c r="AB676" s="108"/>
      <c r="AC676" s="108"/>
      <c r="AD676" s="108"/>
      <c r="AE676" s="108" t="s">
        <v>122</v>
      </c>
      <c r="AF676" s="108"/>
      <c r="AG676" s="108"/>
      <c r="AH676" s="108"/>
      <c r="AI676" s="108"/>
      <c r="AJ676" s="108"/>
      <c r="AK676" s="108"/>
      <c r="AL676" s="108"/>
      <c r="AM676" s="108"/>
      <c r="AN676" s="108"/>
      <c r="AO676" s="108"/>
      <c r="AP676" s="108"/>
      <c r="AQ676" s="108"/>
      <c r="AR676" s="108"/>
      <c r="AS676" s="108"/>
      <c r="AT676" s="108"/>
      <c r="AU676" s="108"/>
      <c r="AV676" s="108"/>
      <c r="AW676" s="108"/>
      <c r="AX676" s="108"/>
      <c r="AY676" s="108"/>
      <c r="AZ676" s="108"/>
      <c r="BA676" s="108"/>
      <c r="BB676" s="108"/>
      <c r="BC676" s="108"/>
      <c r="BD676" s="108"/>
      <c r="BE676" s="108"/>
      <c r="BF676" s="108"/>
      <c r="BG676" s="108"/>
      <c r="BH676" s="108"/>
    </row>
    <row r="677" spans="1:60" outlineLevel="1">
      <c r="A677" s="109"/>
      <c r="B677" s="109"/>
      <c r="C677" s="137" t="s">
        <v>576</v>
      </c>
      <c r="D677" s="115"/>
      <c r="E677" s="119">
        <v>133.94</v>
      </c>
      <c r="F677" s="122"/>
      <c r="G677" s="122"/>
      <c r="H677" s="122"/>
      <c r="I677" s="122"/>
      <c r="J677" s="122"/>
      <c r="K677" s="122"/>
      <c r="L677" s="122"/>
      <c r="M677" s="122"/>
      <c r="N677" s="113"/>
      <c r="O677" s="113"/>
      <c r="P677" s="113"/>
      <c r="Q677" s="113"/>
      <c r="R677" s="113"/>
      <c r="S677" s="113"/>
      <c r="T677" s="114"/>
      <c r="U677" s="113"/>
      <c r="V677" s="108"/>
      <c r="W677" s="108"/>
      <c r="X677" s="108"/>
      <c r="Y677" s="108"/>
      <c r="Z677" s="108"/>
      <c r="AA677" s="108"/>
      <c r="AB677" s="108"/>
      <c r="AC677" s="108"/>
      <c r="AD677" s="108"/>
      <c r="AE677" s="108" t="s">
        <v>124</v>
      </c>
      <c r="AF677" s="108">
        <v>0</v>
      </c>
      <c r="AG677" s="108"/>
      <c r="AH677" s="108"/>
      <c r="AI677" s="108"/>
      <c r="AJ677" s="108"/>
      <c r="AK677" s="108"/>
      <c r="AL677" s="108"/>
      <c r="AM677" s="108"/>
      <c r="AN677" s="108"/>
      <c r="AO677" s="108"/>
      <c r="AP677" s="108"/>
      <c r="AQ677" s="108"/>
      <c r="AR677" s="108"/>
      <c r="AS677" s="108"/>
      <c r="AT677" s="108"/>
      <c r="AU677" s="108"/>
      <c r="AV677" s="108"/>
      <c r="AW677" s="108"/>
      <c r="AX677" s="108"/>
      <c r="AY677" s="108"/>
      <c r="AZ677" s="108"/>
      <c r="BA677" s="108"/>
      <c r="BB677" s="108"/>
      <c r="BC677" s="108"/>
      <c r="BD677" s="108"/>
      <c r="BE677" s="108"/>
      <c r="BF677" s="108"/>
      <c r="BG677" s="108"/>
      <c r="BH677" s="108"/>
    </row>
    <row r="678" spans="1:60" outlineLevel="1">
      <c r="A678" s="109"/>
      <c r="B678" s="109"/>
      <c r="C678" s="137" t="s">
        <v>577</v>
      </c>
      <c r="D678" s="115"/>
      <c r="E678" s="119">
        <v>43</v>
      </c>
      <c r="F678" s="122"/>
      <c r="G678" s="122"/>
      <c r="H678" s="122"/>
      <c r="I678" s="122"/>
      <c r="J678" s="122"/>
      <c r="K678" s="122"/>
      <c r="L678" s="122"/>
      <c r="M678" s="122"/>
      <c r="N678" s="113"/>
      <c r="O678" s="113"/>
      <c r="P678" s="113"/>
      <c r="Q678" s="113"/>
      <c r="R678" s="113"/>
      <c r="S678" s="113"/>
      <c r="T678" s="114"/>
      <c r="U678" s="113"/>
      <c r="V678" s="108"/>
      <c r="W678" s="108"/>
      <c r="X678" s="108"/>
      <c r="Y678" s="108"/>
      <c r="Z678" s="108"/>
      <c r="AA678" s="108"/>
      <c r="AB678" s="108"/>
      <c r="AC678" s="108"/>
      <c r="AD678" s="108"/>
      <c r="AE678" s="108" t="s">
        <v>124</v>
      </c>
      <c r="AF678" s="108">
        <v>0</v>
      </c>
      <c r="AG678" s="108"/>
      <c r="AH678" s="108"/>
      <c r="AI678" s="108"/>
      <c r="AJ678" s="108"/>
      <c r="AK678" s="108"/>
      <c r="AL678" s="108"/>
      <c r="AM678" s="108"/>
      <c r="AN678" s="108"/>
      <c r="AO678" s="108"/>
      <c r="AP678" s="108"/>
      <c r="AQ678" s="108"/>
      <c r="AR678" s="108"/>
      <c r="AS678" s="108"/>
      <c r="AT678" s="108"/>
      <c r="AU678" s="108"/>
      <c r="AV678" s="108"/>
      <c r="AW678" s="108"/>
      <c r="AX678" s="108"/>
      <c r="AY678" s="108"/>
      <c r="AZ678" s="108"/>
      <c r="BA678" s="108"/>
      <c r="BB678" s="108"/>
      <c r="BC678" s="108"/>
      <c r="BD678" s="108"/>
      <c r="BE678" s="108"/>
      <c r="BF678" s="108"/>
      <c r="BG678" s="108"/>
      <c r="BH678" s="108"/>
    </row>
    <row r="679" spans="1:60" ht="30.6" outlineLevel="1">
      <c r="A679" s="109"/>
      <c r="B679" s="109"/>
      <c r="C679" s="137" t="s">
        <v>578</v>
      </c>
      <c r="D679" s="115"/>
      <c r="E679" s="119">
        <v>109.14</v>
      </c>
      <c r="F679" s="122"/>
      <c r="G679" s="122"/>
      <c r="H679" s="122"/>
      <c r="I679" s="122"/>
      <c r="J679" s="122"/>
      <c r="K679" s="122"/>
      <c r="L679" s="122"/>
      <c r="M679" s="122"/>
      <c r="N679" s="113"/>
      <c r="O679" s="113"/>
      <c r="P679" s="113"/>
      <c r="Q679" s="113"/>
      <c r="R679" s="113"/>
      <c r="S679" s="113"/>
      <c r="T679" s="114"/>
      <c r="U679" s="113"/>
      <c r="V679" s="108"/>
      <c r="W679" s="108"/>
      <c r="X679" s="108"/>
      <c r="Y679" s="108"/>
      <c r="Z679" s="108"/>
      <c r="AA679" s="108"/>
      <c r="AB679" s="108"/>
      <c r="AC679" s="108"/>
      <c r="AD679" s="108"/>
      <c r="AE679" s="108" t="s">
        <v>124</v>
      </c>
      <c r="AF679" s="108">
        <v>0</v>
      </c>
      <c r="AG679" s="108"/>
      <c r="AH679" s="108"/>
      <c r="AI679" s="108"/>
      <c r="AJ679" s="108"/>
      <c r="AK679" s="108"/>
      <c r="AL679" s="108"/>
      <c r="AM679" s="108"/>
      <c r="AN679" s="108"/>
      <c r="AO679" s="108"/>
      <c r="AP679" s="108"/>
      <c r="AQ679" s="108"/>
      <c r="AR679" s="108"/>
      <c r="AS679" s="108"/>
      <c r="AT679" s="108"/>
      <c r="AU679" s="108"/>
      <c r="AV679" s="108"/>
      <c r="AW679" s="108"/>
      <c r="AX679" s="108"/>
      <c r="AY679" s="108"/>
      <c r="AZ679" s="108"/>
      <c r="BA679" s="108"/>
      <c r="BB679" s="108"/>
      <c r="BC679" s="108"/>
      <c r="BD679" s="108"/>
      <c r="BE679" s="108"/>
      <c r="BF679" s="108"/>
      <c r="BG679" s="108"/>
      <c r="BH679" s="108"/>
    </row>
    <row r="680" spans="1:60" outlineLevel="1">
      <c r="A680" s="109"/>
      <c r="B680" s="109"/>
      <c r="C680" s="137" t="s">
        <v>579</v>
      </c>
      <c r="D680" s="115"/>
      <c r="E680" s="119">
        <v>43</v>
      </c>
      <c r="F680" s="122"/>
      <c r="G680" s="122"/>
      <c r="H680" s="122"/>
      <c r="I680" s="122"/>
      <c r="J680" s="122"/>
      <c r="K680" s="122"/>
      <c r="L680" s="122"/>
      <c r="M680" s="122"/>
      <c r="N680" s="113"/>
      <c r="O680" s="113"/>
      <c r="P680" s="113"/>
      <c r="Q680" s="113"/>
      <c r="R680" s="113"/>
      <c r="S680" s="113"/>
      <c r="T680" s="114"/>
      <c r="U680" s="113"/>
      <c r="V680" s="108"/>
      <c r="W680" s="108"/>
      <c r="X680" s="108"/>
      <c r="Y680" s="108"/>
      <c r="Z680" s="108"/>
      <c r="AA680" s="108"/>
      <c r="AB680" s="108"/>
      <c r="AC680" s="108"/>
      <c r="AD680" s="108"/>
      <c r="AE680" s="108" t="s">
        <v>124</v>
      </c>
      <c r="AF680" s="108">
        <v>0</v>
      </c>
      <c r="AG680" s="108"/>
      <c r="AH680" s="108"/>
      <c r="AI680" s="108"/>
      <c r="AJ680" s="108"/>
      <c r="AK680" s="108"/>
      <c r="AL680" s="108"/>
      <c r="AM680" s="108"/>
      <c r="AN680" s="108"/>
      <c r="AO680" s="108"/>
      <c r="AP680" s="108"/>
      <c r="AQ680" s="108"/>
      <c r="AR680" s="108"/>
      <c r="AS680" s="108"/>
      <c r="AT680" s="108"/>
      <c r="AU680" s="108"/>
      <c r="AV680" s="108"/>
      <c r="AW680" s="108"/>
      <c r="AX680" s="108"/>
      <c r="AY680" s="108"/>
      <c r="AZ680" s="108"/>
      <c r="BA680" s="108"/>
      <c r="BB680" s="108"/>
      <c r="BC680" s="108"/>
      <c r="BD680" s="108"/>
      <c r="BE680" s="108"/>
      <c r="BF680" s="108"/>
      <c r="BG680" s="108"/>
      <c r="BH680" s="108"/>
    </row>
    <row r="681" spans="1:60">
      <c r="A681" s="110" t="s">
        <v>117</v>
      </c>
      <c r="B681" s="110" t="s">
        <v>22</v>
      </c>
      <c r="C681" s="138" t="s">
        <v>23</v>
      </c>
      <c r="D681" s="116"/>
      <c r="E681" s="120"/>
      <c r="F681" s="123"/>
      <c r="G681" s="123">
        <f>SUMIF(AE682:AE687,"&lt;&gt;NOR",G682:G687)</f>
        <v>0</v>
      </c>
      <c r="H681" s="123"/>
      <c r="I681" s="123">
        <f>SUM(I682:I687)</f>
        <v>0</v>
      </c>
      <c r="J681" s="123"/>
      <c r="K681" s="123">
        <f>SUM(K682:K687)</f>
        <v>0</v>
      </c>
      <c r="L681" s="123"/>
      <c r="M681" s="123">
        <f>SUM(M682:M687)</f>
        <v>0</v>
      </c>
      <c r="N681" s="116"/>
      <c r="O681" s="116">
        <f>SUM(O682:O687)</f>
        <v>0</v>
      </c>
      <c r="P681" s="116"/>
      <c r="Q681" s="116">
        <f>SUM(Q682:Q687)</f>
        <v>0</v>
      </c>
      <c r="R681" s="116"/>
      <c r="S681" s="116"/>
      <c r="T681" s="117"/>
      <c r="U681" s="116">
        <f>SUM(U682:U687)</f>
        <v>0</v>
      </c>
      <c r="AE681" t="s">
        <v>118</v>
      </c>
    </row>
    <row r="682" spans="1:60" outlineLevel="1">
      <c r="A682" s="109">
        <v>91</v>
      </c>
      <c r="B682" s="109" t="s">
        <v>582</v>
      </c>
      <c r="C682" s="136" t="s">
        <v>583</v>
      </c>
      <c r="D682" s="113" t="s">
        <v>584</v>
      </c>
      <c r="E682" s="118">
        <v>1</v>
      </c>
      <c r="F682" s="121">
        <f>H682+J682</f>
        <v>0</v>
      </c>
      <c r="G682" s="122">
        <f>ROUND(E682*F682,2)</f>
        <v>0</v>
      </c>
      <c r="H682" s="122"/>
      <c r="I682" s="122">
        <f>ROUND(E682*H682,2)</f>
        <v>0</v>
      </c>
      <c r="J682" s="122"/>
      <c r="K682" s="122">
        <f>ROUND(E682*J682,2)</f>
        <v>0</v>
      </c>
      <c r="L682" s="122">
        <v>21</v>
      </c>
      <c r="M682" s="122">
        <f>G682*(1+L682/100)</f>
        <v>0</v>
      </c>
      <c r="N682" s="113">
        <v>0</v>
      </c>
      <c r="O682" s="113">
        <f>ROUND(E682*N682,5)</f>
        <v>0</v>
      </c>
      <c r="P682" s="113">
        <v>0</v>
      </c>
      <c r="Q682" s="113">
        <f>ROUND(E682*P682,5)</f>
        <v>0</v>
      </c>
      <c r="R682" s="113"/>
      <c r="S682" s="113"/>
      <c r="T682" s="114">
        <v>0</v>
      </c>
      <c r="U682" s="113">
        <f>ROUND(E682*T682,2)</f>
        <v>0</v>
      </c>
      <c r="V682" s="108"/>
      <c r="W682" s="108"/>
      <c r="X682" s="108"/>
      <c r="Y682" s="108"/>
      <c r="Z682" s="108"/>
      <c r="AA682" s="108"/>
      <c r="AB682" s="108"/>
      <c r="AC682" s="108"/>
      <c r="AD682" s="108"/>
      <c r="AE682" s="108" t="s">
        <v>585</v>
      </c>
      <c r="AF682" s="108"/>
      <c r="AG682" s="108"/>
      <c r="AH682" s="108"/>
      <c r="AI682" s="108"/>
      <c r="AJ682" s="108"/>
      <c r="AK682" s="108"/>
      <c r="AL682" s="108"/>
      <c r="AM682" s="108"/>
      <c r="AN682" s="108"/>
      <c r="AO682" s="108"/>
      <c r="AP682" s="108"/>
      <c r="AQ682" s="108"/>
      <c r="AR682" s="108"/>
      <c r="AS682" s="108"/>
      <c r="AT682" s="108"/>
      <c r="AU682" s="108"/>
      <c r="AV682" s="108"/>
      <c r="AW682" s="108"/>
      <c r="AX682" s="108"/>
      <c r="AY682" s="108"/>
      <c r="AZ682" s="108"/>
      <c r="BA682" s="108"/>
      <c r="BB682" s="108"/>
      <c r="BC682" s="108"/>
      <c r="BD682" s="108"/>
      <c r="BE682" s="108"/>
      <c r="BF682" s="108"/>
      <c r="BG682" s="108"/>
      <c r="BH682" s="108"/>
    </row>
    <row r="683" spans="1:60" outlineLevel="1">
      <c r="A683" s="109">
        <v>92</v>
      </c>
      <c r="B683" s="109" t="s">
        <v>586</v>
      </c>
      <c r="C683" s="136" t="s">
        <v>587</v>
      </c>
      <c r="D683" s="113" t="s">
        <v>584</v>
      </c>
      <c r="E683" s="118">
        <v>1</v>
      </c>
      <c r="F683" s="121">
        <f>H683+J683</f>
        <v>0</v>
      </c>
      <c r="G683" s="122">
        <f>ROUND(E683*F683,2)</f>
        <v>0</v>
      </c>
      <c r="H683" s="122"/>
      <c r="I683" s="122">
        <f>ROUND(E683*H683,2)</f>
        <v>0</v>
      </c>
      <c r="J683" s="122"/>
      <c r="K683" s="122">
        <f>ROUND(E683*J683,2)</f>
        <v>0</v>
      </c>
      <c r="L683" s="122">
        <v>21</v>
      </c>
      <c r="M683" s="122">
        <f>G683*(1+L683/100)</f>
        <v>0</v>
      </c>
      <c r="N683" s="113">
        <v>0</v>
      </c>
      <c r="O683" s="113">
        <f>ROUND(E683*N683,5)</f>
        <v>0</v>
      </c>
      <c r="P683" s="113">
        <v>0</v>
      </c>
      <c r="Q683" s="113">
        <f>ROUND(E683*P683,5)</f>
        <v>0</v>
      </c>
      <c r="R683" s="113"/>
      <c r="S683" s="113"/>
      <c r="T683" s="114">
        <v>0</v>
      </c>
      <c r="U683" s="113">
        <f>ROUND(E683*T683,2)</f>
        <v>0</v>
      </c>
      <c r="V683" s="108"/>
      <c r="W683" s="108"/>
      <c r="X683" s="108"/>
      <c r="Y683" s="108"/>
      <c r="Z683" s="108"/>
      <c r="AA683" s="108"/>
      <c r="AB683" s="108"/>
      <c r="AC683" s="108"/>
      <c r="AD683" s="108"/>
      <c r="AE683" s="108" t="s">
        <v>122</v>
      </c>
      <c r="AF683" s="108"/>
      <c r="AG683" s="108"/>
      <c r="AH683" s="108"/>
      <c r="AI683" s="108"/>
      <c r="AJ683" s="108"/>
      <c r="AK683" s="108"/>
      <c r="AL683" s="108"/>
      <c r="AM683" s="108"/>
      <c r="AN683" s="108"/>
      <c r="AO683" s="108"/>
      <c r="AP683" s="108"/>
      <c r="AQ683" s="108"/>
      <c r="AR683" s="108"/>
      <c r="AS683" s="108"/>
      <c r="AT683" s="108"/>
      <c r="AU683" s="108"/>
      <c r="AV683" s="108"/>
      <c r="AW683" s="108"/>
      <c r="AX683" s="108"/>
      <c r="AY683" s="108"/>
      <c r="AZ683" s="108"/>
      <c r="BA683" s="108"/>
      <c r="BB683" s="108"/>
      <c r="BC683" s="108"/>
      <c r="BD683" s="108"/>
      <c r="BE683" s="108"/>
      <c r="BF683" s="108"/>
      <c r="BG683" s="108"/>
      <c r="BH683" s="108"/>
    </row>
    <row r="684" spans="1:60" outlineLevel="1">
      <c r="A684" s="109"/>
      <c r="B684" s="109"/>
      <c r="C684" s="137" t="s">
        <v>588</v>
      </c>
      <c r="D684" s="115"/>
      <c r="E684" s="119">
        <v>1</v>
      </c>
      <c r="F684" s="122"/>
      <c r="G684" s="122"/>
      <c r="H684" s="122"/>
      <c r="I684" s="122"/>
      <c r="J684" s="122"/>
      <c r="K684" s="122"/>
      <c r="L684" s="122"/>
      <c r="M684" s="122"/>
      <c r="N684" s="113"/>
      <c r="O684" s="113"/>
      <c r="P684" s="113"/>
      <c r="Q684" s="113"/>
      <c r="R684" s="113"/>
      <c r="S684" s="113"/>
      <c r="T684" s="114"/>
      <c r="U684" s="113"/>
      <c r="V684" s="108"/>
      <c r="W684" s="108"/>
      <c r="X684" s="108"/>
      <c r="Y684" s="108"/>
      <c r="Z684" s="108"/>
      <c r="AA684" s="108"/>
      <c r="AB684" s="108"/>
      <c r="AC684" s="108"/>
      <c r="AD684" s="108"/>
      <c r="AE684" s="108" t="s">
        <v>124</v>
      </c>
      <c r="AF684" s="108">
        <v>0</v>
      </c>
      <c r="AG684" s="108"/>
      <c r="AH684" s="108"/>
      <c r="AI684" s="108"/>
      <c r="AJ684" s="108"/>
      <c r="AK684" s="108"/>
      <c r="AL684" s="108"/>
      <c r="AM684" s="108"/>
      <c r="AN684" s="108"/>
      <c r="AO684" s="108"/>
      <c r="AP684" s="108"/>
      <c r="AQ684" s="108"/>
      <c r="AR684" s="108"/>
      <c r="AS684" s="108"/>
      <c r="AT684" s="108"/>
      <c r="AU684" s="108"/>
      <c r="AV684" s="108"/>
      <c r="AW684" s="108"/>
      <c r="AX684" s="108"/>
      <c r="AY684" s="108"/>
      <c r="AZ684" s="108"/>
      <c r="BA684" s="108"/>
      <c r="BB684" s="108"/>
      <c r="BC684" s="108"/>
      <c r="BD684" s="108"/>
      <c r="BE684" s="108"/>
      <c r="BF684" s="108"/>
      <c r="BG684" s="108"/>
      <c r="BH684" s="108"/>
    </row>
    <row r="685" spans="1:60" outlineLevel="1">
      <c r="A685" s="109">
        <v>93</v>
      </c>
      <c r="B685" s="109" t="s">
        <v>589</v>
      </c>
      <c r="C685" s="136" t="s">
        <v>590</v>
      </c>
      <c r="D685" s="113" t="s">
        <v>584</v>
      </c>
      <c r="E685" s="118">
        <v>1</v>
      </c>
      <c r="F685" s="121">
        <f>H685+J685</f>
        <v>0</v>
      </c>
      <c r="G685" s="122">
        <f>ROUND(E685*F685,2)</f>
        <v>0</v>
      </c>
      <c r="H685" s="122"/>
      <c r="I685" s="122">
        <f>ROUND(E685*H685,2)</f>
        <v>0</v>
      </c>
      <c r="J685" s="122"/>
      <c r="K685" s="122">
        <f>ROUND(E685*J685,2)</f>
        <v>0</v>
      </c>
      <c r="L685" s="122">
        <v>21</v>
      </c>
      <c r="M685" s="122">
        <f>G685*(1+L685/100)</f>
        <v>0</v>
      </c>
      <c r="N685" s="113">
        <v>0</v>
      </c>
      <c r="O685" s="113">
        <f>ROUND(E685*N685,5)</f>
        <v>0</v>
      </c>
      <c r="P685" s="113">
        <v>0</v>
      </c>
      <c r="Q685" s="113">
        <f>ROUND(E685*P685,5)</f>
        <v>0</v>
      </c>
      <c r="R685" s="113"/>
      <c r="S685" s="113"/>
      <c r="T685" s="114">
        <v>0</v>
      </c>
      <c r="U685" s="113">
        <f>ROUND(E685*T685,2)</f>
        <v>0</v>
      </c>
      <c r="V685" s="108"/>
      <c r="W685" s="108"/>
      <c r="X685" s="108"/>
      <c r="Y685" s="108"/>
      <c r="Z685" s="108"/>
      <c r="AA685" s="108"/>
      <c r="AB685" s="108"/>
      <c r="AC685" s="108"/>
      <c r="AD685" s="108"/>
      <c r="AE685" s="108" t="s">
        <v>122</v>
      </c>
      <c r="AF685" s="108"/>
      <c r="AG685" s="108"/>
      <c r="AH685" s="108"/>
      <c r="AI685" s="108"/>
      <c r="AJ685" s="108"/>
      <c r="AK685" s="108"/>
      <c r="AL685" s="108"/>
      <c r="AM685" s="108"/>
      <c r="AN685" s="108"/>
      <c r="AO685" s="108"/>
      <c r="AP685" s="108"/>
      <c r="AQ685" s="108"/>
      <c r="AR685" s="108"/>
      <c r="AS685" s="108"/>
      <c r="AT685" s="108"/>
      <c r="AU685" s="108"/>
      <c r="AV685" s="108"/>
      <c r="AW685" s="108"/>
      <c r="AX685" s="108"/>
      <c r="AY685" s="108"/>
      <c r="AZ685" s="108"/>
      <c r="BA685" s="108"/>
      <c r="BB685" s="108"/>
      <c r="BC685" s="108"/>
      <c r="BD685" s="108"/>
      <c r="BE685" s="108"/>
      <c r="BF685" s="108"/>
      <c r="BG685" s="108"/>
      <c r="BH685" s="108"/>
    </row>
    <row r="686" spans="1:60" outlineLevel="1">
      <c r="A686" s="109">
        <v>94</v>
      </c>
      <c r="B686" s="109" t="s">
        <v>591</v>
      </c>
      <c r="C686" s="136" t="s">
        <v>592</v>
      </c>
      <c r="D686" s="113" t="s">
        <v>584</v>
      </c>
      <c r="E686" s="118">
        <v>1</v>
      </c>
      <c r="F686" s="121">
        <f>H686+J686</f>
        <v>0</v>
      </c>
      <c r="G686" s="122">
        <f>ROUND(E686*F686,2)</f>
        <v>0</v>
      </c>
      <c r="H686" s="122"/>
      <c r="I686" s="122">
        <f>ROUND(E686*H686,2)</f>
        <v>0</v>
      </c>
      <c r="J686" s="122"/>
      <c r="K686" s="122">
        <f>ROUND(E686*J686,2)</f>
        <v>0</v>
      </c>
      <c r="L686" s="122">
        <v>21</v>
      </c>
      <c r="M686" s="122">
        <f>G686*(1+L686/100)</f>
        <v>0</v>
      </c>
      <c r="N686" s="113">
        <v>0</v>
      </c>
      <c r="O686" s="113">
        <f>ROUND(E686*N686,5)</f>
        <v>0</v>
      </c>
      <c r="P686" s="113">
        <v>0</v>
      </c>
      <c r="Q686" s="113">
        <f>ROUND(E686*P686,5)</f>
        <v>0</v>
      </c>
      <c r="R686" s="113"/>
      <c r="S686" s="113"/>
      <c r="T686" s="114">
        <v>0</v>
      </c>
      <c r="U686" s="113">
        <f>ROUND(E686*T686,2)</f>
        <v>0</v>
      </c>
      <c r="V686" s="108"/>
      <c r="W686" s="108"/>
      <c r="X686" s="108"/>
      <c r="Y686" s="108"/>
      <c r="Z686" s="108"/>
      <c r="AA686" s="108"/>
      <c r="AB686" s="108"/>
      <c r="AC686" s="108"/>
      <c r="AD686" s="108"/>
      <c r="AE686" s="108" t="s">
        <v>585</v>
      </c>
      <c r="AF686" s="108"/>
      <c r="AG686" s="108"/>
      <c r="AH686" s="108"/>
      <c r="AI686" s="108"/>
      <c r="AJ686" s="108"/>
      <c r="AK686" s="108"/>
      <c r="AL686" s="108"/>
      <c r="AM686" s="108"/>
      <c r="AN686" s="108"/>
      <c r="AO686" s="108"/>
      <c r="AP686" s="108"/>
      <c r="AQ686" s="108"/>
      <c r="AR686" s="108"/>
      <c r="AS686" s="108"/>
      <c r="AT686" s="108"/>
      <c r="AU686" s="108"/>
      <c r="AV686" s="108"/>
      <c r="AW686" s="108"/>
      <c r="AX686" s="108"/>
      <c r="AY686" s="108"/>
      <c r="AZ686" s="108"/>
      <c r="BA686" s="108"/>
      <c r="BB686" s="108"/>
      <c r="BC686" s="108"/>
      <c r="BD686" s="108"/>
      <c r="BE686" s="108"/>
      <c r="BF686" s="108"/>
      <c r="BG686" s="108"/>
      <c r="BH686" s="108"/>
    </row>
    <row r="687" spans="1:60" outlineLevel="1">
      <c r="A687" s="109">
        <v>95</v>
      </c>
      <c r="B687" s="109" t="s">
        <v>593</v>
      </c>
      <c r="C687" s="136" t="s">
        <v>594</v>
      </c>
      <c r="D687" s="113" t="s">
        <v>584</v>
      </c>
      <c r="E687" s="118">
        <v>1</v>
      </c>
      <c r="F687" s="121">
        <f>H687+J687</f>
        <v>0</v>
      </c>
      <c r="G687" s="122">
        <f>ROUND(E687*F687,2)</f>
        <v>0</v>
      </c>
      <c r="H687" s="122"/>
      <c r="I687" s="122">
        <f>ROUND(E687*H687,2)</f>
        <v>0</v>
      </c>
      <c r="J687" s="122"/>
      <c r="K687" s="122">
        <f>ROUND(E687*J687,2)</f>
        <v>0</v>
      </c>
      <c r="L687" s="122">
        <v>21</v>
      </c>
      <c r="M687" s="122">
        <f>G687*(1+L687/100)</f>
        <v>0</v>
      </c>
      <c r="N687" s="113">
        <v>0</v>
      </c>
      <c r="O687" s="113">
        <f>ROUND(E687*N687,5)</f>
        <v>0</v>
      </c>
      <c r="P687" s="113">
        <v>0</v>
      </c>
      <c r="Q687" s="113">
        <f>ROUND(E687*P687,5)</f>
        <v>0</v>
      </c>
      <c r="R687" s="113"/>
      <c r="S687" s="113"/>
      <c r="T687" s="114">
        <v>0</v>
      </c>
      <c r="U687" s="113">
        <f>ROUND(E687*T687,2)</f>
        <v>0</v>
      </c>
      <c r="V687" s="108"/>
      <c r="W687" s="108"/>
      <c r="X687" s="108"/>
      <c r="Y687" s="108"/>
      <c r="Z687" s="108"/>
      <c r="AA687" s="108"/>
      <c r="AB687" s="108"/>
      <c r="AC687" s="108"/>
      <c r="AD687" s="108"/>
      <c r="AE687" s="108" t="s">
        <v>585</v>
      </c>
      <c r="AF687" s="108"/>
      <c r="AG687" s="108"/>
      <c r="AH687" s="108"/>
      <c r="AI687" s="108"/>
      <c r="AJ687" s="108"/>
      <c r="AK687" s="108"/>
      <c r="AL687" s="108"/>
      <c r="AM687" s="108"/>
      <c r="AN687" s="108"/>
      <c r="AO687" s="108"/>
      <c r="AP687" s="108"/>
      <c r="AQ687" s="108"/>
      <c r="AR687" s="108"/>
      <c r="AS687" s="108"/>
      <c r="AT687" s="108"/>
      <c r="AU687" s="108"/>
      <c r="AV687" s="108"/>
      <c r="AW687" s="108"/>
      <c r="AX687" s="108"/>
      <c r="AY687" s="108"/>
      <c r="AZ687" s="108"/>
      <c r="BA687" s="108"/>
      <c r="BB687" s="108"/>
      <c r="BC687" s="108"/>
      <c r="BD687" s="108"/>
      <c r="BE687" s="108"/>
      <c r="BF687" s="108"/>
      <c r="BG687" s="108"/>
      <c r="BH687" s="108"/>
    </row>
    <row r="688" spans="1:60">
      <c r="A688" s="110" t="s">
        <v>117</v>
      </c>
      <c r="B688" s="110" t="s">
        <v>20</v>
      </c>
      <c r="C688" s="138" t="s">
        <v>21</v>
      </c>
      <c r="D688" s="116"/>
      <c r="E688" s="120"/>
      <c r="F688" s="123"/>
      <c r="G688" s="123">
        <f>SUMIF(AE689:AE691,"&lt;&gt;NOR",G689:G691)</f>
        <v>0</v>
      </c>
      <c r="H688" s="123"/>
      <c r="I688" s="123">
        <f>SUM(I689:I691)</f>
        <v>0</v>
      </c>
      <c r="J688" s="123"/>
      <c r="K688" s="123">
        <f>SUM(K689:K691)</f>
        <v>0</v>
      </c>
      <c r="L688" s="123"/>
      <c r="M688" s="123">
        <f>SUM(M689:M691)</f>
        <v>0</v>
      </c>
      <c r="N688" s="116"/>
      <c r="O688" s="116">
        <f>SUM(O689:O691)</f>
        <v>0</v>
      </c>
      <c r="P688" s="116"/>
      <c r="Q688" s="116">
        <f>SUM(Q689:Q691)</f>
        <v>0</v>
      </c>
      <c r="R688" s="116"/>
      <c r="S688" s="116"/>
      <c r="T688" s="117"/>
      <c r="U688" s="116">
        <f>SUM(U689:U691)</f>
        <v>0</v>
      </c>
      <c r="AE688" t="s">
        <v>118</v>
      </c>
    </row>
    <row r="689" spans="1:60" outlineLevel="1">
      <c r="A689" s="109">
        <v>96</v>
      </c>
      <c r="B689" s="109" t="s">
        <v>595</v>
      </c>
      <c r="C689" s="136" t="s">
        <v>596</v>
      </c>
      <c r="D689" s="113" t="s">
        <v>584</v>
      </c>
      <c r="E689" s="118">
        <v>1</v>
      </c>
      <c r="F689" s="121">
        <f>H689+J689</f>
        <v>0</v>
      </c>
      <c r="G689" s="122">
        <f>ROUND(E689*F689,2)</f>
        <v>0</v>
      </c>
      <c r="H689" s="122"/>
      <c r="I689" s="122">
        <f>ROUND(E689*H689,2)</f>
        <v>0</v>
      </c>
      <c r="J689" s="122"/>
      <c r="K689" s="122">
        <f>ROUND(E689*J689,2)</f>
        <v>0</v>
      </c>
      <c r="L689" s="122">
        <v>21</v>
      </c>
      <c r="M689" s="122">
        <f>G689*(1+L689/100)</f>
        <v>0</v>
      </c>
      <c r="N689" s="113">
        <v>0</v>
      </c>
      <c r="O689" s="113">
        <f>ROUND(E689*N689,5)</f>
        <v>0</v>
      </c>
      <c r="P689" s="113">
        <v>0</v>
      </c>
      <c r="Q689" s="113">
        <f>ROUND(E689*P689,5)</f>
        <v>0</v>
      </c>
      <c r="R689" s="113"/>
      <c r="S689" s="113"/>
      <c r="T689" s="114">
        <v>0</v>
      </c>
      <c r="U689" s="113">
        <f>ROUND(E689*T689,2)</f>
        <v>0</v>
      </c>
      <c r="V689" s="108"/>
      <c r="W689" s="108"/>
      <c r="X689" s="108"/>
      <c r="Y689" s="108"/>
      <c r="Z689" s="108"/>
      <c r="AA689" s="108"/>
      <c r="AB689" s="108"/>
      <c r="AC689" s="108"/>
      <c r="AD689" s="108"/>
      <c r="AE689" s="108" t="s">
        <v>122</v>
      </c>
      <c r="AF689" s="108"/>
      <c r="AG689" s="108"/>
      <c r="AH689" s="108"/>
      <c r="AI689" s="108"/>
      <c r="AJ689" s="108"/>
      <c r="AK689" s="108"/>
      <c r="AL689" s="108"/>
      <c r="AM689" s="108"/>
      <c r="AN689" s="108"/>
      <c r="AO689" s="108"/>
      <c r="AP689" s="108"/>
      <c r="AQ689" s="108"/>
      <c r="AR689" s="108"/>
      <c r="AS689" s="108"/>
      <c r="AT689" s="108"/>
      <c r="AU689" s="108"/>
      <c r="AV689" s="108"/>
      <c r="AW689" s="108"/>
      <c r="AX689" s="108"/>
      <c r="AY689" s="108"/>
      <c r="AZ689" s="108"/>
      <c r="BA689" s="108"/>
      <c r="BB689" s="108"/>
      <c r="BC689" s="108"/>
      <c r="BD689" s="108"/>
      <c r="BE689" s="108"/>
      <c r="BF689" s="108"/>
      <c r="BG689" s="108"/>
      <c r="BH689" s="108"/>
    </row>
    <row r="690" spans="1:60" outlineLevel="1">
      <c r="A690" s="109">
        <v>97</v>
      </c>
      <c r="B690" s="109" t="s">
        <v>597</v>
      </c>
      <c r="C690" s="136" t="s">
        <v>598</v>
      </c>
      <c r="D690" s="113" t="s">
        <v>584</v>
      </c>
      <c r="E690" s="118">
        <v>1</v>
      </c>
      <c r="F690" s="121">
        <f>H690+J690</f>
        <v>0</v>
      </c>
      <c r="G690" s="122">
        <f>ROUND(E690*F690,2)</f>
        <v>0</v>
      </c>
      <c r="H690" s="122"/>
      <c r="I690" s="122">
        <f>ROUND(E690*H690,2)</f>
        <v>0</v>
      </c>
      <c r="J690" s="122"/>
      <c r="K690" s="122">
        <f>ROUND(E690*J690,2)</f>
        <v>0</v>
      </c>
      <c r="L690" s="122">
        <v>21</v>
      </c>
      <c r="M690" s="122">
        <f>G690*(1+L690/100)</f>
        <v>0</v>
      </c>
      <c r="N690" s="113">
        <v>0</v>
      </c>
      <c r="O690" s="113">
        <f>ROUND(E690*N690,5)</f>
        <v>0</v>
      </c>
      <c r="P690" s="113">
        <v>0</v>
      </c>
      <c r="Q690" s="113">
        <f>ROUND(E690*P690,5)</f>
        <v>0</v>
      </c>
      <c r="R690" s="113"/>
      <c r="S690" s="113"/>
      <c r="T690" s="114">
        <v>0</v>
      </c>
      <c r="U690" s="113">
        <f>ROUND(E690*T690,2)</f>
        <v>0</v>
      </c>
      <c r="V690" s="108"/>
      <c r="W690" s="108"/>
      <c r="X690" s="108"/>
      <c r="Y690" s="108"/>
      <c r="Z690" s="108"/>
      <c r="AA690" s="108"/>
      <c r="AB690" s="108"/>
      <c r="AC690" s="108"/>
      <c r="AD690" s="108"/>
      <c r="AE690" s="108" t="s">
        <v>122</v>
      </c>
      <c r="AF690" s="108"/>
      <c r="AG690" s="108"/>
      <c r="AH690" s="108"/>
      <c r="AI690" s="108"/>
      <c r="AJ690" s="108"/>
      <c r="AK690" s="108"/>
      <c r="AL690" s="108"/>
      <c r="AM690" s="108"/>
      <c r="AN690" s="108"/>
      <c r="AO690" s="108"/>
      <c r="AP690" s="108"/>
      <c r="AQ690" s="108"/>
      <c r="AR690" s="108"/>
      <c r="AS690" s="108"/>
      <c r="AT690" s="108"/>
      <c r="AU690" s="108"/>
      <c r="AV690" s="108"/>
      <c r="AW690" s="108"/>
      <c r="AX690" s="108"/>
      <c r="AY690" s="108"/>
      <c r="AZ690" s="108"/>
      <c r="BA690" s="108"/>
      <c r="BB690" s="108"/>
      <c r="BC690" s="108"/>
      <c r="BD690" s="108"/>
      <c r="BE690" s="108"/>
      <c r="BF690" s="108"/>
      <c r="BG690" s="108"/>
      <c r="BH690" s="108"/>
    </row>
    <row r="691" spans="1:60" outlineLevel="1">
      <c r="A691" s="109">
        <v>98</v>
      </c>
      <c r="B691" s="109" t="s">
        <v>599</v>
      </c>
      <c r="C691" s="136" t="s">
        <v>600</v>
      </c>
      <c r="D691" s="113" t="s">
        <v>584</v>
      </c>
      <c r="E691" s="118">
        <v>1</v>
      </c>
      <c r="F691" s="121">
        <f>H691+J691</f>
        <v>0</v>
      </c>
      <c r="G691" s="122">
        <f>ROUND(E691*F691,2)</f>
        <v>0</v>
      </c>
      <c r="H691" s="122"/>
      <c r="I691" s="122">
        <f>ROUND(E691*H691,2)</f>
        <v>0</v>
      </c>
      <c r="J691" s="122"/>
      <c r="K691" s="122">
        <f>ROUND(E691*J691,2)</f>
        <v>0</v>
      </c>
      <c r="L691" s="122">
        <v>21</v>
      </c>
      <c r="M691" s="122">
        <f>G691*(1+L691/100)</f>
        <v>0</v>
      </c>
      <c r="N691" s="113">
        <v>0</v>
      </c>
      <c r="O691" s="113">
        <f>ROUND(E691*N691,5)</f>
        <v>0</v>
      </c>
      <c r="P691" s="113">
        <v>0</v>
      </c>
      <c r="Q691" s="113">
        <f>ROUND(E691*P691,5)</f>
        <v>0</v>
      </c>
      <c r="R691" s="113"/>
      <c r="S691" s="113"/>
      <c r="T691" s="114">
        <v>0</v>
      </c>
      <c r="U691" s="113">
        <f>ROUND(E691*T691,2)</f>
        <v>0</v>
      </c>
      <c r="V691" s="108"/>
      <c r="W691" s="108"/>
      <c r="X691" s="108"/>
      <c r="Y691" s="108"/>
      <c r="Z691" s="108"/>
      <c r="AA691" s="108"/>
      <c r="AB691" s="108"/>
      <c r="AC691" s="108"/>
      <c r="AD691" s="108"/>
      <c r="AE691" s="108" t="s">
        <v>122</v>
      </c>
      <c r="AF691" s="108"/>
      <c r="AG691" s="108"/>
      <c r="AH691" s="108"/>
      <c r="AI691" s="108"/>
      <c r="AJ691" s="108"/>
      <c r="AK691" s="108"/>
      <c r="AL691" s="108"/>
      <c r="AM691" s="108"/>
      <c r="AN691" s="108"/>
      <c r="AO691" s="108"/>
      <c r="AP691" s="108"/>
      <c r="AQ691" s="108"/>
      <c r="AR691" s="108"/>
      <c r="AS691" s="108"/>
      <c r="AT691" s="108"/>
      <c r="AU691" s="108"/>
      <c r="AV691" s="108"/>
      <c r="AW691" s="108"/>
      <c r="AX691" s="108"/>
      <c r="AY691" s="108"/>
      <c r="AZ691" s="108"/>
      <c r="BA691" s="108"/>
      <c r="BB691" s="108"/>
      <c r="BC691" s="108"/>
      <c r="BD691" s="108"/>
      <c r="BE691" s="108"/>
      <c r="BF691" s="108"/>
      <c r="BG691" s="108"/>
      <c r="BH691" s="108"/>
    </row>
    <row r="692" spans="1:60">
      <c r="A692" s="110" t="s">
        <v>117</v>
      </c>
      <c r="B692" s="110" t="s">
        <v>84</v>
      </c>
      <c r="C692" s="138" t="s">
        <v>85</v>
      </c>
      <c r="D692" s="116"/>
      <c r="E692" s="120"/>
      <c r="F692" s="123"/>
      <c r="G692" s="123">
        <f>SUMIF(AE693:AE703,"&lt;&gt;NOR",G693:G703)</f>
        <v>0</v>
      </c>
      <c r="H692" s="123"/>
      <c r="I692" s="123">
        <f>SUM(I693:I703)</f>
        <v>0</v>
      </c>
      <c r="J692" s="123"/>
      <c r="K692" s="123">
        <f>SUM(K693:K703)</f>
        <v>0</v>
      </c>
      <c r="L692" s="123"/>
      <c r="M692" s="123">
        <f>SUM(M693:M703)</f>
        <v>0</v>
      </c>
      <c r="N692" s="116"/>
      <c r="O692" s="116">
        <f>SUM(O693:O703)</f>
        <v>0</v>
      </c>
      <c r="P692" s="116"/>
      <c r="Q692" s="116">
        <f>SUM(Q693:Q703)</f>
        <v>0</v>
      </c>
      <c r="R692" s="116"/>
      <c r="S692" s="116"/>
      <c r="T692" s="117"/>
      <c r="U692" s="116">
        <f>SUM(U693:U703)</f>
        <v>2351.37</v>
      </c>
      <c r="AE692" t="s">
        <v>118</v>
      </c>
    </row>
    <row r="693" spans="1:60" outlineLevel="1">
      <c r="A693" s="109">
        <v>99</v>
      </c>
      <c r="B693" s="109" t="s">
        <v>601</v>
      </c>
      <c r="C693" s="136" t="s">
        <v>602</v>
      </c>
      <c r="D693" s="113" t="s">
        <v>220</v>
      </c>
      <c r="E693" s="118">
        <v>407.44600000000003</v>
      </c>
      <c r="F693" s="121">
        <f>H693+J693</f>
        <v>0</v>
      </c>
      <c r="G693" s="122">
        <f>ROUND(E693*F693,2)</f>
        <v>0</v>
      </c>
      <c r="H693" s="122"/>
      <c r="I693" s="122">
        <f>ROUND(E693*H693,2)</f>
        <v>0</v>
      </c>
      <c r="J693" s="122"/>
      <c r="K693" s="122">
        <f>ROUND(E693*J693,2)</f>
        <v>0</v>
      </c>
      <c r="L693" s="122">
        <v>21</v>
      </c>
      <c r="M693" s="122">
        <f>G693*(1+L693/100)</f>
        <v>0</v>
      </c>
      <c r="N693" s="113">
        <v>0</v>
      </c>
      <c r="O693" s="113">
        <f>ROUND(E693*N693,5)</f>
        <v>0</v>
      </c>
      <c r="P693" s="113">
        <v>0</v>
      </c>
      <c r="Q693" s="113">
        <f>ROUND(E693*P693,5)</f>
        <v>0</v>
      </c>
      <c r="R693" s="113"/>
      <c r="S693" s="113"/>
      <c r="T693" s="114">
        <v>0.93300000000000005</v>
      </c>
      <c r="U693" s="113">
        <f>ROUND(E693*T693,2)</f>
        <v>380.15</v>
      </c>
      <c r="V693" s="108"/>
      <c r="W693" s="108"/>
      <c r="X693" s="108"/>
      <c r="Y693" s="108"/>
      <c r="Z693" s="108"/>
      <c r="AA693" s="108"/>
      <c r="AB693" s="108"/>
      <c r="AC693" s="108"/>
      <c r="AD693" s="108"/>
      <c r="AE693" s="108" t="s">
        <v>122</v>
      </c>
      <c r="AF693" s="108"/>
      <c r="AG693" s="108"/>
      <c r="AH693" s="108"/>
      <c r="AI693" s="108"/>
      <c r="AJ693" s="108"/>
      <c r="AK693" s="108"/>
      <c r="AL693" s="108"/>
      <c r="AM693" s="108"/>
      <c r="AN693" s="108"/>
      <c r="AO693" s="108"/>
      <c r="AP693" s="108"/>
      <c r="AQ693" s="108"/>
      <c r="AR693" s="108"/>
      <c r="AS693" s="108"/>
      <c r="AT693" s="108"/>
      <c r="AU693" s="108"/>
      <c r="AV693" s="108"/>
      <c r="AW693" s="108"/>
      <c r="AX693" s="108"/>
      <c r="AY693" s="108"/>
      <c r="AZ693" s="108"/>
      <c r="BA693" s="108"/>
      <c r="BB693" s="108"/>
      <c r="BC693" s="108"/>
      <c r="BD693" s="108"/>
      <c r="BE693" s="108"/>
      <c r="BF693" s="108"/>
      <c r="BG693" s="108"/>
      <c r="BH693" s="108"/>
    </row>
    <row r="694" spans="1:60" outlineLevel="1">
      <c r="A694" s="109">
        <v>100</v>
      </c>
      <c r="B694" s="109" t="s">
        <v>603</v>
      </c>
      <c r="C694" s="136" t="s">
        <v>604</v>
      </c>
      <c r="D694" s="113" t="s">
        <v>220</v>
      </c>
      <c r="E694" s="118">
        <v>814.89200000000005</v>
      </c>
      <c r="F694" s="121">
        <f>H694+J694</f>
        <v>0</v>
      </c>
      <c r="G694" s="122">
        <f>ROUND(E694*F694,2)</f>
        <v>0</v>
      </c>
      <c r="H694" s="122"/>
      <c r="I694" s="122">
        <f>ROUND(E694*H694,2)</f>
        <v>0</v>
      </c>
      <c r="J694" s="122"/>
      <c r="K694" s="122">
        <f>ROUND(E694*J694,2)</f>
        <v>0</v>
      </c>
      <c r="L694" s="122">
        <v>21</v>
      </c>
      <c r="M694" s="122">
        <f>G694*(1+L694/100)</f>
        <v>0</v>
      </c>
      <c r="N694" s="113">
        <v>0</v>
      </c>
      <c r="O694" s="113">
        <f>ROUND(E694*N694,5)</f>
        <v>0</v>
      </c>
      <c r="P694" s="113">
        <v>0</v>
      </c>
      <c r="Q694" s="113">
        <f>ROUND(E694*P694,5)</f>
        <v>0</v>
      </c>
      <c r="R694" s="113"/>
      <c r="S694" s="113"/>
      <c r="T694" s="114">
        <v>0.65300000000000002</v>
      </c>
      <c r="U694" s="113">
        <f>ROUND(E694*T694,2)</f>
        <v>532.12</v>
      </c>
      <c r="V694" s="108"/>
      <c r="W694" s="108"/>
      <c r="X694" s="108"/>
      <c r="Y694" s="108"/>
      <c r="Z694" s="108"/>
      <c r="AA694" s="108"/>
      <c r="AB694" s="108"/>
      <c r="AC694" s="108"/>
      <c r="AD694" s="108"/>
      <c r="AE694" s="108" t="s">
        <v>122</v>
      </c>
      <c r="AF694" s="108"/>
      <c r="AG694" s="108"/>
      <c r="AH694" s="108"/>
      <c r="AI694" s="108"/>
      <c r="AJ694" s="108"/>
      <c r="AK694" s="108"/>
      <c r="AL694" s="108"/>
      <c r="AM694" s="108"/>
      <c r="AN694" s="108"/>
      <c r="AO694" s="108"/>
      <c r="AP694" s="108"/>
      <c r="AQ694" s="108"/>
      <c r="AR694" s="108"/>
      <c r="AS694" s="108"/>
      <c r="AT694" s="108"/>
      <c r="AU694" s="108"/>
      <c r="AV694" s="108"/>
      <c r="AW694" s="108"/>
      <c r="AX694" s="108"/>
      <c r="AY694" s="108"/>
      <c r="AZ694" s="108"/>
      <c r="BA694" s="108"/>
      <c r="BB694" s="108"/>
      <c r="BC694" s="108"/>
      <c r="BD694" s="108"/>
      <c r="BE694" s="108"/>
      <c r="BF694" s="108"/>
      <c r="BG694" s="108"/>
      <c r="BH694" s="108"/>
    </row>
    <row r="695" spans="1:60" outlineLevel="1">
      <c r="A695" s="109"/>
      <c r="B695" s="109"/>
      <c r="C695" s="137" t="s">
        <v>605</v>
      </c>
      <c r="D695" s="115"/>
      <c r="E695" s="119">
        <v>814.89200000000005</v>
      </c>
      <c r="F695" s="122"/>
      <c r="G695" s="122"/>
      <c r="H695" s="122"/>
      <c r="I695" s="122"/>
      <c r="J695" s="122"/>
      <c r="K695" s="122"/>
      <c r="L695" s="122"/>
      <c r="M695" s="122"/>
      <c r="N695" s="113"/>
      <c r="O695" s="113"/>
      <c r="P695" s="113"/>
      <c r="Q695" s="113"/>
      <c r="R695" s="113"/>
      <c r="S695" s="113"/>
      <c r="T695" s="114"/>
      <c r="U695" s="113"/>
      <c r="V695" s="108"/>
      <c r="W695" s="108"/>
      <c r="X695" s="108"/>
      <c r="Y695" s="108"/>
      <c r="Z695" s="108"/>
      <c r="AA695" s="108"/>
      <c r="AB695" s="108"/>
      <c r="AC695" s="108"/>
      <c r="AD695" s="108"/>
      <c r="AE695" s="108" t="s">
        <v>124</v>
      </c>
      <c r="AF695" s="108">
        <v>0</v>
      </c>
      <c r="AG695" s="108"/>
      <c r="AH695" s="108"/>
      <c r="AI695" s="108"/>
      <c r="AJ695" s="108"/>
      <c r="AK695" s="108"/>
      <c r="AL695" s="108"/>
      <c r="AM695" s="108"/>
      <c r="AN695" s="108"/>
      <c r="AO695" s="108"/>
      <c r="AP695" s="108"/>
      <c r="AQ695" s="108"/>
      <c r="AR695" s="108"/>
      <c r="AS695" s="108"/>
      <c r="AT695" s="108"/>
      <c r="AU695" s="108"/>
      <c r="AV695" s="108"/>
      <c r="AW695" s="108"/>
      <c r="AX695" s="108"/>
      <c r="AY695" s="108"/>
      <c r="AZ695" s="108"/>
      <c r="BA695" s="108"/>
      <c r="BB695" s="108"/>
      <c r="BC695" s="108"/>
      <c r="BD695" s="108"/>
      <c r="BE695" s="108"/>
      <c r="BF695" s="108"/>
      <c r="BG695" s="108"/>
      <c r="BH695" s="108"/>
    </row>
    <row r="696" spans="1:60" outlineLevel="1">
      <c r="A696" s="109">
        <v>101</v>
      </c>
      <c r="B696" s="109" t="s">
        <v>606</v>
      </c>
      <c r="C696" s="136" t="s">
        <v>607</v>
      </c>
      <c r="D696" s="113" t="s">
        <v>220</v>
      </c>
      <c r="E696" s="118">
        <v>407.44600000000003</v>
      </c>
      <c r="F696" s="121">
        <f>H696+J696</f>
        <v>0</v>
      </c>
      <c r="G696" s="122">
        <f>ROUND(E696*F696,2)</f>
        <v>0</v>
      </c>
      <c r="H696" s="122"/>
      <c r="I696" s="122">
        <f>ROUND(E696*H696,2)</f>
        <v>0</v>
      </c>
      <c r="J696" s="122"/>
      <c r="K696" s="122">
        <f>ROUND(E696*J696,2)</f>
        <v>0</v>
      </c>
      <c r="L696" s="122">
        <v>21</v>
      </c>
      <c r="M696" s="122">
        <f>G696*(1+L696/100)</f>
        <v>0</v>
      </c>
      <c r="N696" s="113">
        <v>0</v>
      </c>
      <c r="O696" s="113">
        <f>ROUND(E696*N696,5)</f>
        <v>0</v>
      </c>
      <c r="P696" s="113">
        <v>0</v>
      </c>
      <c r="Q696" s="113">
        <f>ROUND(E696*P696,5)</f>
        <v>0</v>
      </c>
      <c r="R696" s="113"/>
      <c r="S696" s="113"/>
      <c r="T696" s="114">
        <v>0.49</v>
      </c>
      <c r="U696" s="113">
        <f>ROUND(E696*T696,2)</f>
        <v>199.65</v>
      </c>
      <c r="V696" s="108"/>
      <c r="W696" s="108"/>
      <c r="X696" s="108"/>
      <c r="Y696" s="108"/>
      <c r="Z696" s="108"/>
      <c r="AA696" s="108"/>
      <c r="AB696" s="108"/>
      <c r="AC696" s="108"/>
      <c r="AD696" s="108"/>
      <c r="AE696" s="108" t="s">
        <v>122</v>
      </c>
      <c r="AF696" s="108"/>
      <c r="AG696" s="108"/>
      <c r="AH696" s="108"/>
      <c r="AI696" s="108"/>
      <c r="AJ696" s="108"/>
      <c r="AK696" s="108"/>
      <c r="AL696" s="108"/>
      <c r="AM696" s="108"/>
      <c r="AN696" s="108"/>
      <c r="AO696" s="108"/>
      <c r="AP696" s="108"/>
      <c r="AQ696" s="108"/>
      <c r="AR696" s="108"/>
      <c r="AS696" s="108"/>
      <c r="AT696" s="108"/>
      <c r="AU696" s="108"/>
      <c r="AV696" s="108"/>
      <c r="AW696" s="108"/>
      <c r="AX696" s="108"/>
      <c r="AY696" s="108"/>
      <c r="AZ696" s="108"/>
      <c r="BA696" s="108"/>
      <c r="BB696" s="108"/>
      <c r="BC696" s="108"/>
      <c r="BD696" s="108"/>
      <c r="BE696" s="108"/>
      <c r="BF696" s="108"/>
      <c r="BG696" s="108"/>
      <c r="BH696" s="108"/>
    </row>
    <row r="697" spans="1:60" outlineLevel="1">
      <c r="A697" s="109">
        <v>102</v>
      </c>
      <c r="B697" s="109" t="s">
        <v>608</v>
      </c>
      <c r="C697" s="136" t="s">
        <v>609</v>
      </c>
      <c r="D697" s="113" t="s">
        <v>220</v>
      </c>
      <c r="E697" s="118">
        <v>20372.3</v>
      </c>
      <c r="F697" s="121">
        <f>H697+J697</f>
        <v>0</v>
      </c>
      <c r="G697" s="122">
        <f>ROUND(E697*F697,2)</f>
        <v>0</v>
      </c>
      <c r="H697" s="122"/>
      <c r="I697" s="122">
        <f>ROUND(E697*H697,2)</f>
        <v>0</v>
      </c>
      <c r="J697" s="122"/>
      <c r="K697" s="122">
        <f>ROUND(E697*J697,2)</f>
        <v>0</v>
      </c>
      <c r="L697" s="122">
        <v>21</v>
      </c>
      <c r="M697" s="122">
        <f>G697*(1+L697/100)</f>
        <v>0</v>
      </c>
      <c r="N697" s="113">
        <v>0</v>
      </c>
      <c r="O697" s="113">
        <f>ROUND(E697*N697,5)</f>
        <v>0</v>
      </c>
      <c r="P697" s="113">
        <v>0</v>
      </c>
      <c r="Q697" s="113">
        <f>ROUND(E697*P697,5)</f>
        <v>0</v>
      </c>
      <c r="R697" s="113"/>
      <c r="S697" s="113"/>
      <c r="T697" s="114">
        <v>0</v>
      </c>
      <c r="U697" s="113">
        <f>ROUND(E697*T697,2)</f>
        <v>0</v>
      </c>
      <c r="V697" s="108"/>
      <c r="W697" s="108"/>
      <c r="X697" s="108"/>
      <c r="Y697" s="108"/>
      <c r="Z697" s="108"/>
      <c r="AA697" s="108"/>
      <c r="AB697" s="108"/>
      <c r="AC697" s="108"/>
      <c r="AD697" s="108"/>
      <c r="AE697" s="108" t="s">
        <v>122</v>
      </c>
      <c r="AF697" s="108"/>
      <c r="AG697" s="108"/>
      <c r="AH697" s="108"/>
      <c r="AI697" s="108"/>
      <c r="AJ697" s="108"/>
      <c r="AK697" s="108"/>
      <c r="AL697" s="108"/>
      <c r="AM697" s="108"/>
      <c r="AN697" s="108"/>
      <c r="AO697" s="108"/>
      <c r="AP697" s="108"/>
      <c r="AQ697" s="108"/>
      <c r="AR697" s="108"/>
      <c r="AS697" s="108"/>
      <c r="AT697" s="108"/>
      <c r="AU697" s="108"/>
      <c r="AV697" s="108"/>
      <c r="AW697" s="108"/>
      <c r="AX697" s="108"/>
      <c r="AY697" s="108"/>
      <c r="AZ697" s="108"/>
      <c r="BA697" s="108"/>
      <c r="BB697" s="108"/>
      <c r="BC697" s="108"/>
      <c r="BD697" s="108"/>
      <c r="BE697" s="108"/>
      <c r="BF697" s="108"/>
      <c r="BG697" s="108"/>
      <c r="BH697" s="108"/>
    </row>
    <row r="698" spans="1:60" outlineLevel="1">
      <c r="A698" s="109">
        <v>103</v>
      </c>
      <c r="B698" s="109" t="s">
        <v>610</v>
      </c>
      <c r="C698" s="136" t="s">
        <v>611</v>
      </c>
      <c r="D698" s="113" t="s">
        <v>220</v>
      </c>
      <c r="E698" s="118">
        <v>407.44600000000003</v>
      </c>
      <c r="F698" s="121">
        <f>H698+J698</f>
        <v>0</v>
      </c>
      <c r="G698" s="122">
        <f>ROUND(E698*F698,2)</f>
        <v>0</v>
      </c>
      <c r="H698" s="122"/>
      <c r="I698" s="122">
        <f>ROUND(E698*H698,2)</f>
        <v>0</v>
      </c>
      <c r="J698" s="122"/>
      <c r="K698" s="122">
        <f>ROUND(E698*J698,2)</f>
        <v>0</v>
      </c>
      <c r="L698" s="122">
        <v>21</v>
      </c>
      <c r="M698" s="122">
        <f>G698*(1+L698/100)</f>
        <v>0</v>
      </c>
      <c r="N698" s="113">
        <v>0</v>
      </c>
      <c r="O698" s="113">
        <f>ROUND(E698*N698,5)</f>
        <v>0</v>
      </c>
      <c r="P698" s="113">
        <v>0</v>
      </c>
      <c r="Q698" s="113">
        <f>ROUND(E698*P698,5)</f>
        <v>0</v>
      </c>
      <c r="R698" s="113"/>
      <c r="S698" s="113"/>
      <c r="T698" s="114">
        <v>0.94199999999999995</v>
      </c>
      <c r="U698" s="113">
        <f>ROUND(E698*T698,2)</f>
        <v>383.81</v>
      </c>
      <c r="V698" s="108"/>
      <c r="W698" s="108"/>
      <c r="X698" s="108"/>
      <c r="Y698" s="108"/>
      <c r="Z698" s="108"/>
      <c r="AA698" s="108"/>
      <c r="AB698" s="108"/>
      <c r="AC698" s="108"/>
      <c r="AD698" s="108"/>
      <c r="AE698" s="108" t="s">
        <v>122</v>
      </c>
      <c r="AF698" s="108"/>
      <c r="AG698" s="108"/>
      <c r="AH698" s="108"/>
      <c r="AI698" s="108"/>
      <c r="AJ698" s="108"/>
      <c r="AK698" s="108"/>
      <c r="AL698" s="108"/>
      <c r="AM698" s="108"/>
      <c r="AN698" s="108"/>
      <c r="AO698" s="108"/>
      <c r="AP698" s="108"/>
      <c r="AQ698" s="108"/>
      <c r="AR698" s="108"/>
      <c r="AS698" s="108"/>
      <c r="AT698" s="108"/>
      <c r="AU698" s="108"/>
      <c r="AV698" s="108"/>
      <c r="AW698" s="108"/>
      <c r="AX698" s="108"/>
      <c r="AY698" s="108"/>
      <c r="AZ698" s="108"/>
      <c r="BA698" s="108"/>
      <c r="BB698" s="108"/>
      <c r="BC698" s="108"/>
      <c r="BD698" s="108"/>
      <c r="BE698" s="108"/>
      <c r="BF698" s="108"/>
      <c r="BG698" s="108"/>
      <c r="BH698" s="108"/>
    </row>
    <row r="699" spans="1:60" outlineLevel="1">
      <c r="A699" s="109">
        <v>104</v>
      </c>
      <c r="B699" s="109" t="s">
        <v>612</v>
      </c>
      <c r="C699" s="136" t="s">
        <v>613</v>
      </c>
      <c r="D699" s="113" t="s">
        <v>220</v>
      </c>
      <c r="E699" s="118">
        <v>8148.92</v>
      </c>
      <c r="F699" s="121">
        <f>H699+J699</f>
        <v>0</v>
      </c>
      <c r="G699" s="122">
        <f>ROUND(E699*F699,2)</f>
        <v>0</v>
      </c>
      <c r="H699" s="122"/>
      <c r="I699" s="122">
        <f>ROUND(E699*H699,2)</f>
        <v>0</v>
      </c>
      <c r="J699" s="122"/>
      <c r="K699" s="122">
        <f>ROUND(E699*J699,2)</f>
        <v>0</v>
      </c>
      <c r="L699" s="122">
        <v>21</v>
      </c>
      <c r="M699" s="122">
        <f>G699*(1+L699/100)</f>
        <v>0</v>
      </c>
      <c r="N699" s="113">
        <v>0</v>
      </c>
      <c r="O699" s="113">
        <f>ROUND(E699*N699,5)</f>
        <v>0</v>
      </c>
      <c r="P699" s="113">
        <v>0</v>
      </c>
      <c r="Q699" s="113">
        <f>ROUND(E699*P699,5)</f>
        <v>0</v>
      </c>
      <c r="R699" s="113"/>
      <c r="S699" s="113"/>
      <c r="T699" s="114">
        <v>0.105</v>
      </c>
      <c r="U699" s="113">
        <f>ROUND(E699*T699,2)</f>
        <v>855.64</v>
      </c>
      <c r="V699" s="108"/>
      <c r="W699" s="108"/>
      <c r="X699" s="108"/>
      <c r="Y699" s="108"/>
      <c r="Z699" s="108"/>
      <c r="AA699" s="108"/>
      <c r="AB699" s="108"/>
      <c r="AC699" s="108"/>
      <c r="AD699" s="108"/>
      <c r="AE699" s="108" t="s">
        <v>122</v>
      </c>
      <c r="AF699" s="108"/>
      <c r="AG699" s="108"/>
      <c r="AH699" s="108"/>
      <c r="AI699" s="108"/>
      <c r="AJ699" s="108"/>
      <c r="AK699" s="108"/>
      <c r="AL699" s="108"/>
      <c r="AM699" s="108"/>
      <c r="AN699" s="108"/>
      <c r="AO699" s="108"/>
      <c r="AP699" s="108"/>
      <c r="AQ699" s="108"/>
      <c r="AR699" s="108"/>
      <c r="AS699" s="108"/>
      <c r="AT699" s="108"/>
      <c r="AU699" s="108"/>
      <c r="AV699" s="108"/>
      <c r="AW699" s="108"/>
      <c r="AX699" s="108"/>
      <c r="AY699" s="108"/>
      <c r="AZ699" s="108"/>
      <c r="BA699" s="108"/>
      <c r="BB699" s="108"/>
      <c r="BC699" s="108"/>
      <c r="BD699" s="108"/>
      <c r="BE699" s="108"/>
      <c r="BF699" s="108"/>
      <c r="BG699" s="108"/>
      <c r="BH699" s="108"/>
    </row>
    <row r="700" spans="1:60" outlineLevel="1">
      <c r="A700" s="109">
        <v>105</v>
      </c>
      <c r="B700" s="109" t="s">
        <v>614</v>
      </c>
      <c r="C700" s="136" t="s">
        <v>615</v>
      </c>
      <c r="D700" s="113" t="s">
        <v>220</v>
      </c>
      <c r="E700" s="118">
        <v>55.94</v>
      </c>
      <c r="F700" s="121">
        <f>H700+J700</f>
        <v>0</v>
      </c>
      <c r="G700" s="122">
        <f>ROUND(E700*F700,2)</f>
        <v>0</v>
      </c>
      <c r="H700" s="122"/>
      <c r="I700" s="122">
        <f>ROUND(E700*H700,2)</f>
        <v>0</v>
      </c>
      <c r="J700" s="122"/>
      <c r="K700" s="122">
        <f>ROUND(E700*J700,2)</f>
        <v>0</v>
      </c>
      <c r="L700" s="122">
        <v>21</v>
      </c>
      <c r="M700" s="122">
        <f>G700*(1+L700/100)</f>
        <v>0</v>
      </c>
      <c r="N700" s="113">
        <v>0</v>
      </c>
      <c r="O700" s="113">
        <f>ROUND(E700*N700,5)</f>
        <v>0</v>
      </c>
      <c r="P700" s="113">
        <v>0</v>
      </c>
      <c r="Q700" s="113">
        <f>ROUND(E700*P700,5)</f>
        <v>0</v>
      </c>
      <c r="R700" s="113"/>
      <c r="S700" s="113"/>
      <c r="T700" s="114">
        <v>0</v>
      </c>
      <c r="U700" s="113">
        <f>ROUND(E700*T700,2)</f>
        <v>0</v>
      </c>
      <c r="V700" s="108"/>
      <c r="W700" s="108"/>
      <c r="X700" s="108"/>
      <c r="Y700" s="108"/>
      <c r="Z700" s="108"/>
      <c r="AA700" s="108"/>
      <c r="AB700" s="108"/>
      <c r="AC700" s="108"/>
      <c r="AD700" s="108"/>
      <c r="AE700" s="108" t="s">
        <v>122</v>
      </c>
      <c r="AF700" s="108"/>
      <c r="AG700" s="108"/>
      <c r="AH700" s="108"/>
      <c r="AI700" s="108"/>
      <c r="AJ700" s="108"/>
      <c r="AK700" s="108"/>
      <c r="AL700" s="108"/>
      <c r="AM700" s="108"/>
      <c r="AN700" s="108"/>
      <c r="AO700" s="108"/>
      <c r="AP700" s="108"/>
      <c r="AQ700" s="108"/>
      <c r="AR700" s="108"/>
      <c r="AS700" s="108"/>
      <c r="AT700" s="108"/>
      <c r="AU700" s="108"/>
      <c r="AV700" s="108"/>
      <c r="AW700" s="108"/>
      <c r="AX700" s="108"/>
      <c r="AY700" s="108"/>
      <c r="AZ700" s="108"/>
      <c r="BA700" s="108"/>
      <c r="BB700" s="108"/>
      <c r="BC700" s="108"/>
      <c r="BD700" s="108"/>
      <c r="BE700" s="108"/>
      <c r="BF700" s="108"/>
      <c r="BG700" s="108"/>
      <c r="BH700" s="108"/>
    </row>
    <row r="701" spans="1:60" ht="20.45" outlineLevel="1">
      <c r="A701" s="109">
        <v>106</v>
      </c>
      <c r="B701" s="109" t="s">
        <v>616</v>
      </c>
      <c r="C701" s="136" t="s">
        <v>617</v>
      </c>
      <c r="D701" s="113" t="s">
        <v>220</v>
      </c>
      <c r="E701" s="118">
        <v>28.03</v>
      </c>
      <c r="F701" s="121">
        <f>H701+J701</f>
        <v>0</v>
      </c>
      <c r="G701" s="122">
        <f>ROUND(E701*F701,2)</f>
        <v>0</v>
      </c>
      <c r="H701" s="122"/>
      <c r="I701" s="122">
        <f>ROUND(E701*H701,2)</f>
        <v>0</v>
      </c>
      <c r="J701" s="122"/>
      <c r="K701" s="122">
        <f>ROUND(E701*J701,2)</f>
        <v>0</v>
      </c>
      <c r="L701" s="122">
        <v>21</v>
      </c>
      <c r="M701" s="122">
        <f>G701*(1+L701/100)</f>
        <v>0</v>
      </c>
      <c r="N701" s="113">
        <v>0</v>
      </c>
      <c r="O701" s="113">
        <f>ROUND(E701*N701,5)</f>
        <v>0</v>
      </c>
      <c r="P701" s="113">
        <v>0</v>
      </c>
      <c r="Q701" s="113">
        <f>ROUND(E701*P701,5)</f>
        <v>0</v>
      </c>
      <c r="R701" s="113"/>
      <c r="S701" s="113"/>
      <c r="T701" s="114">
        <v>0</v>
      </c>
      <c r="U701" s="113">
        <f>ROUND(E701*T701,2)</f>
        <v>0</v>
      </c>
      <c r="V701" s="108"/>
      <c r="W701" s="108"/>
      <c r="X701" s="108"/>
      <c r="Y701" s="108"/>
      <c r="Z701" s="108"/>
      <c r="AA701" s="108"/>
      <c r="AB701" s="108"/>
      <c r="AC701" s="108"/>
      <c r="AD701" s="108"/>
      <c r="AE701" s="108" t="s">
        <v>122</v>
      </c>
      <c r="AF701" s="108"/>
      <c r="AG701" s="108"/>
      <c r="AH701" s="108"/>
      <c r="AI701" s="108"/>
      <c r="AJ701" s="108"/>
      <c r="AK701" s="108"/>
      <c r="AL701" s="108"/>
      <c r="AM701" s="108"/>
      <c r="AN701" s="108"/>
      <c r="AO701" s="108"/>
      <c r="AP701" s="108"/>
      <c r="AQ701" s="108"/>
      <c r="AR701" s="108"/>
      <c r="AS701" s="108"/>
      <c r="AT701" s="108"/>
      <c r="AU701" s="108"/>
      <c r="AV701" s="108"/>
      <c r="AW701" s="108"/>
      <c r="AX701" s="108"/>
      <c r="AY701" s="108"/>
      <c r="AZ701" s="108"/>
      <c r="BA701" s="108"/>
      <c r="BB701" s="108"/>
      <c r="BC701" s="108"/>
      <c r="BD701" s="108"/>
      <c r="BE701" s="108"/>
      <c r="BF701" s="108"/>
      <c r="BG701" s="108"/>
      <c r="BH701" s="108"/>
    </row>
    <row r="702" spans="1:60" outlineLevel="1">
      <c r="A702" s="109">
        <v>107</v>
      </c>
      <c r="B702" s="109" t="s">
        <v>618</v>
      </c>
      <c r="C702" s="136" t="s">
        <v>619</v>
      </c>
      <c r="D702" s="113" t="s">
        <v>220</v>
      </c>
      <c r="E702" s="118">
        <v>323.476</v>
      </c>
      <c r="F702" s="121">
        <f>H702+J702</f>
        <v>0</v>
      </c>
      <c r="G702" s="122">
        <f>ROUND(E702*F702,2)</f>
        <v>0</v>
      </c>
      <c r="H702" s="122"/>
      <c r="I702" s="122">
        <f>ROUND(E702*H702,2)</f>
        <v>0</v>
      </c>
      <c r="J702" s="122"/>
      <c r="K702" s="122">
        <f>ROUND(E702*J702,2)</f>
        <v>0</v>
      </c>
      <c r="L702" s="122">
        <v>21</v>
      </c>
      <c r="M702" s="122">
        <f>G702*(1+L702/100)</f>
        <v>0</v>
      </c>
      <c r="N702" s="113">
        <v>0</v>
      </c>
      <c r="O702" s="113">
        <f>ROUND(E702*N702,5)</f>
        <v>0</v>
      </c>
      <c r="P702" s="113">
        <v>0</v>
      </c>
      <c r="Q702" s="113">
        <f>ROUND(E702*P702,5)</f>
        <v>0</v>
      </c>
      <c r="R702" s="113"/>
      <c r="S702" s="113"/>
      <c r="T702" s="114">
        <v>0</v>
      </c>
      <c r="U702" s="113">
        <f>ROUND(E702*T702,2)</f>
        <v>0</v>
      </c>
      <c r="V702" s="108"/>
      <c r="W702" s="108"/>
      <c r="X702" s="108"/>
      <c r="Y702" s="108"/>
      <c r="Z702" s="108"/>
      <c r="AA702" s="108"/>
      <c r="AB702" s="108"/>
      <c r="AC702" s="108"/>
      <c r="AD702" s="108"/>
      <c r="AE702" s="108" t="s">
        <v>122</v>
      </c>
      <c r="AF702" s="108"/>
      <c r="AG702" s="108"/>
      <c r="AH702" s="108"/>
      <c r="AI702" s="108"/>
      <c r="AJ702" s="108"/>
      <c r="AK702" s="108"/>
      <c r="AL702" s="108"/>
      <c r="AM702" s="108"/>
      <c r="AN702" s="108"/>
      <c r="AO702" s="108"/>
      <c r="AP702" s="108"/>
      <c r="AQ702" s="108"/>
      <c r="AR702" s="108"/>
      <c r="AS702" s="108"/>
      <c r="AT702" s="108"/>
      <c r="AU702" s="108"/>
      <c r="AV702" s="108"/>
      <c r="AW702" s="108"/>
      <c r="AX702" s="108"/>
      <c r="AY702" s="108"/>
      <c r="AZ702" s="108"/>
      <c r="BA702" s="108"/>
      <c r="BB702" s="108"/>
      <c r="BC702" s="108"/>
      <c r="BD702" s="108"/>
      <c r="BE702" s="108"/>
      <c r="BF702" s="108"/>
      <c r="BG702" s="108"/>
      <c r="BH702" s="108"/>
    </row>
    <row r="703" spans="1:60" outlineLevel="1">
      <c r="A703" s="130"/>
      <c r="B703" s="130"/>
      <c r="C703" s="139" t="s">
        <v>620</v>
      </c>
      <c r="D703" s="131"/>
      <c r="E703" s="132">
        <v>323.476</v>
      </c>
      <c r="F703" s="133"/>
      <c r="G703" s="133"/>
      <c r="H703" s="133"/>
      <c r="I703" s="133"/>
      <c r="J703" s="133"/>
      <c r="K703" s="133"/>
      <c r="L703" s="133"/>
      <c r="M703" s="133"/>
      <c r="N703" s="134"/>
      <c r="O703" s="134"/>
      <c r="P703" s="134"/>
      <c r="Q703" s="134"/>
      <c r="R703" s="134"/>
      <c r="S703" s="134"/>
      <c r="T703" s="135"/>
      <c r="U703" s="134"/>
      <c r="V703" s="108"/>
      <c r="W703" s="108"/>
      <c r="X703" s="108"/>
      <c r="Y703" s="108"/>
      <c r="Z703" s="108"/>
      <c r="AA703" s="108"/>
      <c r="AB703" s="108"/>
      <c r="AC703" s="108"/>
      <c r="AD703" s="108"/>
      <c r="AE703" s="108" t="s">
        <v>124</v>
      </c>
      <c r="AF703" s="108">
        <v>0</v>
      </c>
      <c r="AG703" s="108"/>
      <c r="AH703" s="108"/>
      <c r="AI703" s="108"/>
      <c r="AJ703" s="108"/>
      <c r="AK703" s="108"/>
      <c r="AL703" s="108"/>
      <c r="AM703" s="108"/>
      <c r="AN703" s="108"/>
      <c r="AO703" s="108"/>
      <c r="AP703" s="108"/>
      <c r="AQ703" s="108"/>
      <c r="AR703" s="108"/>
      <c r="AS703" s="108"/>
      <c r="AT703" s="108"/>
      <c r="AU703" s="108"/>
      <c r="AV703" s="108"/>
      <c r="AW703" s="108"/>
      <c r="AX703" s="108"/>
      <c r="AY703" s="108"/>
      <c r="AZ703" s="108"/>
      <c r="BA703" s="108"/>
      <c r="BB703" s="108"/>
      <c r="BC703" s="108"/>
      <c r="BD703" s="108"/>
      <c r="BE703" s="108"/>
      <c r="BF703" s="108"/>
      <c r="BG703" s="108"/>
      <c r="BH703" s="108"/>
    </row>
    <row r="704" spans="1:60">
      <c r="A704" s="4"/>
      <c r="B704" s="5" t="s">
        <v>621</v>
      </c>
      <c r="C704" s="140" t="s">
        <v>621</v>
      </c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AC704">
        <v>15</v>
      </c>
      <c r="AD704">
        <v>21</v>
      </c>
    </row>
    <row r="705" spans="1:31">
      <c r="A705" s="247"/>
      <c r="B705" s="248" t="s">
        <v>16</v>
      </c>
      <c r="C705" s="249" t="s">
        <v>621</v>
      </c>
      <c r="D705" s="250"/>
      <c r="E705" s="250"/>
      <c r="F705" s="250"/>
      <c r="G705" s="251">
        <f>G8+G16+G37+G48+G58+G118+G121+G126+G129+G174+G271+G313+G367+G555+G660+G663+G666+G669+G681+G688+G692</f>
        <v>0</v>
      </c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AC705">
        <f>SUMIF(L7:L703,AC704,G7:G703)</f>
        <v>0</v>
      </c>
      <c r="AD705">
        <f>SUMIF(L7:L703,AD704,G7:G703)</f>
        <v>0</v>
      </c>
      <c r="AE705" t="s">
        <v>622</v>
      </c>
    </row>
    <row r="706" spans="1:31">
      <c r="A706" s="4"/>
      <c r="B706" s="5" t="s">
        <v>621</v>
      </c>
      <c r="C706" s="140" t="s">
        <v>621</v>
      </c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31">
      <c r="A707" s="4"/>
      <c r="B707" s="5" t="s">
        <v>621</v>
      </c>
      <c r="C707" s="140" t="s">
        <v>621</v>
      </c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31">
      <c r="A708" s="194" t="s">
        <v>623</v>
      </c>
      <c r="B708" s="194"/>
      <c r="C708" s="19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31">
      <c r="A709" s="177"/>
      <c r="B709" s="178"/>
      <c r="C709" s="179"/>
      <c r="D709" s="178"/>
      <c r="E709" s="178"/>
      <c r="F709" s="178"/>
      <c r="G709" s="180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AE709" t="s">
        <v>624</v>
      </c>
    </row>
    <row r="710" spans="1:31">
      <c r="A710" s="181"/>
      <c r="B710" s="182"/>
      <c r="C710" s="183"/>
      <c r="D710" s="182"/>
      <c r="E710" s="182"/>
      <c r="F710" s="182"/>
      <c r="G710" s="18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31">
      <c r="A711" s="181"/>
      <c r="B711" s="182"/>
      <c r="C711" s="183"/>
      <c r="D711" s="182"/>
      <c r="E711" s="182"/>
      <c r="F711" s="182"/>
      <c r="G711" s="18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31">
      <c r="A712" s="181"/>
      <c r="B712" s="182"/>
      <c r="C712" s="183"/>
      <c r="D712" s="182"/>
      <c r="E712" s="182"/>
      <c r="F712" s="182"/>
      <c r="G712" s="18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31">
      <c r="A713" s="185"/>
      <c r="B713" s="186"/>
      <c r="C713" s="187"/>
      <c r="D713" s="186"/>
      <c r="E713" s="186"/>
      <c r="F713" s="186"/>
      <c r="G713" s="188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31">
      <c r="A714" s="4"/>
      <c r="B714" s="5" t="s">
        <v>621</v>
      </c>
      <c r="C714" s="140" t="s">
        <v>621</v>
      </c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31">
      <c r="C715" s="141"/>
      <c r="AE715" t="s">
        <v>625</v>
      </c>
    </row>
  </sheetData>
  <mergeCells count="19">
    <mergeCell ref="C575:G575"/>
    <mergeCell ref="A1:G1"/>
    <mergeCell ref="C2:G2"/>
    <mergeCell ref="C3:G3"/>
    <mergeCell ref="C4:G4"/>
    <mergeCell ref="C100:G100"/>
    <mergeCell ref="C107:G107"/>
    <mergeCell ref="C330:G330"/>
    <mergeCell ref="C346:G346"/>
    <mergeCell ref="C363:G363"/>
    <mergeCell ref="C557:G557"/>
    <mergeCell ref="C573:G573"/>
    <mergeCell ref="A709:G713"/>
    <mergeCell ref="C577:G577"/>
    <mergeCell ref="C582:G582"/>
    <mergeCell ref="C588:G588"/>
    <mergeCell ref="C603:G603"/>
    <mergeCell ref="C605:G605"/>
    <mergeCell ref="A708:C708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RTS,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Dp</dc:creator>
  <cp:keywords/>
  <dc:description/>
  <cp:lastModifiedBy>Šrůtková Michaela</cp:lastModifiedBy>
  <cp:revision/>
  <dcterms:created xsi:type="dcterms:W3CDTF">2009-04-08T07:15:50Z</dcterms:created>
  <dcterms:modified xsi:type="dcterms:W3CDTF">2024-06-18T09:30:33Z</dcterms:modified>
  <cp:category/>
  <cp:contentStatus/>
</cp:coreProperties>
</file>