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57_DPS_Straznice\Oprava_střechy_fasad\02_ZD\"/>
    </mc:Choice>
  </mc:AlternateContent>
  <xr:revisionPtr revIDLastSave="0" documentId="13_ncr:1_{47941A09-8F6F-4761-8920-B445F8AE5D5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  <sheet name="02 001 Pol" sheetId="13" r:id="rId5"/>
    <sheet name="02 002 Pol" sheetId="14" r:id="rId6"/>
    <sheet name="03 0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_xlnm.Print_Titles" localSheetId="4">'02 001 Pol'!$1:$7</definedName>
    <definedName name="_xlnm.Print_Titles" localSheetId="5">'02 002 Pol'!$1:$7</definedName>
    <definedName name="_xlnm.Print_Titles" localSheetId="6">'03 001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Pol'!$A$1:$Y$317</definedName>
    <definedName name="_xlnm.Print_Area" localSheetId="4">'02 001 Pol'!$A$1:$Y$126</definedName>
    <definedName name="_xlnm.Print_Area" localSheetId="5">'02 002 Pol'!$A$1:$Y$111</definedName>
    <definedName name="_xlnm.Print_Area" localSheetId="6">'03 001 Pol'!$A$1:$Y$35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4" i="15"/>
  <c r="BA32" i="15"/>
  <c r="BA29" i="15"/>
  <c r="BA26" i="15"/>
  <c r="BA19" i="15"/>
  <c r="BA16" i="15"/>
  <c r="BA13" i="15"/>
  <c r="BA10" i="15"/>
  <c r="G8" i="15"/>
  <c r="G9" i="15"/>
  <c r="I9" i="15"/>
  <c r="I8" i="15" s="1"/>
  <c r="K9" i="15"/>
  <c r="K8" i="15" s="1"/>
  <c r="M9" i="15"/>
  <c r="O9" i="15"/>
  <c r="Q9" i="15"/>
  <c r="Q8" i="15" s="1"/>
  <c r="V9" i="15"/>
  <c r="V8" i="15" s="1"/>
  <c r="G12" i="15"/>
  <c r="M12" i="15" s="1"/>
  <c r="I12" i="15"/>
  <c r="K12" i="15"/>
  <c r="O12" i="15"/>
  <c r="Q12" i="15"/>
  <c r="V12" i="15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Q18" i="15"/>
  <c r="V18" i="15"/>
  <c r="G21" i="15"/>
  <c r="I21" i="15"/>
  <c r="K21" i="15"/>
  <c r="M21" i="15"/>
  <c r="O21" i="15"/>
  <c r="O8" i="15" s="1"/>
  <c r="Q21" i="15"/>
  <c r="V21" i="15"/>
  <c r="G24" i="15"/>
  <c r="V24" i="15"/>
  <c r="G25" i="15"/>
  <c r="I25" i="15"/>
  <c r="I24" i="15" s="1"/>
  <c r="K25" i="15"/>
  <c r="K24" i="15" s="1"/>
  <c r="M25" i="15"/>
  <c r="O25" i="15"/>
  <c r="Q25" i="15"/>
  <c r="Q24" i="15" s="1"/>
  <c r="V25" i="15"/>
  <c r="G28" i="15"/>
  <c r="M28" i="15" s="1"/>
  <c r="M24" i="15" s="1"/>
  <c r="I28" i="15"/>
  <c r="K28" i="15"/>
  <c r="O28" i="15"/>
  <c r="O24" i="15" s="1"/>
  <c r="Q28" i="15"/>
  <c r="V28" i="15"/>
  <c r="G31" i="15"/>
  <c r="I31" i="15"/>
  <c r="K31" i="15"/>
  <c r="M31" i="15"/>
  <c r="O31" i="15"/>
  <c r="Q31" i="15"/>
  <c r="V31" i="15"/>
  <c r="AE34" i="15"/>
  <c r="AF34" i="15"/>
  <c r="G110" i="14"/>
  <c r="BA98" i="14"/>
  <c r="G9" i="14"/>
  <c r="AE110" i="14" s="1"/>
  <c r="I9" i="14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7" i="14"/>
  <c r="I37" i="14"/>
  <c r="I8" i="14" s="1"/>
  <c r="K37" i="14"/>
  <c r="M37" i="14"/>
  <c r="O37" i="14"/>
  <c r="Q37" i="14"/>
  <c r="V37" i="14"/>
  <c r="G39" i="14"/>
  <c r="G40" i="14"/>
  <c r="M40" i="14" s="1"/>
  <c r="I40" i="14"/>
  <c r="I39" i="14" s="1"/>
  <c r="K40" i="14"/>
  <c r="O40" i="14"/>
  <c r="O39" i="14" s="1"/>
  <c r="Q40" i="14"/>
  <c r="Q39" i="14" s="1"/>
  <c r="V40" i="14"/>
  <c r="G44" i="14"/>
  <c r="M44" i="14" s="1"/>
  <c r="I44" i="14"/>
  <c r="K44" i="14"/>
  <c r="O44" i="14"/>
  <c r="Q44" i="14"/>
  <c r="V44" i="14"/>
  <c r="V39" i="14" s="1"/>
  <c r="G46" i="14"/>
  <c r="I46" i="14"/>
  <c r="K46" i="14"/>
  <c r="M46" i="14"/>
  <c r="O46" i="14"/>
  <c r="Q46" i="14"/>
  <c r="V46" i="14"/>
  <c r="G51" i="14"/>
  <c r="I51" i="14"/>
  <c r="K51" i="14"/>
  <c r="M51" i="14"/>
  <c r="O51" i="14"/>
  <c r="Q51" i="14"/>
  <c r="V51" i="14"/>
  <c r="G54" i="14"/>
  <c r="I54" i="14"/>
  <c r="K54" i="14"/>
  <c r="M54" i="14"/>
  <c r="O54" i="14"/>
  <c r="Q54" i="14"/>
  <c r="V54" i="14"/>
  <c r="G56" i="14"/>
  <c r="M56" i="14" s="1"/>
  <c r="I56" i="14"/>
  <c r="K56" i="14"/>
  <c r="K39" i="14" s="1"/>
  <c r="O56" i="14"/>
  <c r="Q56" i="14"/>
  <c r="V56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3" i="14"/>
  <c r="I63" i="14"/>
  <c r="I62" i="14" s="1"/>
  <c r="K63" i="14"/>
  <c r="K62" i="14" s="1"/>
  <c r="M63" i="14"/>
  <c r="O63" i="14"/>
  <c r="O62" i="14" s="1"/>
  <c r="Q63" i="14"/>
  <c r="V63" i="14"/>
  <c r="G65" i="14"/>
  <c r="I65" i="14"/>
  <c r="K65" i="14"/>
  <c r="M65" i="14"/>
  <c r="O65" i="14"/>
  <c r="Q65" i="14"/>
  <c r="V65" i="14"/>
  <c r="V62" i="14" s="1"/>
  <c r="G67" i="14"/>
  <c r="G62" i="14" s="1"/>
  <c r="I67" i="14"/>
  <c r="K67" i="14"/>
  <c r="O67" i="14"/>
  <c r="Q67" i="14"/>
  <c r="V67" i="14"/>
  <c r="G69" i="14"/>
  <c r="M69" i="14" s="1"/>
  <c r="I69" i="14"/>
  <c r="K69" i="14"/>
  <c r="O69" i="14"/>
  <c r="Q69" i="14"/>
  <c r="Q62" i="14" s="1"/>
  <c r="V69" i="14"/>
  <c r="G75" i="14"/>
  <c r="M75" i="14" s="1"/>
  <c r="I75" i="14"/>
  <c r="K75" i="14"/>
  <c r="O75" i="14"/>
  <c r="Q75" i="14"/>
  <c r="V75" i="14"/>
  <c r="G77" i="14"/>
  <c r="I77" i="14"/>
  <c r="K77" i="14"/>
  <c r="M77" i="14"/>
  <c r="O77" i="14"/>
  <c r="Q77" i="14"/>
  <c r="V77" i="14"/>
  <c r="G80" i="14"/>
  <c r="I80" i="14"/>
  <c r="K80" i="14"/>
  <c r="M80" i="14"/>
  <c r="O80" i="14"/>
  <c r="Q80" i="14"/>
  <c r="V80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G91" i="14"/>
  <c r="I91" i="14"/>
  <c r="K91" i="14"/>
  <c r="M91" i="14"/>
  <c r="O91" i="14"/>
  <c r="Q91" i="14"/>
  <c r="V91" i="14"/>
  <c r="G93" i="14"/>
  <c r="K93" i="14"/>
  <c r="O93" i="14"/>
  <c r="Q93" i="14"/>
  <c r="G94" i="14"/>
  <c r="I94" i="14"/>
  <c r="I93" i="14" s="1"/>
  <c r="K94" i="14"/>
  <c r="M94" i="14"/>
  <c r="M93" i="14" s="1"/>
  <c r="O94" i="14"/>
  <c r="Q94" i="14"/>
  <c r="V94" i="14"/>
  <c r="V93" i="14" s="1"/>
  <c r="G96" i="14"/>
  <c r="K96" i="14"/>
  <c r="M96" i="14"/>
  <c r="V96" i="14"/>
  <c r="G97" i="14"/>
  <c r="I97" i="14"/>
  <c r="I96" i="14" s="1"/>
  <c r="K97" i="14"/>
  <c r="M97" i="14"/>
  <c r="O97" i="14"/>
  <c r="O96" i="14" s="1"/>
  <c r="Q97" i="14"/>
  <c r="Q96" i="14" s="1"/>
  <c r="V97" i="14"/>
  <c r="G100" i="14"/>
  <c r="G101" i="14"/>
  <c r="I101" i="14"/>
  <c r="K101" i="14"/>
  <c r="K100" i="14" s="1"/>
  <c r="M101" i="14"/>
  <c r="O101" i="14"/>
  <c r="Q101" i="14"/>
  <c r="Q100" i="14" s="1"/>
  <c r="V101" i="14"/>
  <c r="G102" i="14"/>
  <c r="I102" i="14"/>
  <c r="K102" i="14"/>
  <c r="M102" i="14"/>
  <c r="O102" i="14"/>
  <c r="O100" i="14" s="1"/>
  <c r="Q102" i="14"/>
  <c r="V102" i="14"/>
  <c r="G103" i="14"/>
  <c r="I103" i="14"/>
  <c r="I100" i="14" s="1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V100" i="14" s="1"/>
  <c r="G107" i="14"/>
  <c r="I107" i="14"/>
  <c r="K107" i="14"/>
  <c r="M107" i="14"/>
  <c r="O107" i="14"/>
  <c r="Q107" i="14"/>
  <c r="V107" i="14"/>
  <c r="AF110" i="14"/>
  <c r="G125" i="13"/>
  <c r="BA114" i="13"/>
  <c r="G8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37" i="13"/>
  <c r="I37" i="13"/>
  <c r="K37" i="13"/>
  <c r="M37" i="13"/>
  <c r="O37" i="13"/>
  <c r="Q37" i="13"/>
  <c r="V37" i="13"/>
  <c r="G39" i="13"/>
  <c r="I39" i="13"/>
  <c r="K39" i="13"/>
  <c r="M39" i="13"/>
  <c r="O39" i="13"/>
  <c r="Q39" i="13"/>
  <c r="V39" i="13"/>
  <c r="G41" i="13"/>
  <c r="M41" i="13" s="1"/>
  <c r="I41" i="13"/>
  <c r="K41" i="13"/>
  <c r="O41" i="13"/>
  <c r="Q41" i="13"/>
  <c r="V41" i="13"/>
  <c r="G48" i="13"/>
  <c r="I48" i="13"/>
  <c r="K48" i="13"/>
  <c r="M48" i="13"/>
  <c r="O48" i="13"/>
  <c r="Q48" i="13"/>
  <c r="V48" i="13"/>
  <c r="G51" i="13"/>
  <c r="I51" i="13"/>
  <c r="I50" i="13" s="1"/>
  <c r="K51" i="13"/>
  <c r="K50" i="13" s="1"/>
  <c r="M51" i="13"/>
  <c r="O51" i="13"/>
  <c r="O50" i="13" s="1"/>
  <c r="Q51" i="13"/>
  <c r="Q50" i="13" s="1"/>
  <c r="V51" i="13"/>
  <c r="G59" i="13"/>
  <c r="I59" i="13"/>
  <c r="K59" i="13"/>
  <c r="M59" i="13"/>
  <c r="O59" i="13"/>
  <c r="Q59" i="13"/>
  <c r="V59" i="13"/>
  <c r="V50" i="13" s="1"/>
  <c r="G65" i="13"/>
  <c r="I65" i="13"/>
  <c r="K65" i="13"/>
  <c r="M65" i="13"/>
  <c r="O65" i="13"/>
  <c r="Q65" i="13"/>
  <c r="V65" i="13"/>
  <c r="G67" i="13"/>
  <c r="I67" i="13"/>
  <c r="K67" i="13"/>
  <c r="M67" i="13"/>
  <c r="O67" i="13"/>
  <c r="Q67" i="13"/>
  <c r="V67" i="13"/>
  <c r="G70" i="13"/>
  <c r="G50" i="13" s="1"/>
  <c r="I70" i="13"/>
  <c r="K70" i="13"/>
  <c r="O70" i="13"/>
  <c r="Q70" i="13"/>
  <c r="V70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G79" i="13"/>
  <c r="I79" i="13"/>
  <c r="K79" i="13"/>
  <c r="M79" i="13"/>
  <c r="O79" i="13"/>
  <c r="Q79" i="13"/>
  <c r="V79" i="13"/>
  <c r="G82" i="13"/>
  <c r="M82" i="13" s="1"/>
  <c r="I82" i="13"/>
  <c r="I81" i="13" s="1"/>
  <c r="K82" i="13"/>
  <c r="K81" i="13" s="1"/>
  <c r="O82" i="13"/>
  <c r="Q82" i="13"/>
  <c r="Q81" i="13" s="1"/>
  <c r="V82" i="13"/>
  <c r="G84" i="13"/>
  <c r="I84" i="13"/>
  <c r="K84" i="13"/>
  <c r="M84" i="13"/>
  <c r="O84" i="13"/>
  <c r="O81" i="13" s="1"/>
  <c r="Q84" i="13"/>
  <c r="V84" i="13"/>
  <c r="V81" i="13" s="1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3" i="13"/>
  <c r="I93" i="13"/>
  <c r="K93" i="13"/>
  <c r="M93" i="13"/>
  <c r="O93" i="13"/>
  <c r="Q93" i="13"/>
  <c r="V93" i="13"/>
  <c r="G95" i="13"/>
  <c r="I95" i="13"/>
  <c r="K95" i="13"/>
  <c r="M95" i="13"/>
  <c r="O95" i="13"/>
  <c r="Q95" i="13"/>
  <c r="V95" i="13"/>
  <c r="G99" i="13"/>
  <c r="I99" i="13"/>
  <c r="K99" i="13"/>
  <c r="M99" i="13"/>
  <c r="O99" i="13"/>
  <c r="Q99" i="13"/>
  <c r="V99" i="13"/>
  <c r="G100" i="13"/>
  <c r="M100" i="13" s="1"/>
  <c r="I100" i="13"/>
  <c r="K100" i="13"/>
  <c r="O100" i="13"/>
  <c r="Q100" i="13"/>
  <c r="V100" i="13"/>
  <c r="G101" i="13"/>
  <c r="I101" i="13"/>
  <c r="K101" i="13"/>
  <c r="M101" i="13"/>
  <c r="O101" i="13"/>
  <c r="Q101" i="13"/>
  <c r="V101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K109" i="13"/>
  <c r="O109" i="13"/>
  <c r="V109" i="13"/>
  <c r="G110" i="13"/>
  <c r="M110" i="13" s="1"/>
  <c r="M109" i="13" s="1"/>
  <c r="I110" i="13"/>
  <c r="I109" i="13" s="1"/>
  <c r="K110" i="13"/>
  <c r="O110" i="13"/>
  <c r="Q110" i="13"/>
  <c r="Q109" i="13" s="1"/>
  <c r="V110" i="13"/>
  <c r="G112" i="13"/>
  <c r="K112" i="13"/>
  <c r="O112" i="13"/>
  <c r="Q112" i="13"/>
  <c r="G113" i="13"/>
  <c r="I113" i="13"/>
  <c r="I112" i="13" s="1"/>
  <c r="K113" i="13"/>
  <c r="M113" i="13"/>
  <c r="M112" i="13" s="1"/>
  <c r="O113" i="13"/>
  <c r="Q113" i="13"/>
  <c r="V113" i="13"/>
  <c r="V112" i="13" s="1"/>
  <c r="K115" i="13"/>
  <c r="G116" i="13"/>
  <c r="I116" i="13"/>
  <c r="I115" i="13" s="1"/>
  <c r="K116" i="13"/>
  <c r="M116" i="13"/>
  <c r="O116" i="13"/>
  <c r="O115" i="13" s="1"/>
  <c r="Q116" i="13"/>
  <c r="Q115" i="13" s="1"/>
  <c r="V116" i="13"/>
  <c r="G117" i="13"/>
  <c r="M117" i="13" s="1"/>
  <c r="I117" i="13"/>
  <c r="K117" i="13"/>
  <c r="O117" i="13"/>
  <c r="Q117" i="13"/>
  <c r="V117" i="13"/>
  <c r="G118" i="13"/>
  <c r="I118" i="13"/>
  <c r="K118" i="13"/>
  <c r="M118" i="13"/>
  <c r="O118" i="13"/>
  <c r="Q118" i="13"/>
  <c r="V118" i="13"/>
  <c r="V115" i="13" s="1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AF125" i="13"/>
  <c r="G316" i="12"/>
  <c r="BA163" i="12"/>
  <c r="BA159" i="12"/>
  <c r="BA78" i="12"/>
  <c r="BA58" i="12"/>
  <c r="BA53" i="12"/>
  <c r="BA50" i="12"/>
  <c r="BA47" i="12"/>
  <c r="G9" i="12"/>
  <c r="I9" i="12"/>
  <c r="I8" i="12" s="1"/>
  <c r="K9" i="12"/>
  <c r="K8" i="12" s="1"/>
  <c r="M9" i="12"/>
  <c r="O9" i="12"/>
  <c r="Q9" i="12"/>
  <c r="Q8" i="12" s="1"/>
  <c r="V9" i="12"/>
  <c r="V8" i="12" s="1"/>
  <c r="G12" i="12"/>
  <c r="M12" i="12" s="1"/>
  <c r="I12" i="12"/>
  <c r="K12" i="12"/>
  <c r="O12" i="12"/>
  <c r="Q12" i="12"/>
  <c r="V12" i="12"/>
  <c r="G16" i="12"/>
  <c r="G8" i="12" s="1"/>
  <c r="I16" i="12"/>
  <c r="K16" i="12"/>
  <c r="O16" i="12"/>
  <c r="O8" i="12" s="1"/>
  <c r="Q16" i="12"/>
  <c r="V16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G37" i="12"/>
  <c r="G38" i="12"/>
  <c r="I38" i="12"/>
  <c r="K38" i="12"/>
  <c r="K37" i="12" s="1"/>
  <c r="M38" i="12"/>
  <c r="O38" i="12"/>
  <c r="O37" i="12" s="1"/>
  <c r="Q38" i="12"/>
  <c r="Q37" i="12" s="1"/>
  <c r="V38" i="12"/>
  <c r="G41" i="12"/>
  <c r="I41" i="12"/>
  <c r="K41" i="12"/>
  <c r="M41" i="12"/>
  <c r="O41" i="12"/>
  <c r="Q41" i="12"/>
  <c r="V41" i="12"/>
  <c r="G43" i="12"/>
  <c r="I43" i="12"/>
  <c r="I37" i="12" s="1"/>
  <c r="K43" i="12"/>
  <c r="M43" i="12"/>
  <c r="O43" i="12"/>
  <c r="Q43" i="12"/>
  <c r="V43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V37" i="12" s="1"/>
  <c r="G57" i="12"/>
  <c r="M57" i="12" s="1"/>
  <c r="I57" i="12"/>
  <c r="K57" i="12"/>
  <c r="O57" i="12"/>
  <c r="Q57" i="12"/>
  <c r="V57" i="12"/>
  <c r="G62" i="12"/>
  <c r="I62" i="12"/>
  <c r="K62" i="12"/>
  <c r="M62" i="12"/>
  <c r="O62" i="12"/>
  <c r="Q62" i="12"/>
  <c r="V62" i="12"/>
  <c r="V67" i="12"/>
  <c r="G68" i="12"/>
  <c r="G67" i="12" s="1"/>
  <c r="I68" i="12"/>
  <c r="I67" i="12" s="1"/>
  <c r="K68" i="12"/>
  <c r="K67" i="12" s="1"/>
  <c r="O68" i="12"/>
  <c r="Q68" i="12"/>
  <c r="Q67" i="12" s="1"/>
  <c r="V68" i="12"/>
  <c r="G71" i="12"/>
  <c r="M71" i="12" s="1"/>
  <c r="I71" i="12"/>
  <c r="K71" i="12"/>
  <c r="O71" i="12"/>
  <c r="O67" i="12" s="1"/>
  <c r="Q71" i="12"/>
  <c r="V71" i="12"/>
  <c r="G74" i="12"/>
  <c r="G75" i="12"/>
  <c r="I75" i="12"/>
  <c r="K75" i="12"/>
  <c r="K74" i="12" s="1"/>
  <c r="M75" i="12"/>
  <c r="O75" i="12"/>
  <c r="O74" i="12" s="1"/>
  <c r="Q75" i="12"/>
  <c r="Q74" i="12" s="1"/>
  <c r="V75" i="12"/>
  <c r="G77" i="12"/>
  <c r="I77" i="12"/>
  <c r="I74" i="12" s="1"/>
  <c r="K77" i="12"/>
  <c r="M77" i="12"/>
  <c r="O77" i="12"/>
  <c r="Q77" i="12"/>
  <c r="V77" i="12"/>
  <c r="G119" i="12"/>
  <c r="I119" i="12"/>
  <c r="K119" i="12"/>
  <c r="M119" i="12"/>
  <c r="O119" i="12"/>
  <c r="Q119" i="12"/>
  <c r="V119" i="12"/>
  <c r="G158" i="12"/>
  <c r="I158" i="12"/>
  <c r="K158" i="12"/>
  <c r="M158" i="12"/>
  <c r="O158" i="12"/>
  <c r="Q158" i="12"/>
  <c r="V158" i="12"/>
  <c r="G162" i="12"/>
  <c r="M162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V74" i="12" s="1"/>
  <c r="G167" i="12"/>
  <c r="M167" i="12" s="1"/>
  <c r="I167" i="12"/>
  <c r="K167" i="12"/>
  <c r="O167" i="12"/>
  <c r="Q167" i="12"/>
  <c r="V167" i="12"/>
  <c r="O204" i="12"/>
  <c r="G205" i="12"/>
  <c r="G204" i="12" s="1"/>
  <c r="I205" i="12"/>
  <c r="K205" i="12"/>
  <c r="M205" i="12"/>
  <c r="O205" i="12"/>
  <c r="Q205" i="12"/>
  <c r="V205" i="12"/>
  <c r="V204" i="12" s="1"/>
  <c r="G211" i="12"/>
  <c r="M211" i="12" s="1"/>
  <c r="I211" i="12"/>
  <c r="K211" i="12"/>
  <c r="K204" i="12" s="1"/>
  <c r="O211" i="12"/>
  <c r="Q211" i="12"/>
  <c r="Q204" i="12" s="1"/>
  <c r="V211" i="12"/>
  <c r="G215" i="12"/>
  <c r="M215" i="12" s="1"/>
  <c r="I215" i="12"/>
  <c r="I204" i="12" s="1"/>
  <c r="K215" i="12"/>
  <c r="O215" i="12"/>
  <c r="Q215" i="12"/>
  <c r="V215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G222" i="12"/>
  <c r="I222" i="12"/>
  <c r="K222" i="12"/>
  <c r="M222" i="12"/>
  <c r="O222" i="12"/>
  <c r="Q222" i="12"/>
  <c r="V222" i="12"/>
  <c r="G225" i="12"/>
  <c r="I225" i="12"/>
  <c r="K225" i="12"/>
  <c r="M225" i="12"/>
  <c r="O225" i="12"/>
  <c r="Q225" i="12"/>
  <c r="V225" i="12"/>
  <c r="G228" i="12"/>
  <c r="I228" i="12"/>
  <c r="K228" i="12"/>
  <c r="M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6" i="12"/>
  <c r="M236" i="12" s="1"/>
  <c r="I236" i="12"/>
  <c r="I235" i="12" s="1"/>
  <c r="K236" i="12"/>
  <c r="K235" i="12" s="1"/>
  <c r="O236" i="12"/>
  <c r="O235" i="12" s="1"/>
  <c r="Q236" i="12"/>
  <c r="V236" i="12"/>
  <c r="G239" i="12"/>
  <c r="I239" i="12"/>
  <c r="K239" i="12"/>
  <c r="M239" i="12"/>
  <c r="O239" i="12"/>
  <c r="Q239" i="12"/>
  <c r="V239" i="12"/>
  <c r="V235" i="12" s="1"/>
  <c r="G241" i="12"/>
  <c r="G235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49" i="12"/>
  <c r="I249" i="12"/>
  <c r="K249" i="12"/>
  <c r="M249" i="12"/>
  <c r="O249" i="12"/>
  <c r="Q249" i="12"/>
  <c r="Q235" i="12" s="1"/>
  <c r="V249" i="12"/>
  <c r="G252" i="12"/>
  <c r="I252" i="12"/>
  <c r="K252" i="12"/>
  <c r="M252" i="12"/>
  <c r="O252" i="12"/>
  <c r="Q252" i="12"/>
  <c r="V252" i="12"/>
  <c r="G255" i="12"/>
  <c r="I255" i="12"/>
  <c r="K255" i="12"/>
  <c r="M255" i="12"/>
  <c r="O255" i="12"/>
  <c r="Q255" i="12"/>
  <c r="V255" i="12"/>
  <c r="G258" i="12"/>
  <c r="I258" i="12"/>
  <c r="K258" i="12"/>
  <c r="M258" i="12"/>
  <c r="O258" i="12"/>
  <c r="Q258" i="12"/>
  <c r="V258" i="12"/>
  <c r="G261" i="12"/>
  <c r="M261" i="12" s="1"/>
  <c r="I261" i="12"/>
  <c r="K261" i="12"/>
  <c r="O261" i="12"/>
  <c r="Q261" i="12"/>
  <c r="V261" i="12"/>
  <c r="G264" i="12"/>
  <c r="V264" i="12"/>
  <c r="G265" i="12"/>
  <c r="M265" i="12" s="1"/>
  <c r="M264" i="12" s="1"/>
  <c r="I265" i="12"/>
  <c r="K265" i="12"/>
  <c r="K264" i="12" s="1"/>
  <c r="O265" i="12"/>
  <c r="Q265" i="12"/>
  <c r="Q264" i="12" s="1"/>
  <c r="V265" i="12"/>
  <c r="G268" i="12"/>
  <c r="I268" i="12"/>
  <c r="I264" i="12" s="1"/>
  <c r="K268" i="12"/>
  <c r="M268" i="12"/>
  <c r="O268" i="12"/>
  <c r="O264" i="12" s="1"/>
  <c r="Q268" i="12"/>
  <c r="V268" i="12"/>
  <c r="G271" i="12"/>
  <c r="I271" i="12"/>
  <c r="K271" i="12"/>
  <c r="M271" i="12"/>
  <c r="O271" i="12"/>
  <c r="Q271" i="12"/>
  <c r="V271" i="12"/>
  <c r="G273" i="12"/>
  <c r="M273" i="12" s="1"/>
  <c r="I273" i="12"/>
  <c r="K273" i="12"/>
  <c r="O273" i="12"/>
  <c r="Q273" i="12"/>
  <c r="V273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4" i="12"/>
  <c r="I284" i="12"/>
  <c r="K284" i="12"/>
  <c r="M284" i="12"/>
  <c r="O284" i="12"/>
  <c r="Q284" i="12"/>
  <c r="V284" i="12"/>
  <c r="G287" i="12"/>
  <c r="I287" i="12"/>
  <c r="K287" i="12"/>
  <c r="M287" i="12"/>
  <c r="O287" i="12"/>
  <c r="Q287" i="12"/>
  <c r="V287" i="12"/>
  <c r="G290" i="12"/>
  <c r="I290" i="12"/>
  <c r="M290" i="12"/>
  <c r="O290" i="12"/>
  <c r="G291" i="12"/>
  <c r="I291" i="12"/>
  <c r="K291" i="12"/>
  <c r="K290" i="12" s="1"/>
  <c r="M291" i="12"/>
  <c r="O291" i="12"/>
  <c r="Q291" i="12"/>
  <c r="Q290" i="12" s="1"/>
  <c r="V291" i="12"/>
  <c r="V290" i="12" s="1"/>
  <c r="I293" i="12"/>
  <c r="G294" i="12"/>
  <c r="M294" i="12" s="1"/>
  <c r="M293" i="12" s="1"/>
  <c r="I294" i="12"/>
  <c r="K294" i="12"/>
  <c r="O294" i="12"/>
  <c r="O293" i="12" s="1"/>
  <c r="Q294" i="12"/>
  <c r="Q293" i="12" s="1"/>
  <c r="V294" i="12"/>
  <c r="V293" i="12" s="1"/>
  <c r="G300" i="12"/>
  <c r="M300" i="12" s="1"/>
  <c r="I300" i="12"/>
  <c r="K300" i="12"/>
  <c r="O300" i="12"/>
  <c r="Q300" i="12"/>
  <c r="V300" i="12"/>
  <c r="G304" i="12"/>
  <c r="I304" i="12"/>
  <c r="K304" i="12"/>
  <c r="K293" i="12" s="1"/>
  <c r="M304" i="12"/>
  <c r="O304" i="12"/>
  <c r="Q304" i="12"/>
  <c r="V304" i="12"/>
  <c r="G307" i="12"/>
  <c r="G306" i="12" s="1"/>
  <c r="I307" i="12"/>
  <c r="I306" i="12" s="1"/>
  <c r="K307" i="12"/>
  <c r="K306" i="12" s="1"/>
  <c r="O307" i="12"/>
  <c r="Q307" i="12"/>
  <c r="Q306" i="12" s="1"/>
  <c r="V307" i="12"/>
  <c r="G308" i="12"/>
  <c r="M308" i="12" s="1"/>
  <c r="I308" i="12"/>
  <c r="K308" i="12"/>
  <c r="O308" i="12"/>
  <c r="O306" i="12" s="1"/>
  <c r="Q308" i="12"/>
  <c r="V308" i="12"/>
  <c r="V306" i="12" s="1"/>
  <c r="G309" i="12"/>
  <c r="M309" i="12" s="1"/>
  <c r="I309" i="12"/>
  <c r="K309" i="12"/>
  <c r="O309" i="12"/>
  <c r="Q309" i="12"/>
  <c r="V309" i="12"/>
  <c r="G311" i="12"/>
  <c r="I311" i="12"/>
  <c r="K311" i="12"/>
  <c r="M311" i="12"/>
  <c r="O311" i="12"/>
  <c r="Q311" i="12"/>
  <c r="V311" i="12"/>
  <c r="G312" i="12"/>
  <c r="I312" i="12"/>
  <c r="K312" i="12"/>
  <c r="M312" i="12"/>
  <c r="O312" i="12"/>
  <c r="Q312" i="12"/>
  <c r="V312" i="12"/>
  <c r="G313" i="12"/>
  <c r="I313" i="12"/>
  <c r="K313" i="12"/>
  <c r="M313" i="12"/>
  <c r="O313" i="12"/>
  <c r="Q313" i="12"/>
  <c r="V313" i="12"/>
  <c r="G314" i="12"/>
  <c r="I314" i="12"/>
  <c r="K314" i="12"/>
  <c r="M314" i="12"/>
  <c r="O314" i="12"/>
  <c r="Q314" i="12"/>
  <c r="V314" i="12"/>
  <c r="AE316" i="12"/>
  <c r="AF316" i="12"/>
  <c r="I20" i="1"/>
  <c r="I19" i="1"/>
  <c r="I18" i="1"/>
  <c r="I17" i="1"/>
  <c r="I16" i="1"/>
  <c r="I80" i="1"/>
  <c r="J79" i="1" s="1"/>
  <c r="F48" i="1"/>
  <c r="G23" i="1" s="1"/>
  <c r="G48" i="1"/>
  <c r="G25" i="1" s="1"/>
  <c r="H48" i="1"/>
  <c r="I47" i="1"/>
  <c r="I46" i="1"/>
  <c r="I45" i="1"/>
  <c r="I44" i="1"/>
  <c r="I43" i="1"/>
  <c r="I42" i="1"/>
  <c r="I41" i="1"/>
  <c r="I39" i="1"/>
  <c r="I48" i="1" s="1"/>
  <c r="J28" i="1"/>
  <c r="J26" i="1"/>
  <c r="G38" i="1"/>
  <c r="F38" i="1"/>
  <c r="J23" i="1"/>
  <c r="J24" i="1"/>
  <c r="J25" i="1"/>
  <c r="J27" i="1"/>
  <c r="E24" i="1"/>
  <c r="G24" i="1"/>
  <c r="E26" i="1"/>
  <c r="G26" i="1"/>
  <c r="J68" i="1" l="1"/>
  <c r="J76" i="1"/>
  <c r="J71" i="1"/>
  <c r="J77" i="1"/>
  <c r="J78" i="1"/>
  <c r="J74" i="1"/>
  <c r="J63" i="1"/>
  <c r="J72" i="1"/>
  <c r="J69" i="1"/>
  <c r="J75" i="1"/>
  <c r="J64" i="1"/>
  <c r="J70" i="1"/>
  <c r="J65" i="1"/>
  <c r="J66" i="1"/>
  <c r="J67" i="1"/>
  <c r="J73" i="1"/>
  <c r="A27" i="1"/>
  <c r="M8" i="15"/>
  <c r="M39" i="14"/>
  <c r="M100" i="14"/>
  <c r="M9" i="14"/>
  <c r="M8" i="14" s="1"/>
  <c r="M67" i="14"/>
  <c r="M62" i="14" s="1"/>
  <c r="G8" i="14"/>
  <c r="M115" i="13"/>
  <c r="M8" i="13"/>
  <c r="M81" i="13"/>
  <c r="G115" i="13"/>
  <c r="AE125" i="13"/>
  <c r="G109" i="13"/>
  <c r="G81" i="13"/>
  <c r="M70" i="13"/>
  <c r="M50" i="13" s="1"/>
  <c r="M74" i="12"/>
  <c r="M204" i="12"/>
  <c r="M37" i="12"/>
  <c r="M307" i="12"/>
  <c r="M306" i="12" s="1"/>
  <c r="M241" i="12"/>
  <c r="M235" i="12" s="1"/>
  <c r="M68" i="12"/>
  <c r="M67" i="12" s="1"/>
  <c r="G293" i="12"/>
  <c r="M16" i="12"/>
  <c r="M8" i="12" s="1"/>
  <c r="I21" i="1"/>
  <c r="J42" i="1"/>
  <c r="J47" i="1"/>
  <c r="J41" i="1"/>
  <c r="J45" i="1"/>
  <c r="J46" i="1"/>
  <c r="J43" i="1"/>
  <c r="J39" i="1"/>
  <c r="J48" i="1" s="1"/>
  <c r="J44" i="1"/>
  <c r="J80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Konečný</author>
  </authors>
  <commentList>
    <comment ref="S6" authorId="0" shapeId="0" xr:uid="{613F4B83-928C-479C-BB8A-767F2762EC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EC9AB6-1149-4B17-8F44-4439947802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Konečný</author>
  </authors>
  <commentList>
    <comment ref="S6" authorId="0" shapeId="0" xr:uid="{046DA0B5-FBAC-4B8E-9A68-A2E5D8DFE2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BBFD97-4A8A-4CAD-92EB-B9F185E330A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Konečný</author>
  </authors>
  <commentList>
    <comment ref="S6" authorId="0" shapeId="0" xr:uid="{945D1B2E-5A4B-41EC-8CD9-A551B7525E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A966C7-5F74-4372-9A69-AE6AB9A36D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Konečný</author>
  </authors>
  <commentList>
    <comment ref="S6" authorId="0" shapeId="0" xr:uid="{B273A0C2-5F39-40D3-B6AC-01A0E24E8C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77E73D-DEC8-4B9E-80A4-B6C4EC4F00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<sst xmlns="http://schemas.openxmlformats.org/spreadsheetml/2006/main" count="2450" uniqueCount="652">
  <si>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</si>
  <si>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</si>
  <si>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</si>
  <si>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</si>
  <si>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</si>
  <si>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</si>
  <si>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</si>
  <si>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</si>
  <si>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</si>
  <si>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</si>
  <si>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</si>
  <si>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</si>
  <si>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</si>
  <si>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</si>
  <si>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</si>
  <si>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</si>
  <si>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</si>
  <si>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</si>
  <si>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</si>
  <si>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</si>
  <si>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</si>
  <si>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</si>
  <si>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</si>
  <si>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</si>
  <si>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</si>
  <si>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</si>
  <si>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</si>
  <si>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</si>
  <si>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</si>
  <si>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</si>
  <si>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</si>
  <si>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</si>
  <si>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</si>
  <si>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</si>
  <si>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</si>
  <si>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</si>
  <si>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</si>
  <si>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</si>
  <si>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</si>
  <si>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</si>
  <si>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</si>
  <si>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</si>
  <si>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</si>
  <si>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M031</t>
  </si>
  <si>
    <t>Domov pro seniory Strážnice</t>
  </si>
  <si>
    <t>Stavba</t>
  </si>
  <si>
    <t>Stavební objekt</t>
  </si>
  <si>
    <t>01</t>
  </si>
  <si>
    <t>Budova</t>
  </si>
  <si>
    <t>001</t>
  </si>
  <si>
    <t>Oprava vnější fasády budovy</t>
  </si>
  <si>
    <t>02</t>
  </si>
  <si>
    <t>Střecha</t>
  </si>
  <si>
    <t>Šikmá střecha z bobrovky 516</t>
  </si>
  <si>
    <t>002</t>
  </si>
  <si>
    <t>Šikmá střecha z bobrovky 515</t>
  </si>
  <si>
    <t>03</t>
  </si>
  <si>
    <t>Vedlejší rozpočtové náklady</t>
  </si>
  <si>
    <t>Celkem za stavbu</t>
  </si>
  <si>
    <t>CZK</t>
  </si>
  <si>
    <t>#POPS</t>
  </si>
  <si>
    <t>Popis stavby: M031 - Domov pro seniory Strážnice</t>
  </si>
  <si>
    <t>#POPO</t>
  </si>
  <si>
    <t>Popis objektu: 01 - Budova</t>
  </si>
  <si>
    <t>#POPR</t>
  </si>
  <si>
    <t>Popis rozpočtu: 001 - Oprava vnější fasády budovy</t>
  </si>
  <si>
    <t>Popis objektu: 02 - Střecha</t>
  </si>
  <si>
    <t>Popis rozpočtu: 001 - Šikmá střecha z bobrovky 516</t>
  </si>
  <si>
    <t>Popis rozpočtu: 002 - Šikmá střecha z bobrovky 515</t>
  </si>
  <si>
    <t>Popis objektu: 03 - Vedlejší rozpočtové náklady</t>
  </si>
  <si>
    <t>Popis rozpočtu: 001 - Vedlejší rozpočtové náklady</t>
  </si>
  <si>
    <t>Rekapitulace dílů</t>
  </si>
  <si>
    <t>Typ dílu</t>
  </si>
  <si>
    <t>1</t>
  </si>
  <si>
    <t>Zemní práce</t>
  </si>
  <si>
    <t>46</t>
  </si>
  <si>
    <t>Zpevněné plochy</t>
  </si>
  <si>
    <t>6</t>
  </si>
  <si>
    <t>Úpravy povrchu, podlahy</t>
  </si>
  <si>
    <t>62</t>
  </si>
  <si>
    <t>Úpravy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</si>
  <si>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</si>
  <si>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</si>
  <si>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</si>
  <si>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</si>
  <si>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</si>
  <si>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</si>
  <si>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</si>
  <si>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</si>
  <si>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</si>
  <si>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</si>
  <si>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</si>
  <si>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</si>
  <si>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</si>
  <si>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</si>
  <si>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</si>
  <si>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</si>
  <si>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</si>
  <si>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</si>
  <si>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</si>
  <si>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</si>
  <si>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</si>
  <si>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</si>
  <si>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</si>
  <si>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</si>
  <si>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</si>
  <si>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</si>
  <si>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</si>
  <si>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</si>
  <si>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</si>
  <si>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</si>
  <si>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</si>
  <si>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</si>
  <si>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</si>
  <si>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</si>
  <si>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</si>
  <si>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</si>
  <si>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</si>
  <si>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</si>
  <si>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</si>
  <si>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</si>
  <si>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</si>
  <si>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</si>
  <si>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</si>
  <si>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</si>
  <si>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</si>
  <si>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</si>
  <si>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</si>
  <si>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</si>
  <si>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</si>
  <si>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</si>
  <si>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</si>
  <si>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</si>
  <si>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</si>
  <si>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</si>
  <si>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</si>
  <si>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</si>
  <si>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</si>
  <si>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</si>
  <si>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</t>
  </si>
  <si>
    <t>Práce</t>
  </si>
  <si>
    <t>Běžná</t>
  </si>
  <si>
    <t>POL1_1</t>
  </si>
  <si>
    <t>s přemístěním hmot na skládku na vzdálenost do 3 m nebo s naložením na dopravní prostředek</t>
  </si>
  <si>
    <t>SPI</t>
  </si>
  <si>
    <t>1*(13,69+1+1)</t>
  </si>
  <si>
    <t>VV</t>
  </si>
  <si>
    <t>113106231R00</t>
  </si>
  <si>
    <t>Rozebrání vozovek a ploch s jakoukoliv výplní spár   v jakékoliv ploše, ze zámkové dlažky, kladených do lože z kameniva</t>
  </si>
  <si>
    <t xml:space="preserve">1*2,75 : </t>
  </si>
  <si>
    <t>2,75</t>
  </si>
  <si>
    <t>113107310R00</t>
  </si>
  <si>
    <t>Odstranění podkladů nebo krytů z kameniva těženého, v ploše jednotlivě do 50 m2, tloušťka vrstvy 100 mm</t>
  </si>
  <si>
    <t>1*(30,57+13,69+1+1) : 1*(13,69+1+1)</t>
  </si>
  <si>
    <t>1*2,75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</si>
  <si>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</si>
  <si>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</si>
  <si>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</si>
  <si>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</si>
  <si>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</si>
  <si>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(14,75+13,69+1+1)*1*(0,8-0,15)</t>
  </si>
  <si>
    <t>(15,66+36,55+14,9)*0,75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</si>
  <si>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</si>
  <si>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</si>
  <si>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</si>
  <si>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Odkaz na mn. položky pořadí 4 : 70,11850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</si>
  <si>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</si>
  <si>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</si>
  <si>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</si>
  <si>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</si>
  <si>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0,5*12 : </t>
  </si>
  <si>
    <t>182001121R00</t>
  </si>
  <si>
    <t>Plošná úprava terénu při nerovnostech terénu přes 100 do 150 mm, v rovině nebo na svahu do 1:5</t>
  </si>
  <si>
    <t>s urovnáním povrchu, bez doplnění ornice, v hornině 1 až 4,</t>
  </si>
  <si>
    <t xml:space="preserve">12*0,5 : </t>
  </si>
  <si>
    <t>103-7150</t>
  </si>
  <si>
    <t>Substrát zahradnický humusová vrstva</t>
  </si>
  <si>
    <t>Vlastní</t>
  </si>
  <si>
    <t>Indiv</t>
  </si>
  <si>
    <t>Specifikace</t>
  </si>
  <si>
    <t>POL3_0</t>
  </si>
  <si>
    <t xml:space="preserve">0,5*12*0,15 : </t>
  </si>
  <si>
    <t>0,9</t>
  </si>
  <si>
    <t>564811111R00</t>
  </si>
  <si>
    <t>Podklad ze štěrkodrti s rozprostřením a zhutněním frakce 0-32 mm, tloušťka po zhutnění 50 mm</t>
  </si>
  <si>
    <t>564861111R00</t>
  </si>
  <si>
    <t>Podklad ze štěrkodrti s rozprostřením a zhutněním frakce 0-63 mm, tloušťka po zhutnění 200 mm</t>
  </si>
  <si>
    <t>Odkaz na mn. položky pořadí 9 : 18,44000</t>
  </si>
  <si>
    <t>564871111R00</t>
  </si>
  <si>
    <t>Podklad ze štěrkodrti s rozprostřením a zhutněním frakce 0-63 mm, tloušťka po zhutnění 250 mm</t>
  </si>
  <si>
    <t>0,5*12</t>
  </si>
  <si>
    <t>(15,66+36,55+14,9)*0,5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</si>
  <si>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</si>
  <si>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</si>
  <si>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</si>
  <si>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</si>
  <si>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</si>
  <si>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</si>
  <si>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POL1_</t>
  </si>
  <si>
    <t>;nová dlažba z 20% původní rozebrané plochy v uliční straně</t>
  </si>
  <si>
    <t>POP</t>
  </si>
  <si>
    <t xml:space="preserve">1*(30,57+13,69+1+1)*0,2 : </t>
  </si>
  <si>
    <t>9,252</t>
  </si>
  <si>
    <t>596811111RT4</t>
  </si>
  <si>
    <t>Kladení dlažby včetně dodávky dlaždic betonových, rozměru 500 x 500 mm, tloušťky 50 mm, do lože z kameniva těženého</t>
  </si>
  <si>
    <t>;nový okapový chodník ve dvorní části</t>
  </si>
  <si>
    <t>916561111RT2</t>
  </si>
  <si>
    <t>Osazení záhonového obrubníku betonového včetně dodávky obrubníků  rozměrů 500/50/200 mm, do lože z betonu prostého C 12/15, s boční opěrou z betonu prostého</t>
  </si>
  <si>
    <t>m</t>
  </si>
  <si>
    <t>se zřízením lože z betonu prostého C 12/15 tl. 80-100 mm</t>
  </si>
  <si>
    <t>;podél nového okapového chodníku</t>
  </si>
  <si>
    <t>14,75-2,75</t>
  </si>
  <si>
    <t>(15,66+36,55+14,9)*1</t>
  </si>
  <si>
    <t>602011121RT3</t>
  </si>
  <si>
    <t xml:space="preserve">Omítka stěn z hotových směsí vrstva jádrová, cementová, sanační, tloušťka vrstvy 30 mm,  </t>
  </si>
  <si>
    <t>801-1</t>
  </si>
  <si>
    <t>po jednotlivých vrstvách</t>
  </si>
  <si>
    <t>Odkaz na mn. položky pořadí 52 : 299,70300</t>
  </si>
  <si>
    <t>602022151RT4</t>
  </si>
  <si>
    <t xml:space="preserve">Omítka stěn z hotových směsí vrstva štuková,  , sanační, tloušťka vrstvy 5 mm,  </t>
  </si>
  <si>
    <t>602016191R00</t>
  </si>
  <si>
    <t>Jádrová omítka penetrační nátěr stěn akrylátový</t>
  </si>
  <si>
    <t>Odkaz na mn. položky pořadí 21 : 4264,49600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</si>
  <si>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</si>
  <si>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</si>
  <si>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</si>
  <si>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;fasáda - pohled uliční - jz křídlo</t>
  </si>
  <si>
    <t>;fasáda - pohled uliční - jv křídlo</t>
  </si>
  <si>
    <t>;fasáda - pohled boční - jv křídlo</t>
  </si>
  <si>
    <t>;fasáda - pohled dvorní - jz křídlo + technická část</t>
  </si>
  <si>
    <t>;fasáda - dílčí pohled dvorní - jz křídlo</t>
  </si>
  <si>
    <t>;fasáda - pohled boční - jz křídlo</t>
  </si>
  <si>
    <t>;fasáda - pohled dvorní - technická část</t>
  </si>
  <si>
    <t>;fasáda - řez a-a´ - pohled dvorní - technická část</t>
  </si>
  <si>
    <t>;fasáda - řez c-c´ - pohled dvorní - jv křídlo</t>
  </si>
  <si>
    <t xml:space="preserve">;fasáda - pohled uliční - jz křídlo : </t>
  </si>
  <si>
    <t>1,1*1,85*3+1,8*2,07+1,1*1,95*4</t>
  </si>
  <si>
    <t>1,1*1,85*9+1,1*1,95*9+1,1*1,8*9</t>
  </si>
  <si>
    <t>1,1*1,85*3+1,8*1,85+1,1*1,95*4</t>
  </si>
  <si>
    <t xml:space="preserve">;fasáda - pohled uliční - jv křídlo : </t>
  </si>
  <si>
    <t>1,1*0,78*7+1,1*2,2+1,29*2,2+1,1*1,95*11</t>
  </si>
  <si>
    <t>1,15*1,75*9+2,4*2,61+1,15*1,75*9+2,35*2,61</t>
  </si>
  <si>
    <t xml:space="preserve">;fasáda - pohled boční - jv křídlo : </t>
  </si>
  <si>
    <t>1,96*2,45*2</t>
  </si>
  <si>
    <t xml:space="preserve">;fasáda - pohled dvorní - jz křídlo + technická část : </t>
  </si>
  <si>
    <t>1,1*1,85+1,6*2,36+1,1*1,85+2,07*1,85</t>
  </si>
  <si>
    <t>1,25*1,675*3+0,9*1,6+0,9*0,58+0,9*1,6*3</t>
  </si>
  <si>
    <t>3*3*2+1,1*1,85*3+1*2,1+1,35*2,48</t>
  </si>
  <si>
    <t>1,1*1,85*5+1,1*2,02+1,1*1,85*5</t>
  </si>
  <si>
    <t>1,17*0,8</t>
  </si>
  <si>
    <t>1,1*1,85*6</t>
  </si>
  <si>
    <t xml:space="preserve">;fasáda - dílčí pohled dvorní - jz křídlo : </t>
  </si>
  <si>
    <t>1,1*1,85+0,4*0,9*4</t>
  </si>
  <si>
    <t xml:space="preserve">;fasáda - pohled boční - jz křídlo : </t>
  </si>
  <si>
    <t>1,39*2,5+1,1*1,85+0,76*0,95+1,1*1,85*2</t>
  </si>
  <si>
    <t>2*0,95*1,7</t>
  </si>
  <si>
    <t xml:space="preserve">;fasáda - pohled dvorní - technická část : </t>
  </si>
  <si>
    <t>1,85*0,92*2+1*2-1,25*1,675+1,4*2,17+1*1,6</t>
  </si>
  <si>
    <t>4*0,45*0,7</t>
  </si>
  <si>
    <t xml:space="preserve">;fasáda - řez a-a´ - pohled dvorní - technická část : </t>
  </si>
  <si>
    <t>0,9*1,6+1,85*0,92*4+1,8*2,5+0,95*3</t>
  </si>
  <si>
    <t xml:space="preserve">;fasáda - řez c-c´ - pohled dvorní - jv křídlo : </t>
  </si>
  <si>
    <t>0,95*0,55+1,3*2,12+1,1*1,6*5+1,3*2,23+0,4*0,55</t>
  </si>
  <si>
    <t>1,1*1,85*8+0,55*1,85</t>
  </si>
  <si>
    <t>1,75*1,18*4+1*2+0,8*0,4</t>
  </si>
  <si>
    <t>1,75*1,18*4+2,64*3,05+2*(0,8*2,35*5+0,8*1,2*5)</t>
  </si>
  <si>
    <t>622425322R00</t>
  </si>
  <si>
    <t>Oprava vnějších omítek vápenných a vápenocementových s překrytím celé plochy štukem stupeň členitosti 5, v množství opravované plochy přes 20 do 30 %, bez nátěru, bez nákladů na umělecké dekorace fasád</t>
  </si>
  <si>
    <t>801-4</t>
  </si>
  <si>
    <t>bez otlučení vadných míst</t>
  </si>
  <si>
    <t>Včetně barvení vždy celé plochy (100%), s výjimkou položek oprav omítek drásaných.</t>
  </si>
  <si>
    <t>15,66*9,8-1,1*1,85*3-1,8*2,07-1,1*1,95*4</t>
  </si>
  <si>
    <t>36,55*13,5-1,1*1,85*9-1,1*1,95*9-1,1*1,8*9</t>
  </si>
  <si>
    <t>14,9*9-1,1*1,85*3-1,8*1,85-1,1*1,95*4</t>
  </si>
  <si>
    <t>44,85*7,5-1,1*0,78*7-1,1*2,2-1,29*2,2-1,1*1,95*11</t>
  </si>
  <si>
    <t>30,57*7,4-1,15*1,75*9-2,4*2,61-1,15*1,75*9-2,35*2,61</t>
  </si>
  <si>
    <t>13*8*0,75+1,5*10,5</t>
  </si>
  <si>
    <t>13,7*7,6-1,96*2,45*2+13,7*7,2*0,75</t>
  </si>
  <si>
    <t>3,1*6,9-1,1*1,85+3,4*11,7-1,6*2,36-1,1*1,85-2,07*1,85</t>
  </si>
  <si>
    <t>9,26*11,7-1,25*1,675*3-0,9*1,6-0,9*0,58-0,9*1,6*3</t>
  </si>
  <si>
    <t>(9,64+5,84+3,2+6,75)*13,2-3*3*2-1,1*1,85*3-1*2,1-1,35*2,48</t>
  </si>
  <si>
    <t>-1,1*1,85*5-1,1*2,02-1,1*1,85*5+(2*2,16+2*1,46)*15,5</t>
  </si>
  <si>
    <t>(13,2+4,5)*3,5*2+4,5*4,5-1,17*0,8</t>
  </si>
  <si>
    <t>(4,6+8,4)*8,85-1,1*1,85*6</t>
  </si>
  <si>
    <t>(2,7+3,95)*8,85-1,1*1,85-0,4*0,9*4+9,5*1,5*1,5</t>
  </si>
  <si>
    <t>(9,1+6,51)*8,85-1,39*2,5-1,1*1,85-0,76*0,95-1,1*1,85*2</t>
  </si>
  <si>
    <t>13,4*7,1*0,75-2*0,95*1,7</t>
  </si>
  <si>
    <t>9,4*5,2+9,45*5,5-1,85*0,92*2-1*2-1,25*1,675-1,4*2,17-1*1,6</t>
  </si>
  <si>
    <t>3,35*6,5*1,25-4*0,45*0,7</t>
  </si>
  <si>
    <t>3,35*6,5*1,25-0,9*1,6+19,03*5,5-1,85*0,92*4-1,8*2,5-0,95*3</t>
  </si>
  <si>
    <t>32,85*8,25-0,95*0,55-1,3*2,12-1,1*1,6*5-1,3*2,23-0,4*0,55</t>
  </si>
  <si>
    <t>-1,1*1,85*8-0,55*1,85</t>
  </si>
  <si>
    <t>(14,75+16,95)*7,6+1,63*8-1,75*1,18*4-1*2-0,8*0,4</t>
  </si>
  <si>
    <t>-1,75*1,18*4-2,64*3,05-2*(0,8*2,35*5+0,8*1,2*5)+2*2,8*1,4*6</t>
  </si>
  <si>
    <t xml:space="preserve">;plocha plášťů komínů a podhledy lodžií : </t>
  </si>
  <si>
    <t>2*29,2+290</t>
  </si>
  <si>
    <t xml:space="preserve">;navýšení plochy opravované fasády o 20 %  : </t>
  </si>
  <si>
    <t>;za členitost fasády, zaoblené štíty, ostění apod. : 0,2*3553</t>
  </si>
  <si>
    <t>622471319RS8</t>
  </si>
  <si>
    <t xml:space="preserve">Nátěry a nástřiky vnějších stěn a pilířů Nátěry a nástřiky vnějších stěn a pilířů základním a krycím nátěrem (nebo přestřikem povrchu) hmota silikátová, složitost 5 ,  </t>
  </si>
  <si>
    <t>maltovinová úprava na rovném povrchu vnějších stěn, plastická, tenkovrstvá, jednobarevná, s nejnutnějším obroušením podkladu (pemzou) a oprášením, s penetrací, z lešení, bez zakrývání  Penetrace + 2 x krycí nátěr.</t>
  </si>
  <si>
    <t>Penetrace + 2 x krycí nátěr.</t>
  </si>
  <si>
    <t>622471931R00</t>
  </si>
  <si>
    <t>Nátěry a nástřiky vnějších stěn a pilířů příplatek za vícebarevné provádění</t>
  </si>
  <si>
    <t>maltovinová úprava na rovném povrchu vnějších stěn, plastická, tenkovrstvá, jednobarevná, s nejnutnějším obroušením podkladu (pemzou) a oprášením, s penetrací, z lešení, bez zakrývání</t>
  </si>
  <si>
    <t>622481211R00</t>
  </si>
  <si>
    <t>Vyztužení povrchových úprav vnějších stěn stěrkou s výztužnou sklotextilní tkaninou, bez dodávky materiálu</t>
  </si>
  <si>
    <t>RTS 23/ II</t>
  </si>
  <si>
    <t>brizolit : 207,78+25,22+141</t>
  </si>
  <si>
    <t>622904115R00</t>
  </si>
  <si>
    <t>Očištění fasád tlakovou vodou, složitost fasády 3 - 5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</si>
  <si>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</si>
  <si>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</si>
  <si>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</si>
  <si>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</si>
  <si>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</si>
  <si>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;plocha opravované fasády a zakrývaných oken</t>
  </si>
  <si>
    <t>Odkaz na mn. položky pořadí 20 : 404,06150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</si>
  <si>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</si>
  <si>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</si>
  <si>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(404,06+4264,5)*7</t>
  </si>
  <si>
    <t>941941842R00</t>
  </si>
  <si>
    <t>Demontáž lešení lehkého řadového s podlahami šířky přes 1 do 1,2 m, výšky přes 10 do 30 m</t>
  </si>
  <si>
    <t>Odkaz na mn. položky pořadí 26 : 4668,55750</t>
  </si>
  <si>
    <t>941955002R00</t>
  </si>
  <si>
    <t>Lešení lehké pracovní pomocné pomocné, o výšce lešeňové podlahy přes 1,2 do 1,9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</si>
  <si>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</si>
  <si>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</si>
  <si>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</si>
  <si>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</si>
  <si>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27 : 32679,92000</t>
  </si>
  <si>
    <t>944944081R00</t>
  </si>
  <si>
    <t xml:space="preserve">Demontáž ochranné sítě z umělých vláken </t>
  </si>
  <si>
    <t>Odkaz na mn. položky pořadí 30 : 4668,55750</t>
  </si>
  <si>
    <t>944945013R00</t>
  </si>
  <si>
    <t>Montáž záchytné stříšky šířky přes 2 m</t>
  </si>
  <si>
    <t>3*(6+6) : 3*(6+6)</t>
  </si>
  <si>
    <t>944945193R00</t>
  </si>
  <si>
    <t>Montáž záchytné stříšky příplatek k ceně za každý další i započatý měsíc použití záchytné stříšky  šířky přes 2 m</t>
  </si>
  <si>
    <t>36*7</t>
  </si>
  <si>
    <t>944945813R00</t>
  </si>
  <si>
    <t>Demontáž záchytné stříšky šířky přes 2 m</t>
  </si>
  <si>
    <t>zřizované současně s lehkým nebo těžkým lešením,</t>
  </si>
  <si>
    <t>Odkaz na mn. položky pořadí 33 : 36,00000</t>
  </si>
  <si>
    <t>900      R03</t>
  </si>
  <si>
    <t>Hodinové zúčtovací sazby stavební dělník, tarifní třída 6</t>
  </si>
  <si>
    <t>h</t>
  </si>
  <si>
    <t xml:space="preserve">200 : </t>
  </si>
  <si>
    <t>200</t>
  </si>
  <si>
    <t>953942421R00</t>
  </si>
  <si>
    <t>Doplňující konstrukce Drobné kovové předměty se zalitím maltou cementovou osazování drobných kovových předmětů, bez dodání kovových předmětů  ocelového čtvercového rámu velikosti do 1000 x 1000 mm pod pružinový ocelový základ domovních praček, odstředivek, domovních motorových zařízení, apod</t>
  </si>
  <si>
    <t>kus</t>
  </si>
  <si>
    <t>8</t>
  </si>
  <si>
    <t>953946111R00</t>
  </si>
  <si>
    <t>Doplňující konstrukce Osazení ventilačních mřížek bez dodávky ventilač. mřížky</t>
  </si>
  <si>
    <t>1+1+29+6+1+1+2</t>
  </si>
  <si>
    <t>429-7276</t>
  </si>
  <si>
    <t>Mřížka plechová větrací kruhová pr.200 mm dodávka prvku T2/Z dle Výpisu zámeč. výrobků</t>
  </si>
  <si>
    <t>R-položka</t>
  </si>
  <si>
    <t>POL12_0</t>
  </si>
  <si>
    <t xml:space="preserve">2 : </t>
  </si>
  <si>
    <t>2</t>
  </si>
  <si>
    <t>429-7280</t>
  </si>
  <si>
    <t>Mřížka měděná čtyřhranná větrací vel. 200x200 mm dodávka prvku S5/Z dle Výpisu zámeč. výrobků</t>
  </si>
  <si>
    <t xml:space="preserve">29 : </t>
  </si>
  <si>
    <t>29</t>
  </si>
  <si>
    <t>429-7281</t>
  </si>
  <si>
    <t>Mřížka měděná větrací čtyřhranná vel. 400x200 mm dodávka prvku S6/Z dle Výpisu zámeč. výrobků</t>
  </si>
  <si>
    <t xml:space="preserve">6 : </t>
  </si>
  <si>
    <t>Mřížka plechová větrací kruhová pr.350 mm dodávka prvku T1/Z dle Výpisu zámeč. výrobků</t>
  </si>
  <si>
    <t xml:space="preserve">1 : </t>
  </si>
  <si>
    <t>Mřížka plech. čtyřhranná větrací vel. 200x200 mm dodávka prvku N5/Z dle Výpisu zámeč. výrobků</t>
  </si>
  <si>
    <t>Mřížka plech. čtyřhranná větrací vel. 300x300 mm dodávka prvku N6/Z dle Výpisu zámeč. výrobků</t>
  </si>
  <si>
    <t>429-7283</t>
  </si>
  <si>
    <t>Mřížka měděná větrací čtyřhranná vel. 700x400 mm dodávka prvku S7/Z dle Výpisu zámeč. výrobků</t>
  </si>
  <si>
    <t>961044111R00</t>
  </si>
  <si>
    <t>Bourání základů z betonu prostého</t>
  </si>
  <si>
    <t>801-3</t>
  </si>
  <si>
    <t>nebo vybourání otvorů průřezové plochy přes 4 m2 v základech,</t>
  </si>
  <si>
    <t>(1,1+1,3)*0,3*1</t>
  </si>
  <si>
    <t>965042141R00</t>
  </si>
  <si>
    <t>Bourání podkladů pod dlažby nebo litých celistvých dlažeb a mazanin  betonových nebo z litého asfaltu, tloušťky do 100 mm, plochy přes 4 m2</t>
  </si>
  <si>
    <t>(2*1,97+6*2,75+2*3,4+2*0,96)*0,05</t>
  </si>
  <si>
    <t>(15,66+36,55+14,9)*0,6*0,15</t>
  </si>
  <si>
    <t>965042241R00</t>
  </si>
  <si>
    <t>Bourání podkladů pod dlažby nebo litých celistvých dlažeb a mazanin  betonových nebo z litého asfaltu, tloušťky přes 100 mm, plochy přes 4 m2</t>
  </si>
  <si>
    <t>0,15*0,5*(14,75-2,75)</t>
  </si>
  <si>
    <t>967042713R00</t>
  </si>
  <si>
    <t>Odsekání zdiva z kamene nebo betonu plošné tloušťky do 150 mm</t>
  </si>
  <si>
    <t>z pomocného lešení o výšce podlahy do 1900 mm a pro zatížení do 1,5 kPa  (150 kg/m2),</t>
  </si>
  <si>
    <t>;odsekání přesahu základových pasů 300 mm pod UT</t>
  </si>
  <si>
    <t xml:space="preserve">0,3*(14,75+13,69+30,57) : </t>
  </si>
  <si>
    <t>17,703</t>
  </si>
  <si>
    <t>976072321R00</t>
  </si>
  <si>
    <t>Vybourání kovových doplňkových konstrukcí komínových a topných dvířek, ventlilací apod.  plochy přes 0,3 m2, ze zdiva cihelného nebo kamenného</t>
  </si>
  <si>
    <t xml:space="preserve">1+3 : </t>
  </si>
  <si>
    <t>4</t>
  </si>
  <si>
    <t>976082131R00</t>
  </si>
  <si>
    <t>Vybourání madel, objímek, rámů, mříží apod. objímek, držáků, věšáků, záclonových konzol, lustrových skob apod.  ze zdiva cihelného</t>
  </si>
  <si>
    <t xml:space="preserve">1+1+29+6+1+1+2 : </t>
  </si>
  <si>
    <t>41</t>
  </si>
  <si>
    <t>978015291R00</t>
  </si>
  <si>
    <t>Otlučení omítek vápenných nebo vápenocementových vnějších s vyškrabáním spár, s očištěním zdiva  1. až 4. stupni složitosti, v rozsahu do 100 %</t>
  </si>
  <si>
    <t>0,3*(14,75+13,69+30,57)</t>
  </si>
  <si>
    <t>282</t>
  </si>
  <si>
    <t>978023411R00</t>
  </si>
  <si>
    <t>Vysekání, vyškrábání a vyčištění spár zdiva cihelného  mimo komínového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</si>
  <si>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</si>
  <si>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</si>
  <si>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</si>
  <si>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</si>
  <si>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POL7_1</t>
  </si>
  <si>
    <t>oborů 801, 803, 811 a 812</t>
  </si>
  <si>
    <t>711142559R00</t>
  </si>
  <si>
    <t xml:space="preserve">Provedení izolace proti zemní vlhkosti pásy přitavením svislá, 1 vrstva, bez dodávky izolačních pásů,  </t>
  </si>
  <si>
    <t>800-711</t>
  </si>
  <si>
    <t>POL1_7</t>
  </si>
  <si>
    <t>;vytažení nové hydroizolace 300 mm nad UT</t>
  </si>
  <si>
    <t>;vyspravení 30% plochy původní hydroizolace 300 mm pod UT</t>
  </si>
  <si>
    <t>(0,3+0,3)*(14,75+13,69)</t>
  </si>
  <si>
    <t>0,3*0,3*(14,75+13,69)</t>
  </si>
  <si>
    <t>711482011</t>
  </si>
  <si>
    <t>Izolační systém nopovou fólií, svisle včetně dodávky nopové fólie, lišty a doplňků</t>
  </si>
  <si>
    <t>Kalkul</t>
  </si>
  <si>
    <t>;v rámci sanace obvodové zdiva v novodobé části</t>
  </si>
  <si>
    <t>(0,85+0,4)*(14,75+13,69)</t>
  </si>
  <si>
    <t>(15,66+36,55+14,9)*(0,8+0,5)</t>
  </si>
  <si>
    <t>998711203R00</t>
  </si>
  <si>
    <t>Přesun hmot pro izolace proti vodě svisle do 60 m</t>
  </si>
  <si>
    <t>POL7_7</t>
  </si>
  <si>
    <t>50 m vodorovně měřeno od těžiště půdorysné plochy skládky do těžiště půdorysné plochy objektu</t>
  </si>
  <si>
    <t>979011111R00</t>
  </si>
  <si>
    <t>Svislá doprava suti a vybouraných hmot za prvé podlaží nad nebo pod základním podlažím</t>
  </si>
  <si>
    <t>Přesun suti</t>
  </si>
  <si>
    <t>POL8_1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</si>
  <si>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</si>
  <si>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</si>
  <si>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</si>
  <si>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</si>
  <si>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</si>
  <si>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</si>
  <si>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</si>
  <si>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</si>
  <si>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</si>
  <si>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</si>
  <si>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</si>
  <si>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</si>
  <si>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</si>
  <si>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SUM</t>
  </si>
  <si>
    <t>END</t>
  </si>
  <si>
    <t>762088113R00</t>
  </si>
  <si>
    <t>Zvláštní výkony zakrývání rozpracovaných tesařských konstrukcí těžkou plachtou na ochranu před srážkovou vodou, včetně odstranění 12 x 15 m</t>
  </si>
  <si>
    <t>800-762</t>
  </si>
  <si>
    <t>762342202R00</t>
  </si>
  <si>
    <t xml:space="preserve">Montáž laťování střech o sklonu do 60° při vzdálenost latí do 220 mm,  </t>
  </si>
  <si>
    <t>z ulice : (23,6+18,32)/2*10,8</t>
  </si>
  <si>
    <t>0,7*3,4/2</t>
  </si>
  <si>
    <t>Mezisoučet</t>
  </si>
  <si>
    <t>z ulice : (16,46+17,17)/2*8,47</t>
  </si>
  <si>
    <t>3,75*2/2</t>
  </si>
  <si>
    <t xml:space="preserve">valba : </t>
  </si>
  <si>
    <t>z ulice : (3,46+8,5+3,75)/2*4</t>
  </si>
  <si>
    <t>zedvora : (11,53+3,75)/2*4</t>
  </si>
  <si>
    <t>zedvora : (3,7+1+1,7+2,3+15,45+18,31)/2*9,74</t>
  </si>
  <si>
    <t>4,3*-1,97</t>
  </si>
  <si>
    <t xml:space="preserve">zedvora : </t>
  </si>
  <si>
    <t>(6,5+6,83)/2*6,5</t>
  </si>
  <si>
    <t>(6,83+1,9+5,5)/2*6,5</t>
  </si>
  <si>
    <t>(9,42*6,5)/2</t>
  </si>
  <si>
    <t>(4,1*1,92)+((5,78+4,1)/2*3,18)</t>
  </si>
  <si>
    <t>17,17*6</t>
  </si>
  <si>
    <t>1-0,55645</t>
  </si>
  <si>
    <t>762342811R00</t>
  </si>
  <si>
    <t>Demontáž bednění a laťování laťování střech o sklonu do 60 stupňů včetně všech nadstřešních konstrukcí rozteč latí do 22 cm</t>
  </si>
  <si>
    <t>Odkaz na mn. položky pořadí 2 : 885,00000</t>
  </si>
  <si>
    <t>762395000R00</t>
  </si>
  <si>
    <t>Spojovací a ochranné prostředky svory, prkna, hřebíky, pásová ocel, vruty, impregnace</t>
  </si>
  <si>
    <t>8240*0,06*0,04</t>
  </si>
  <si>
    <t>60510062R</t>
  </si>
  <si>
    <t>Lať dřevina: SM; jakost: I; tl = 40 mm; š = 60 mm; povrchová úprava: impregnace</t>
  </si>
  <si>
    <t>SPCM</t>
  </si>
  <si>
    <t>POL3_</t>
  </si>
  <si>
    <t>latě : 885*4*2,091</t>
  </si>
  <si>
    <t>Koeficient : 0,1</t>
  </si>
  <si>
    <t>hřeben+nároží : 45+43</t>
  </si>
  <si>
    <t/>
  </si>
  <si>
    <t>zaokr. : 1-0,154</t>
  </si>
  <si>
    <t>998762202R00</t>
  </si>
  <si>
    <t>Přesun hmot pro konstrukce tesařské v objektech výšky do 12 m</t>
  </si>
  <si>
    <t>50 m vodorovně</t>
  </si>
  <si>
    <t>764231250R00</t>
  </si>
  <si>
    <t>Lemování z měděného plechu výroba a montáž lemování zdí  na střechách s tvrdou krytinou včetně rohů a ukončení před požární zdí, rš 500 mm</t>
  </si>
  <si>
    <t>800-764</t>
  </si>
  <si>
    <t>2+3</t>
  </si>
  <si>
    <t>5,6+5,6</t>
  </si>
  <si>
    <t>10,7+6,6+3,3</t>
  </si>
  <si>
    <t>13</t>
  </si>
  <si>
    <t>1+1+3,5+2+3,5+2+1</t>
  </si>
  <si>
    <t>1+3+1</t>
  </si>
  <si>
    <t>0,2</t>
  </si>
  <si>
    <t>764252291R00</t>
  </si>
  <si>
    <t>montáž, vč. spojovacích prostředků  žlabů podokapních půlkruhových z Cu</t>
  </si>
  <si>
    <t>z ulice : 7+17+1+24</t>
  </si>
  <si>
    <t>zedvora : 7+10+8</t>
  </si>
  <si>
    <t>5+2+6</t>
  </si>
  <si>
    <t>4+1+1</t>
  </si>
  <si>
    <t>2+1+16</t>
  </si>
  <si>
    <t>764291230R00</t>
  </si>
  <si>
    <t>Ostatní střešní prvky z měděného plechu dodávka a montáž   závětrné lišty, rš 400 mm</t>
  </si>
  <si>
    <t>6+14</t>
  </si>
  <si>
    <t>764292250R00</t>
  </si>
  <si>
    <t>Ostatní střešní prvky z měděného plechu dodávka a montáž   úžlabí , rš 660 mm</t>
  </si>
  <si>
    <t>8,5+5,5+3,6</t>
  </si>
  <si>
    <t>3,7+3,7</t>
  </si>
  <si>
    <t>764352810R00</t>
  </si>
  <si>
    <t>Demontáž žlabů podokapních půlkruhových rovných, rš 330 mm, sklonu do 30°</t>
  </si>
  <si>
    <t>Odkaz na mn. položky pořadí 8 : 112,00000</t>
  </si>
  <si>
    <t>764239912R00</t>
  </si>
  <si>
    <t>Oprava lemování z měděného plechu komínů, zděných ventilací a jiných střešních proniků, bez lišt  na vlnité krytině v ploše, sklonu přes 30 do 45°</t>
  </si>
  <si>
    <t>kpl</t>
  </si>
  <si>
    <t>764396291R00</t>
  </si>
  <si>
    <t>Ostatní střešní prvky z pozinkovaného plechu montáž vč. spojovacích prostředků připojovací lišta dilatační</t>
  </si>
  <si>
    <t>zaokr. : 0,2</t>
  </si>
  <si>
    <t>998764202R00</t>
  </si>
  <si>
    <t>Přesun hmot pro konstrukce klempířské v objektech výšky do 12 m</t>
  </si>
  <si>
    <t>765311810R00</t>
  </si>
  <si>
    <t>Demontáž pálené krytiny z tašek bobrovek, na sucho, do suti</t>
  </si>
  <si>
    <t>800-765</t>
  </si>
  <si>
    <t>765311511R00</t>
  </si>
  <si>
    <t>Krytina pálená střech jednoduchých z bobrovek, šupinové kladení, uložení na sucho, povrchová úprava režná, segmentový řez tašek</t>
  </si>
  <si>
    <t>765313188R00</t>
  </si>
  <si>
    <t xml:space="preserve">Krytina pálená doplňky ke krytině drážkové, větrací pás okapní 500/10 cm plastový,  </t>
  </si>
  <si>
    <t>765319912R00</t>
  </si>
  <si>
    <t xml:space="preserve">Krytina pálená doplňky bobrovka, přiřezání a uchycení tašek šikmé,  </t>
  </si>
  <si>
    <t>45+45+25+25</t>
  </si>
  <si>
    <t>2*2*6</t>
  </si>
  <si>
    <t>20</t>
  </si>
  <si>
    <t>69</t>
  </si>
  <si>
    <t>765311534R00</t>
  </si>
  <si>
    <t>Krytina pálená Hřeben ke krytině z bobrovek, z hřebenáčů č. 1, do malty</t>
  </si>
  <si>
    <t>18+18+7</t>
  </si>
  <si>
    <t>765311544R00</t>
  </si>
  <si>
    <t>Krytina pálená Nároží ke krytině z bobrovek, z hřebenáčů č. 1, kladených do malty ze suché směsi</t>
  </si>
  <si>
    <t>4+4</t>
  </si>
  <si>
    <t>9+12</t>
  </si>
  <si>
    <t>8+8</t>
  </si>
  <si>
    <t>76501</t>
  </si>
  <si>
    <t>Sněžné háky</t>
  </si>
  <si>
    <t>ks</t>
  </si>
  <si>
    <t>765-01</t>
  </si>
  <si>
    <t>D+M CU vikýř 60x60cm plný polykarbonát lexan</t>
  </si>
  <si>
    <t>59660027R</t>
  </si>
  <si>
    <t>taška větrací; pálená hlína; bobrovka kulatý řez</t>
  </si>
  <si>
    <t>42*(885/100)</t>
  </si>
  <si>
    <t>zaokr. : 0,3</t>
  </si>
  <si>
    <t>596601810R</t>
  </si>
  <si>
    <t>uzávěra hřebene pálená hlína; pro hřebenáč drážkový; š 21 cm; vrchní</t>
  </si>
  <si>
    <t>59660182.AR</t>
  </si>
  <si>
    <t>hřebenáč rozdělovací valbový; pálená hlína; š = 180,0 mm</t>
  </si>
  <si>
    <t>59661070</t>
  </si>
  <si>
    <t>Komplet odvětrání kanalizace bobrovka režná</t>
  </si>
  <si>
    <t>sada</t>
  </si>
  <si>
    <t>998765202R00</t>
  </si>
  <si>
    <t>Přesun hmot pro krytiny tvrdé v objektech výšky do 12 m</t>
  </si>
  <si>
    <t>783782205R00</t>
  </si>
  <si>
    <t>Nátěr tesařských konstrukcí ochranný fungicidní+ biocidní (proti plísním, houbám a hmyzu), dvojnásobný</t>
  </si>
  <si>
    <t>800-783</t>
  </si>
  <si>
    <t>210200020RA0</t>
  </si>
  <si>
    <t>Hromosvod pro rodinné domy</t>
  </si>
  <si>
    <t>kompl</t>
  </si>
  <si>
    <t>AP-M</t>
  </si>
  <si>
    <t>Součtová</t>
  </si>
  <si>
    <t>Agregovaná položka</t>
  </si>
  <si>
    <t>POL2_</t>
  </si>
  <si>
    <t>vedení uzemňovací na povrchu objektů včetně svorek upevnění a připojení, bez nátěru, z drátů hromosvodových 11 343 D 8 mm včetně dodávky, vedení uzemňovací v zemi včetně svorek, propojení a izolace spojů z uzemňovacího pásku 30 x 4 mm včetně dodávky, svodový vodič z drátů hromosvodových 11 343 D 8 mm včetně dodávky včetně podpěr  a jejich dodávky, jímací tyč včetně upevnění na střešní hřeben včetně dodávky a držáku jímací tyče, svorky hromosvodové do dvou šroubů, tyčový zemnič včetně zaražení do země a připojení vedení, ochranné úhelníky s držáky do zdiva, označení svodů smaltovanými štítky nebo z umělé hmoty, napínací šroub s okem včetně vypnutí svodu, ochranné pospojování pevně uložené z mědi průřezu 4 - 16 mm.</t>
  </si>
  <si>
    <t>979011211R00</t>
  </si>
  <si>
    <t>Svislá doprava suti a vybouraných hmot nošením za prvé podlaží nad základním podlažím</t>
  </si>
  <si>
    <t>POL1_9</t>
  </si>
  <si>
    <t>979011219R00</t>
  </si>
  <si>
    <t>Svislá doprava suti a vybouraných hmot nošením příplatek zakaždé další podlaží nad prvním základním podlažím</t>
  </si>
  <si>
    <t>POL8_9</t>
  </si>
  <si>
    <t>kategorie 17 09 04 smíšené stavební a demoliční odpady</t>
  </si>
  <si>
    <t>z ulice : 15,34*8,49</t>
  </si>
  <si>
    <t>z ulice : 4,04*3/2</t>
  </si>
  <si>
    <t>valba z ulice : (8,65+2,75+5,44)/2*3,5</t>
  </si>
  <si>
    <t>valba zedvora : (11,2+4,14)/2*3,5</t>
  </si>
  <si>
    <t>zedvora : (10,32+2,47)/2*7,68</t>
  </si>
  <si>
    <t>zedvora : 4,14*3/2</t>
  </si>
  <si>
    <t>z ulice : (12,665+7,86)/2*10,8</t>
  </si>
  <si>
    <t>zedvora : (12,665+7,86)/2*10,8</t>
  </si>
  <si>
    <t>střecha plochá : 9,8*-3,43</t>
  </si>
  <si>
    <t>za okr. : 1-0,9912</t>
  </si>
  <si>
    <t>Odkaz na mn. položky pořadí 2 : 436,00000</t>
  </si>
  <si>
    <t>3892*0,06*0,04</t>
  </si>
  <si>
    <t>latě : 436*4*2</t>
  </si>
  <si>
    <t>hřeben+nároží : 24+28</t>
  </si>
  <si>
    <t>Koeficient : 0,065</t>
  </si>
  <si>
    <t>-0,18</t>
  </si>
  <si>
    <t>6+6</t>
  </si>
  <si>
    <t>7,5+2,5</t>
  </si>
  <si>
    <t>764239210R00</t>
  </si>
  <si>
    <t>Lemování z měděného plechu výroba a montáž lemování komínů, zděných ventilací a jiných střešních proniků, s lištami  na vlnité krytině, v ploše</t>
  </si>
  <si>
    <t>z ulice : 13+1+16</t>
  </si>
  <si>
    <t>zedvora : 3+4+9</t>
  </si>
  <si>
    <t>zaokr. : 0,4</t>
  </si>
  <si>
    <t>6,5+6,5</t>
  </si>
  <si>
    <t>16</t>
  </si>
  <si>
    <t>5+5</t>
  </si>
  <si>
    <t>Odkaz na mn. položky pořadí 9 : 51,00000</t>
  </si>
  <si>
    <t>Odkaz na mn. položky pořadí 7 : 26,00000</t>
  </si>
  <si>
    <t>nároží : 28+28</t>
  </si>
  <si>
    <t>úžlabí : 10+10</t>
  </si>
  <si>
    <t>lemování : 26</t>
  </si>
  <si>
    <t>závětrná lišta : 29</t>
  </si>
  <si>
    <t>komín : 2*2</t>
  </si>
  <si>
    <t>765311534RT1</t>
  </si>
  <si>
    <t>Krytina pálená Hřeben ke krytině z bobrovek, z hřebenáčů č. 1, do malty ze suché směsi</t>
  </si>
  <si>
    <t>16+8</t>
  </si>
  <si>
    <t>28</t>
  </si>
  <si>
    <t>50</t>
  </si>
  <si>
    <t>D+M CU vikýř 60x60cm plný plolykarbonát lexan</t>
  </si>
  <si>
    <t>42*(436/100)</t>
  </si>
  <si>
    <t>zaokr. : -0,12</t>
  </si>
  <si>
    <t>3</t>
  </si>
  <si>
    <t>Poplatek za uložení suti - směs betonu, cihel, dřeva, skupina odpadu 170904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</si>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</sst>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U78Knjg9PbQr0Zqpa3fmKEq7KJN/KWbJDyTis0opplA6CQpeKTTIaW5abhJsyyZFRbmVNWU+mhE7EXqAQ7PfaQ==" saltValue="2hmeuySOhmMdc5roCtltH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7" t="s">
        <v>41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6" t="s">
        <v>22</v>
      </c>
      <c r="C2" s="77"/>
      <c r="D2" s="78" t="s">
        <v>43</v>
      </c>
      <c r="E2" s="243" t="s">
        <v>44</v>
      </c>
      <c r="F2" s="244"/>
      <c r="G2" s="244"/>
      <c r="H2" s="244"/>
      <c r="I2" s="244"/>
      <c r="J2" s="245"/>
      <c r="O2" s="1"/>
    </row>
    <row r="3" spans="1:15" ht="27" hidden="1" customHeight="1" x14ac:dyDescent="0.2">
      <c r="A3" s="2"/>
      <c r="B3" s="79"/>
      <c r="C3" s="77"/>
      <c r="D3" s="80"/>
      <c r="E3" s="246"/>
      <c r="F3" s="247"/>
      <c r="G3" s="247"/>
      <c r="H3" s="247"/>
      <c r="I3" s="247"/>
      <c r="J3" s="248"/>
    </row>
    <row r="4" spans="1:15" ht="23.25" customHeight="1" x14ac:dyDescent="0.2">
      <c r="A4" s="2"/>
      <c r="B4" s="81"/>
      <c r="C4" s="82"/>
      <c r="D4" s="83"/>
      <c r="E4" s="227"/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42</v>
      </c>
      <c r="D5" s="231"/>
      <c r="E5" s="232"/>
      <c r="F5" s="232"/>
      <c r="G5" s="23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3"/>
      <c r="E6" s="234"/>
      <c r="F6" s="234"/>
      <c r="G6" s="23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5"/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0"/>
      <c r="E11" s="250"/>
      <c r="F11" s="250"/>
      <c r="G11" s="250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6"/>
      <c r="E12" s="226"/>
      <c r="F12" s="226"/>
      <c r="G12" s="22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9"/>
      <c r="F15" s="249"/>
      <c r="G15" s="251"/>
      <c r="H15" s="251"/>
      <c r="I15" s="251" t="s">
        <v>29</v>
      </c>
      <c r="J15" s="252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5"/>
      <c r="F16" s="216"/>
      <c r="G16" s="215"/>
      <c r="H16" s="216"/>
      <c r="I16" s="215">
        <f>SUMIF(F63:F79,A16,I63:I79)+SUMIF(F63:F79,"PSU",I63:I79)</f>
        <v>0</v>
      </c>
      <c r="J16" s="217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5"/>
      <c r="F17" s="216"/>
      <c r="G17" s="215"/>
      <c r="H17" s="216"/>
      <c r="I17" s="215">
        <f>SUMIF(F63:F79,A17,I63:I79)</f>
        <v>0</v>
      </c>
      <c r="J17" s="217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5"/>
      <c r="F18" s="216"/>
      <c r="G18" s="215"/>
      <c r="H18" s="216"/>
      <c r="I18" s="215">
        <f>SUMIF(F63:F79,A18,I63:I79)</f>
        <v>0</v>
      </c>
      <c r="J18" s="217"/>
    </row>
    <row r="19" spans="1:10" ht="23.25" customHeight="1" x14ac:dyDescent="0.2">
      <c r="A19" s="142" t="s">
        <v>104</v>
      </c>
      <c r="B19" s="38" t="s">
        <v>27</v>
      </c>
      <c r="C19" s="62"/>
      <c r="D19" s="63"/>
      <c r="E19" s="215"/>
      <c r="F19" s="216"/>
      <c r="G19" s="215"/>
      <c r="H19" s="216"/>
      <c r="I19" s="215">
        <f>SUMIF(F63:F79,A19,I63:I79)</f>
        <v>0</v>
      </c>
      <c r="J19" s="217"/>
    </row>
    <row r="20" spans="1:10" ht="23.25" customHeight="1" x14ac:dyDescent="0.2">
      <c r="A20" s="142" t="s">
        <v>105</v>
      </c>
      <c r="B20" s="38" t="s">
        <v>28</v>
      </c>
      <c r="C20" s="62"/>
      <c r="D20" s="63"/>
      <c r="E20" s="215"/>
      <c r="F20" s="216"/>
      <c r="G20" s="215"/>
      <c r="H20" s="216"/>
      <c r="I20" s="215">
        <f>SUMIF(F63:F79,A20,I63:I79)</f>
        <v>0</v>
      </c>
      <c r="J20" s="21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53"/>
      <c r="G21" s="218"/>
      <c r="H21" s="253"/>
      <c r="I21" s="218">
        <f>SUM(I16:J20)</f>
        <v>0</v>
      </c>
      <c r="J21" s="21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11">
        <f>I23*E23/100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40">
        <f>I25*E25/100</f>
        <v>0</v>
      </c>
      <c r="H26" s="241"/>
      <c r="I26" s="24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2">
        <f>CenaCelkemBezDPH-(ZakladDPHSni+ZakladDPHZakl)</f>
        <v>0</v>
      </c>
      <c r="H27" s="242"/>
      <c r="I27" s="24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21">
        <f>A27</f>
        <v>0</v>
      </c>
      <c r="H28" s="221"/>
      <c r="I28" s="221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20">
        <f>ZakladDPHSni+DPHSni+ZakladDPHZakl+DPHZakl+Zaokrouhleni</f>
        <v>0</v>
      </c>
      <c r="H29" s="220"/>
      <c r="I29" s="220"/>
      <c r="J29" s="122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06"/>
      <c r="D39" s="206"/>
      <c r="E39" s="206"/>
      <c r="F39" s="99">
        <f>'01 001 Pol'!AE316+'02 001 Pol'!AE125+'02 002 Pol'!AE110+'03 001 Pol'!AE34</f>
        <v>0</v>
      </c>
      <c r="G39" s="100">
        <f>'01 001 Pol'!AF316+'02 001 Pol'!AF125+'02 002 Pol'!AF110+'03 001 Pol'!AF34</f>
        <v>0</v>
      </c>
      <c r="H39" s="101"/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4"/>
      <c r="C40" s="207" t="s">
        <v>46</v>
      </c>
      <c r="D40" s="207"/>
      <c r="E40" s="207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07" t="s">
        <v>48</v>
      </c>
      <c r="D41" s="207"/>
      <c r="E41" s="207"/>
      <c r="F41" s="105">
        <f>'01 001 Pol'!AE316</f>
        <v>0</v>
      </c>
      <c r="G41" s="106">
        <f>'01 001 Pol'!AF316</f>
        <v>0</v>
      </c>
      <c r="H41" s="106"/>
      <c r="I41" s="107">
        <f t="shared" ref="I41:I47" si="1">F41+G41+H41</f>
        <v>0</v>
      </c>
      <c r="J41" s="108" t="str">
        <f t="shared" ref="J41:J47" si="2">IF(_xlfn.SINGLE(CenaCelkemVypocet)=0,"",I41/_xlfn.SINGLE(CenaCelkemVypocet)*100)</f>
        <v/>
      </c>
    </row>
    <row r="42" spans="1:10" ht="25.5" customHeight="1" x14ac:dyDescent="0.2">
      <c r="A42" s="87">
        <v>3</v>
      </c>
      <c r="B42" s="109" t="s">
        <v>49</v>
      </c>
      <c r="C42" s="206" t="s">
        <v>50</v>
      </c>
      <c r="D42" s="206"/>
      <c r="E42" s="206"/>
      <c r="F42" s="110">
        <f>'01 001 Pol'!AE316</f>
        <v>0</v>
      </c>
      <c r="G42" s="101">
        <f>'01 001 Pol'!AF316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2</v>
      </c>
      <c r="B43" s="104" t="s">
        <v>51</v>
      </c>
      <c r="C43" s="207" t="s">
        <v>52</v>
      </c>
      <c r="D43" s="207"/>
      <c r="E43" s="207"/>
      <c r="F43" s="105">
        <f>'02 001 Pol'!AE125+'02 002 Pol'!AE110</f>
        <v>0</v>
      </c>
      <c r="G43" s="106">
        <f>'02 001 Pol'!AF125+'02 002 Pol'!AF110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">
      <c r="A44" s="87">
        <v>3</v>
      </c>
      <c r="B44" s="109" t="s">
        <v>49</v>
      </c>
      <c r="C44" s="206" t="s">
        <v>53</v>
      </c>
      <c r="D44" s="206"/>
      <c r="E44" s="206"/>
      <c r="F44" s="110">
        <f>'02 001 Pol'!AE125</f>
        <v>0</v>
      </c>
      <c r="G44" s="101">
        <f>'02 001 Pol'!AF125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3</v>
      </c>
      <c r="B45" s="109" t="s">
        <v>54</v>
      </c>
      <c r="C45" s="206" t="s">
        <v>55</v>
      </c>
      <c r="D45" s="206"/>
      <c r="E45" s="206"/>
      <c r="F45" s="110">
        <f>'02 002 Pol'!AE110</f>
        <v>0</v>
      </c>
      <c r="G45" s="101">
        <f>'02 002 Pol'!AF110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56</v>
      </c>
      <c r="C46" s="207" t="s">
        <v>57</v>
      </c>
      <c r="D46" s="207"/>
      <c r="E46" s="207"/>
      <c r="F46" s="105">
        <f>'03 001 Pol'!AE34</f>
        <v>0</v>
      </c>
      <c r="G46" s="106">
        <f>'03 001 Pol'!AF34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49</v>
      </c>
      <c r="C47" s="206" t="s">
        <v>57</v>
      </c>
      <c r="D47" s="206"/>
      <c r="E47" s="206"/>
      <c r="F47" s="110">
        <f>'03 001 Pol'!AE34</f>
        <v>0</v>
      </c>
      <c r="G47" s="101">
        <f>'03 001 Pol'!AF34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/>
      <c r="B48" s="208" t="s">
        <v>58</v>
      </c>
      <c r="C48" s="209"/>
      <c r="D48" s="209"/>
      <c r="E48" s="209"/>
      <c r="F48" s="111">
        <f>SUMIF(A39:A47,"=1",F39:F47)</f>
        <v>0</v>
      </c>
      <c r="G48" s="112">
        <f>SUMIF(A39:A47,"=1",G39:G47)</f>
        <v>0</v>
      </c>
      <c r="H48" s="112">
        <f>SUMIF(A39:A47,"=1",H39:H47)</f>
        <v>0</v>
      </c>
      <c r="I48" s="113">
        <f>SUMIF(A39:A47,"=1",I39:I47)</f>
        <v>0</v>
      </c>
      <c r="J48" s="114">
        <f>SUMIF(A39:A47,"=1",J39:J47)</f>
        <v>0</v>
      </c>
    </row>
    <row r="50" spans="1:10" x14ac:dyDescent="0.2">
      <c r="A50" t="s">
        <v>60</v>
      </c>
      <c r="B50" t="s">
        <v>61</v>
      </c>
    </row>
    <row r="51" spans="1:10" x14ac:dyDescent="0.2">
      <c r="A51" t="s">
        <v>62</v>
      </c>
      <c r="B51" t="s">
        <v>63</v>
      </c>
    </row>
    <row r="52" spans="1:10" x14ac:dyDescent="0.2">
      <c r="A52" t="s">
        <v>64</v>
      </c>
      <c r="B52" t="s">
        <v>65</v>
      </c>
    </row>
    <row r="53" spans="1:10" x14ac:dyDescent="0.2">
      <c r="A53" t="s">
        <v>62</v>
      </c>
      <c r="B53" t="s">
        <v>66</v>
      </c>
    </row>
    <row r="54" spans="1:10" x14ac:dyDescent="0.2">
      <c r="A54" t="s">
        <v>64</v>
      </c>
      <c r="B54" t="s">
        <v>67</v>
      </c>
    </row>
    <row r="55" spans="1:10" x14ac:dyDescent="0.2">
      <c r="A55" t="s">
        <v>64</v>
      </c>
      <c r="B55" t="s">
        <v>68</v>
      </c>
    </row>
    <row r="56" spans="1:10" x14ac:dyDescent="0.2">
      <c r="A56" t="s">
        <v>62</v>
      </c>
      <c r="B56" t="s">
        <v>69</v>
      </c>
    </row>
    <row r="57" spans="1:10" x14ac:dyDescent="0.2">
      <c r="A57" t="s">
        <v>64</v>
      </c>
      <c r="B57" t="s">
        <v>70</v>
      </c>
    </row>
    <row r="60" spans="1:10" ht="15.75" x14ac:dyDescent="0.25">
      <c r="B60" s="123" t="s">
        <v>71</v>
      </c>
    </row>
    <row r="62" spans="1:10" ht="25.5" customHeight="1" x14ac:dyDescent="0.2">
      <c r="A62" s="125"/>
      <c r="B62" s="128" t="s">
        <v>17</v>
      </c>
      <c r="C62" s="128" t="s">
        <v>5</v>
      </c>
      <c r="D62" s="129"/>
      <c r="E62" s="129"/>
      <c r="F62" s="130" t="s">
        <v>72</v>
      </c>
      <c r="G62" s="130"/>
      <c r="H62" s="130"/>
      <c r="I62" s="130" t="s">
        <v>29</v>
      </c>
      <c r="J62" s="130" t="s">
        <v>0</v>
      </c>
    </row>
    <row r="63" spans="1:10" ht="36.75" customHeight="1" x14ac:dyDescent="0.2">
      <c r="A63" s="126"/>
      <c r="B63" s="131" t="s">
        <v>73</v>
      </c>
      <c r="C63" s="204" t="s">
        <v>74</v>
      </c>
      <c r="D63" s="205"/>
      <c r="E63" s="205"/>
      <c r="F63" s="138" t="s">
        <v>24</v>
      </c>
      <c r="G63" s="139"/>
      <c r="H63" s="139"/>
      <c r="I63" s="139">
        <f>'01 001 Pol'!G8</f>
        <v>0</v>
      </c>
      <c r="J63" s="135" t="str">
        <f>IF(I80=0,"",I63/I80*100)</f>
        <v/>
      </c>
    </row>
    <row r="64" spans="1:10" ht="36.75" customHeight="1" x14ac:dyDescent="0.2">
      <c r="A64" s="126"/>
      <c r="B64" s="131" t="s">
        <v>75</v>
      </c>
      <c r="C64" s="204" t="s">
        <v>76</v>
      </c>
      <c r="D64" s="205"/>
      <c r="E64" s="205"/>
      <c r="F64" s="138" t="s">
        <v>24</v>
      </c>
      <c r="G64" s="139"/>
      <c r="H64" s="139"/>
      <c r="I64" s="139">
        <f>'01 001 Pol'!G37</f>
        <v>0</v>
      </c>
      <c r="J64" s="135" t="str">
        <f>IF(I80=0,"",I64/I80*100)</f>
        <v/>
      </c>
    </row>
    <row r="65" spans="1:10" ht="36.75" customHeight="1" x14ac:dyDescent="0.2">
      <c r="A65" s="126"/>
      <c r="B65" s="131" t="s">
        <v>77</v>
      </c>
      <c r="C65" s="204" t="s">
        <v>78</v>
      </c>
      <c r="D65" s="205"/>
      <c r="E65" s="205"/>
      <c r="F65" s="138" t="s">
        <v>24</v>
      </c>
      <c r="G65" s="139"/>
      <c r="H65" s="139"/>
      <c r="I65" s="139">
        <f>'01 001 Pol'!G67</f>
        <v>0</v>
      </c>
      <c r="J65" s="135" t="str">
        <f>IF(I80=0,"",I65/I80*100)</f>
        <v/>
      </c>
    </row>
    <row r="66" spans="1:10" ht="36.75" customHeight="1" x14ac:dyDescent="0.2">
      <c r="A66" s="126"/>
      <c r="B66" s="131" t="s">
        <v>79</v>
      </c>
      <c r="C66" s="204" t="s">
        <v>80</v>
      </c>
      <c r="D66" s="205"/>
      <c r="E66" s="205"/>
      <c r="F66" s="138" t="s">
        <v>24</v>
      </c>
      <c r="G66" s="139"/>
      <c r="H66" s="139"/>
      <c r="I66" s="139">
        <f>'01 001 Pol'!G74</f>
        <v>0</v>
      </c>
      <c r="J66" s="135" t="str">
        <f>IF(I80=0,"",I66/I80*100)</f>
        <v/>
      </c>
    </row>
    <row r="67" spans="1:10" ht="36.75" customHeight="1" x14ac:dyDescent="0.2">
      <c r="A67" s="126"/>
      <c r="B67" s="131" t="s">
        <v>81</v>
      </c>
      <c r="C67" s="204" t="s">
        <v>82</v>
      </c>
      <c r="D67" s="205"/>
      <c r="E67" s="205"/>
      <c r="F67" s="138" t="s">
        <v>24</v>
      </c>
      <c r="G67" s="139"/>
      <c r="H67" s="139"/>
      <c r="I67" s="139">
        <f>'01 001 Pol'!G204</f>
        <v>0</v>
      </c>
      <c r="J67" s="135" t="str">
        <f>IF(I80=0,"",I67/I80*100)</f>
        <v/>
      </c>
    </row>
    <row r="68" spans="1:10" ht="36.75" customHeight="1" x14ac:dyDescent="0.2">
      <c r="A68" s="126"/>
      <c r="B68" s="131" t="s">
        <v>83</v>
      </c>
      <c r="C68" s="204" t="s">
        <v>84</v>
      </c>
      <c r="D68" s="205"/>
      <c r="E68" s="205"/>
      <c r="F68" s="138" t="s">
        <v>24</v>
      </c>
      <c r="G68" s="139"/>
      <c r="H68" s="139"/>
      <c r="I68" s="139">
        <f>'01 001 Pol'!G235</f>
        <v>0</v>
      </c>
      <c r="J68" s="135" t="str">
        <f>IF(I80=0,"",I68/I80*100)</f>
        <v/>
      </c>
    </row>
    <row r="69" spans="1:10" ht="36.75" customHeight="1" x14ac:dyDescent="0.2">
      <c r="A69" s="126"/>
      <c r="B69" s="131" t="s">
        <v>85</v>
      </c>
      <c r="C69" s="204" t="s">
        <v>86</v>
      </c>
      <c r="D69" s="205"/>
      <c r="E69" s="205"/>
      <c r="F69" s="138" t="s">
        <v>24</v>
      </c>
      <c r="G69" s="139"/>
      <c r="H69" s="139"/>
      <c r="I69" s="139">
        <f>'01 001 Pol'!G264</f>
        <v>0</v>
      </c>
      <c r="J69" s="135" t="str">
        <f>IF(I80=0,"",I69/I80*100)</f>
        <v/>
      </c>
    </row>
    <row r="70" spans="1:10" ht="36.75" customHeight="1" x14ac:dyDescent="0.2">
      <c r="A70" s="126"/>
      <c r="B70" s="131" t="s">
        <v>87</v>
      </c>
      <c r="C70" s="204" t="s">
        <v>88</v>
      </c>
      <c r="D70" s="205"/>
      <c r="E70" s="205"/>
      <c r="F70" s="138" t="s">
        <v>24</v>
      </c>
      <c r="G70" s="139"/>
      <c r="H70" s="139"/>
      <c r="I70" s="139">
        <f>'01 001 Pol'!G290</f>
        <v>0</v>
      </c>
      <c r="J70" s="135" t="str">
        <f>IF(I80=0,"",I70/I80*100)</f>
        <v/>
      </c>
    </row>
    <row r="71" spans="1:10" ht="36.75" customHeight="1" x14ac:dyDescent="0.2">
      <c r="A71" s="126"/>
      <c r="B71" s="131" t="s">
        <v>89</v>
      </c>
      <c r="C71" s="204" t="s">
        <v>90</v>
      </c>
      <c r="D71" s="205"/>
      <c r="E71" s="205"/>
      <c r="F71" s="138" t="s">
        <v>25</v>
      </c>
      <c r="G71" s="139"/>
      <c r="H71" s="139"/>
      <c r="I71" s="139">
        <f>'01 001 Pol'!G293</f>
        <v>0</v>
      </c>
      <c r="J71" s="135" t="str">
        <f>IF(I80=0,"",I71/I80*100)</f>
        <v/>
      </c>
    </row>
    <row r="72" spans="1:10" ht="36.75" customHeight="1" x14ac:dyDescent="0.2">
      <c r="A72" s="126"/>
      <c r="B72" s="131" t="s">
        <v>91</v>
      </c>
      <c r="C72" s="204" t="s">
        <v>92</v>
      </c>
      <c r="D72" s="205"/>
      <c r="E72" s="205"/>
      <c r="F72" s="138" t="s">
        <v>25</v>
      </c>
      <c r="G72" s="139"/>
      <c r="H72" s="139"/>
      <c r="I72" s="139">
        <f>'02 001 Pol'!G8+'02 002 Pol'!G8</f>
        <v>0</v>
      </c>
      <c r="J72" s="135" t="str">
        <f>IF(I80=0,"",I72/I80*100)</f>
        <v/>
      </c>
    </row>
    <row r="73" spans="1:10" ht="36.75" customHeight="1" x14ac:dyDescent="0.2">
      <c r="A73" s="126"/>
      <c r="B73" s="131" t="s">
        <v>93</v>
      </c>
      <c r="C73" s="204" t="s">
        <v>94</v>
      </c>
      <c r="D73" s="205"/>
      <c r="E73" s="205"/>
      <c r="F73" s="138" t="s">
        <v>25</v>
      </c>
      <c r="G73" s="139"/>
      <c r="H73" s="139"/>
      <c r="I73" s="139">
        <f>'02 001 Pol'!G50+'02 002 Pol'!G39</f>
        <v>0</v>
      </c>
      <c r="J73" s="135" t="str">
        <f>IF(I80=0,"",I73/I80*100)</f>
        <v/>
      </c>
    </row>
    <row r="74" spans="1:10" ht="36.75" customHeight="1" x14ac:dyDescent="0.2">
      <c r="A74" s="126"/>
      <c r="B74" s="131" t="s">
        <v>95</v>
      </c>
      <c r="C74" s="204" t="s">
        <v>96</v>
      </c>
      <c r="D74" s="205"/>
      <c r="E74" s="205"/>
      <c r="F74" s="138" t="s">
        <v>25</v>
      </c>
      <c r="G74" s="139"/>
      <c r="H74" s="139"/>
      <c r="I74" s="139">
        <f>'02 001 Pol'!G81+'02 002 Pol'!G62</f>
        <v>0</v>
      </c>
      <c r="J74" s="135" t="str">
        <f>IF(I80=0,"",I74/I80*100)</f>
        <v/>
      </c>
    </row>
    <row r="75" spans="1:10" ht="36.75" customHeight="1" x14ac:dyDescent="0.2">
      <c r="A75" s="126"/>
      <c r="B75" s="131" t="s">
        <v>97</v>
      </c>
      <c r="C75" s="204" t="s">
        <v>98</v>
      </c>
      <c r="D75" s="205"/>
      <c r="E75" s="205"/>
      <c r="F75" s="138" t="s">
        <v>25</v>
      </c>
      <c r="G75" s="139"/>
      <c r="H75" s="139"/>
      <c r="I75" s="139">
        <f>'02 001 Pol'!G109+'02 002 Pol'!G93</f>
        <v>0</v>
      </c>
      <c r="J75" s="135" t="str">
        <f>IF(I80=0,"",I75/I80*100)</f>
        <v/>
      </c>
    </row>
    <row r="76" spans="1:10" ht="36.75" customHeight="1" x14ac:dyDescent="0.2">
      <c r="A76" s="126"/>
      <c r="B76" s="131" t="s">
        <v>99</v>
      </c>
      <c r="C76" s="204" t="s">
        <v>100</v>
      </c>
      <c r="D76" s="205"/>
      <c r="E76" s="205"/>
      <c r="F76" s="138" t="s">
        <v>26</v>
      </c>
      <c r="G76" s="139"/>
      <c r="H76" s="139"/>
      <c r="I76" s="139">
        <f>'02 001 Pol'!G112+'02 002 Pol'!G96</f>
        <v>0</v>
      </c>
      <c r="J76" s="135" t="str">
        <f>IF(I80=0,"",I76/I80*100)</f>
        <v/>
      </c>
    </row>
    <row r="77" spans="1:10" ht="36.75" customHeight="1" x14ac:dyDescent="0.2">
      <c r="A77" s="126"/>
      <c r="B77" s="131" t="s">
        <v>101</v>
      </c>
      <c r="C77" s="204" t="s">
        <v>102</v>
      </c>
      <c r="D77" s="205"/>
      <c r="E77" s="205"/>
      <c r="F77" s="138" t="s">
        <v>103</v>
      </c>
      <c r="G77" s="139"/>
      <c r="H77" s="139"/>
      <c r="I77" s="139">
        <f>'01 001 Pol'!G306+'02 001 Pol'!G115+'02 002 Pol'!G100</f>
        <v>0</v>
      </c>
      <c r="J77" s="135" t="str">
        <f>IF(I80=0,"",I77/I80*100)</f>
        <v/>
      </c>
    </row>
    <row r="78" spans="1:10" ht="36.75" customHeight="1" x14ac:dyDescent="0.2">
      <c r="A78" s="126"/>
      <c r="B78" s="131" t="s">
        <v>104</v>
      </c>
      <c r="C78" s="204" t="s">
        <v>27</v>
      </c>
      <c r="D78" s="205"/>
      <c r="E78" s="205"/>
      <c r="F78" s="138" t="s">
        <v>104</v>
      </c>
      <c r="G78" s="139"/>
      <c r="H78" s="139"/>
      <c r="I78" s="139">
        <f>'03 001 Pol'!G8</f>
        <v>0</v>
      </c>
      <c r="J78" s="135" t="str">
        <f>IF(I80=0,"",I78/I80*100)</f>
        <v/>
      </c>
    </row>
    <row r="79" spans="1:10" ht="36.75" customHeight="1" x14ac:dyDescent="0.2">
      <c r="A79" s="126"/>
      <c r="B79" s="131" t="s">
        <v>105</v>
      </c>
      <c r="C79" s="204" t="s">
        <v>28</v>
      </c>
      <c r="D79" s="205"/>
      <c r="E79" s="205"/>
      <c r="F79" s="138" t="s">
        <v>105</v>
      </c>
      <c r="G79" s="139"/>
      <c r="H79" s="139"/>
      <c r="I79" s="139">
        <f>'03 001 Pol'!G24</f>
        <v>0</v>
      </c>
      <c r="J79" s="135" t="str">
        <f>IF(I80=0,"",I79/I80*100)</f>
        <v/>
      </c>
    </row>
    <row r="80" spans="1:10" ht="25.5" customHeight="1" x14ac:dyDescent="0.2">
      <c r="A80" s="127"/>
      <c r="B80" s="132" t="s">
        <v>1</v>
      </c>
      <c r="C80" s="133"/>
      <c r="D80" s="134"/>
      <c r="E80" s="134"/>
      <c r="F80" s="140"/>
      <c r="G80" s="141"/>
      <c r="H80" s="141"/>
      <c r="I80" s="141">
        <f>SUM(I63:I79)</f>
        <v>0</v>
      </c>
      <c r="J80" s="136">
        <f>SUM(J63:J79)</f>
        <v>0</v>
      </c>
    </row>
    <row r="81" spans="6:10" x14ac:dyDescent="0.2">
      <c r="F81" s="86"/>
      <c r="G81" s="86"/>
      <c r="H81" s="86"/>
      <c r="I81" s="86"/>
      <c r="J81" s="137"/>
    </row>
    <row r="82" spans="6:10" x14ac:dyDescent="0.2">
      <c r="F82" s="86"/>
      <c r="G82" s="86"/>
      <c r="H82" s="86"/>
      <c r="I82" s="86"/>
      <c r="J82" s="137"/>
    </row>
    <row r="83" spans="6:10" x14ac:dyDescent="0.2">
      <c r="F83" s="86"/>
      <c r="G83" s="86"/>
      <c r="H83" s="86"/>
      <c r="I83" s="86"/>
      <c r="J83" s="137"/>
    </row>
  </sheetData>
  <sheetProtection algorithmName="SHA-512" hashValue="ickQJB8ldNY8GOeXLvl8KuJl7ADCOBEd1+kHHwgO0Lb7VjVQaGdnU7C7TBh6oj5nvLmqmfm44JP3Bl8hgN9cRg==" saltValue="CDKOV4H03nmEjV12rHEIf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9:E79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7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8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9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sheetProtection algorithmName="SHA-512" hashValue="87l80+J6GXLw5P0RNBUosuIvaDpa3bHTa2l/MBVoJV7myxbUdjhb8DZHAUbvP0+mCypKEZWL42R7KPcvOCXaoQ==" saltValue="0JamQo5QU9LCgLQNUcOZb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A6E9-A934-4E90-BBBF-FADBE9FC14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0.140625" customWidth="1"/>
    <col min="19" max="19" width="8.85546875" hidden="1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106</v>
      </c>
      <c r="B1" s="266"/>
      <c r="C1" s="266"/>
      <c r="D1" s="266"/>
      <c r="E1" s="266"/>
      <c r="F1" s="266"/>
      <c r="G1" s="266"/>
      <c r="AG1" t="s">
        <v>107</v>
      </c>
    </row>
    <row r="2" spans="1:60" ht="25.15" customHeight="1" x14ac:dyDescent="0.2">
      <c r="A2" s="5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108</v>
      </c>
    </row>
    <row r="3" spans="1:60" ht="25.15" customHeight="1" x14ac:dyDescent="0.2">
      <c r="A3" s="5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4" t="s">
        <v>108</v>
      </c>
      <c r="AG3" t="s">
        <v>109</v>
      </c>
    </row>
    <row r="4" spans="1:60" ht="25.15" customHeight="1" x14ac:dyDescent="0.2">
      <c r="A4" s="143" t="s">
        <v>9</v>
      </c>
      <c r="B4" s="144" t="s">
        <v>49</v>
      </c>
      <c r="C4" s="270" t="s">
        <v>50</v>
      </c>
      <c r="D4" s="271"/>
      <c r="E4" s="271"/>
      <c r="F4" s="271"/>
      <c r="G4" s="272"/>
      <c r="AG4" t="s">
        <v>110</v>
      </c>
    </row>
    <row r="5" spans="1:60" x14ac:dyDescent="0.2">
      <c r="D5" s="10"/>
    </row>
    <row r="6" spans="1:60" ht="63.75" x14ac:dyDescent="0.2">
      <c r="A6" s="146" t="s">
        <v>111</v>
      </c>
      <c r="B6" s="148" t="s">
        <v>112</v>
      </c>
      <c r="C6" s="148" t="s">
        <v>113</v>
      </c>
      <c r="D6" s="147" t="s">
        <v>114</v>
      </c>
      <c r="E6" s="146" t="s">
        <v>115</v>
      </c>
      <c r="F6" s="145" t="s">
        <v>116</v>
      </c>
      <c r="G6" s="146" t="s">
        <v>29</v>
      </c>
      <c r="H6" s="149" t="s">
        <v>30</v>
      </c>
      <c r="I6" s="149" t="s">
        <v>117</v>
      </c>
      <c r="J6" s="149" t="s">
        <v>31</v>
      </c>
      <c r="K6" s="149" t="s">
        <v>118</v>
      </c>
      <c r="L6" s="149" t="s">
        <v>119</v>
      </c>
      <c r="M6" s="149" t="s">
        <v>120</v>
      </c>
      <c r="N6" s="149" t="s">
        <v>121</v>
      </c>
      <c r="O6" s="149" t="s">
        <v>122</v>
      </c>
      <c r="P6" s="149" t="s">
        <v>123</v>
      </c>
      <c r="Q6" s="149" t="s">
        <v>124</v>
      </c>
      <c r="R6" s="149" t="s">
        <v>125</v>
      </c>
      <c r="S6" s="149" t="s">
        <v>126</v>
      </c>
      <c r="T6" s="149" t="s">
        <v>127</v>
      </c>
      <c r="U6" s="149" t="s">
        <v>128</v>
      </c>
      <c r="V6" s="149" t="s">
        <v>129</v>
      </c>
      <c r="W6" s="149" t="s">
        <v>130</v>
      </c>
      <c r="X6" s="149" t="s">
        <v>131</v>
      </c>
      <c r="Y6" s="149" t="s">
        <v>132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133</v>
      </c>
      <c r="B8" s="167" t="s">
        <v>73</v>
      </c>
      <c r="C8" s="189" t="s">
        <v>74</v>
      </c>
      <c r="D8" s="168"/>
      <c r="E8" s="169"/>
      <c r="F8" s="170"/>
      <c r="G8" s="170">
        <f>SUMIF(AG9:AG36,"&lt;&gt;NOR",G9:G36)</f>
        <v>0</v>
      </c>
      <c r="H8" s="170"/>
      <c r="I8" s="170">
        <f>SUM(I9:I36)</f>
        <v>0</v>
      </c>
      <c r="J8" s="170"/>
      <c r="K8" s="170">
        <f>SUM(K9:K36)</f>
        <v>0</v>
      </c>
      <c r="L8" s="170"/>
      <c r="M8" s="170">
        <f>SUM(M9:M36)</f>
        <v>0</v>
      </c>
      <c r="N8" s="169"/>
      <c r="O8" s="169">
        <f>SUM(O9:O36)</f>
        <v>0</v>
      </c>
      <c r="P8" s="169"/>
      <c r="Q8" s="169">
        <f>SUM(Q9:Q36)</f>
        <v>0</v>
      </c>
      <c r="R8" s="170"/>
      <c r="S8" s="170"/>
      <c r="T8" s="171"/>
      <c r="U8" s="165"/>
      <c r="V8" s="165">
        <f>SUM(V9:V36)</f>
        <v>337.02</v>
      </c>
      <c r="W8" s="165"/>
      <c r="X8" s="165"/>
      <c r="Y8" s="165"/>
      <c r="AG8" t="s">
        <v>134</v>
      </c>
    </row>
    <row r="9" spans="1:60" ht="22.5" outlineLevel="1" x14ac:dyDescent="0.2">
      <c r="A9" s="173">
        <v>1</v>
      </c>
      <c r="B9" s="174" t="s">
        <v>135</v>
      </c>
      <c r="C9" s="190" t="s">
        <v>136</v>
      </c>
      <c r="D9" s="175" t="s">
        <v>137</v>
      </c>
      <c r="E9" s="176">
        <v>15.69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138</v>
      </c>
      <c r="S9" s="178" t="s">
        <v>139</v>
      </c>
      <c r="T9" s="179" t="s">
        <v>139</v>
      </c>
      <c r="U9" s="161">
        <v>0.16</v>
      </c>
      <c r="V9" s="161">
        <f>ROUND(E9*U9,2)</f>
        <v>2.5099999999999998</v>
      </c>
      <c r="W9" s="161"/>
      <c r="X9" s="161" t="s">
        <v>140</v>
      </c>
      <c r="Y9" s="161" t="s">
        <v>141</v>
      </c>
      <c r="Z9" s="150"/>
      <c r="AA9" s="150"/>
      <c r="AB9" s="150"/>
      <c r="AC9" s="150"/>
      <c r="AD9" s="150"/>
      <c r="AE9" s="150"/>
      <c r="AF9" s="150"/>
      <c r="AG9" s="150" t="s">
        <v>142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143</v>
      </c>
      <c r="D10" s="259"/>
      <c r="E10" s="259"/>
      <c r="F10" s="259"/>
      <c r="G10" s="259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144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1" t="s">
        <v>145</v>
      </c>
      <c r="D11" s="163"/>
      <c r="E11" s="164">
        <v>15.69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0"/>
      <c r="AA11" s="150"/>
      <c r="AB11" s="150"/>
      <c r="AC11" s="150"/>
      <c r="AD11" s="150"/>
      <c r="AE11" s="150"/>
      <c r="AF11" s="150"/>
      <c r="AG11" s="150" t="s">
        <v>146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147</v>
      </c>
      <c r="C12" s="190" t="s">
        <v>148</v>
      </c>
      <c r="D12" s="175" t="s">
        <v>137</v>
      </c>
      <c r="E12" s="176">
        <v>2.75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12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138</v>
      </c>
      <c r="S12" s="178" t="s">
        <v>139</v>
      </c>
      <c r="T12" s="179" t="s">
        <v>139</v>
      </c>
      <c r="U12" s="161">
        <v>0.14199999999999999</v>
      </c>
      <c r="V12" s="161">
        <f>ROUND(E12*U12,2)</f>
        <v>0.39</v>
      </c>
      <c r="W12" s="161"/>
      <c r="X12" s="161" t="s">
        <v>140</v>
      </c>
      <c r="Y12" s="161" t="s">
        <v>141</v>
      </c>
      <c r="Z12" s="150"/>
      <c r="AA12" s="150"/>
      <c r="AB12" s="150"/>
      <c r="AC12" s="150"/>
      <c r="AD12" s="150"/>
      <c r="AE12" s="150"/>
      <c r="AF12" s="150"/>
      <c r="AG12" s="150" t="s">
        <v>142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58" t="s">
        <v>143</v>
      </c>
      <c r="D13" s="259"/>
      <c r="E13" s="259"/>
      <c r="F13" s="259"/>
      <c r="G13" s="259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0"/>
      <c r="AA13" s="150"/>
      <c r="AB13" s="150"/>
      <c r="AC13" s="150"/>
      <c r="AD13" s="150"/>
      <c r="AE13" s="150"/>
      <c r="AF13" s="150"/>
      <c r="AG13" s="150" t="s">
        <v>144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1" t="s">
        <v>149</v>
      </c>
      <c r="D14" s="163"/>
      <c r="E14" s="164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146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1" t="s">
        <v>150</v>
      </c>
      <c r="D15" s="163"/>
      <c r="E15" s="164">
        <v>2.75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146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3">
        <v>3</v>
      </c>
      <c r="B16" s="174" t="s">
        <v>151</v>
      </c>
      <c r="C16" s="190" t="s">
        <v>152</v>
      </c>
      <c r="D16" s="175" t="s">
        <v>137</v>
      </c>
      <c r="E16" s="176">
        <v>18.440000000000001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12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138</v>
      </c>
      <c r="S16" s="178" t="s">
        <v>139</v>
      </c>
      <c r="T16" s="179" t="s">
        <v>139</v>
      </c>
      <c r="U16" s="161">
        <v>0.251</v>
      </c>
      <c r="V16" s="161">
        <f>ROUND(E16*U16,2)</f>
        <v>4.63</v>
      </c>
      <c r="W16" s="161"/>
      <c r="X16" s="161" t="s">
        <v>140</v>
      </c>
      <c r="Y16" s="161" t="s">
        <v>141</v>
      </c>
      <c r="Z16" s="150"/>
      <c r="AA16" s="150"/>
      <c r="AB16" s="150"/>
      <c r="AC16" s="150"/>
      <c r="AD16" s="150"/>
      <c r="AE16" s="150"/>
      <c r="AF16" s="150"/>
      <c r="AG16" s="150" t="s">
        <v>142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91" t="s">
        <v>153</v>
      </c>
      <c r="D17" s="163"/>
      <c r="E17" s="164">
        <v>15.69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146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1" t="s">
        <v>154</v>
      </c>
      <c r="D18" s="163"/>
      <c r="E18" s="164">
        <v>2.75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146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3">
        <v>4</v>
      </c>
      <c r="B19" s="174" t="s">
        <v>155</v>
      </c>
      <c r="C19" s="190" t="s">
        <v>156</v>
      </c>
      <c r="D19" s="175" t="s">
        <v>157</v>
      </c>
      <c r="E19" s="176">
        <v>70.118499999999997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12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158</v>
      </c>
      <c r="S19" s="178" t="s">
        <v>139</v>
      </c>
      <c r="T19" s="179" t="s">
        <v>139</v>
      </c>
      <c r="U19" s="161">
        <v>3.5329999999999999</v>
      </c>
      <c r="V19" s="161">
        <f>ROUND(E19*U19,2)</f>
        <v>247.73</v>
      </c>
      <c r="W19" s="161"/>
      <c r="X19" s="161" t="s">
        <v>140</v>
      </c>
      <c r="Y19" s="161" t="s">
        <v>141</v>
      </c>
      <c r="Z19" s="150"/>
      <c r="AA19" s="150"/>
      <c r="AB19" s="150"/>
      <c r="AC19" s="150"/>
      <c r="AD19" s="150"/>
      <c r="AE19" s="150"/>
      <c r="AF19" s="150"/>
      <c r="AG19" s="150" t="s">
        <v>142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8" t="s">
        <v>159</v>
      </c>
      <c r="D20" s="259"/>
      <c r="E20" s="259"/>
      <c r="F20" s="259"/>
      <c r="G20" s="259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144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91" t="s">
        <v>160</v>
      </c>
      <c r="D21" s="163"/>
      <c r="E21" s="164">
        <v>19.786000000000001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146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1" t="s">
        <v>161</v>
      </c>
      <c r="D22" s="163"/>
      <c r="E22" s="164">
        <v>50.332500000000003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0"/>
      <c r="AA22" s="150"/>
      <c r="AB22" s="150"/>
      <c r="AC22" s="150"/>
      <c r="AD22" s="150"/>
      <c r="AE22" s="150"/>
      <c r="AF22" s="150"/>
      <c r="AG22" s="150" t="s">
        <v>146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3">
        <v>5</v>
      </c>
      <c r="B23" s="174" t="s">
        <v>162</v>
      </c>
      <c r="C23" s="190" t="s">
        <v>163</v>
      </c>
      <c r="D23" s="175" t="s">
        <v>157</v>
      </c>
      <c r="E23" s="176">
        <v>70.118499999999997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12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 t="s">
        <v>158</v>
      </c>
      <c r="S23" s="178" t="s">
        <v>139</v>
      </c>
      <c r="T23" s="179" t="s">
        <v>139</v>
      </c>
      <c r="U23" s="161">
        <v>1.1499999999999999</v>
      </c>
      <c r="V23" s="161">
        <f>ROUND(E23*U23,2)</f>
        <v>80.64</v>
      </c>
      <c r="W23" s="161"/>
      <c r="X23" s="161" t="s">
        <v>140</v>
      </c>
      <c r="Y23" s="161" t="s">
        <v>141</v>
      </c>
      <c r="Z23" s="150"/>
      <c r="AA23" s="150"/>
      <c r="AB23" s="150"/>
      <c r="AC23" s="150"/>
      <c r="AD23" s="150"/>
      <c r="AE23" s="150"/>
      <c r="AF23" s="150"/>
      <c r="AG23" s="150" t="s">
        <v>142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8" t="s">
        <v>164</v>
      </c>
      <c r="D24" s="259"/>
      <c r="E24" s="259"/>
      <c r="F24" s="259"/>
      <c r="G24" s="259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144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191" t="s">
        <v>165</v>
      </c>
      <c r="D25" s="163"/>
      <c r="E25" s="164">
        <v>70.118499999999997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146</v>
      </c>
      <c r="AH25" s="150">
        <v>5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3">
        <v>6</v>
      </c>
      <c r="B26" s="174" t="s">
        <v>166</v>
      </c>
      <c r="C26" s="190" t="s">
        <v>167</v>
      </c>
      <c r="D26" s="175" t="s">
        <v>137</v>
      </c>
      <c r="E26" s="176">
        <v>6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12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 t="s">
        <v>168</v>
      </c>
      <c r="S26" s="178" t="s">
        <v>139</v>
      </c>
      <c r="T26" s="179" t="s">
        <v>139</v>
      </c>
      <c r="U26" s="161">
        <v>0.06</v>
      </c>
      <c r="V26" s="161">
        <f>ROUND(E26*U26,2)</f>
        <v>0.36</v>
      </c>
      <c r="W26" s="161"/>
      <c r="X26" s="161" t="s">
        <v>140</v>
      </c>
      <c r="Y26" s="161" t="s">
        <v>141</v>
      </c>
      <c r="Z26" s="150"/>
      <c r="AA26" s="150"/>
      <c r="AB26" s="150"/>
      <c r="AC26" s="150"/>
      <c r="AD26" s="150"/>
      <c r="AE26" s="150"/>
      <c r="AF26" s="150"/>
      <c r="AG26" s="150" t="s">
        <v>142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8" t="s">
        <v>169</v>
      </c>
      <c r="D27" s="259"/>
      <c r="E27" s="259"/>
      <c r="F27" s="259"/>
      <c r="G27" s="259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144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91" t="s">
        <v>170</v>
      </c>
      <c r="D28" s="163"/>
      <c r="E28" s="164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0"/>
      <c r="AA28" s="150"/>
      <c r="AB28" s="150"/>
      <c r="AC28" s="150"/>
      <c r="AD28" s="150"/>
      <c r="AE28" s="150"/>
      <c r="AF28" s="150"/>
      <c r="AG28" s="150" t="s">
        <v>146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1" t="s">
        <v>77</v>
      </c>
      <c r="D29" s="163"/>
      <c r="E29" s="164">
        <v>6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146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3">
        <v>7</v>
      </c>
      <c r="B30" s="174" t="s">
        <v>171</v>
      </c>
      <c r="C30" s="190" t="s">
        <v>172</v>
      </c>
      <c r="D30" s="175" t="s">
        <v>137</v>
      </c>
      <c r="E30" s="176">
        <v>6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12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 t="s">
        <v>168</v>
      </c>
      <c r="S30" s="178" t="s">
        <v>139</v>
      </c>
      <c r="T30" s="179" t="s">
        <v>139</v>
      </c>
      <c r="U30" s="161">
        <v>0.126</v>
      </c>
      <c r="V30" s="161">
        <f>ROUND(E30*U30,2)</f>
        <v>0.76</v>
      </c>
      <c r="W30" s="161"/>
      <c r="X30" s="161" t="s">
        <v>140</v>
      </c>
      <c r="Y30" s="161" t="s">
        <v>141</v>
      </c>
      <c r="Z30" s="150"/>
      <c r="AA30" s="150"/>
      <c r="AB30" s="150"/>
      <c r="AC30" s="150"/>
      <c r="AD30" s="150"/>
      <c r="AE30" s="150"/>
      <c r="AF30" s="150"/>
      <c r="AG30" s="150" t="s">
        <v>142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8" t="s">
        <v>173</v>
      </c>
      <c r="D31" s="259"/>
      <c r="E31" s="259"/>
      <c r="F31" s="259"/>
      <c r="G31" s="259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144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1" t="s">
        <v>174</v>
      </c>
      <c r="D32" s="163"/>
      <c r="E32" s="164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0"/>
      <c r="AA32" s="150"/>
      <c r="AB32" s="150"/>
      <c r="AC32" s="150"/>
      <c r="AD32" s="150"/>
      <c r="AE32" s="150"/>
      <c r="AF32" s="150"/>
      <c r="AG32" s="150" t="s">
        <v>146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1" t="s">
        <v>77</v>
      </c>
      <c r="D33" s="163"/>
      <c r="E33" s="164">
        <v>6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146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3">
        <v>8</v>
      </c>
      <c r="B34" s="174" t="s">
        <v>175</v>
      </c>
      <c r="C34" s="190" t="s">
        <v>176</v>
      </c>
      <c r="D34" s="175" t="s">
        <v>157</v>
      </c>
      <c r="E34" s="176">
        <v>0.9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12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177</v>
      </c>
      <c r="T34" s="179" t="s">
        <v>178</v>
      </c>
      <c r="U34" s="161">
        <v>0</v>
      </c>
      <c r="V34" s="161">
        <f>ROUND(E34*U34,2)</f>
        <v>0</v>
      </c>
      <c r="W34" s="161"/>
      <c r="X34" s="161" t="s">
        <v>179</v>
      </c>
      <c r="Y34" s="161" t="s">
        <v>141</v>
      </c>
      <c r="Z34" s="150"/>
      <c r="AA34" s="150"/>
      <c r="AB34" s="150"/>
      <c r="AC34" s="150"/>
      <c r="AD34" s="150"/>
      <c r="AE34" s="150"/>
      <c r="AF34" s="150"/>
      <c r="AG34" s="150" t="s">
        <v>180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91" t="s">
        <v>181</v>
      </c>
      <c r="D35" s="163"/>
      <c r="E35" s="164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146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1" t="s">
        <v>182</v>
      </c>
      <c r="D36" s="163"/>
      <c r="E36" s="164">
        <v>0.9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146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6" t="s">
        <v>133</v>
      </c>
      <c r="B37" s="167" t="s">
        <v>75</v>
      </c>
      <c r="C37" s="189" t="s">
        <v>76</v>
      </c>
      <c r="D37" s="168"/>
      <c r="E37" s="169"/>
      <c r="F37" s="170"/>
      <c r="G37" s="170">
        <f>SUMIF(AG38:AG66,"&lt;&gt;NOR",G38:G66)</f>
        <v>0</v>
      </c>
      <c r="H37" s="170"/>
      <c r="I37" s="170">
        <f>SUM(I38:I66)</f>
        <v>0</v>
      </c>
      <c r="J37" s="170"/>
      <c r="K37" s="170">
        <f>SUM(K38:K66)</f>
        <v>0</v>
      </c>
      <c r="L37" s="170"/>
      <c r="M37" s="170">
        <f>SUM(M38:M66)</f>
        <v>0</v>
      </c>
      <c r="N37" s="169"/>
      <c r="O37" s="169">
        <f>SUM(O38:O66)</f>
        <v>7.16</v>
      </c>
      <c r="P37" s="169"/>
      <c r="Q37" s="169">
        <f>SUM(Q38:Q66)</f>
        <v>0</v>
      </c>
      <c r="R37" s="170"/>
      <c r="S37" s="170"/>
      <c r="T37" s="171"/>
      <c r="U37" s="165"/>
      <c r="V37" s="165">
        <f>SUM(V38:V66)</f>
        <v>39.53</v>
      </c>
      <c r="W37" s="165"/>
      <c r="X37" s="165"/>
      <c r="Y37" s="165"/>
      <c r="AG37" t="s">
        <v>134</v>
      </c>
    </row>
    <row r="38" spans="1:60" ht="22.5" outlineLevel="1" x14ac:dyDescent="0.2">
      <c r="A38" s="173">
        <v>9</v>
      </c>
      <c r="B38" s="174" t="s">
        <v>183</v>
      </c>
      <c r="C38" s="190" t="s">
        <v>184</v>
      </c>
      <c r="D38" s="175" t="s">
        <v>137</v>
      </c>
      <c r="E38" s="176">
        <v>18.440000000000001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12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 t="s">
        <v>138</v>
      </c>
      <c r="S38" s="178" t="s">
        <v>139</v>
      </c>
      <c r="T38" s="179" t="s">
        <v>139</v>
      </c>
      <c r="U38" s="161">
        <v>2.1000000000000001E-2</v>
      </c>
      <c r="V38" s="161">
        <f>ROUND(E38*U38,2)</f>
        <v>0.39</v>
      </c>
      <c r="W38" s="161"/>
      <c r="X38" s="161" t="s">
        <v>140</v>
      </c>
      <c r="Y38" s="161" t="s">
        <v>141</v>
      </c>
      <c r="Z38" s="150"/>
      <c r="AA38" s="150"/>
      <c r="AB38" s="150"/>
      <c r="AC38" s="150"/>
      <c r="AD38" s="150"/>
      <c r="AE38" s="150"/>
      <c r="AF38" s="150"/>
      <c r="AG38" s="150" t="s">
        <v>142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91" t="s">
        <v>145</v>
      </c>
      <c r="D39" s="163"/>
      <c r="E39" s="164">
        <v>15.69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0"/>
      <c r="AA39" s="150"/>
      <c r="AB39" s="150"/>
      <c r="AC39" s="150"/>
      <c r="AD39" s="150"/>
      <c r="AE39" s="150"/>
      <c r="AF39" s="150"/>
      <c r="AG39" s="150" t="s">
        <v>146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1" t="s">
        <v>154</v>
      </c>
      <c r="D40" s="163"/>
      <c r="E40" s="164">
        <v>2.75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0"/>
      <c r="AA40" s="150"/>
      <c r="AB40" s="150"/>
      <c r="AC40" s="150"/>
      <c r="AD40" s="150"/>
      <c r="AE40" s="150"/>
      <c r="AF40" s="150"/>
      <c r="AG40" s="150" t="s">
        <v>146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3">
        <v>10</v>
      </c>
      <c r="B41" s="174" t="s">
        <v>185</v>
      </c>
      <c r="C41" s="190" t="s">
        <v>186</v>
      </c>
      <c r="D41" s="175" t="s">
        <v>137</v>
      </c>
      <c r="E41" s="176">
        <v>18.440000000000001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12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 t="s">
        <v>138</v>
      </c>
      <c r="S41" s="178" t="s">
        <v>139</v>
      </c>
      <c r="T41" s="179" t="s">
        <v>139</v>
      </c>
      <c r="U41" s="161">
        <v>2.9000000000000001E-2</v>
      </c>
      <c r="V41" s="161">
        <f>ROUND(E41*U41,2)</f>
        <v>0.53</v>
      </c>
      <c r="W41" s="161"/>
      <c r="X41" s="161" t="s">
        <v>140</v>
      </c>
      <c r="Y41" s="161" t="s">
        <v>141</v>
      </c>
      <c r="Z41" s="150"/>
      <c r="AA41" s="150"/>
      <c r="AB41" s="150"/>
      <c r="AC41" s="150"/>
      <c r="AD41" s="150"/>
      <c r="AE41" s="150"/>
      <c r="AF41" s="150"/>
      <c r="AG41" s="150" t="s">
        <v>142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91" t="s">
        <v>187</v>
      </c>
      <c r="D42" s="163"/>
      <c r="E42" s="164">
        <v>18.440000000000001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146</v>
      </c>
      <c r="AH42" s="150">
        <v>5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73">
        <v>11</v>
      </c>
      <c r="B43" s="174" t="s">
        <v>188</v>
      </c>
      <c r="C43" s="190" t="s">
        <v>189</v>
      </c>
      <c r="D43" s="175" t="s">
        <v>137</v>
      </c>
      <c r="E43" s="176">
        <v>39.555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12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 t="s">
        <v>138</v>
      </c>
      <c r="S43" s="178" t="s">
        <v>139</v>
      </c>
      <c r="T43" s="179" t="s">
        <v>139</v>
      </c>
      <c r="U43" s="161">
        <v>2.7E-2</v>
      </c>
      <c r="V43" s="161">
        <f>ROUND(E43*U43,2)</f>
        <v>1.07</v>
      </c>
      <c r="W43" s="161"/>
      <c r="X43" s="161" t="s">
        <v>140</v>
      </c>
      <c r="Y43" s="161" t="s">
        <v>141</v>
      </c>
      <c r="Z43" s="150"/>
      <c r="AA43" s="150"/>
      <c r="AB43" s="150"/>
      <c r="AC43" s="150"/>
      <c r="AD43" s="150"/>
      <c r="AE43" s="150"/>
      <c r="AF43" s="150"/>
      <c r="AG43" s="150" t="s">
        <v>142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91" t="s">
        <v>190</v>
      </c>
      <c r="D44" s="163"/>
      <c r="E44" s="164">
        <v>6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0"/>
      <c r="AA44" s="150"/>
      <c r="AB44" s="150"/>
      <c r="AC44" s="150"/>
      <c r="AD44" s="150"/>
      <c r="AE44" s="150"/>
      <c r="AF44" s="150"/>
      <c r="AG44" s="150" t="s">
        <v>146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91" t="s">
        <v>191</v>
      </c>
      <c r="D45" s="163"/>
      <c r="E45" s="164">
        <v>33.555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146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12</v>
      </c>
      <c r="B46" s="174" t="s">
        <v>192</v>
      </c>
      <c r="C46" s="190" t="s">
        <v>193</v>
      </c>
      <c r="D46" s="175" t="s">
        <v>137</v>
      </c>
      <c r="E46" s="176">
        <v>2.75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12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 t="s">
        <v>138</v>
      </c>
      <c r="S46" s="178" t="s">
        <v>139</v>
      </c>
      <c r="T46" s="179" t="s">
        <v>139</v>
      </c>
      <c r="U46" s="161">
        <v>0.45200000000000001</v>
      </c>
      <c r="V46" s="161">
        <f>ROUND(E46*U46,2)</f>
        <v>1.24</v>
      </c>
      <c r="W46" s="161"/>
      <c r="X46" s="161" t="s">
        <v>140</v>
      </c>
      <c r="Y46" s="161" t="s">
        <v>141</v>
      </c>
      <c r="Z46" s="150"/>
      <c r="AA46" s="150"/>
      <c r="AB46" s="150"/>
      <c r="AC46" s="150"/>
      <c r="AD46" s="150"/>
      <c r="AE46" s="150"/>
      <c r="AF46" s="150"/>
      <c r="AG46" s="150" t="s">
        <v>142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2" x14ac:dyDescent="0.2">
      <c r="A47" s="157"/>
      <c r="B47" s="158"/>
      <c r="C47" s="258" t="s">
        <v>194</v>
      </c>
      <c r="D47" s="259"/>
      <c r="E47" s="259"/>
      <c r="F47" s="259"/>
      <c r="G47" s="259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144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80" t="str">
        <f>C47</f>
        <v>s provedením lože z kameniva drceného, s vyplněním spár, s dvojitým hutněním a se smetením přebytečného materiálu na krajnici. S dodáním hmot pro lože a výplň spár.</v>
      </c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91" t="s">
        <v>154</v>
      </c>
      <c r="D48" s="163"/>
      <c r="E48" s="164">
        <v>2.75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0"/>
      <c r="AA48" s="150"/>
      <c r="AB48" s="150"/>
      <c r="AC48" s="150"/>
      <c r="AD48" s="150"/>
      <c r="AE48" s="150"/>
      <c r="AF48" s="150"/>
      <c r="AG48" s="150" t="s">
        <v>146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13</v>
      </c>
      <c r="B49" s="174" t="s">
        <v>195</v>
      </c>
      <c r="C49" s="190" t="s">
        <v>196</v>
      </c>
      <c r="D49" s="175" t="s">
        <v>137</v>
      </c>
      <c r="E49" s="176">
        <v>18.440000000000001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12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 t="s">
        <v>138</v>
      </c>
      <c r="S49" s="178" t="s">
        <v>139</v>
      </c>
      <c r="T49" s="179" t="s">
        <v>139</v>
      </c>
      <c r="U49" s="161">
        <v>0.375</v>
      </c>
      <c r="V49" s="161">
        <f>ROUND(E49*U49,2)</f>
        <v>6.92</v>
      </c>
      <c r="W49" s="161"/>
      <c r="X49" s="161" t="s">
        <v>140</v>
      </c>
      <c r="Y49" s="161" t="s">
        <v>141</v>
      </c>
      <c r="Z49" s="150"/>
      <c r="AA49" s="150"/>
      <c r="AB49" s="150"/>
      <c r="AC49" s="150"/>
      <c r="AD49" s="150"/>
      <c r="AE49" s="150"/>
      <c r="AF49" s="150"/>
      <c r="AG49" s="150" t="s">
        <v>142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2" x14ac:dyDescent="0.2">
      <c r="A50" s="157"/>
      <c r="B50" s="158"/>
      <c r="C50" s="258" t="s">
        <v>197</v>
      </c>
      <c r="D50" s="259"/>
      <c r="E50" s="259"/>
      <c r="F50" s="259"/>
      <c r="G50" s="259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0"/>
      <c r="AA50" s="150"/>
      <c r="AB50" s="150"/>
      <c r="AC50" s="150"/>
      <c r="AD50" s="150"/>
      <c r="AE50" s="150"/>
      <c r="AF50" s="150"/>
      <c r="AG50" s="150" t="s">
        <v>144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80" t="str">
        <f>C50</f>
        <v>komunikací pro pěší, z dlaždic betonových a teracových, do velikosti dlaždic 0,25 m2, s provedením lože do tl. 30 mm, s vyplněním spár a se smetením přebytečného materiálu na vzdálenost do 3 m</v>
      </c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1" t="s">
        <v>187</v>
      </c>
      <c r="D51" s="163"/>
      <c r="E51" s="164">
        <v>18.440000000000001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0"/>
      <c r="AA51" s="150"/>
      <c r="AB51" s="150"/>
      <c r="AC51" s="150"/>
      <c r="AD51" s="150"/>
      <c r="AE51" s="150"/>
      <c r="AF51" s="150"/>
      <c r="AG51" s="150" t="s">
        <v>146</v>
      </c>
      <c r="AH51" s="150">
        <v>5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3">
        <v>14</v>
      </c>
      <c r="B52" s="174" t="s">
        <v>195</v>
      </c>
      <c r="C52" s="190" t="s">
        <v>196</v>
      </c>
      <c r="D52" s="175" t="s">
        <v>137</v>
      </c>
      <c r="E52" s="176">
        <v>9.2520000000000007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12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 t="s">
        <v>138</v>
      </c>
      <c r="S52" s="178" t="s">
        <v>139</v>
      </c>
      <c r="T52" s="179" t="s">
        <v>139</v>
      </c>
      <c r="U52" s="161">
        <v>0.375</v>
      </c>
      <c r="V52" s="161">
        <f>ROUND(E52*U52,2)</f>
        <v>3.47</v>
      </c>
      <c r="W52" s="161"/>
      <c r="X52" s="161" t="s">
        <v>140</v>
      </c>
      <c r="Y52" s="161" t="s">
        <v>141</v>
      </c>
      <c r="Z52" s="150"/>
      <c r="AA52" s="150"/>
      <c r="AB52" s="150"/>
      <c r="AC52" s="150"/>
      <c r="AD52" s="150"/>
      <c r="AE52" s="150"/>
      <c r="AF52" s="150"/>
      <c r="AG52" s="150" t="s">
        <v>198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2" x14ac:dyDescent="0.2">
      <c r="A53" s="157"/>
      <c r="B53" s="158"/>
      <c r="C53" s="258" t="s">
        <v>197</v>
      </c>
      <c r="D53" s="259"/>
      <c r="E53" s="259"/>
      <c r="F53" s="259"/>
      <c r="G53" s="259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144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80" t="str">
        <f>C53</f>
        <v>komunikací pro pěší, z dlaždic betonových a teracových, do velikosti dlaždic 0,25 m2, s provedením lože do tl. 30 mm, s vyplněním spár a se smetením přebytečného materiálu na vzdálenost do 3 m</v>
      </c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62" t="s">
        <v>199</v>
      </c>
      <c r="D54" s="263"/>
      <c r="E54" s="263"/>
      <c r="F54" s="263"/>
      <c r="G54" s="263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200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1" t="s">
        <v>201</v>
      </c>
      <c r="D55" s="163"/>
      <c r="E55" s="164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0"/>
      <c r="AA55" s="150"/>
      <c r="AB55" s="150"/>
      <c r="AC55" s="150"/>
      <c r="AD55" s="150"/>
      <c r="AE55" s="150"/>
      <c r="AF55" s="150"/>
      <c r="AG55" s="150" t="s">
        <v>146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1" t="s">
        <v>202</v>
      </c>
      <c r="D56" s="163"/>
      <c r="E56" s="164">
        <v>9.2520000000000007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0"/>
      <c r="AA56" s="150"/>
      <c r="AB56" s="150"/>
      <c r="AC56" s="150"/>
      <c r="AD56" s="150"/>
      <c r="AE56" s="150"/>
      <c r="AF56" s="150"/>
      <c r="AG56" s="150" t="s">
        <v>146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3">
        <v>15</v>
      </c>
      <c r="B57" s="174" t="s">
        <v>203</v>
      </c>
      <c r="C57" s="190" t="s">
        <v>204</v>
      </c>
      <c r="D57" s="175" t="s">
        <v>137</v>
      </c>
      <c r="E57" s="176">
        <v>39.555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12</v>
      </c>
      <c r="M57" s="178">
        <f>G57*(1+L57/100)</f>
        <v>0</v>
      </c>
      <c r="N57" s="176">
        <v>0.18107999999999999</v>
      </c>
      <c r="O57" s="176">
        <f>ROUND(E57*N57,2)</f>
        <v>7.16</v>
      </c>
      <c r="P57" s="176">
        <v>0</v>
      </c>
      <c r="Q57" s="176">
        <f>ROUND(E57*P57,2)</f>
        <v>0</v>
      </c>
      <c r="R57" s="178" t="s">
        <v>138</v>
      </c>
      <c r="S57" s="178" t="s">
        <v>139</v>
      </c>
      <c r="T57" s="179" t="s">
        <v>139</v>
      </c>
      <c r="U57" s="161">
        <v>0.375</v>
      </c>
      <c r="V57" s="161">
        <f>ROUND(E57*U57,2)</f>
        <v>14.83</v>
      </c>
      <c r="W57" s="161"/>
      <c r="X57" s="161" t="s">
        <v>140</v>
      </c>
      <c r="Y57" s="161" t="s">
        <v>141</v>
      </c>
      <c r="Z57" s="150"/>
      <c r="AA57" s="150"/>
      <c r="AB57" s="150"/>
      <c r="AC57" s="150"/>
      <c r="AD57" s="150"/>
      <c r="AE57" s="150"/>
      <c r="AF57" s="150"/>
      <c r="AG57" s="150" t="s">
        <v>198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2" x14ac:dyDescent="0.2">
      <c r="A58" s="157"/>
      <c r="B58" s="158"/>
      <c r="C58" s="258" t="s">
        <v>197</v>
      </c>
      <c r="D58" s="259"/>
      <c r="E58" s="259"/>
      <c r="F58" s="259"/>
      <c r="G58" s="259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0"/>
      <c r="AA58" s="150"/>
      <c r="AB58" s="150"/>
      <c r="AC58" s="150"/>
      <c r="AD58" s="150"/>
      <c r="AE58" s="150"/>
      <c r="AF58" s="150"/>
      <c r="AG58" s="150" t="s">
        <v>144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0" t="str">
        <f>C58</f>
        <v>komunikací pro pěší, z dlaždic betonových a teracových, do velikosti dlaždic 0,25 m2, s provedením lože do tl. 30 mm, s vyplněním spár a se smetením přebytečného materiálu na vzdálenost do 3 m</v>
      </c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62" t="s">
        <v>205</v>
      </c>
      <c r="D59" s="263"/>
      <c r="E59" s="263"/>
      <c r="F59" s="263"/>
      <c r="G59" s="263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0"/>
      <c r="AA59" s="150"/>
      <c r="AB59" s="150"/>
      <c r="AC59" s="150"/>
      <c r="AD59" s="150"/>
      <c r="AE59" s="150"/>
      <c r="AF59" s="150"/>
      <c r="AG59" s="150" t="s">
        <v>200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">
      <c r="A60" s="157"/>
      <c r="B60" s="158"/>
      <c r="C60" s="191" t="s">
        <v>190</v>
      </c>
      <c r="D60" s="163"/>
      <c r="E60" s="164">
        <v>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0"/>
      <c r="AA60" s="150"/>
      <c r="AB60" s="150"/>
      <c r="AC60" s="150"/>
      <c r="AD60" s="150"/>
      <c r="AE60" s="150"/>
      <c r="AF60" s="150"/>
      <c r="AG60" s="150" t="s">
        <v>146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1" t="s">
        <v>191</v>
      </c>
      <c r="D61" s="163"/>
      <c r="E61" s="164">
        <v>33.555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146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73">
        <v>16</v>
      </c>
      <c r="B62" s="174" t="s">
        <v>206</v>
      </c>
      <c r="C62" s="190" t="s">
        <v>207</v>
      </c>
      <c r="D62" s="175" t="s">
        <v>208</v>
      </c>
      <c r="E62" s="176">
        <v>79.11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12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 t="s">
        <v>138</v>
      </c>
      <c r="S62" s="178" t="s">
        <v>139</v>
      </c>
      <c r="T62" s="179" t="s">
        <v>139</v>
      </c>
      <c r="U62" s="161">
        <v>0.14000000000000001</v>
      </c>
      <c r="V62" s="161">
        <f>ROUND(E62*U62,2)</f>
        <v>11.08</v>
      </c>
      <c r="W62" s="161"/>
      <c r="X62" s="161" t="s">
        <v>140</v>
      </c>
      <c r="Y62" s="161" t="s">
        <v>141</v>
      </c>
      <c r="Z62" s="150"/>
      <c r="AA62" s="150"/>
      <c r="AB62" s="150"/>
      <c r="AC62" s="150"/>
      <c r="AD62" s="150"/>
      <c r="AE62" s="150"/>
      <c r="AF62" s="150"/>
      <c r="AG62" s="150" t="s">
        <v>142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">
      <c r="A63" s="157"/>
      <c r="B63" s="158"/>
      <c r="C63" s="258" t="s">
        <v>209</v>
      </c>
      <c r="D63" s="259"/>
      <c r="E63" s="259"/>
      <c r="F63" s="259"/>
      <c r="G63" s="259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0"/>
      <c r="AA63" s="150"/>
      <c r="AB63" s="150"/>
      <c r="AC63" s="150"/>
      <c r="AD63" s="150"/>
      <c r="AE63" s="150"/>
      <c r="AF63" s="150"/>
      <c r="AG63" s="150" t="s">
        <v>144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62" t="s">
        <v>210</v>
      </c>
      <c r="D64" s="263"/>
      <c r="E64" s="263"/>
      <c r="F64" s="263"/>
      <c r="G64" s="263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0"/>
      <c r="AA64" s="150"/>
      <c r="AB64" s="150"/>
      <c r="AC64" s="150"/>
      <c r="AD64" s="150"/>
      <c r="AE64" s="150"/>
      <c r="AF64" s="150"/>
      <c r="AG64" s="150" t="s">
        <v>200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191" t="s">
        <v>211</v>
      </c>
      <c r="D65" s="163"/>
      <c r="E65" s="164">
        <v>12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0"/>
      <c r="AA65" s="150"/>
      <c r="AB65" s="150"/>
      <c r="AC65" s="150"/>
      <c r="AD65" s="150"/>
      <c r="AE65" s="150"/>
      <c r="AF65" s="150"/>
      <c r="AG65" s="150" t="s">
        <v>146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1" t="s">
        <v>212</v>
      </c>
      <c r="D66" s="163"/>
      <c r="E66" s="164">
        <v>67.11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146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6" t="s">
        <v>133</v>
      </c>
      <c r="B67" s="167" t="s">
        <v>77</v>
      </c>
      <c r="C67" s="189" t="s">
        <v>78</v>
      </c>
      <c r="D67" s="168"/>
      <c r="E67" s="169"/>
      <c r="F67" s="170"/>
      <c r="G67" s="170">
        <f>SUMIF(AG68:AG73,"&lt;&gt;NOR",G68:G73)</f>
        <v>0</v>
      </c>
      <c r="H67" s="170"/>
      <c r="I67" s="170">
        <f>SUM(I68:I73)</f>
        <v>0</v>
      </c>
      <c r="J67" s="170"/>
      <c r="K67" s="170">
        <f>SUM(K68:K73)</f>
        <v>0</v>
      </c>
      <c r="L67" s="170"/>
      <c r="M67" s="170">
        <f>SUM(M68:M73)</f>
        <v>0</v>
      </c>
      <c r="N67" s="169"/>
      <c r="O67" s="169">
        <f>SUM(O68:O73)</f>
        <v>14.049999999999999</v>
      </c>
      <c r="P67" s="169"/>
      <c r="Q67" s="169">
        <f>SUM(Q68:Q73)</f>
        <v>0</v>
      </c>
      <c r="R67" s="170"/>
      <c r="S67" s="170"/>
      <c r="T67" s="171"/>
      <c r="U67" s="165"/>
      <c r="V67" s="165">
        <f>SUM(V68:V73)</f>
        <v>244.25</v>
      </c>
      <c r="W67" s="165"/>
      <c r="X67" s="165"/>
      <c r="Y67" s="165"/>
      <c r="AG67" t="s">
        <v>134</v>
      </c>
    </row>
    <row r="68" spans="1:60" ht="22.5" outlineLevel="1" x14ac:dyDescent="0.2">
      <c r="A68" s="173">
        <v>17</v>
      </c>
      <c r="B68" s="174" t="s">
        <v>213</v>
      </c>
      <c r="C68" s="190" t="s">
        <v>214</v>
      </c>
      <c r="D68" s="175" t="s">
        <v>137</v>
      </c>
      <c r="E68" s="176">
        <v>299.70299999999997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12</v>
      </c>
      <c r="M68" s="178">
        <f>G68*(1+L68/100)</f>
        <v>0</v>
      </c>
      <c r="N68" s="176">
        <v>3.9E-2</v>
      </c>
      <c r="O68" s="176">
        <f>ROUND(E68*N68,2)</f>
        <v>11.69</v>
      </c>
      <c r="P68" s="176">
        <v>0</v>
      </c>
      <c r="Q68" s="176">
        <f>ROUND(E68*P68,2)</f>
        <v>0</v>
      </c>
      <c r="R68" s="178" t="s">
        <v>215</v>
      </c>
      <c r="S68" s="178" t="s">
        <v>139</v>
      </c>
      <c r="T68" s="179" t="s">
        <v>139</v>
      </c>
      <c r="U68" s="161">
        <v>0.56000000000000005</v>
      </c>
      <c r="V68" s="161">
        <f>ROUND(E68*U68,2)</f>
        <v>167.83</v>
      </c>
      <c r="W68" s="161"/>
      <c r="X68" s="161" t="s">
        <v>140</v>
      </c>
      <c r="Y68" s="161" t="s">
        <v>141</v>
      </c>
      <c r="Z68" s="150"/>
      <c r="AA68" s="150"/>
      <c r="AB68" s="150"/>
      <c r="AC68" s="150"/>
      <c r="AD68" s="150"/>
      <c r="AE68" s="150"/>
      <c r="AF68" s="150"/>
      <c r="AG68" s="150" t="s">
        <v>198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258" t="s">
        <v>216</v>
      </c>
      <c r="D69" s="259"/>
      <c r="E69" s="259"/>
      <c r="F69" s="259"/>
      <c r="G69" s="259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144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1" t="s">
        <v>217</v>
      </c>
      <c r="D70" s="163"/>
      <c r="E70" s="164">
        <v>299.70299999999997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0"/>
      <c r="AA70" s="150"/>
      <c r="AB70" s="150"/>
      <c r="AC70" s="150"/>
      <c r="AD70" s="150"/>
      <c r="AE70" s="150"/>
      <c r="AF70" s="150"/>
      <c r="AG70" s="150" t="s">
        <v>146</v>
      </c>
      <c r="AH70" s="150">
        <v>5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3">
        <v>18</v>
      </c>
      <c r="B71" s="174" t="s">
        <v>218</v>
      </c>
      <c r="C71" s="190" t="s">
        <v>219</v>
      </c>
      <c r="D71" s="175" t="s">
        <v>137</v>
      </c>
      <c r="E71" s="176">
        <v>299.70299999999997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12</v>
      </c>
      <c r="M71" s="178">
        <f>G71*(1+L71/100)</f>
        <v>0</v>
      </c>
      <c r="N71" s="176">
        <v>7.8799999999999999E-3</v>
      </c>
      <c r="O71" s="176">
        <f>ROUND(E71*N71,2)</f>
        <v>2.36</v>
      </c>
      <c r="P71" s="176">
        <v>0</v>
      </c>
      <c r="Q71" s="176">
        <f>ROUND(E71*P71,2)</f>
        <v>0</v>
      </c>
      <c r="R71" s="178" t="s">
        <v>215</v>
      </c>
      <c r="S71" s="178" t="s">
        <v>139</v>
      </c>
      <c r="T71" s="179" t="s">
        <v>139</v>
      </c>
      <c r="U71" s="161">
        <v>0.255</v>
      </c>
      <c r="V71" s="161">
        <f>ROUND(E71*U71,2)</f>
        <v>76.42</v>
      </c>
      <c r="W71" s="161"/>
      <c r="X71" s="161" t="s">
        <v>140</v>
      </c>
      <c r="Y71" s="161" t="s">
        <v>141</v>
      </c>
      <c r="Z71" s="150"/>
      <c r="AA71" s="150"/>
      <c r="AB71" s="150"/>
      <c r="AC71" s="150"/>
      <c r="AD71" s="150"/>
      <c r="AE71" s="150"/>
      <c r="AF71" s="150"/>
      <c r="AG71" s="150" t="s">
        <v>198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8" t="s">
        <v>216</v>
      </c>
      <c r="D72" s="259"/>
      <c r="E72" s="259"/>
      <c r="F72" s="259"/>
      <c r="G72" s="259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0"/>
      <c r="AA72" s="150"/>
      <c r="AB72" s="150"/>
      <c r="AC72" s="150"/>
      <c r="AD72" s="150"/>
      <c r="AE72" s="150"/>
      <c r="AF72" s="150"/>
      <c r="AG72" s="150" t="s">
        <v>144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191" t="s">
        <v>217</v>
      </c>
      <c r="D73" s="163"/>
      <c r="E73" s="164">
        <v>299.70299999999997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146</v>
      </c>
      <c r="AH73" s="150">
        <v>5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">
      <c r="A74" s="166" t="s">
        <v>133</v>
      </c>
      <c r="B74" s="167" t="s">
        <v>79</v>
      </c>
      <c r="C74" s="189" t="s">
        <v>80</v>
      </c>
      <c r="D74" s="168"/>
      <c r="E74" s="169"/>
      <c r="F74" s="170"/>
      <c r="G74" s="170">
        <f>SUMIF(AG75:AG203,"&lt;&gt;NOR",G75:G203)</f>
        <v>0</v>
      </c>
      <c r="H74" s="170"/>
      <c r="I74" s="170">
        <f>SUM(I75:I203)</f>
        <v>0</v>
      </c>
      <c r="J74" s="170"/>
      <c r="K74" s="170">
        <f>SUM(K75:K203)</f>
        <v>0</v>
      </c>
      <c r="L74" s="170"/>
      <c r="M74" s="170">
        <f>SUM(M75:M203)</f>
        <v>0</v>
      </c>
      <c r="N74" s="169"/>
      <c r="O74" s="169">
        <f>SUM(O75:O203)</f>
        <v>122.99000000000001</v>
      </c>
      <c r="P74" s="169"/>
      <c r="Q74" s="169">
        <f>SUM(Q75:Q203)</f>
        <v>0</v>
      </c>
      <c r="R74" s="170"/>
      <c r="S74" s="170"/>
      <c r="T74" s="171"/>
      <c r="U74" s="165"/>
      <c r="V74" s="165">
        <f>SUM(V75:V203)</f>
        <v>7380.0099999999993</v>
      </c>
      <c r="W74" s="165"/>
      <c r="X74" s="165"/>
      <c r="Y74" s="165"/>
      <c r="AG74" t="s">
        <v>134</v>
      </c>
    </row>
    <row r="75" spans="1:60" outlineLevel="1" x14ac:dyDescent="0.2">
      <c r="A75" s="173">
        <v>19</v>
      </c>
      <c r="B75" s="174" t="s">
        <v>220</v>
      </c>
      <c r="C75" s="190" t="s">
        <v>221</v>
      </c>
      <c r="D75" s="175" t="s">
        <v>137</v>
      </c>
      <c r="E75" s="176">
        <v>4264.4960000000001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12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 t="s">
        <v>215</v>
      </c>
      <c r="S75" s="178" t="s">
        <v>139</v>
      </c>
      <c r="T75" s="179" t="s">
        <v>139</v>
      </c>
      <c r="U75" s="161">
        <v>7.0000000000000007E-2</v>
      </c>
      <c r="V75" s="161">
        <f>ROUND(E75*U75,2)</f>
        <v>298.51</v>
      </c>
      <c r="W75" s="161"/>
      <c r="X75" s="161" t="s">
        <v>140</v>
      </c>
      <c r="Y75" s="161" t="s">
        <v>141</v>
      </c>
      <c r="Z75" s="150"/>
      <c r="AA75" s="150"/>
      <c r="AB75" s="150"/>
      <c r="AC75" s="150"/>
      <c r="AD75" s="150"/>
      <c r="AE75" s="150"/>
      <c r="AF75" s="150"/>
      <c r="AG75" s="150" t="s">
        <v>142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1" t="s">
        <v>222</v>
      </c>
      <c r="D76" s="163"/>
      <c r="E76" s="164">
        <v>4264.4960000000001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0"/>
      <c r="AA76" s="150"/>
      <c r="AB76" s="150"/>
      <c r="AC76" s="150"/>
      <c r="AD76" s="150"/>
      <c r="AE76" s="150"/>
      <c r="AF76" s="150"/>
      <c r="AG76" s="150" t="s">
        <v>146</v>
      </c>
      <c r="AH76" s="150">
        <v>5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3">
        <v>20</v>
      </c>
      <c r="B77" s="174" t="s">
        <v>223</v>
      </c>
      <c r="C77" s="190" t="s">
        <v>224</v>
      </c>
      <c r="D77" s="175" t="s">
        <v>137</v>
      </c>
      <c r="E77" s="176">
        <v>404.06150000000002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12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 t="s">
        <v>215</v>
      </c>
      <c r="S77" s="178" t="s">
        <v>139</v>
      </c>
      <c r="T77" s="179" t="s">
        <v>139</v>
      </c>
      <c r="U77" s="161">
        <v>7.8E-2</v>
      </c>
      <c r="V77" s="161">
        <f>ROUND(E77*U77,2)</f>
        <v>31.52</v>
      </c>
      <c r="W77" s="161"/>
      <c r="X77" s="161" t="s">
        <v>140</v>
      </c>
      <c r="Y77" s="161" t="s">
        <v>141</v>
      </c>
      <c r="Z77" s="150"/>
      <c r="AA77" s="150"/>
      <c r="AB77" s="150"/>
      <c r="AC77" s="150"/>
      <c r="AD77" s="150"/>
      <c r="AE77" s="150"/>
      <c r="AF77" s="150"/>
      <c r="AG77" s="150" t="s">
        <v>142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2" x14ac:dyDescent="0.2">
      <c r="A78" s="157"/>
      <c r="B78" s="158"/>
      <c r="C78" s="258" t="s">
        <v>225</v>
      </c>
      <c r="D78" s="259"/>
      <c r="E78" s="259"/>
      <c r="F78" s="259"/>
      <c r="G78" s="259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0"/>
      <c r="AA78" s="150"/>
      <c r="AB78" s="150"/>
      <c r="AC78" s="150"/>
      <c r="AD78" s="150"/>
      <c r="AE78" s="150"/>
      <c r="AF78" s="150"/>
      <c r="AG78" s="150" t="s">
        <v>144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0" t="str">
        <f>C78</f>
        <v>s rámy a zárubněmi, zábradlí, předmětů oplechování apod., které se zřizují ještě před úpravami povrchu, před jejich znečištěním při úpravách povrchu nástřikem plastických (lepivých) maltovin</v>
      </c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262" t="s">
        <v>226</v>
      </c>
      <c r="D79" s="263"/>
      <c r="E79" s="263"/>
      <c r="F79" s="263"/>
      <c r="G79" s="263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0"/>
      <c r="AA79" s="150"/>
      <c r="AB79" s="150"/>
      <c r="AC79" s="150"/>
      <c r="AD79" s="150"/>
      <c r="AE79" s="150"/>
      <c r="AF79" s="150"/>
      <c r="AG79" s="150" t="s">
        <v>200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262" t="s">
        <v>227</v>
      </c>
      <c r="D80" s="263"/>
      <c r="E80" s="263"/>
      <c r="F80" s="263"/>
      <c r="G80" s="263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0"/>
      <c r="AA80" s="150"/>
      <c r="AB80" s="150"/>
      <c r="AC80" s="150"/>
      <c r="AD80" s="150"/>
      <c r="AE80" s="150"/>
      <c r="AF80" s="150"/>
      <c r="AG80" s="150" t="s">
        <v>200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62" t="s">
        <v>228</v>
      </c>
      <c r="D81" s="263"/>
      <c r="E81" s="263"/>
      <c r="F81" s="263"/>
      <c r="G81" s="263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200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262" t="s">
        <v>229</v>
      </c>
      <c r="D82" s="263"/>
      <c r="E82" s="263"/>
      <c r="F82" s="263"/>
      <c r="G82" s="263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0"/>
      <c r="AA82" s="150"/>
      <c r="AB82" s="150"/>
      <c r="AC82" s="150"/>
      <c r="AD82" s="150"/>
      <c r="AE82" s="150"/>
      <c r="AF82" s="150"/>
      <c r="AG82" s="150" t="s">
        <v>200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262" t="s">
        <v>230</v>
      </c>
      <c r="D83" s="263"/>
      <c r="E83" s="263"/>
      <c r="F83" s="263"/>
      <c r="G83" s="263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0"/>
      <c r="AA83" s="150"/>
      <c r="AB83" s="150"/>
      <c r="AC83" s="150"/>
      <c r="AD83" s="150"/>
      <c r="AE83" s="150"/>
      <c r="AF83" s="150"/>
      <c r="AG83" s="150" t="s">
        <v>200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262" t="s">
        <v>231</v>
      </c>
      <c r="D84" s="263"/>
      <c r="E84" s="263"/>
      <c r="F84" s="263"/>
      <c r="G84" s="263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0"/>
      <c r="AA84" s="150"/>
      <c r="AB84" s="150"/>
      <c r="AC84" s="150"/>
      <c r="AD84" s="150"/>
      <c r="AE84" s="150"/>
      <c r="AF84" s="150"/>
      <c r="AG84" s="150" t="s">
        <v>200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262" t="s">
        <v>232</v>
      </c>
      <c r="D85" s="263"/>
      <c r="E85" s="263"/>
      <c r="F85" s="263"/>
      <c r="G85" s="263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200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262" t="s">
        <v>233</v>
      </c>
      <c r="D86" s="263"/>
      <c r="E86" s="263"/>
      <c r="F86" s="263"/>
      <c r="G86" s="263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0"/>
      <c r="AA86" s="150"/>
      <c r="AB86" s="150"/>
      <c r="AC86" s="150"/>
      <c r="AD86" s="150"/>
      <c r="AE86" s="150"/>
      <c r="AF86" s="150"/>
      <c r="AG86" s="150" t="s">
        <v>200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262" t="s">
        <v>234</v>
      </c>
      <c r="D87" s="263"/>
      <c r="E87" s="263"/>
      <c r="F87" s="263"/>
      <c r="G87" s="263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0"/>
      <c r="AA87" s="150"/>
      <c r="AB87" s="150"/>
      <c r="AC87" s="150"/>
      <c r="AD87" s="150"/>
      <c r="AE87" s="150"/>
      <c r="AF87" s="150"/>
      <c r="AG87" s="150" t="s">
        <v>200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191" t="s">
        <v>235</v>
      </c>
      <c r="D88" s="163"/>
      <c r="E88" s="164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0"/>
      <c r="AA88" s="150"/>
      <c r="AB88" s="150"/>
      <c r="AC88" s="150"/>
      <c r="AD88" s="150"/>
      <c r="AE88" s="150"/>
      <c r="AF88" s="150"/>
      <c r="AG88" s="150" t="s">
        <v>146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91" t="s">
        <v>236</v>
      </c>
      <c r="D89" s="163"/>
      <c r="E89" s="164">
        <v>18.411000000000001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0"/>
      <c r="AA89" s="150"/>
      <c r="AB89" s="150"/>
      <c r="AC89" s="150"/>
      <c r="AD89" s="150"/>
      <c r="AE89" s="150"/>
      <c r="AF89" s="150"/>
      <c r="AG89" s="150" t="s">
        <v>146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1" t="s">
        <v>237</v>
      </c>
      <c r="D90" s="163"/>
      <c r="E90" s="164">
        <v>55.44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0"/>
      <c r="AA90" s="150"/>
      <c r="AB90" s="150"/>
      <c r="AC90" s="150"/>
      <c r="AD90" s="150"/>
      <c r="AE90" s="150"/>
      <c r="AF90" s="150"/>
      <c r="AG90" s="150" t="s">
        <v>146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1" t="s">
        <v>238</v>
      </c>
      <c r="D91" s="163"/>
      <c r="E91" s="164">
        <v>18.015000000000001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0"/>
      <c r="AA91" s="150"/>
      <c r="AB91" s="150"/>
      <c r="AC91" s="150"/>
      <c r="AD91" s="150"/>
      <c r="AE91" s="150"/>
      <c r="AF91" s="150"/>
      <c r="AG91" s="150" t="s">
        <v>146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91" t="s">
        <v>239</v>
      </c>
      <c r="D92" s="163"/>
      <c r="E92" s="164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0"/>
      <c r="AA92" s="150"/>
      <c r="AB92" s="150"/>
      <c r="AC92" s="150"/>
      <c r="AD92" s="150"/>
      <c r="AE92" s="150"/>
      <c r="AF92" s="150"/>
      <c r="AG92" s="150" t="s">
        <v>146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91" t="s">
        <v>240</v>
      </c>
      <c r="D93" s="163"/>
      <c r="E93" s="164">
        <v>34.859000000000002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0"/>
      <c r="AA93" s="150"/>
      <c r="AB93" s="150"/>
      <c r="AC93" s="150"/>
      <c r="AD93" s="150"/>
      <c r="AE93" s="150"/>
      <c r="AF93" s="150"/>
      <c r="AG93" s="150" t="s">
        <v>146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91" t="s">
        <v>241</v>
      </c>
      <c r="D94" s="163"/>
      <c r="E94" s="164">
        <v>48.622500000000002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0"/>
      <c r="AA94" s="150"/>
      <c r="AB94" s="150"/>
      <c r="AC94" s="150"/>
      <c r="AD94" s="150"/>
      <c r="AE94" s="150"/>
      <c r="AF94" s="150"/>
      <c r="AG94" s="150" t="s">
        <v>146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191" t="s">
        <v>242</v>
      </c>
      <c r="D95" s="163"/>
      <c r="E95" s="164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0"/>
      <c r="AA95" s="150"/>
      <c r="AB95" s="150"/>
      <c r="AC95" s="150"/>
      <c r="AD95" s="150"/>
      <c r="AE95" s="150"/>
      <c r="AF95" s="150"/>
      <c r="AG95" s="150" t="s">
        <v>146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">
      <c r="A96" s="157"/>
      <c r="B96" s="158"/>
      <c r="C96" s="191" t="s">
        <v>243</v>
      </c>
      <c r="D96" s="163"/>
      <c r="E96" s="164">
        <v>9.6039999999999992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0"/>
      <c r="AA96" s="150"/>
      <c r="AB96" s="150"/>
      <c r="AC96" s="150"/>
      <c r="AD96" s="150"/>
      <c r="AE96" s="150"/>
      <c r="AF96" s="150"/>
      <c r="AG96" s="150" t="s">
        <v>146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1" t="s">
        <v>244</v>
      </c>
      <c r="D97" s="163"/>
      <c r="E97" s="164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0"/>
      <c r="AA97" s="150"/>
      <c r="AB97" s="150"/>
      <c r="AC97" s="150"/>
      <c r="AD97" s="150"/>
      <c r="AE97" s="150"/>
      <c r="AF97" s="150"/>
      <c r="AG97" s="150" t="s">
        <v>146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1" t="s">
        <v>245</v>
      </c>
      <c r="D98" s="163"/>
      <c r="E98" s="164">
        <v>11.6755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0"/>
      <c r="AA98" s="150"/>
      <c r="AB98" s="150"/>
      <c r="AC98" s="150"/>
      <c r="AD98" s="150"/>
      <c r="AE98" s="150"/>
      <c r="AF98" s="150"/>
      <c r="AG98" s="150" t="s">
        <v>146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1" t="s">
        <v>246</v>
      </c>
      <c r="D99" s="163"/>
      <c r="E99" s="164">
        <v>12.56325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0"/>
      <c r="AA99" s="150"/>
      <c r="AB99" s="150"/>
      <c r="AC99" s="150"/>
      <c r="AD99" s="150"/>
      <c r="AE99" s="150"/>
      <c r="AF99" s="150"/>
      <c r="AG99" s="150" t="s">
        <v>146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1" t="s">
        <v>247</v>
      </c>
      <c r="D100" s="163"/>
      <c r="E100" s="164">
        <v>29.553000000000001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0"/>
      <c r="AA100" s="150"/>
      <c r="AB100" s="150"/>
      <c r="AC100" s="150"/>
      <c r="AD100" s="150"/>
      <c r="AE100" s="150"/>
      <c r="AF100" s="150"/>
      <c r="AG100" s="150" t="s">
        <v>146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91" t="s">
        <v>248</v>
      </c>
      <c r="D101" s="163"/>
      <c r="E101" s="164">
        <v>22.571999999999999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0"/>
      <c r="AA101" s="150"/>
      <c r="AB101" s="150"/>
      <c r="AC101" s="150"/>
      <c r="AD101" s="150"/>
      <c r="AE101" s="150"/>
      <c r="AF101" s="150"/>
      <c r="AG101" s="150" t="s">
        <v>146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 x14ac:dyDescent="0.2">
      <c r="A102" s="157"/>
      <c r="B102" s="158"/>
      <c r="C102" s="191" t="s">
        <v>249</v>
      </c>
      <c r="D102" s="163"/>
      <c r="E102" s="164">
        <v>0.93600000000000005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0"/>
      <c r="AA102" s="150"/>
      <c r="AB102" s="150"/>
      <c r="AC102" s="150"/>
      <c r="AD102" s="150"/>
      <c r="AE102" s="150"/>
      <c r="AF102" s="150"/>
      <c r="AG102" s="150" t="s">
        <v>146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1" t="s">
        <v>250</v>
      </c>
      <c r="D103" s="163"/>
      <c r="E103" s="164">
        <v>12.21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0"/>
      <c r="AA103" s="150"/>
      <c r="AB103" s="150"/>
      <c r="AC103" s="150"/>
      <c r="AD103" s="150"/>
      <c r="AE103" s="150"/>
      <c r="AF103" s="150"/>
      <c r="AG103" s="150" t="s">
        <v>146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91" t="s">
        <v>251</v>
      </c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146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91" t="s">
        <v>252</v>
      </c>
      <c r="D105" s="163"/>
      <c r="E105" s="164">
        <v>3.4750000000000001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0"/>
      <c r="AA105" s="150"/>
      <c r="AB105" s="150"/>
      <c r="AC105" s="150"/>
      <c r="AD105" s="150"/>
      <c r="AE105" s="150"/>
      <c r="AF105" s="150"/>
      <c r="AG105" s="150" t="s">
        <v>146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91" t="s">
        <v>253</v>
      </c>
      <c r="D106" s="163"/>
      <c r="E106" s="164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0"/>
      <c r="AA106" s="150"/>
      <c r="AB106" s="150"/>
      <c r="AC106" s="150"/>
      <c r="AD106" s="150"/>
      <c r="AE106" s="150"/>
      <c r="AF106" s="150"/>
      <c r="AG106" s="150" t="s">
        <v>146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91" t="s">
        <v>254</v>
      </c>
      <c r="D107" s="163"/>
      <c r="E107" s="164">
        <v>10.302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0"/>
      <c r="AA107" s="150"/>
      <c r="AB107" s="150"/>
      <c r="AC107" s="150"/>
      <c r="AD107" s="150"/>
      <c r="AE107" s="150"/>
      <c r="AF107" s="150"/>
      <c r="AG107" s="150" t="s">
        <v>146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">
      <c r="A108" s="157"/>
      <c r="B108" s="158"/>
      <c r="C108" s="191" t="s">
        <v>255</v>
      </c>
      <c r="D108" s="163"/>
      <c r="E108" s="164">
        <v>3.23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146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91" t="s">
        <v>256</v>
      </c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0"/>
      <c r="AA109" s="150"/>
      <c r="AB109" s="150"/>
      <c r="AC109" s="150"/>
      <c r="AD109" s="150"/>
      <c r="AE109" s="150"/>
      <c r="AF109" s="150"/>
      <c r="AG109" s="150" t="s">
        <v>146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1" t="s">
        <v>257</v>
      </c>
      <c r="D110" s="163"/>
      <c r="E110" s="164">
        <v>7.9482499999999998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0"/>
      <c r="AA110" s="150"/>
      <c r="AB110" s="150"/>
      <c r="AC110" s="150"/>
      <c r="AD110" s="150"/>
      <c r="AE110" s="150"/>
      <c r="AF110" s="150"/>
      <c r="AG110" s="150" t="s">
        <v>146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91" t="s">
        <v>258</v>
      </c>
      <c r="D111" s="163"/>
      <c r="E111" s="164">
        <v>1.26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0"/>
      <c r="AA111" s="150"/>
      <c r="AB111" s="150"/>
      <c r="AC111" s="150"/>
      <c r="AD111" s="150"/>
      <c r="AE111" s="150"/>
      <c r="AF111" s="150"/>
      <c r="AG111" s="150" t="s">
        <v>146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91" t="s">
        <v>259</v>
      </c>
      <c r="D112" s="163"/>
      <c r="E112" s="164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0"/>
      <c r="AA112" s="150"/>
      <c r="AB112" s="150"/>
      <c r="AC112" s="150"/>
      <c r="AD112" s="150"/>
      <c r="AE112" s="150"/>
      <c r="AF112" s="150"/>
      <c r="AG112" s="150" t="s">
        <v>146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91" t="s">
        <v>260</v>
      </c>
      <c r="D113" s="163"/>
      <c r="E113" s="164">
        <v>15.598000000000001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0"/>
      <c r="AA113" s="150"/>
      <c r="AB113" s="150"/>
      <c r="AC113" s="150"/>
      <c r="AD113" s="150"/>
      <c r="AE113" s="150"/>
      <c r="AF113" s="150"/>
      <c r="AG113" s="150" t="s">
        <v>146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">
      <c r="A114" s="157"/>
      <c r="B114" s="158"/>
      <c r="C114" s="191" t="s">
        <v>261</v>
      </c>
      <c r="D114" s="163"/>
      <c r="E114" s="164"/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0"/>
      <c r="AA114" s="150"/>
      <c r="AB114" s="150"/>
      <c r="AC114" s="150"/>
      <c r="AD114" s="150"/>
      <c r="AE114" s="150"/>
      <c r="AF114" s="150"/>
      <c r="AG114" s="150" t="s">
        <v>146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91" t="s">
        <v>262</v>
      </c>
      <c r="D115" s="163"/>
      <c r="E115" s="164">
        <v>15.1975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0"/>
      <c r="AA115" s="150"/>
      <c r="AB115" s="150"/>
      <c r="AC115" s="150"/>
      <c r="AD115" s="150"/>
      <c r="AE115" s="150"/>
      <c r="AF115" s="150"/>
      <c r="AG115" s="150" t="s">
        <v>146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91" t="s">
        <v>263</v>
      </c>
      <c r="D116" s="163"/>
      <c r="E116" s="164">
        <v>17.297499999999999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0"/>
      <c r="AA116" s="150"/>
      <c r="AB116" s="150"/>
      <c r="AC116" s="150"/>
      <c r="AD116" s="150"/>
      <c r="AE116" s="150"/>
      <c r="AF116" s="150"/>
      <c r="AG116" s="150" t="s">
        <v>146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1" t="s">
        <v>264</v>
      </c>
      <c r="D117" s="163"/>
      <c r="E117" s="164">
        <v>10.58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0"/>
      <c r="AA117" s="150"/>
      <c r="AB117" s="150"/>
      <c r="AC117" s="150"/>
      <c r="AD117" s="150"/>
      <c r="AE117" s="150"/>
      <c r="AF117" s="150"/>
      <c r="AG117" s="150" t="s">
        <v>146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91" t="s">
        <v>265</v>
      </c>
      <c r="D118" s="163"/>
      <c r="E118" s="164">
        <v>44.712000000000003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0"/>
      <c r="AA118" s="150"/>
      <c r="AB118" s="150"/>
      <c r="AC118" s="150"/>
      <c r="AD118" s="150"/>
      <c r="AE118" s="150"/>
      <c r="AF118" s="150"/>
      <c r="AG118" s="150" t="s">
        <v>146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33.75" outlineLevel="1" x14ac:dyDescent="0.2">
      <c r="A119" s="173">
        <v>21</v>
      </c>
      <c r="B119" s="174" t="s">
        <v>266</v>
      </c>
      <c r="C119" s="190" t="s">
        <v>267</v>
      </c>
      <c r="D119" s="175" t="s">
        <v>137</v>
      </c>
      <c r="E119" s="176">
        <v>4264.4960000000001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12</v>
      </c>
      <c r="M119" s="178">
        <f>G119*(1+L119/100)</f>
        <v>0</v>
      </c>
      <c r="N119" s="176">
        <v>2.7910000000000001E-2</v>
      </c>
      <c r="O119" s="176">
        <f>ROUND(E119*N119,2)</f>
        <v>119.02</v>
      </c>
      <c r="P119" s="176">
        <v>0</v>
      </c>
      <c r="Q119" s="176">
        <f>ROUND(E119*P119,2)</f>
        <v>0</v>
      </c>
      <c r="R119" s="178" t="s">
        <v>268</v>
      </c>
      <c r="S119" s="178" t="s">
        <v>139</v>
      </c>
      <c r="T119" s="179" t="s">
        <v>139</v>
      </c>
      <c r="U119" s="161">
        <v>1.1051500000000001</v>
      </c>
      <c r="V119" s="161">
        <f>ROUND(E119*U119,2)</f>
        <v>4712.91</v>
      </c>
      <c r="W119" s="161"/>
      <c r="X119" s="161" t="s">
        <v>140</v>
      </c>
      <c r="Y119" s="161" t="s">
        <v>141</v>
      </c>
      <c r="Z119" s="150"/>
      <c r="AA119" s="150"/>
      <c r="AB119" s="150"/>
      <c r="AC119" s="150"/>
      <c r="AD119" s="150"/>
      <c r="AE119" s="150"/>
      <c r="AF119" s="150"/>
      <c r="AG119" s="150" t="s">
        <v>142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258" t="s">
        <v>269</v>
      </c>
      <c r="D120" s="259"/>
      <c r="E120" s="259"/>
      <c r="F120" s="259"/>
      <c r="G120" s="259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0"/>
      <c r="AA120" s="150"/>
      <c r="AB120" s="150"/>
      <c r="AC120" s="150"/>
      <c r="AD120" s="150"/>
      <c r="AE120" s="150"/>
      <c r="AF120" s="150"/>
      <c r="AG120" s="150" t="s">
        <v>144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262" t="s">
        <v>270</v>
      </c>
      <c r="D121" s="263"/>
      <c r="E121" s="263"/>
      <c r="F121" s="263"/>
      <c r="G121" s="263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0"/>
      <c r="AA121" s="150"/>
      <c r="AB121" s="150"/>
      <c r="AC121" s="150"/>
      <c r="AD121" s="150"/>
      <c r="AE121" s="150"/>
      <c r="AF121" s="150"/>
      <c r="AG121" s="150" t="s">
        <v>200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 x14ac:dyDescent="0.2">
      <c r="A122" s="157"/>
      <c r="B122" s="158"/>
      <c r="C122" s="191" t="s">
        <v>235</v>
      </c>
      <c r="D122" s="163"/>
      <c r="E122" s="164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0"/>
      <c r="AA122" s="150"/>
      <c r="AB122" s="150"/>
      <c r="AC122" s="150"/>
      <c r="AD122" s="150"/>
      <c r="AE122" s="150"/>
      <c r="AF122" s="150"/>
      <c r="AG122" s="150" t="s">
        <v>146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91" t="s">
        <v>271</v>
      </c>
      <c r="D123" s="163"/>
      <c r="E123" s="164">
        <v>135.05699999999999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0"/>
      <c r="AA123" s="150"/>
      <c r="AB123" s="150"/>
      <c r="AC123" s="150"/>
      <c r="AD123" s="150"/>
      <c r="AE123" s="150"/>
      <c r="AF123" s="150"/>
      <c r="AG123" s="150" t="s">
        <v>146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1" t="s">
        <v>272</v>
      </c>
      <c r="D124" s="163"/>
      <c r="E124" s="164">
        <v>437.98500000000001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0"/>
      <c r="AA124" s="150"/>
      <c r="AB124" s="150"/>
      <c r="AC124" s="150"/>
      <c r="AD124" s="150"/>
      <c r="AE124" s="150"/>
      <c r="AF124" s="150"/>
      <c r="AG124" s="150" t="s">
        <v>146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1" t="s">
        <v>273</v>
      </c>
      <c r="D125" s="163"/>
      <c r="E125" s="164">
        <v>116.08499999999999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0"/>
      <c r="AA125" s="150"/>
      <c r="AB125" s="150"/>
      <c r="AC125" s="150"/>
      <c r="AD125" s="150"/>
      <c r="AE125" s="150"/>
      <c r="AF125" s="150"/>
      <c r="AG125" s="150" t="s">
        <v>146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1" t="s">
        <v>239</v>
      </c>
      <c r="D126" s="163"/>
      <c r="E126" s="164"/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0"/>
      <c r="AA126" s="150"/>
      <c r="AB126" s="150"/>
      <c r="AC126" s="150"/>
      <c r="AD126" s="150"/>
      <c r="AE126" s="150"/>
      <c r="AF126" s="150"/>
      <c r="AG126" s="150" t="s">
        <v>146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1" t="s">
        <v>274</v>
      </c>
      <c r="D127" s="163"/>
      <c r="E127" s="164">
        <v>301.51600000000002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0"/>
      <c r="AA127" s="150"/>
      <c r="AB127" s="150"/>
      <c r="AC127" s="150"/>
      <c r="AD127" s="150"/>
      <c r="AE127" s="150"/>
      <c r="AF127" s="150"/>
      <c r="AG127" s="150" t="s">
        <v>146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">
      <c r="A128" s="157"/>
      <c r="B128" s="158"/>
      <c r="C128" s="191" t="s">
        <v>275</v>
      </c>
      <c r="D128" s="163"/>
      <c r="E128" s="164">
        <v>177.59549999999999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0"/>
      <c r="AA128" s="150"/>
      <c r="AB128" s="150"/>
      <c r="AC128" s="150"/>
      <c r="AD128" s="150"/>
      <c r="AE128" s="150"/>
      <c r="AF128" s="150"/>
      <c r="AG128" s="150" t="s">
        <v>146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 x14ac:dyDescent="0.2">
      <c r="A129" s="157"/>
      <c r="B129" s="158"/>
      <c r="C129" s="191" t="s">
        <v>276</v>
      </c>
      <c r="D129" s="163"/>
      <c r="E129" s="164">
        <v>93.75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0"/>
      <c r="AA129" s="150"/>
      <c r="AB129" s="150"/>
      <c r="AC129" s="150"/>
      <c r="AD129" s="150"/>
      <c r="AE129" s="150"/>
      <c r="AF129" s="150"/>
      <c r="AG129" s="150" t="s">
        <v>146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3" x14ac:dyDescent="0.2">
      <c r="A130" s="157"/>
      <c r="B130" s="158"/>
      <c r="C130" s="191" t="s">
        <v>242</v>
      </c>
      <c r="D130" s="163"/>
      <c r="E130" s="164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0"/>
      <c r="AA130" s="150"/>
      <c r="AB130" s="150"/>
      <c r="AC130" s="150"/>
      <c r="AD130" s="150"/>
      <c r="AE130" s="150"/>
      <c r="AF130" s="150"/>
      <c r="AG130" s="150" t="s">
        <v>146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91" t="s">
        <v>277</v>
      </c>
      <c r="D131" s="163"/>
      <c r="E131" s="164">
        <v>168.49600000000001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0"/>
      <c r="AA131" s="150"/>
      <c r="AB131" s="150"/>
      <c r="AC131" s="150"/>
      <c r="AD131" s="150"/>
      <c r="AE131" s="150"/>
      <c r="AF131" s="150"/>
      <c r="AG131" s="150" t="s">
        <v>146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191" t="s">
        <v>244</v>
      </c>
      <c r="D132" s="163"/>
      <c r="E132" s="164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0"/>
      <c r="AA132" s="150"/>
      <c r="AB132" s="150"/>
      <c r="AC132" s="150"/>
      <c r="AD132" s="150"/>
      <c r="AE132" s="150"/>
      <c r="AF132" s="150"/>
      <c r="AG132" s="150" t="s">
        <v>146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91" t="s">
        <v>278</v>
      </c>
      <c r="D133" s="163"/>
      <c r="E133" s="164">
        <v>49.494500000000002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0"/>
      <c r="AA133" s="150"/>
      <c r="AB133" s="150"/>
      <c r="AC133" s="150"/>
      <c r="AD133" s="150"/>
      <c r="AE133" s="150"/>
      <c r="AF133" s="150"/>
      <c r="AG133" s="150" t="s">
        <v>146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91" t="s">
        <v>279</v>
      </c>
      <c r="D134" s="163"/>
      <c r="E134" s="164">
        <v>95.778750000000002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0"/>
      <c r="AA134" s="150"/>
      <c r="AB134" s="150"/>
      <c r="AC134" s="150"/>
      <c r="AD134" s="150"/>
      <c r="AE134" s="150"/>
      <c r="AF134" s="150"/>
      <c r="AG134" s="150" t="s">
        <v>146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1" t="s">
        <v>280</v>
      </c>
      <c r="D135" s="163"/>
      <c r="E135" s="164">
        <v>306.12299999999999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0"/>
      <c r="AA135" s="150"/>
      <c r="AB135" s="150"/>
      <c r="AC135" s="150"/>
      <c r="AD135" s="150"/>
      <c r="AE135" s="150"/>
      <c r="AF135" s="150"/>
      <c r="AG135" s="150" t="s">
        <v>146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91" t="s">
        <v>281</v>
      </c>
      <c r="D136" s="163"/>
      <c r="E136" s="164">
        <v>89.647999999999996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0"/>
      <c r="AA136" s="150"/>
      <c r="AB136" s="150"/>
      <c r="AC136" s="150"/>
      <c r="AD136" s="150"/>
      <c r="AE136" s="150"/>
      <c r="AF136" s="150"/>
      <c r="AG136" s="150" t="s">
        <v>146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91" t="s">
        <v>282</v>
      </c>
      <c r="D137" s="163"/>
      <c r="E137" s="164">
        <v>143.214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0"/>
      <c r="AA137" s="150"/>
      <c r="AB137" s="150"/>
      <c r="AC137" s="150"/>
      <c r="AD137" s="150"/>
      <c r="AE137" s="150"/>
      <c r="AF137" s="150"/>
      <c r="AG137" s="150" t="s">
        <v>146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91" t="s">
        <v>283</v>
      </c>
      <c r="D138" s="163"/>
      <c r="E138" s="164">
        <v>102.84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0"/>
      <c r="AA138" s="150"/>
      <c r="AB138" s="150"/>
      <c r="AC138" s="150"/>
      <c r="AD138" s="150"/>
      <c r="AE138" s="150"/>
      <c r="AF138" s="150"/>
      <c r="AG138" s="150" t="s">
        <v>146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191" t="s">
        <v>251</v>
      </c>
      <c r="D139" s="163"/>
      <c r="E139" s="164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0"/>
      <c r="AA139" s="150"/>
      <c r="AB139" s="150"/>
      <c r="AC139" s="150"/>
      <c r="AD139" s="150"/>
      <c r="AE139" s="150"/>
      <c r="AF139" s="150"/>
      <c r="AG139" s="150" t="s">
        <v>146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3" x14ac:dyDescent="0.2">
      <c r="A140" s="157"/>
      <c r="B140" s="158"/>
      <c r="C140" s="191" t="s">
        <v>284</v>
      </c>
      <c r="D140" s="163"/>
      <c r="E140" s="164">
        <v>76.752499999999998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0"/>
      <c r="AA140" s="150"/>
      <c r="AB140" s="150"/>
      <c r="AC140" s="150"/>
      <c r="AD140" s="150"/>
      <c r="AE140" s="150"/>
      <c r="AF140" s="150"/>
      <c r="AG140" s="150" t="s">
        <v>146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91" t="s">
        <v>253</v>
      </c>
      <c r="D141" s="163"/>
      <c r="E141" s="164"/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0"/>
      <c r="AA141" s="150"/>
      <c r="AB141" s="150"/>
      <c r="AC141" s="150"/>
      <c r="AD141" s="150"/>
      <c r="AE141" s="150"/>
      <c r="AF141" s="150"/>
      <c r="AG141" s="150" t="s">
        <v>146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91" t="s">
        <v>285</v>
      </c>
      <c r="D142" s="163"/>
      <c r="E142" s="164">
        <v>127.84650000000001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0"/>
      <c r="AA142" s="150"/>
      <c r="AB142" s="150"/>
      <c r="AC142" s="150"/>
      <c r="AD142" s="150"/>
      <c r="AE142" s="150"/>
      <c r="AF142" s="150"/>
      <c r="AG142" s="150" t="s">
        <v>146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91" t="s">
        <v>286</v>
      </c>
      <c r="D143" s="163"/>
      <c r="E143" s="164">
        <v>68.125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0"/>
      <c r="AA143" s="150"/>
      <c r="AB143" s="150"/>
      <c r="AC143" s="150"/>
      <c r="AD143" s="150"/>
      <c r="AE143" s="150"/>
      <c r="AF143" s="150"/>
      <c r="AG143" s="150" t="s">
        <v>146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3" x14ac:dyDescent="0.2">
      <c r="A144" s="157"/>
      <c r="B144" s="158"/>
      <c r="C144" s="191" t="s">
        <v>256</v>
      </c>
      <c r="D144" s="163"/>
      <c r="E144" s="164"/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0"/>
      <c r="AA144" s="150"/>
      <c r="AB144" s="150"/>
      <c r="AC144" s="150"/>
      <c r="AD144" s="150"/>
      <c r="AE144" s="150"/>
      <c r="AF144" s="150"/>
      <c r="AG144" s="150" t="s">
        <v>146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91" t="s">
        <v>287</v>
      </c>
      <c r="D145" s="163"/>
      <c r="E145" s="164">
        <v>88.719250000000002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0"/>
      <c r="AA145" s="150"/>
      <c r="AB145" s="150"/>
      <c r="AC145" s="150"/>
      <c r="AD145" s="150"/>
      <c r="AE145" s="150"/>
      <c r="AF145" s="150"/>
      <c r="AG145" s="150" t="s">
        <v>146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91" t="s">
        <v>288</v>
      </c>
      <c r="D146" s="163"/>
      <c r="E146" s="164">
        <v>25.958749999999998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0"/>
      <c r="AA146" s="150"/>
      <c r="AB146" s="150"/>
      <c r="AC146" s="150"/>
      <c r="AD146" s="150"/>
      <c r="AE146" s="150"/>
      <c r="AF146" s="150"/>
      <c r="AG146" s="150" t="s">
        <v>146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91" t="s">
        <v>259</v>
      </c>
      <c r="D147" s="163"/>
      <c r="E147" s="164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0"/>
      <c r="AA147" s="150"/>
      <c r="AB147" s="150"/>
      <c r="AC147" s="150"/>
      <c r="AD147" s="150"/>
      <c r="AE147" s="150"/>
      <c r="AF147" s="150"/>
      <c r="AG147" s="150" t="s">
        <v>146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1" t="s">
        <v>289</v>
      </c>
      <c r="D148" s="163"/>
      <c r="E148" s="164">
        <v>116.28574999999999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0"/>
      <c r="AA148" s="150"/>
      <c r="AB148" s="150"/>
      <c r="AC148" s="150"/>
      <c r="AD148" s="150"/>
      <c r="AE148" s="150"/>
      <c r="AF148" s="150"/>
      <c r="AG148" s="150" t="s">
        <v>146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91" t="s">
        <v>261</v>
      </c>
      <c r="D149" s="163"/>
      <c r="E149" s="164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0"/>
      <c r="AA149" s="150"/>
      <c r="AB149" s="150"/>
      <c r="AC149" s="150"/>
      <c r="AD149" s="150"/>
      <c r="AE149" s="150"/>
      <c r="AF149" s="150"/>
      <c r="AG149" s="150" t="s">
        <v>146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91" t="s">
        <v>290</v>
      </c>
      <c r="D150" s="163"/>
      <c r="E150" s="164">
        <v>255.815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0"/>
      <c r="AA150" s="150"/>
      <c r="AB150" s="150"/>
      <c r="AC150" s="150"/>
      <c r="AD150" s="150"/>
      <c r="AE150" s="150"/>
      <c r="AF150" s="150"/>
      <c r="AG150" s="150" t="s">
        <v>146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91" t="s">
        <v>291</v>
      </c>
      <c r="D151" s="163"/>
      <c r="E151" s="164">
        <v>-17.297499999999999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0"/>
      <c r="AA151" s="150"/>
      <c r="AB151" s="150"/>
      <c r="AC151" s="150"/>
      <c r="AD151" s="150"/>
      <c r="AE151" s="150"/>
      <c r="AF151" s="150"/>
      <c r="AG151" s="150" t="s">
        <v>146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91" t="s">
        <v>292</v>
      </c>
      <c r="D152" s="163"/>
      <c r="E152" s="164">
        <v>243.38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0"/>
      <c r="AA152" s="150"/>
      <c r="AB152" s="150"/>
      <c r="AC152" s="150"/>
      <c r="AD152" s="150"/>
      <c r="AE152" s="150"/>
      <c r="AF152" s="150"/>
      <c r="AG152" s="150" t="s">
        <v>146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191" t="s">
        <v>293</v>
      </c>
      <c r="D153" s="163"/>
      <c r="E153" s="164">
        <v>2.3279999999999998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0"/>
      <c r="AA153" s="150"/>
      <c r="AB153" s="150"/>
      <c r="AC153" s="150"/>
      <c r="AD153" s="150"/>
      <c r="AE153" s="150"/>
      <c r="AF153" s="150"/>
      <c r="AG153" s="150" t="s">
        <v>146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191" t="s">
        <v>294</v>
      </c>
      <c r="D154" s="163"/>
      <c r="E154" s="164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0"/>
      <c r="AA154" s="150"/>
      <c r="AB154" s="150"/>
      <c r="AC154" s="150"/>
      <c r="AD154" s="150"/>
      <c r="AE154" s="150"/>
      <c r="AF154" s="150"/>
      <c r="AG154" s="150" t="s">
        <v>146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1" t="s">
        <v>295</v>
      </c>
      <c r="D155" s="163"/>
      <c r="E155" s="164">
        <v>348.4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0"/>
      <c r="AA155" s="150"/>
      <c r="AB155" s="150"/>
      <c r="AC155" s="150"/>
      <c r="AD155" s="150"/>
      <c r="AE155" s="150"/>
      <c r="AF155" s="150"/>
      <c r="AG155" s="150" t="s">
        <v>146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91" t="s">
        <v>296</v>
      </c>
      <c r="D156" s="163"/>
      <c r="E156" s="164"/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0"/>
      <c r="AA156" s="150"/>
      <c r="AB156" s="150"/>
      <c r="AC156" s="150"/>
      <c r="AD156" s="150"/>
      <c r="AE156" s="150"/>
      <c r="AF156" s="150"/>
      <c r="AG156" s="150" t="s">
        <v>146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91" t="s">
        <v>297</v>
      </c>
      <c r="D157" s="163"/>
      <c r="E157" s="164">
        <v>710.6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0"/>
      <c r="AA157" s="150"/>
      <c r="AB157" s="150"/>
      <c r="AC157" s="150"/>
      <c r="AD157" s="150"/>
      <c r="AE157" s="150"/>
      <c r="AF157" s="150"/>
      <c r="AG157" s="150" t="s">
        <v>146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73">
        <v>22</v>
      </c>
      <c r="B158" s="174" t="s">
        <v>298</v>
      </c>
      <c r="C158" s="190" t="s">
        <v>299</v>
      </c>
      <c r="D158" s="175" t="s">
        <v>137</v>
      </c>
      <c r="E158" s="176">
        <v>4264.4960000000001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12</v>
      </c>
      <c r="M158" s="178">
        <f>G158*(1+L158/100)</f>
        <v>0</v>
      </c>
      <c r="N158" s="176">
        <v>8.0999999999999996E-4</v>
      </c>
      <c r="O158" s="176">
        <f>ROUND(E158*N158,2)</f>
        <v>3.45</v>
      </c>
      <c r="P158" s="176">
        <v>0</v>
      </c>
      <c r="Q158" s="176">
        <f>ROUND(E158*P158,2)</f>
        <v>0</v>
      </c>
      <c r="R158" s="178" t="s">
        <v>215</v>
      </c>
      <c r="S158" s="178" t="s">
        <v>139</v>
      </c>
      <c r="T158" s="179" t="s">
        <v>139</v>
      </c>
      <c r="U158" s="161">
        <v>0.32528000000000001</v>
      </c>
      <c r="V158" s="161">
        <f>ROUND(E158*U158,2)</f>
        <v>1387.16</v>
      </c>
      <c r="W158" s="161"/>
      <c r="X158" s="161" t="s">
        <v>140</v>
      </c>
      <c r="Y158" s="161" t="s">
        <v>141</v>
      </c>
      <c r="Z158" s="150"/>
      <c r="AA158" s="150"/>
      <c r="AB158" s="150"/>
      <c r="AC158" s="150"/>
      <c r="AD158" s="150"/>
      <c r="AE158" s="150"/>
      <c r="AF158" s="150"/>
      <c r="AG158" s="150" t="s">
        <v>142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2" x14ac:dyDescent="0.2">
      <c r="A159" s="157"/>
      <c r="B159" s="158"/>
      <c r="C159" s="258" t="s">
        <v>300</v>
      </c>
      <c r="D159" s="259"/>
      <c r="E159" s="259"/>
      <c r="F159" s="259"/>
      <c r="G159" s="259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0"/>
      <c r="AA159" s="150"/>
      <c r="AB159" s="150"/>
      <c r="AC159" s="150"/>
      <c r="AD159" s="150"/>
      <c r="AE159" s="150"/>
      <c r="AF159" s="150"/>
      <c r="AG159" s="150" t="s">
        <v>144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80" t="str">
        <f>C159</f>
        <v>maltovinová úprava na rovném povrchu vnějších stěn, plastická, tenkovrstvá, jednobarevná, s nejnutnějším obroušením podkladu (pemzou) a oprášením, s penetrací, z lešení, bez zakrývání  Penetrace + 2 x krycí nátěr.</v>
      </c>
      <c r="BB159" s="150"/>
      <c r="BC159" s="150"/>
      <c r="BD159" s="150"/>
      <c r="BE159" s="150"/>
      <c r="BF159" s="150"/>
      <c r="BG159" s="150"/>
      <c r="BH159" s="150"/>
    </row>
    <row r="160" spans="1:60" outlineLevel="2" x14ac:dyDescent="0.2">
      <c r="A160" s="157"/>
      <c r="B160" s="158"/>
      <c r="C160" s="262" t="s">
        <v>301</v>
      </c>
      <c r="D160" s="263"/>
      <c r="E160" s="263"/>
      <c r="F160" s="263"/>
      <c r="G160" s="263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0"/>
      <c r="AA160" s="150"/>
      <c r="AB160" s="150"/>
      <c r="AC160" s="150"/>
      <c r="AD160" s="150"/>
      <c r="AE160" s="150"/>
      <c r="AF160" s="150"/>
      <c r="AG160" s="150" t="s">
        <v>200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2" x14ac:dyDescent="0.2">
      <c r="A161" s="157"/>
      <c r="B161" s="158"/>
      <c r="C161" s="191" t="s">
        <v>222</v>
      </c>
      <c r="D161" s="163"/>
      <c r="E161" s="164">
        <v>4264.4960000000001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0"/>
      <c r="AA161" s="150"/>
      <c r="AB161" s="150"/>
      <c r="AC161" s="150"/>
      <c r="AD161" s="150"/>
      <c r="AE161" s="150"/>
      <c r="AF161" s="150"/>
      <c r="AG161" s="150" t="s">
        <v>146</v>
      </c>
      <c r="AH161" s="150">
        <v>5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3">
        <v>23</v>
      </c>
      <c r="B162" s="174" t="s">
        <v>302</v>
      </c>
      <c r="C162" s="190" t="s">
        <v>303</v>
      </c>
      <c r="D162" s="175" t="s">
        <v>137</v>
      </c>
      <c r="E162" s="176">
        <v>4264.4960000000001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12</v>
      </c>
      <c r="M162" s="178">
        <f>G162*(1+L162/100)</f>
        <v>0</v>
      </c>
      <c r="N162" s="176">
        <v>1E-4</v>
      </c>
      <c r="O162" s="176">
        <f>ROUND(E162*N162,2)</f>
        <v>0.43</v>
      </c>
      <c r="P162" s="176">
        <v>0</v>
      </c>
      <c r="Q162" s="176">
        <f>ROUND(E162*P162,2)</f>
        <v>0</v>
      </c>
      <c r="R162" s="178" t="s">
        <v>215</v>
      </c>
      <c r="S162" s="178" t="s">
        <v>139</v>
      </c>
      <c r="T162" s="179" t="s">
        <v>139</v>
      </c>
      <c r="U162" s="161">
        <v>1.0999999999999999E-2</v>
      </c>
      <c r="V162" s="161">
        <f>ROUND(E162*U162,2)</f>
        <v>46.91</v>
      </c>
      <c r="W162" s="161"/>
      <c r="X162" s="161" t="s">
        <v>140</v>
      </c>
      <c r="Y162" s="161" t="s">
        <v>141</v>
      </c>
      <c r="Z162" s="150"/>
      <c r="AA162" s="150"/>
      <c r="AB162" s="150"/>
      <c r="AC162" s="150"/>
      <c r="AD162" s="150"/>
      <c r="AE162" s="150"/>
      <c r="AF162" s="150"/>
      <c r="AG162" s="150" t="s">
        <v>142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2" x14ac:dyDescent="0.2">
      <c r="A163" s="157"/>
      <c r="B163" s="158"/>
      <c r="C163" s="258" t="s">
        <v>304</v>
      </c>
      <c r="D163" s="259"/>
      <c r="E163" s="259"/>
      <c r="F163" s="259"/>
      <c r="G163" s="259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0"/>
      <c r="AA163" s="150"/>
      <c r="AB163" s="150"/>
      <c r="AC163" s="150"/>
      <c r="AD163" s="150"/>
      <c r="AE163" s="150"/>
      <c r="AF163" s="150"/>
      <c r="AG163" s="150" t="s">
        <v>144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80" t="str">
        <f>C163</f>
        <v>maltovinová úprava na rovném povrchu vnějších stěn, plastická, tenkovrstvá, jednobarevná, s nejnutnějším obroušením podkladu (pemzou) a oprášením, s penetrací, z lešení, bez zakrývání</v>
      </c>
      <c r="BB163" s="150"/>
      <c r="BC163" s="150"/>
      <c r="BD163" s="150"/>
      <c r="BE163" s="150"/>
      <c r="BF163" s="150"/>
      <c r="BG163" s="150"/>
      <c r="BH163" s="150"/>
    </row>
    <row r="164" spans="1:60" outlineLevel="2" x14ac:dyDescent="0.2">
      <c r="A164" s="157"/>
      <c r="B164" s="158"/>
      <c r="C164" s="191" t="s">
        <v>222</v>
      </c>
      <c r="D164" s="163"/>
      <c r="E164" s="164">
        <v>4264.4960000000001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0"/>
      <c r="AA164" s="150"/>
      <c r="AB164" s="150"/>
      <c r="AC164" s="150"/>
      <c r="AD164" s="150"/>
      <c r="AE164" s="150"/>
      <c r="AF164" s="150"/>
      <c r="AG164" s="150" t="s">
        <v>146</v>
      </c>
      <c r="AH164" s="150">
        <v>5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3">
        <v>24</v>
      </c>
      <c r="B165" s="174" t="s">
        <v>305</v>
      </c>
      <c r="C165" s="190" t="s">
        <v>306</v>
      </c>
      <c r="D165" s="175" t="s">
        <v>137</v>
      </c>
      <c r="E165" s="176">
        <v>374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12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 t="s">
        <v>215</v>
      </c>
      <c r="S165" s="178" t="s">
        <v>139</v>
      </c>
      <c r="T165" s="179" t="s">
        <v>307</v>
      </c>
      <c r="U165" s="161">
        <v>0.36199999999999999</v>
      </c>
      <c r="V165" s="161">
        <f>ROUND(E165*U165,2)</f>
        <v>135.38999999999999</v>
      </c>
      <c r="W165" s="161"/>
      <c r="X165" s="161" t="s">
        <v>140</v>
      </c>
      <c r="Y165" s="161" t="s">
        <v>141</v>
      </c>
      <c r="Z165" s="150"/>
      <c r="AA165" s="150"/>
      <c r="AB165" s="150"/>
      <c r="AC165" s="150"/>
      <c r="AD165" s="150"/>
      <c r="AE165" s="150"/>
      <c r="AF165" s="150"/>
      <c r="AG165" s="150" t="s">
        <v>198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191" t="s">
        <v>308</v>
      </c>
      <c r="D166" s="163"/>
      <c r="E166" s="164">
        <v>374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0"/>
      <c r="AA166" s="150"/>
      <c r="AB166" s="150"/>
      <c r="AC166" s="150"/>
      <c r="AD166" s="150"/>
      <c r="AE166" s="150"/>
      <c r="AF166" s="150"/>
      <c r="AG166" s="150" t="s">
        <v>146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3">
        <v>25</v>
      </c>
      <c r="B167" s="174" t="s">
        <v>309</v>
      </c>
      <c r="C167" s="190" t="s">
        <v>310</v>
      </c>
      <c r="D167" s="175" t="s">
        <v>137</v>
      </c>
      <c r="E167" s="176">
        <v>4264.4960000000001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12</v>
      </c>
      <c r="M167" s="178">
        <f>G167*(1+L167/100)</f>
        <v>0</v>
      </c>
      <c r="N167" s="176">
        <v>2.0000000000000002E-5</v>
      </c>
      <c r="O167" s="176">
        <f>ROUND(E167*N167,2)</f>
        <v>0.09</v>
      </c>
      <c r="P167" s="176">
        <v>0</v>
      </c>
      <c r="Q167" s="176">
        <f>ROUND(E167*P167,2)</f>
        <v>0</v>
      </c>
      <c r="R167" s="178" t="s">
        <v>215</v>
      </c>
      <c r="S167" s="178" t="s">
        <v>139</v>
      </c>
      <c r="T167" s="179" t="s">
        <v>307</v>
      </c>
      <c r="U167" s="161">
        <v>0.18</v>
      </c>
      <c r="V167" s="161">
        <f>ROUND(E167*U167,2)</f>
        <v>767.61</v>
      </c>
      <c r="W167" s="161"/>
      <c r="X167" s="161" t="s">
        <v>140</v>
      </c>
      <c r="Y167" s="161" t="s">
        <v>141</v>
      </c>
      <c r="Z167" s="150"/>
      <c r="AA167" s="150"/>
      <c r="AB167" s="150"/>
      <c r="AC167" s="150"/>
      <c r="AD167" s="150"/>
      <c r="AE167" s="150"/>
      <c r="AF167" s="150"/>
      <c r="AG167" s="150" t="s">
        <v>142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2" x14ac:dyDescent="0.2">
      <c r="A168" s="157"/>
      <c r="B168" s="158"/>
      <c r="C168" s="191" t="s">
        <v>235</v>
      </c>
      <c r="D168" s="163"/>
      <c r="E168" s="164"/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0"/>
      <c r="AA168" s="150"/>
      <c r="AB168" s="150"/>
      <c r="AC168" s="150"/>
      <c r="AD168" s="150"/>
      <c r="AE168" s="150"/>
      <c r="AF168" s="150"/>
      <c r="AG168" s="150" t="s">
        <v>146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">
      <c r="A169" s="157"/>
      <c r="B169" s="158"/>
      <c r="C169" s="191" t="s">
        <v>271</v>
      </c>
      <c r="D169" s="163"/>
      <c r="E169" s="164">
        <v>135.05699999999999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0"/>
      <c r="AA169" s="150"/>
      <c r="AB169" s="150"/>
      <c r="AC169" s="150"/>
      <c r="AD169" s="150"/>
      <c r="AE169" s="150"/>
      <c r="AF169" s="150"/>
      <c r="AG169" s="150" t="s">
        <v>146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3" x14ac:dyDescent="0.2">
      <c r="A170" s="157"/>
      <c r="B170" s="158"/>
      <c r="C170" s="191" t="s">
        <v>272</v>
      </c>
      <c r="D170" s="163"/>
      <c r="E170" s="164">
        <v>437.98500000000001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0"/>
      <c r="AA170" s="150"/>
      <c r="AB170" s="150"/>
      <c r="AC170" s="150"/>
      <c r="AD170" s="150"/>
      <c r="AE170" s="150"/>
      <c r="AF170" s="150"/>
      <c r="AG170" s="150" t="s">
        <v>146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">
      <c r="A171" s="157"/>
      <c r="B171" s="158"/>
      <c r="C171" s="191" t="s">
        <v>273</v>
      </c>
      <c r="D171" s="163"/>
      <c r="E171" s="164">
        <v>116.08499999999999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0"/>
      <c r="AA171" s="150"/>
      <c r="AB171" s="150"/>
      <c r="AC171" s="150"/>
      <c r="AD171" s="150"/>
      <c r="AE171" s="150"/>
      <c r="AF171" s="150"/>
      <c r="AG171" s="150" t="s">
        <v>146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91" t="s">
        <v>239</v>
      </c>
      <c r="D172" s="163"/>
      <c r="E172" s="164"/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0"/>
      <c r="AA172" s="150"/>
      <c r="AB172" s="150"/>
      <c r="AC172" s="150"/>
      <c r="AD172" s="150"/>
      <c r="AE172" s="150"/>
      <c r="AF172" s="150"/>
      <c r="AG172" s="150" t="s">
        <v>146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">
      <c r="A173" s="157"/>
      <c r="B173" s="158"/>
      <c r="C173" s="191" t="s">
        <v>274</v>
      </c>
      <c r="D173" s="163"/>
      <c r="E173" s="164">
        <v>301.51600000000002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0"/>
      <c r="AA173" s="150"/>
      <c r="AB173" s="150"/>
      <c r="AC173" s="150"/>
      <c r="AD173" s="150"/>
      <c r="AE173" s="150"/>
      <c r="AF173" s="150"/>
      <c r="AG173" s="150" t="s">
        <v>146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191" t="s">
        <v>275</v>
      </c>
      <c r="D174" s="163"/>
      <c r="E174" s="164">
        <v>177.59549999999999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0"/>
      <c r="AA174" s="150"/>
      <c r="AB174" s="150"/>
      <c r="AC174" s="150"/>
      <c r="AD174" s="150"/>
      <c r="AE174" s="150"/>
      <c r="AF174" s="150"/>
      <c r="AG174" s="150" t="s">
        <v>146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191" t="s">
        <v>276</v>
      </c>
      <c r="D175" s="163"/>
      <c r="E175" s="164">
        <v>93.75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0"/>
      <c r="AA175" s="150"/>
      <c r="AB175" s="150"/>
      <c r="AC175" s="150"/>
      <c r="AD175" s="150"/>
      <c r="AE175" s="150"/>
      <c r="AF175" s="150"/>
      <c r="AG175" s="150" t="s">
        <v>146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1" t="s">
        <v>242</v>
      </c>
      <c r="D176" s="163"/>
      <c r="E176" s="164"/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0"/>
      <c r="AA176" s="150"/>
      <c r="AB176" s="150"/>
      <c r="AC176" s="150"/>
      <c r="AD176" s="150"/>
      <c r="AE176" s="150"/>
      <c r="AF176" s="150"/>
      <c r="AG176" s="150" t="s">
        <v>146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191" t="s">
        <v>277</v>
      </c>
      <c r="D177" s="163"/>
      <c r="E177" s="164">
        <v>168.49600000000001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0"/>
      <c r="AA177" s="150"/>
      <c r="AB177" s="150"/>
      <c r="AC177" s="150"/>
      <c r="AD177" s="150"/>
      <c r="AE177" s="150"/>
      <c r="AF177" s="150"/>
      <c r="AG177" s="150" t="s">
        <v>146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">
      <c r="A178" s="157"/>
      <c r="B178" s="158"/>
      <c r="C178" s="191" t="s">
        <v>244</v>
      </c>
      <c r="D178" s="163"/>
      <c r="E178" s="164"/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0"/>
      <c r="AA178" s="150"/>
      <c r="AB178" s="150"/>
      <c r="AC178" s="150"/>
      <c r="AD178" s="150"/>
      <c r="AE178" s="150"/>
      <c r="AF178" s="150"/>
      <c r="AG178" s="150" t="s">
        <v>146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">
      <c r="A179" s="157"/>
      <c r="B179" s="158"/>
      <c r="C179" s="191" t="s">
        <v>278</v>
      </c>
      <c r="D179" s="163"/>
      <c r="E179" s="164">
        <v>49.494500000000002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0"/>
      <c r="AA179" s="150"/>
      <c r="AB179" s="150"/>
      <c r="AC179" s="150"/>
      <c r="AD179" s="150"/>
      <c r="AE179" s="150"/>
      <c r="AF179" s="150"/>
      <c r="AG179" s="150" t="s">
        <v>146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91" t="s">
        <v>279</v>
      </c>
      <c r="D180" s="163"/>
      <c r="E180" s="164">
        <v>95.778750000000002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0"/>
      <c r="AA180" s="150"/>
      <c r="AB180" s="150"/>
      <c r="AC180" s="150"/>
      <c r="AD180" s="150"/>
      <c r="AE180" s="150"/>
      <c r="AF180" s="150"/>
      <c r="AG180" s="150" t="s">
        <v>146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91" t="s">
        <v>280</v>
      </c>
      <c r="D181" s="163"/>
      <c r="E181" s="164">
        <v>306.12299999999999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0"/>
      <c r="AA181" s="150"/>
      <c r="AB181" s="150"/>
      <c r="AC181" s="150"/>
      <c r="AD181" s="150"/>
      <c r="AE181" s="150"/>
      <c r="AF181" s="150"/>
      <c r="AG181" s="150" t="s">
        <v>146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191" t="s">
        <v>281</v>
      </c>
      <c r="D182" s="163"/>
      <c r="E182" s="164">
        <v>89.647999999999996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0"/>
      <c r="AA182" s="150"/>
      <c r="AB182" s="150"/>
      <c r="AC182" s="150"/>
      <c r="AD182" s="150"/>
      <c r="AE182" s="150"/>
      <c r="AF182" s="150"/>
      <c r="AG182" s="150" t="s">
        <v>146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191" t="s">
        <v>282</v>
      </c>
      <c r="D183" s="163"/>
      <c r="E183" s="164">
        <v>143.214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0"/>
      <c r="AA183" s="150"/>
      <c r="AB183" s="150"/>
      <c r="AC183" s="150"/>
      <c r="AD183" s="150"/>
      <c r="AE183" s="150"/>
      <c r="AF183" s="150"/>
      <c r="AG183" s="150" t="s">
        <v>146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">
      <c r="A184" s="157"/>
      <c r="B184" s="158"/>
      <c r="C184" s="191" t="s">
        <v>283</v>
      </c>
      <c r="D184" s="163"/>
      <c r="E184" s="164">
        <v>102.84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0"/>
      <c r="AA184" s="150"/>
      <c r="AB184" s="150"/>
      <c r="AC184" s="150"/>
      <c r="AD184" s="150"/>
      <c r="AE184" s="150"/>
      <c r="AF184" s="150"/>
      <c r="AG184" s="150" t="s">
        <v>146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91" t="s">
        <v>251</v>
      </c>
      <c r="D185" s="163"/>
      <c r="E185" s="164"/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0"/>
      <c r="AA185" s="150"/>
      <c r="AB185" s="150"/>
      <c r="AC185" s="150"/>
      <c r="AD185" s="150"/>
      <c r="AE185" s="150"/>
      <c r="AF185" s="150"/>
      <c r="AG185" s="150" t="s">
        <v>146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191" t="s">
        <v>284</v>
      </c>
      <c r="D186" s="163"/>
      <c r="E186" s="164">
        <v>76.752499999999998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0"/>
      <c r="AA186" s="150"/>
      <c r="AB186" s="150"/>
      <c r="AC186" s="150"/>
      <c r="AD186" s="150"/>
      <c r="AE186" s="150"/>
      <c r="AF186" s="150"/>
      <c r="AG186" s="150" t="s">
        <v>146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191" t="s">
        <v>253</v>
      </c>
      <c r="D187" s="163"/>
      <c r="E187" s="164"/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0"/>
      <c r="AA187" s="150"/>
      <c r="AB187" s="150"/>
      <c r="AC187" s="150"/>
      <c r="AD187" s="150"/>
      <c r="AE187" s="150"/>
      <c r="AF187" s="150"/>
      <c r="AG187" s="150" t="s">
        <v>146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">
      <c r="A188" s="157"/>
      <c r="B188" s="158"/>
      <c r="C188" s="191" t="s">
        <v>285</v>
      </c>
      <c r="D188" s="163"/>
      <c r="E188" s="164">
        <v>127.84650000000001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0"/>
      <c r="AA188" s="150"/>
      <c r="AB188" s="150"/>
      <c r="AC188" s="150"/>
      <c r="AD188" s="150"/>
      <c r="AE188" s="150"/>
      <c r="AF188" s="150"/>
      <c r="AG188" s="150" t="s">
        <v>146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3" x14ac:dyDescent="0.2">
      <c r="A189" s="157"/>
      <c r="B189" s="158"/>
      <c r="C189" s="191" t="s">
        <v>286</v>
      </c>
      <c r="D189" s="163"/>
      <c r="E189" s="164">
        <v>68.125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0"/>
      <c r="AA189" s="150"/>
      <c r="AB189" s="150"/>
      <c r="AC189" s="150"/>
      <c r="AD189" s="150"/>
      <c r="AE189" s="150"/>
      <c r="AF189" s="150"/>
      <c r="AG189" s="150" t="s">
        <v>146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 x14ac:dyDescent="0.2">
      <c r="A190" s="157"/>
      <c r="B190" s="158"/>
      <c r="C190" s="191" t="s">
        <v>256</v>
      </c>
      <c r="D190" s="163"/>
      <c r="E190" s="164"/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0"/>
      <c r="AA190" s="150"/>
      <c r="AB190" s="150"/>
      <c r="AC190" s="150"/>
      <c r="AD190" s="150"/>
      <c r="AE190" s="150"/>
      <c r="AF190" s="150"/>
      <c r="AG190" s="150" t="s">
        <v>146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191" t="s">
        <v>287</v>
      </c>
      <c r="D191" s="163"/>
      <c r="E191" s="164">
        <v>88.719250000000002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0"/>
      <c r="AA191" s="150"/>
      <c r="AB191" s="150"/>
      <c r="AC191" s="150"/>
      <c r="AD191" s="150"/>
      <c r="AE191" s="150"/>
      <c r="AF191" s="150"/>
      <c r="AG191" s="150" t="s">
        <v>146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3" x14ac:dyDescent="0.2">
      <c r="A192" s="157"/>
      <c r="B192" s="158"/>
      <c r="C192" s="191" t="s">
        <v>288</v>
      </c>
      <c r="D192" s="163"/>
      <c r="E192" s="164">
        <v>25.958749999999998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0"/>
      <c r="AA192" s="150"/>
      <c r="AB192" s="150"/>
      <c r="AC192" s="150"/>
      <c r="AD192" s="150"/>
      <c r="AE192" s="150"/>
      <c r="AF192" s="150"/>
      <c r="AG192" s="150" t="s">
        <v>146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91" t="s">
        <v>259</v>
      </c>
      <c r="D193" s="163"/>
      <c r="E193" s="164"/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0"/>
      <c r="AA193" s="150"/>
      <c r="AB193" s="150"/>
      <c r="AC193" s="150"/>
      <c r="AD193" s="150"/>
      <c r="AE193" s="150"/>
      <c r="AF193" s="150"/>
      <c r="AG193" s="150" t="s">
        <v>146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191" t="s">
        <v>289</v>
      </c>
      <c r="D194" s="163"/>
      <c r="E194" s="164">
        <v>116.28574999999999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0"/>
      <c r="AA194" s="150"/>
      <c r="AB194" s="150"/>
      <c r="AC194" s="150"/>
      <c r="AD194" s="150"/>
      <c r="AE194" s="150"/>
      <c r="AF194" s="150"/>
      <c r="AG194" s="150" t="s">
        <v>146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91" t="s">
        <v>261</v>
      </c>
      <c r="D195" s="163"/>
      <c r="E195" s="164"/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0"/>
      <c r="AA195" s="150"/>
      <c r="AB195" s="150"/>
      <c r="AC195" s="150"/>
      <c r="AD195" s="150"/>
      <c r="AE195" s="150"/>
      <c r="AF195" s="150"/>
      <c r="AG195" s="150" t="s">
        <v>146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91" t="s">
        <v>290</v>
      </c>
      <c r="D196" s="163"/>
      <c r="E196" s="164">
        <v>255.815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0"/>
      <c r="AA196" s="150"/>
      <c r="AB196" s="150"/>
      <c r="AC196" s="150"/>
      <c r="AD196" s="150"/>
      <c r="AE196" s="150"/>
      <c r="AF196" s="150"/>
      <c r="AG196" s="150" t="s">
        <v>146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191" t="s">
        <v>291</v>
      </c>
      <c r="D197" s="163"/>
      <c r="E197" s="164">
        <v>-17.297499999999999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0"/>
      <c r="AA197" s="150"/>
      <c r="AB197" s="150"/>
      <c r="AC197" s="150"/>
      <c r="AD197" s="150"/>
      <c r="AE197" s="150"/>
      <c r="AF197" s="150"/>
      <c r="AG197" s="150" t="s">
        <v>146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191" t="s">
        <v>292</v>
      </c>
      <c r="D198" s="163"/>
      <c r="E198" s="164">
        <v>243.38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0"/>
      <c r="AA198" s="150"/>
      <c r="AB198" s="150"/>
      <c r="AC198" s="150"/>
      <c r="AD198" s="150"/>
      <c r="AE198" s="150"/>
      <c r="AF198" s="150"/>
      <c r="AG198" s="150" t="s">
        <v>146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191" t="s">
        <v>293</v>
      </c>
      <c r="D199" s="163"/>
      <c r="E199" s="164">
        <v>2.3279999999999998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0"/>
      <c r="AA199" s="150"/>
      <c r="AB199" s="150"/>
      <c r="AC199" s="150"/>
      <c r="AD199" s="150"/>
      <c r="AE199" s="150"/>
      <c r="AF199" s="150"/>
      <c r="AG199" s="150" t="s">
        <v>146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3" x14ac:dyDescent="0.2">
      <c r="A200" s="157"/>
      <c r="B200" s="158"/>
      <c r="C200" s="191" t="s">
        <v>294</v>
      </c>
      <c r="D200" s="163"/>
      <c r="E200" s="164"/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0"/>
      <c r="AA200" s="150"/>
      <c r="AB200" s="150"/>
      <c r="AC200" s="150"/>
      <c r="AD200" s="150"/>
      <c r="AE200" s="150"/>
      <c r="AF200" s="150"/>
      <c r="AG200" s="150" t="s">
        <v>146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191" t="s">
        <v>295</v>
      </c>
      <c r="D201" s="163"/>
      <c r="E201" s="164">
        <v>348.4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0"/>
      <c r="AA201" s="150"/>
      <c r="AB201" s="150"/>
      <c r="AC201" s="150"/>
      <c r="AD201" s="150"/>
      <c r="AE201" s="150"/>
      <c r="AF201" s="150"/>
      <c r="AG201" s="150" t="s">
        <v>146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91" t="s">
        <v>296</v>
      </c>
      <c r="D202" s="163"/>
      <c r="E202" s="164"/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0"/>
      <c r="AA202" s="150"/>
      <c r="AB202" s="150"/>
      <c r="AC202" s="150"/>
      <c r="AD202" s="150"/>
      <c r="AE202" s="150"/>
      <c r="AF202" s="150"/>
      <c r="AG202" s="150" t="s">
        <v>146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191" t="s">
        <v>297</v>
      </c>
      <c r="D203" s="163"/>
      <c r="E203" s="164">
        <v>710.6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0"/>
      <c r="AA203" s="150"/>
      <c r="AB203" s="150"/>
      <c r="AC203" s="150"/>
      <c r="AD203" s="150"/>
      <c r="AE203" s="150"/>
      <c r="AF203" s="150"/>
      <c r="AG203" s="150" t="s">
        <v>146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x14ac:dyDescent="0.2">
      <c r="A204" s="166" t="s">
        <v>133</v>
      </c>
      <c r="B204" s="167" t="s">
        <v>81</v>
      </c>
      <c r="C204" s="189" t="s">
        <v>82</v>
      </c>
      <c r="D204" s="168"/>
      <c r="E204" s="169"/>
      <c r="F204" s="170"/>
      <c r="G204" s="170">
        <f>SUMIF(AG205:AG234,"&lt;&gt;NOR",G205:G234)</f>
        <v>0</v>
      </c>
      <c r="H204" s="170"/>
      <c r="I204" s="170">
        <f>SUM(I205:I234)</f>
        <v>0</v>
      </c>
      <c r="J204" s="170"/>
      <c r="K204" s="170">
        <f>SUM(K205:K234)</f>
        <v>0</v>
      </c>
      <c r="L204" s="170"/>
      <c r="M204" s="170">
        <f>SUM(M205:M234)</f>
        <v>0</v>
      </c>
      <c r="N204" s="169"/>
      <c r="O204" s="169">
        <f>SUM(O205:O234)</f>
        <v>0</v>
      </c>
      <c r="P204" s="169"/>
      <c r="Q204" s="169">
        <f>SUM(Q205:Q234)</f>
        <v>0</v>
      </c>
      <c r="R204" s="170"/>
      <c r="S204" s="170"/>
      <c r="T204" s="171"/>
      <c r="U204" s="165"/>
      <c r="V204" s="165">
        <f>SUM(V205:V234)</f>
        <v>1792.5799999999997</v>
      </c>
      <c r="W204" s="165"/>
      <c r="X204" s="165"/>
      <c r="Y204" s="165"/>
      <c r="AG204" t="s">
        <v>134</v>
      </c>
    </row>
    <row r="205" spans="1:60" ht="22.5" outlineLevel="1" x14ac:dyDescent="0.2">
      <c r="A205" s="173">
        <v>26</v>
      </c>
      <c r="B205" s="174" t="s">
        <v>311</v>
      </c>
      <c r="C205" s="190" t="s">
        <v>312</v>
      </c>
      <c r="D205" s="175" t="s">
        <v>137</v>
      </c>
      <c r="E205" s="176">
        <v>4668.5574999999999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12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 t="s">
        <v>313</v>
      </c>
      <c r="S205" s="178" t="s">
        <v>139</v>
      </c>
      <c r="T205" s="179" t="s">
        <v>139</v>
      </c>
      <c r="U205" s="161">
        <v>0.13900000000000001</v>
      </c>
      <c r="V205" s="161">
        <f>ROUND(E205*U205,2)</f>
        <v>648.92999999999995</v>
      </c>
      <c r="W205" s="161"/>
      <c r="X205" s="161" t="s">
        <v>140</v>
      </c>
      <c r="Y205" s="161" t="s">
        <v>141</v>
      </c>
      <c r="Z205" s="150"/>
      <c r="AA205" s="150"/>
      <c r="AB205" s="150"/>
      <c r="AC205" s="150"/>
      <c r="AD205" s="150"/>
      <c r="AE205" s="150"/>
      <c r="AF205" s="150"/>
      <c r="AG205" s="150" t="s">
        <v>142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 x14ac:dyDescent="0.2">
      <c r="A206" s="157"/>
      <c r="B206" s="158"/>
      <c r="C206" s="258" t="s">
        <v>314</v>
      </c>
      <c r="D206" s="259"/>
      <c r="E206" s="259"/>
      <c r="F206" s="259"/>
      <c r="G206" s="259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0"/>
      <c r="AA206" s="150"/>
      <c r="AB206" s="150"/>
      <c r="AC206" s="150"/>
      <c r="AD206" s="150"/>
      <c r="AE206" s="150"/>
      <c r="AF206" s="150"/>
      <c r="AG206" s="150" t="s">
        <v>144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">
      <c r="A207" s="157"/>
      <c r="B207" s="158"/>
      <c r="C207" s="262" t="s">
        <v>315</v>
      </c>
      <c r="D207" s="263"/>
      <c r="E207" s="263"/>
      <c r="F207" s="263"/>
      <c r="G207" s="263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0"/>
      <c r="AA207" s="150"/>
      <c r="AB207" s="150"/>
      <c r="AC207" s="150"/>
      <c r="AD207" s="150"/>
      <c r="AE207" s="150"/>
      <c r="AF207" s="150"/>
      <c r="AG207" s="150" t="s">
        <v>200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262" t="s">
        <v>316</v>
      </c>
      <c r="D208" s="263"/>
      <c r="E208" s="263"/>
      <c r="F208" s="263"/>
      <c r="G208" s="263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0"/>
      <c r="AA208" s="150"/>
      <c r="AB208" s="150"/>
      <c r="AC208" s="150"/>
      <c r="AD208" s="150"/>
      <c r="AE208" s="150"/>
      <c r="AF208" s="150"/>
      <c r="AG208" s="150" t="s">
        <v>200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2" x14ac:dyDescent="0.2">
      <c r="A209" s="157"/>
      <c r="B209" s="158"/>
      <c r="C209" s="191" t="s">
        <v>317</v>
      </c>
      <c r="D209" s="163"/>
      <c r="E209" s="164">
        <v>404.06150000000002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0"/>
      <c r="AA209" s="150"/>
      <c r="AB209" s="150"/>
      <c r="AC209" s="150"/>
      <c r="AD209" s="150"/>
      <c r="AE209" s="150"/>
      <c r="AF209" s="150"/>
      <c r="AG209" s="150" t="s">
        <v>146</v>
      </c>
      <c r="AH209" s="150">
        <v>5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">
      <c r="A210" s="157"/>
      <c r="B210" s="158"/>
      <c r="C210" s="191" t="s">
        <v>222</v>
      </c>
      <c r="D210" s="163"/>
      <c r="E210" s="164">
        <v>4264.4960000000001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0"/>
      <c r="AA210" s="150"/>
      <c r="AB210" s="150"/>
      <c r="AC210" s="150"/>
      <c r="AD210" s="150"/>
      <c r="AE210" s="150"/>
      <c r="AF210" s="150"/>
      <c r="AG210" s="150" t="s">
        <v>146</v>
      </c>
      <c r="AH210" s="150">
        <v>5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ht="22.5" outlineLevel="1" x14ac:dyDescent="0.2">
      <c r="A211" s="173">
        <v>27</v>
      </c>
      <c r="B211" s="174" t="s">
        <v>318</v>
      </c>
      <c r="C211" s="190" t="s">
        <v>319</v>
      </c>
      <c r="D211" s="175" t="s">
        <v>137</v>
      </c>
      <c r="E211" s="176">
        <v>32679.919999999998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12</v>
      </c>
      <c r="M211" s="178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8" t="s">
        <v>313</v>
      </c>
      <c r="S211" s="178" t="s">
        <v>139</v>
      </c>
      <c r="T211" s="179" t="s">
        <v>139</v>
      </c>
      <c r="U211" s="161">
        <v>7.0000000000000001E-3</v>
      </c>
      <c r="V211" s="161">
        <f>ROUND(E211*U211,2)</f>
        <v>228.76</v>
      </c>
      <c r="W211" s="161"/>
      <c r="X211" s="161" t="s">
        <v>140</v>
      </c>
      <c r="Y211" s="161" t="s">
        <v>141</v>
      </c>
      <c r="Z211" s="150"/>
      <c r="AA211" s="150"/>
      <c r="AB211" s="150"/>
      <c r="AC211" s="150"/>
      <c r="AD211" s="150"/>
      <c r="AE211" s="150"/>
      <c r="AF211" s="150"/>
      <c r="AG211" s="150" t="s">
        <v>142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2" x14ac:dyDescent="0.2">
      <c r="A212" s="157"/>
      <c r="B212" s="158"/>
      <c r="C212" s="258" t="s">
        <v>314</v>
      </c>
      <c r="D212" s="259"/>
      <c r="E212" s="259"/>
      <c r="F212" s="259"/>
      <c r="G212" s="259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0"/>
      <c r="AA212" s="150"/>
      <c r="AB212" s="150"/>
      <c r="AC212" s="150"/>
      <c r="AD212" s="150"/>
      <c r="AE212" s="150"/>
      <c r="AF212" s="150"/>
      <c r="AG212" s="150" t="s">
        <v>144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">
      <c r="A213" s="157"/>
      <c r="B213" s="158"/>
      <c r="C213" s="262" t="s">
        <v>316</v>
      </c>
      <c r="D213" s="263"/>
      <c r="E213" s="263"/>
      <c r="F213" s="263"/>
      <c r="G213" s="263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0"/>
      <c r="AA213" s="150"/>
      <c r="AB213" s="150"/>
      <c r="AC213" s="150"/>
      <c r="AD213" s="150"/>
      <c r="AE213" s="150"/>
      <c r="AF213" s="150"/>
      <c r="AG213" s="150" t="s">
        <v>200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2" x14ac:dyDescent="0.2">
      <c r="A214" s="157"/>
      <c r="B214" s="158"/>
      <c r="C214" s="191" t="s">
        <v>320</v>
      </c>
      <c r="D214" s="163"/>
      <c r="E214" s="164">
        <v>32679.919999999998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0"/>
      <c r="AA214" s="150"/>
      <c r="AB214" s="150"/>
      <c r="AC214" s="150"/>
      <c r="AD214" s="150"/>
      <c r="AE214" s="150"/>
      <c r="AF214" s="150"/>
      <c r="AG214" s="150" t="s">
        <v>146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73">
        <v>28</v>
      </c>
      <c r="B215" s="174" t="s">
        <v>321</v>
      </c>
      <c r="C215" s="190" t="s">
        <v>322</v>
      </c>
      <c r="D215" s="175" t="s">
        <v>137</v>
      </c>
      <c r="E215" s="176">
        <v>4668.5574999999999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12</v>
      </c>
      <c r="M215" s="178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8" t="s">
        <v>313</v>
      </c>
      <c r="S215" s="178" t="s">
        <v>139</v>
      </c>
      <c r="T215" s="179" t="s">
        <v>139</v>
      </c>
      <c r="U215" s="161">
        <v>0.11700000000000001</v>
      </c>
      <c r="V215" s="161">
        <f>ROUND(E215*U215,2)</f>
        <v>546.22</v>
      </c>
      <c r="W215" s="161"/>
      <c r="X215" s="161" t="s">
        <v>140</v>
      </c>
      <c r="Y215" s="161" t="s">
        <v>141</v>
      </c>
      <c r="Z215" s="150"/>
      <c r="AA215" s="150"/>
      <c r="AB215" s="150"/>
      <c r="AC215" s="150"/>
      <c r="AD215" s="150"/>
      <c r="AE215" s="150"/>
      <c r="AF215" s="150"/>
      <c r="AG215" s="150" t="s">
        <v>142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 x14ac:dyDescent="0.2">
      <c r="A216" s="157"/>
      <c r="B216" s="158"/>
      <c r="C216" s="260" t="s">
        <v>316</v>
      </c>
      <c r="D216" s="261"/>
      <c r="E216" s="261"/>
      <c r="F216" s="261"/>
      <c r="G216" s="2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0"/>
      <c r="AA216" s="150"/>
      <c r="AB216" s="150"/>
      <c r="AC216" s="150"/>
      <c r="AD216" s="150"/>
      <c r="AE216" s="150"/>
      <c r="AF216" s="150"/>
      <c r="AG216" s="150" t="s">
        <v>200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2" x14ac:dyDescent="0.2">
      <c r="A217" s="157"/>
      <c r="B217" s="158"/>
      <c r="C217" s="191" t="s">
        <v>323</v>
      </c>
      <c r="D217" s="163"/>
      <c r="E217" s="164">
        <v>4668.5574999999999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0"/>
      <c r="AA217" s="150"/>
      <c r="AB217" s="150"/>
      <c r="AC217" s="150"/>
      <c r="AD217" s="150"/>
      <c r="AE217" s="150"/>
      <c r="AF217" s="150"/>
      <c r="AG217" s="150" t="s">
        <v>146</v>
      </c>
      <c r="AH217" s="150">
        <v>5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81">
        <v>29</v>
      </c>
      <c r="B218" s="182" t="s">
        <v>324</v>
      </c>
      <c r="C218" s="192" t="s">
        <v>325</v>
      </c>
      <c r="D218" s="183" t="s">
        <v>137</v>
      </c>
      <c r="E218" s="184">
        <v>591.20000000000005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12</v>
      </c>
      <c r="M218" s="186">
        <f>G218*(1+L218/100)</f>
        <v>0</v>
      </c>
      <c r="N218" s="184">
        <v>0</v>
      </c>
      <c r="O218" s="184">
        <f>ROUND(E218*N218,2)</f>
        <v>0</v>
      </c>
      <c r="P218" s="184">
        <v>0</v>
      </c>
      <c r="Q218" s="184">
        <f>ROUND(E218*P218,2)</f>
        <v>0</v>
      </c>
      <c r="R218" s="186" t="s">
        <v>313</v>
      </c>
      <c r="S218" s="186" t="s">
        <v>139</v>
      </c>
      <c r="T218" s="187" t="s">
        <v>139</v>
      </c>
      <c r="U218" s="161">
        <v>0.214</v>
      </c>
      <c r="V218" s="161">
        <f>ROUND(E218*U218,2)</f>
        <v>126.52</v>
      </c>
      <c r="W218" s="161"/>
      <c r="X218" s="161" t="s">
        <v>140</v>
      </c>
      <c r="Y218" s="161" t="s">
        <v>141</v>
      </c>
      <c r="Z218" s="150"/>
      <c r="AA218" s="150"/>
      <c r="AB218" s="150"/>
      <c r="AC218" s="150"/>
      <c r="AD218" s="150"/>
      <c r="AE218" s="150"/>
      <c r="AF218" s="150"/>
      <c r="AG218" s="150" t="s">
        <v>142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3">
        <v>30</v>
      </c>
      <c r="B219" s="174" t="s">
        <v>326</v>
      </c>
      <c r="C219" s="190" t="s">
        <v>327</v>
      </c>
      <c r="D219" s="175" t="s">
        <v>137</v>
      </c>
      <c r="E219" s="176">
        <v>4668.5574999999999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12</v>
      </c>
      <c r="M219" s="178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8" t="s">
        <v>313</v>
      </c>
      <c r="S219" s="178" t="s">
        <v>139</v>
      </c>
      <c r="T219" s="179" t="s">
        <v>139</v>
      </c>
      <c r="U219" s="161">
        <v>3.0300000000000001E-2</v>
      </c>
      <c r="V219" s="161">
        <f>ROUND(E219*U219,2)</f>
        <v>141.46</v>
      </c>
      <c r="W219" s="161"/>
      <c r="X219" s="161" t="s">
        <v>140</v>
      </c>
      <c r="Y219" s="161" t="s">
        <v>141</v>
      </c>
      <c r="Z219" s="150"/>
      <c r="AA219" s="150"/>
      <c r="AB219" s="150"/>
      <c r="AC219" s="150"/>
      <c r="AD219" s="150"/>
      <c r="AE219" s="150"/>
      <c r="AF219" s="150"/>
      <c r="AG219" s="150" t="s">
        <v>142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2" x14ac:dyDescent="0.2">
      <c r="A220" s="157"/>
      <c r="B220" s="158"/>
      <c r="C220" s="260" t="s">
        <v>316</v>
      </c>
      <c r="D220" s="261"/>
      <c r="E220" s="261"/>
      <c r="F220" s="261"/>
      <c r="G220" s="2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0"/>
      <c r="AA220" s="150"/>
      <c r="AB220" s="150"/>
      <c r="AC220" s="150"/>
      <c r="AD220" s="150"/>
      <c r="AE220" s="150"/>
      <c r="AF220" s="150"/>
      <c r="AG220" s="150" t="s">
        <v>200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2" x14ac:dyDescent="0.2">
      <c r="A221" s="157"/>
      <c r="B221" s="158"/>
      <c r="C221" s="191" t="s">
        <v>323</v>
      </c>
      <c r="D221" s="163"/>
      <c r="E221" s="164">
        <v>4668.5574999999999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0"/>
      <c r="AA221" s="150"/>
      <c r="AB221" s="150"/>
      <c r="AC221" s="150"/>
      <c r="AD221" s="150"/>
      <c r="AE221" s="150"/>
      <c r="AF221" s="150"/>
      <c r="AG221" s="150" t="s">
        <v>146</v>
      </c>
      <c r="AH221" s="150">
        <v>5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 x14ac:dyDescent="0.2">
      <c r="A222" s="173">
        <v>31</v>
      </c>
      <c r="B222" s="174" t="s">
        <v>328</v>
      </c>
      <c r="C222" s="190" t="s">
        <v>329</v>
      </c>
      <c r="D222" s="175" t="s">
        <v>137</v>
      </c>
      <c r="E222" s="176">
        <v>32679.919999999998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12</v>
      </c>
      <c r="M222" s="178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8" t="s">
        <v>313</v>
      </c>
      <c r="S222" s="178" t="s">
        <v>139</v>
      </c>
      <c r="T222" s="179" t="s">
        <v>139</v>
      </c>
      <c r="U222" s="161">
        <v>0</v>
      </c>
      <c r="V222" s="161">
        <f>ROUND(E222*U222,2)</f>
        <v>0</v>
      </c>
      <c r="W222" s="161"/>
      <c r="X222" s="161" t="s">
        <v>140</v>
      </c>
      <c r="Y222" s="161" t="s">
        <v>141</v>
      </c>
      <c r="Z222" s="150"/>
      <c r="AA222" s="150"/>
      <c r="AB222" s="150"/>
      <c r="AC222" s="150"/>
      <c r="AD222" s="150"/>
      <c r="AE222" s="150"/>
      <c r="AF222" s="150"/>
      <c r="AG222" s="150" t="s">
        <v>142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2" x14ac:dyDescent="0.2">
      <c r="A223" s="157"/>
      <c r="B223" s="158"/>
      <c r="C223" s="260" t="s">
        <v>316</v>
      </c>
      <c r="D223" s="261"/>
      <c r="E223" s="261"/>
      <c r="F223" s="261"/>
      <c r="G223" s="2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0"/>
      <c r="AA223" s="150"/>
      <c r="AB223" s="150"/>
      <c r="AC223" s="150"/>
      <c r="AD223" s="150"/>
      <c r="AE223" s="150"/>
      <c r="AF223" s="150"/>
      <c r="AG223" s="150" t="s">
        <v>200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2" x14ac:dyDescent="0.2">
      <c r="A224" s="157"/>
      <c r="B224" s="158"/>
      <c r="C224" s="191" t="s">
        <v>330</v>
      </c>
      <c r="D224" s="163"/>
      <c r="E224" s="164">
        <v>32679.919999999998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0"/>
      <c r="AA224" s="150"/>
      <c r="AB224" s="150"/>
      <c r="AC224" s="150"/>
      <c r="AD224" s="150"/>
      <c r="AE224" s="150"/>
      <c r="AF224" s="150"/>
      <c r="AG224" s="150" t="s">
        <v>146</v>
      </c>
      <c r="AH224" s="150">
        <v>5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3">
        <v>32</v>
      </c>
      <c r="B225" s="174" t="s">
        <v>331</v>
      </c>
      <c r="C225" s="190" t="s">
        <v>332</v>
      </c>
      <c r="D225" s="175" t="s">
        <v>137</v>
      </c>
      <c r="E225" s="176">
        <v>4668.5574999999999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12</v>
      </c>
      <c r="M225" s="178">
        <f>G225*(1+L225/100)</f>
        <v>0</v>
      </c>
      <c r="N225" s="176">
        <v>0</v>
      </c>
      <c r="O225" s="176">
        <f>ROUND(E225*N225,2)</f>
        <v>0</v>
      </c>
      <c r="P225" s="176">
        <v>0</v>
      </c>
      <c r="Q225" s="176">
        <f>ROUND(E225*P225,2)</f>
        <v>0</v>
      </c>
      <c r="R225" s="178" t="s">
        <v>313</v>
      </c>
      <c r="S225" s="178" t="s">
        <v>139</v>
      </c>
      <c r="T225" s="179" t="s">
        <v>139</v>
      </c>
      <c r="U225" s="161">
        <v>1.7999999999999999E-2</v>
      </c>
      <c r="V225" s="161">
        <f>ROUND(E225*U225,2)</f>
        <v>84.03</v>
      </c>
      <c r="W225" s="161"/>
      <c r="X225" s="161" t="s">
        <v>140</v>
      </c>
      <c r="Y225" s="161" t="s">
        <v>141</v>
      </c>
      <c r="Z225" s="150"/>
      <c r="AA225" s="150"/>
      <c r="AB225" s="150"/>
      <c r="AC225" s="150"/>
      <c r="AD225" s="150"/>
      <c r="AE225" s="150"/>
      <c r="AF225" s="150"/>
      <c r="AG225" s="150" t="s">
        <v>142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2" x14ac:dyDescent="0.2">
      <c r="A226" s="157"/>
      <c r="B226" s="158"/>
      <c r="C226" s="260" t="s">
        <v>316</v>
      </c>
      <c r="D226" s="261"/>
      <c r="E226" s="261"/>
      <c r="F226" s="261"/>
      <c r="G226" s="2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0"/>
      <c r="AA226" s="150"/>
      <c r="AB226" s="150"/>
      <c r="AC226" s="150"/>
      <c r="AD226" s="150"/>
      <c r="AE226" s="150"/>
      <c r="AF226" s="150"/>
      <c r="AG226" s="150" t="s">
        <v>200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2" x14ac:dyDescent="0.2">
      <c r="A227" s="157"/>
      <c r="B227" s="158"/>
      <c r="C227" s="191" t="s">
        <v>333</v>
      </c>
      <c r="D227" s="163"/>
      <c r="E227" s="164">
        <v>4668.5574999999999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0"/>
      <c r="AA227" s="150"/>
      <c r="AB227" s="150"/>
      <c r="AC227" s="150"/>
      <c r="AD227" s="150"/>
      <c r="AE227" s="150"/>
      <c r="AF227" s="150"/>
      <c r="AG227" s="150" t="s">
        <v>146</v>
      </c>
      <c r="AH227" s="150">
        <v>5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73">
        <v>33</v>
      </c>
      <c r="B228" s="174" t="s">
        <v>334</v>
      </c>
      <c r="C228" s="190" t="s">
        <v>335</v>
      </c>
      <c r="D228" s="175" t="s">
        <v>208</v>
      </c>
      <c r="E228" s="176">
        <v>36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12</v>
      </c>
      <c r="M228" s="178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8" t="s">
        <v>313</v>
      </c>
      <c r="S228" s="178" t="s">
        <v>139</v>
      </c>
      <c r="T228" s="179" t="s">
        <v>139</v>
      </c>
      <c r="U228" s="161">
        <v>0.23899999999999999</v>
      </c>
      <c r="V228" s="161">
        <f>ROUND(E228*U228,2)</f>
        <v>8.6</v>
      </c>
      <c r="W228" s="161"/>
      <c r="X228" s="161" t="s">
        <v>140</v>
      </c>
      <c r="Y228" s="161" t="s">
        <v>141</v>
      </c>
      <c r="Z228" s="150"/>
      <c r="AA228" s="150"/>
      <c r="AB228" s="150"/>
      <c r="AC228" s="150"/>
      <c r="AD228" s="150"/>
      <c r="AE228" s="150"/>
      <c r="AF228" s="150"/>
      <c r="AG228" s="150" t="s">
        <v>142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2" x14ac:dyDescent="0.2">
      <c r="A229" s="157"/>
      <c r="B229" s="158"/>
      <c r="C229" s="191" t="s">
        <v>336</v>
      </c>
      <c r="D229" s="163"/>
      <c r="E229" s="164">
        <v>36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0"/>
      <c r="AA229" s="150"/>
      <c r="AB229" s="150"/>
      <c r="AC229" s="150"/>
      <c r="AD229" s="150"/>
      <c r="AE229" s="150"/>
      <c r="AF229" s="150"/>
      <c r="AG229" s="150" t="s">
        <v>146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73">
        <v>34</v>
      </c>
      <c r="B230" s="174" t="s">
        <v>337</v>
      </c>
      <c r="C230" s="190" t="s">
        <v>338</v>
      </c>
      <c r="D230" s="175" t="s">
        <v>208</v>
      </c>
      <c r="E230" s="176">
        <v>252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12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 t="s">
        <v>313</v>
      </c>
      <c r="S230" s="178" t="s">
        <v>139</v>
      </c>
      <c r="T230" s="179" t="s">
        <v>139</v>
      </c>
      <c r="U230" s="161">
        <v>0.01</v>
      </c>
      <c r="V230" s="161">
        <f>ROUND(E230*U230,2)</f>
        <v>2.52</v>
      </c>
      <c r="W230" s="161"/>
      <c r="X230" s="161" t="s">
        <v>140</v>
      </c>
      <c r="Y230" s="161" t="s">
        <v>141</v>
      </c>
      <c r="Z230" s="150"/>
      <c r="AA230" s="150"/>
      <c r="AB230" s="150"/>
      <c r="AC230" s="150"/>
      <c r="AD230" s="150"/>
      <c r="AE230" s="150"/>
      <c r="AF230" s="150"/>
      <c r="AG230" s="150" t="s">
        <v>142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2" x14ac:dyDescent="0.2">
      <c r="A231" s="157"/>
      <c r="B231" s="158"/>
      <c r="C231" s="191" t="s">
        <v>339</v>
      </c>
      <c r="D231" s="163"/>
      <c r="E231" s="164">
        <v>252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0"/>
      <c r="AA231" s="150"/>
      <c r="AB231" s="150"/>
      <c r="AC231" s="150"/>
      <c r="AD231" s="150"/>
      <c r="AE231" s="150"/>
      <c r="AF231" s="150"/>
      <c r="AG231" s="150" t="s">
        <v>146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73">
        <v>35</v>
      </c>
      <c r="B232" s="174" t="s">
        <v>340</v>
      </c>
      <c r="C232" s="190" t="s">
        <v>341</v>
      </c>
      <c r="D232" s="175" t="s">
        <v>208</v>
      </c>
      <c r="E232" s="176">
        <v>36</v>
      </c>
      <c r="F232" s="177"/>
      <c r="G232" s="178">
        <f>ROUND(E232*F232,2)</f>
        <v>0</v>
      </c>
      <c r="H232" s="177"/>
      <c r="I232" s="178">
        <f>ROUND(E232*H232,2)</f>
        <v>0</v>
      </c>
      <c r="J232" s="177"/>
      <c r="K232" s="178">
        <f>ROUND(E232*J232,2)</f>
        <v>0</v>
      </c>
      <c r="L232" s="178">
        <v>12</v>
      </c>
      <c r="M232" s="178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8" t="s">
        <v>313</v>
      </c>
      <c r="S232" s="178" t="s">
        <v>139</v>
      </c>
      <c r="T232" s="179" t="s">
        <v>139</v>
      </c>
      <c r="U232" s="161">
        <v>0.154</v>
      </c>
      <c r="V232" s="161">
        <f>ROUND(E232*U232,2)</f>
        <v>5.54</v>
      </c>
      <c r="W232" s="161"/>
      <c r="X232" s="161" t="s">
        <v>140</v>
      </c>
      <c r="Y232" s="161" t="s">
        <v>141</v>
      </c>
      <c r="Z232" s="150"/>
      <c r="AA232" s="150"/>
      <c r="AB232" s="150"/>
      <c r="AC232" s="150"/>
      <c r="AD232" s="150"/>
      <c r="AE232" s="150"/>
      <c r="AF232" s="150"/>
      <c r="AG232" s="150" t="s">
        <v>142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2" x14ac:dyDescent="0.2">
      <c r="A233" s="157"/>
      <c r="B233" s="158"/>
      <c r="C233" s="258" t="s">
        <v>342</v>
      </c>
      <c r="D233" s="259"/>
      <c r="E233" s="259"/>
      <c r="F233" s="259"/>
      <c r="G233" s="259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0"/>
      <c r="AA233" s="150"/>
      <c r="AB233" s="150"/>
      <c r="AC233" s="150"/>
      <c r="AD233" s="150"/>
      <c r="AE233" s="150"/>
      <c r="AF233" s="150"/>
      <c r="AG233" s="150" t="s">
        <v>144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2" x14ac:dyDescent="0.2">
      <c r="A234" s="157"/>
      <c r="B234" s="158"/>
      <c r="C234" s="191" t="s">
        <v>343</v>
      </c>
      <c r="D234" s="163"/>
      <c r="E234" s="164">
        <v>36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0"/>
      <c r="AA234" s="150"/>
      <c r="AB234" s="150"/>
      <c r="AC234" s="150"/>
      <c r="AD234" s="150"/>
      <c r="AE234" s="150"/>
      <c r="AF234" s="150"/>
      <c r="AG234" s="150" t="s">
        <v>146</v>
      </c>
      <c r="AH234" s="150">
        <v>5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x14ac:dyDescent="0.2">
      <c r="A235" s="166" t="s">
        <v>133</v>
      </c>
      <c r="B235" s="167" t="s">
        <v>83</v>
      </c>
      <c r="C235" s="189" t="s">
        <v>84</v>
      </c>
      <c r="D235" s="168"/>
      <c r="E235" s="169"/>
      <c r="F235" s="170"/>
      <c r="G235" s="170">
        <f>SUMIF(AG236:AG263,"&lt;&gt;NOR",G236:G263)</f>
        <v>0</v>
      </c>
      <c r="H235" s="170"/>
      <c r="I235" s="170">
        <f>SUM(I236:I263)</f>
        <v>0</v>
      </c>
      <c r="J235" s="170"/>
      <c r="K235" s="170">
        <f>SUM(K236:K263)</f>
        <v>0</v>
      </c>
      <c r="L235" s="170"/>
      <c r="M235" s="170">
        <f>SUM(M236:M263)</f>
        <v>0</v>
      </c>
      <c r="N235" s="169"/>
      <c r="O235" s="169">
        <f>SUM(O236:O263)</f>
        <v>0</v>
      </c>
      <c r="P235" s="169"/>
      <c r="Q235" s="169">
        <f>SUM(Q236:Q263)</f>
        <v>0</v>
      </c>
      <c r="R235" s="170"/>
      <c r="S235" s="170"/>
      <c r="T235" s="171"/>
      <c r="U235" s="165"/>
      <c r="V235" s="165">
        <f>SUM(V236:V263)</f>
        <v>214.41</v>
      </c>
      <c r="W235" s="165"/>
      <c r="X235" s="165"/>
      <c r="Y235" s="165"/>
      <c r="AG235" t="s">
        <v>134</v>
      </c>
    </row>
    <row r="236" spans="1:60" outlineLevel="1" x14ac:dyDescent="0.2">
      <c r="A236" s="173">
        <v>36</v>
      </c>
      <c r="B236" s="174" t="s">
        <v>344</v>
      </c>
      <c r="C236" s="190" t="s">
        <v>345</v>
      </c>
      <c r="D236" s="175" t="s">
        <v>346</v>
      </c>
      <c r="E236" s="176">
        <v>200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12</v>
      </c>
      <c r="M236" s="178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8" t="s">
        <v>215</v>
      </c>
      <c r="S236" s="178" t="s">
        <v>139</v>
      </c>
      <c r="T236" s="179" t="s">
        <v>139</v>
      </c>
      <c r="U236" s="161">
        <v>1</v>
      </c>
      <c r="V236" s="161">
        <f>ROUND(E236*U236,2)</f>
        <v>200</v>
      </c>
      <c r="W236" s="161"/>
      <c r="X236" s="161" t="s">
        <v>140</v>
      </c>
      <c r="Y236" s="161" t="s">
        <v>141</v>
      </c>
      <c r="Z236" s="150"/>
      <c r="AA236" s="150"/>
      <c r="AB236" s="150"/>
      <c r="AC236" s="150"/>
      <c r="AD236" s="150"/>
      <c r="AE236" s="150"/>
      <c r="AF236" s="150"/>
      <c r="AG236" s="150" t="s">
        <v>142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2" x14ac:dyDescent="0.2">
      <c r="A237" s="157"/>
      <c r="B237" s="158"/>
      <c r="C237" s="191" t="s">
        <v>347</v>
      </c>
      <c r="D237" s="163"/>
      <c r="E237" s="164"/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0"/>
      <c r="AA237" s="150"/>
      <c r="AB237" s="150"/>
      <c r="AC237" s="150"/>
      <c r="AD237" s="150"/>
      <c r="AE237" s="150"/>
      <c r="AF237" s="150"/>
      <c r="AG237" s="150" t="s">
        <v>146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 x14ac:dyDescent="0.2">
      <c r="A238" s="157"/>
      <c r="B238" s="158"/>
      <c r="C238" s="191" t="s">
        <v>348</v>
      </c>
      <c r="D238" s="163"/>
      <c r="E238" s="164">
        <v>200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0"/>
      <c r="AA238" s="150"/>
      <c r="AB238" s="150"/>
      <c r="AC238" s="150"/>
      <c r="AD238" s="150"/>
      <c r="AE238" s="150"/>
      <c r="AF238" s="150"/>
      <c r="AG238" s="150" t="s">
        <v>146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ht="45" outlineLevel="1" x14ac:dyDescent="0.2">
      <c r="A239" s="173">
        <v>37</v>
      </c>
      <c r="B239" s="174" t="s">
        <v>349</v>
      </c>
      <c r="C239" s="190" t="s">
        <v>350</v>
      </c>
      <c r="D239" s="175" t="s">
        <v>351</v>
      </c>
      <c r="E239" s="176">
        <v>8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12</v>
      </c>
      <c r="M239" s="178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8" t="s">
        <v>215</v>
      </c>
      <c r="S239" s="178" t="s">
        <v>139</v>
      </c>
      <c r="T239" s="179" t="s">
        <v>139</v>
      </c>
      <c r="U239" s="161">
        <v>0.52</v>
      </c>
      <c r="V239" s="161">
        <f>ROUND(E239*U239,2)</f>
        <v>4.16</v>
      </c>
      <c r="W239" s="161"/>
      <c r="X239" s="161" t="s">
        <v>140</v>
      </c>
      <c r="Y239" s="161" t="s">
        <v>141</v>
      </c>
      <c r="Z239" s="150"/>
      <c r="AA239" s="150"/>
      <c r="AB239" s="150"/>
      <c r="AC239" s="150"/>
      <c r="AD239" s="150"/>
      <c r="AE239" s="150"/>
      <c r="AF239" s="150"/>
      <c r="AG239" s="150" t="s">
        <v>142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2" x14ac:dyDescent="0.2">
      <c r="A240" s="157"/>
      <c r="B240" s="158"/>
      <c r="C240" s="191" t="s">
        <v>352</v>
      </c>
      <c r="D240" s="163"/>
      <c r="E240" s="164">
        <v>8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0"/>
      <c r="AA240" s="150"/>
      <c r="AB240" s="150"/>
      <c r="AC240" s="150"/>
      <c r="AD240" s="150"/>
      <c r="AE240" s="150"/>
      <c r="AF240" s="150"/>
      <c r="AG240" s="150" t="s">
        <v>146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3">
        <v>38</v>
      </c>
      <c r="B241" s="174" t="s">
        <v>353</v>
      </c>
      <c r="C241" s="190" t="s">
        <v>354</v>
      </c>
      <c r="D241" s="175" t="s">
        <v>351</v>
      </c>
      <c r="E241" s="176">
        <v>41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12</v>
      </c>
      <c r="M241" s="178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8" t="s">
        <v>215</v>
      </c>
      <c r="S241" s="178" t="s">
        <v>139</v>
      </c>
      <c r="T241" s="179" t="s">
        <v>139</v>
      </c>
      <c r="U241" s="161">
        <v>0.25</v>
      </c>
      <c r="V241" s="161">
        <f>ROUND(E241*U241,2)</f>
        <v>10.25</v>
      </c>
      <c r="W241" s="161"/>
      <c r="X241" s="161" t="s">
        <v>140</v>
      </c>
      <c r="Y241" s="161" t="s">
        <v>141</v>
      </c>
      <c r="Z241" s="150"/>
      <c r="AA241" s="150"/>
      <c r="AB241" s="150"/>
      <c r="AC241" s="150"/>
      <c r="AD241" s="150"/>
      <c r="AE241" s="150"/>
      <c r="AF241" s="150"/>
      <c r="AG241" s="150" t="s">
        <v>142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2" x14ac:dyDescent="0.2">
      <c r="A242" s="157"/>
      <c r="B242" s="158"/>
      <c r="C242" s="191" t="s">
        <v>355</v>
      </c>
      <c r="D242" s="163"/>
      <c r="E242" s="164">
        <v>41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0"/>
      <c r="AA242" s="150"/>
      <c r="AB242" s="150"/>
      <c r="AC242" s="150"/>
      <c r="AD242" s="150"/>
      <c r="AE242" s="150"/>
      <c r="AF242" s="150"/>
      <c r="AG242" s="150" t="s">
        <v>146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22.5" outlineLevel="1" x14ac:dyDescent="0.2">
      <c r="A243" s="173">
        <v>39</v>
      </c>
      <c r="B243" s="174" t="s">
        <v>356</v>
      </c>
      <c r="C243" s="190" t="s">
        <v>357</v>
      </c>
      <c r="D243" s="175" t="s">
        <v>351</v>
      </c>
      <c r="E243" s="176">
        <v>2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12</v>
      </c>
      <c r="M243" s="178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8"/>
      <c r="S243" s="178" t="s">
        <v>177</v>
      </c>
      <c r="T243" s="179" t="s">
        <v>178</v>
      </c>
      <c r="U243" s="161">
        <v>0</v>
      </c>
      <c r="V243" s="161">
        <f>ROUND(E243*U243,2)</f>
        <v>0</v>
      </c>
      <c r="W243" s="161"/>
      <c r="X243" s="161" t="s">
        <v>358</v>
      </c>
      <c r="Y243" s="161" t="s">
        <v>141</v>
      </c>
      <c r="Z243" s="150"/>
      <c r="AA243" s="150"/>
      <c r="AB243" s="150"/>
      <c r="AC243" s="150"/>
      <c r="AD243" s="150"/>
      <c r="AE243" s="150"/>
      <c r="AF243" s="150"/>
      <c r="AG243" s="150" t="s">
        <v>359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2" x14ac:dyDescent="0.2">
      <c r="A244" s="157"/>
      <c r="B244" s="158"/>
      <c r="C244" s="191" t="s">
        <v>360</v>
      </c>
      <c r="D244" s="163"/>
      <c r="E244" s="164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0"/>
      <c r="AA244" s="150"/>
      <c r="AB244" s="150"/>
      <c r="AC244" s="150"/>
      <c r="AD244" s="150"/>
      <c r="AE244" s="150"/>
      <c r="AF244" s="150"/>
      <c r="AG244" s="150" t="s">
        <v>146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 x14ac:dyDescent="0.2">
      <c r="A245" s="157"/>
      <c r="B245" s="158"/>
      <c r="C245" s="191" t="s">
        <v>361</v>
      </c>
      <c r="D245" s="163"/>
      <c r="E245" s="164">
        <v>2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0"/>
      <c r="AA245" s="150"/>
      <c r="AB245" s="150"/>
      <c r="AC245" s="150"/>
      <c r="AD245" s="150"/>
      <c r="AE245" s="150"/>
      <c r="AF245" s="150"/>
      <c r="AG245" s="150" t="s">
        <v>146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73">
        <v>40</v>
      </c>
      <c r="B246" s="174" t="s">
        <v>362</v>
      </c>
      <c r="C246" s="190" t="s">
        <v>363</v>
      </c>
      <c r="D246" s="175" t="s">
        <v>351</v>
      </c>
      <c r="E246" s="176">
        <v>29</v>
      </c>
      <c r="F246" s="177"/>
      <c r="G246" s="178">
        <f>ROUND(E246*F246,2)</f>
        <v>0</v>
      </c>
      <c r="H246" s="177"/>
      <c r="I246" s="178">
        <f>ROUND(E246*H246,2)</f>
        <v>0</v>
      </c>
      <c r="J246" s="177"/>
      <c r="K246" s="178">
        <f>ROUND(E246*J246,2)</f>
        <v>0</v>
      </c>
      <c r="L246" s="178">
        <v>12</v>
      </c>
      <c r="M246" s="178">
        <f>G246*(1+L246/100)</f>
        <v>0</v>
      </c>
      <c r="N246" s="176">
        <v>0</v>
      </c>
      <c r="O246" s="176">
        <f>ROUND(E246*N246,2)</f>
        <v>0</v>
      </c>
      <c r="P246" s="176">
        <v>0</v>
      </c>
      <c r="Q246" s="176">
        <f>ROUND(E246*P246,2)</f>
        <v>0</v>
      </c>
      <c r="R246" s="178"/>
      <c r="S246" s="178" t="s">
        <v>177</v>
      </c>
      <c r="T246" s="179" t="s">
        <v>178</v>
      </c>
      <c r="U246" s="161">
        <v>0</v>
      </c>
      <c r="V246" s="161">
        <f>ROUND(E246*U246,2)</f>
        <v>0</v>
      </c>
      <c r="W246" s="161"/>
      <c r="X246" s="161" t="s">
        <v>358</v>
      </c>
      <c r="Y246" s="161" t="s">
        <v>141</v>
      </c>
      <c r="Z246" s="150"/>
      <c r="AA246" s="150"/>
      <c r="AB246" s="150"/>
      <c r="AC246" s="150"/>
      <c r="AD246" s="150"/>
      <c r="AE246" s="150"/>
      <c r="AF246" s="150"/>
      <c r="AG246" s="150" t="s">
        <v>359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2" x14ac:dyDescent="0.2">
      <c r="A247" s="157"/>
      <c r="B247" s="158"/>
      <c r="C247" s="191" t="s">
        <v>364</v>
      </c>
      <c r="D247" s="163"/>
      <c r="E247" s="164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0"/>
      <c r="AA247" s="150"/>
      <c r="AB247" s="150"/>
      <c r="AC247" s="150"/>
      <c r="AD247" s="150"/>
      <c r="AE247" s="150"/>
      <c r="AF247" s="150"/>
      <c r="AG247" s="150" t="s">
        <v>146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3" x14ac:dyDescent="0.2">
      <c r="A248" s="157"/>
      <c r="B248" s="158"/>
      <c r="C248" s="191" t="s">
        <v>365</v>
      </c>
      <c r="D248" s="163"/>
      <c r="E248" s="164">
        <v>29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0"/>
      <c r="AA248" s="150"/>
      <c r="AB248" s="150"/>
      <c r="AC248" s="150"/>
      <c r="AD248" s="150"/>
      <c r="AE248" s="150"/>
      <c r="AF248" s="150"/>
      <c r="AG248" s="150" t="s">
        <v>146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2.5" outlineLevel="1" x14ac:dyDescent="0.2">
      <c r="A249" s="173">
        <v>41</v>
      </c>
      <c r="B249" s="174" t="s">
        <v>366</v>
      </c>
      <c r="C249" s="190" t="s">
        <v>367</v>
      </c>
      <c r="D249" s="175" t="s">
        <v>351</v>
      </c>
      <c r="E249" s="176">
        <v>6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12</v>
      </c>
      <c r="M249" s="178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8"/>
      <c r="S249" s="178" t="s">
        <v>177</v>
      </c>
      <c r="T249" s="179" t="s">
        <v>178</v>
      </c>
      <c r="U249" s="161">
        <v>0</v>
      </c>
      <c r="V249" s="161">
        <f>ROUND(E249*U249,2)</f>
        <v>0</v>
      </c>
      <c r="W249" s="161"/>
      <c r="X249" s="161" t="s">
        <v>358</v>
      </c>
      <c r="Y249" s="161" t="s">
        <v>141</v>
      </c>
      <c r="Z249" s="150"/>
      <c r="AA249" s="150"/>
      <c r="AB249" s="150"/>
      <c r="AC249" s="150"/>
      <c r="AD249" s="150"/>
      <c r="AE249" s="150"/>
      <c r="AF249" s="150"/>
      <c r="AG249" s="150" t="s">
        <v>359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2" x14ac:dyDescent="0.2">
      <c r="A250" s="157"/>
      <c r="B250" s="158"/>
      <c r="C250" s="191" t="s">
        <v>368</v>
      </c>
      <c r="D250" s="163"/>
      <c r="E250" s="164"/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0"/>
      <c r="AA250" s="150"/>
      <c r="AB250" s="150"/>
      <c r="AC250" s="150"/>
      <c r="AD250" s="150"/>
      <c r="AE250" s="150"/>
      <c r="AF250" s="150"/>
      <c r="AG250" s="150" t="s">
        <v>146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3" x14ac:dyDescent="0.2">
      <c r="A251" s="157"/>
      <c r="B251" s="158"/>
      <c r="C251" s="191" t="s">
        <v>77</v>
      </c>
      <c r="D251" s="163"/>
      <c r="E251" s="164">
        <v>6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0"/>
      <c r="AA251" s="150"/>
      <c r="AB251" s="150"/>
      <c r="AC251" s="150"/>
      <c r="AD251" s="150"/>
      <c r="AE251" s="150"/>
      <c r="AF251" s="150"/>
      <c r="AG251" s="150" t="s">
        <v>146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.5" outlineLevel="1" x14ac:dyDescent="0.2">
      <c r="A252" s="173">
        <v>42</v>
      </c>
      <c r="B252" s="174" t="s">
        <v>356</v>
      </c>
      <c r="C252" s="190" t="s">
        <v>369</v>
      </c>
      <c r="D252" s="175" t="s">
        <v>351</v>
      </c>
      <c r="E252" s="176">
        <v>1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12</v>
      </c>
      <c r="M252" s="178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8"/>
      <c r="S252" s="178" t="s">
        <v>177</v>
      </c>
      <c r="T252" s="179" t="s">
        <v>178</v>
      </c>
      <c r="U252" s="161">
        <v>0</v>
      </c>
      <c r="V252" s="161">
        <f>ROUND(E252*U252,2)</f>
        <v>0</v>
      </c>
      <c r="W252" s="161"/>
      <c r="X252" s="161" t="s">
        <v>179</v>
      </c>
      <c r="Y252" s="161" t="s">
        <v>141</v>
      </c>
      <c r="Z252" s="150"/>
      <c r="AA252" s="150"/>
      <c r="AB252" s="150"/>
      <c r="AC252" s="150"/>
      <c r="AD252" s="150"/>
      <c r="AE252" s="150"/>
      <c r="AF252" s="150"/>
      <c r="AG252" s="150" t="s">
        <v>180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2" x14ac:dyDescent="0.2">
      <c r="A253" s="157"/>
      <c r="B253" s="158"/>
      <c r="C253" s="191" t="s">
        <v>370</v>
      </c>
      <c r="D253" s="163"/>
      <c r="E253" s="164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0"/>
      <c r="AA253" s="150"/>
      <c r="AB253" s="150"/>
      <c r="AC253" s="150"/>
      <c r="AD253" s="150"/>
      <c r="AE253" s="150"/>
      <c r="AF253" s="150"/>
      <c r="AG253" s="150" t="s">
        <v>146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3" x14ac:dyDescent="0.2">
      <c r="A254" s="157"/>
      <c r="B254" s="158"/>
      <c r="C254" s="191" t="s">
        <v>73</v>
      </c>
      <c r="D254" s="163"/>
      <c r="E254" s="164">
        <v>1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0"/>
      <c r="AA254" s="150"/>
      <c r="AB254" s="150"/>
      <c r="AC254" s="150"/>
      <c r="AD254" s="150"/>
      <c r="AE254" s="150"/>
      <c r="AF254" s="150"/>
      <c r="AG254" s="150" t="s">
        <v>146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 x14ac:dyDescent="0.2">
      <c r="A255" s="173">
        <v>43</v>
      </c>
      <c r="B255" s="174" t="s">
        <v>362</v>
      </c>
      <c r="C255" s="190" t="s">
        <v>371</v>
      </c>
      <c r="D255" s="175" t="s">
        <v>351</v>
      </c>
      <c r="E255" s="176">
        <v>1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12</v>
      </c>
      <c r="M255" s="178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8"/>
      <c r="S255" s="178" t="s">
        <v>177</v>
      </c>
      <c r="T255" s="179" t="s">
        <v>178</v>
      </c>
      <c r="U255" s="161">
        <v>0</v>
      </c>
      <c r="V255" s="161">
        <f>ROUND(E255*U255,2)</f>
        <v>0</v>
      </c>
      <c r="W255" s="161"/>
      <c r="X255" s="161" t="s">
        <v>179</v>
      </c>
      <c r="Y255" s="161" t="s">
        <v>141</v>
      </c>
      <c r="Z255" s="150"/>
      <c r="AA255" s="150"/>
      <c r="AB255" s="150"/>
      <c r="AC255" s="150"/>
      <c r="AD255" s="150"/>
      <c r="AE255" s="150"/>
      <c r="AF255" s="150"/>
      <c r="AG255" s="150" t="s">
        <v>180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2" x14ac:dyDescent="0.2">
      <c r="A256" s="157"/>
      <c r="B256" s="158"/>
      <c r="C256" s="191" t="s">
        <v>370</v>
      </c>
      <c r="D256" s="163"/>
      <c r="E256" s="164"/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0"/>
      <c r="AA256" s="150"/>
      <c r="AB256" s="150"/>
      <c r="AC256" s="150"/>
      <c r="AD256" s="150"/>
      <c r="AE256" s="150"/>
      <c r="AF256" s="150"/>
      <c r="AG256" s="150" t="s">
        <v>146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3" x14ac:dyDescent="0.2">
      <c r="A257" s="157"/>
      <c r="B257" s="158"/>
      <c r="C257" s="191" t="s">
        <v>73</v>
      </c>
      <c r="D257" s="163"/>
      <c r="E257" s="164">
        <v>1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0"/>
      <c r="AA257" s="150"/>
      <c r="AB257" s="150"/>
      <c r="AC257" s="150"/>
      <c r="AD257" s="150"/>
      <c r="AE257" s="150"/>
      <c r="AF257" s="150"/>
      <c r="AG257" s="150" t="s">
        <v>146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22.5" outlineLevel="1" x14ac:dyDescent="0.2">
      <c r="A258" s="173">
        <v>44</v>
      </c>
      <c r="B258" s="174" t="s">
        <v>366</v>
      </c>
      <c r="C258" s="190" t="s">
        <v>372</v>
      </c>
      <c r="D258" s="175" t="s">
        <v>351</v>
      </c>
      <c r="E258" s="176">
        <v>1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12</v>
      </c>
      <c r="M258" s="178">
        <f>G258*(1+L258/100)</f>
        <v>0</v>
      </c>
      <c r="N258" s="176">
        <v>0</v>
      </c>
      <c r="O258" s="176">
        <f>ROUND(E258*N258,2)</f>
        <v>0</v>
      </c>
      <c r="P258" s="176">
        <v>0</v>
      </c>
      <c r="Q258" s="176">
        <f>ROUND(E258*P258,2)</f>
        <v>0</v>
      </c>
      <c r="R258" s="178"/>
      <c r="S258" s="178" t="s">
        <v>177</v>
      </c>
      <c r="T258" s="179" t="s">
        <v>178</v>
      </c>
      <c r="U258" s="161">
        <v>0</v>
      </c>
      <c r="V258" s="161">
        <f>ROUND(E258*U258,2)</f>
        <v>0</v>
      </c>
      <c r="W258" s="161"/>
      <c r="X258" s="161" t="s">
        <v>179</v>
      </c>
      <c r="Y258" s="161" t="s">
        <v>141</v>
      </c>
      <c r="Z258" s="150"/>
      <c r="AA258" s="150"/>
      <c r="AB258" s="150"/>
      <c r="AC258" s="150"/>
      <c r="AD258" s="150"/>
      <c r="AE258" s="150"/>
      <c r="AF258" s="150"/>
      <c r="AG258" s="150" t="s">
        <v>180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2" x14ac:dyDescent="0.2">
      <c r="A259" s="157"/>
      <c r="B259" s="158"/>
      <c r="C259" s="191" t="s">
        <v>370</v>
      </c>
      <c r="D259" s="163"/>
      <c r="E259" s="164"/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0"/>
      <c r="AA259" s="150"/>
      <c r="AB259" s="150"/>
      <c r="AC259" s="150"/>
      <c r="AD259" s="150"/>
      <c r="AE259" s="150"/>
      <c r="AF259" s="150"/>
      <c r="AG259" s="150" t="s">
        <v>146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3" x14ac:dyDescent="0.2">
      <c r="A260" s="157"/>
      <c r="B260" s="158"/>
      <c r="C260" s="191" t="s">
        <v>73</v>
      </c>
      <c r="D260" s="163"/>
      <c r="E260" s="164">
        <v>1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0"/>
      <c r="AA260" s="150"/>
      <c r="AB260" s="150"/>
      <c r="AC260" s="150"/>
      <c r="AD260" s="150"/>
      <c r="AE260" s="150"/>
      <c r="AF260" s="150"/>
      <c r="AG260" s="150" t="s">
        <v>146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 x14ac:dyDescent="0.2">
      <c r="A261" s="173">
        <v>45</v>
      </c>
      <c r="B261" s="174" t="s">
        <v>373</v>
      </c>
      <c r="C261" s="190" t="s">
        <v>374</v>
      </c>
      <c r="D261" s="175" t="s">
        <v>351</v>
      </c>
      <c r="E261" s="176">
        <v>1</v>
      </c>
      <c r="F261" s="177"/>
      <c r="G261" s="178">
        <f>ROUND(E261*F261,2)</f>
        <v>0</v>
      </c>
      <c r="H261" s="177"/>
      <c r="I261" s="178">
        <f>ROUND(E261*H261,2)</f>
        <v>0</v>
      </c>
      <c r="J261" s="177"/>
      <c r="K261" s="178">
        <f>ROUND(E261*J261,2)</f>
        <v>0</v>
      </c>
      <c r="L261" s="178">
        <v>12</v>
      </c>
      <c r="M261" s="178">
        <f>G261*(1+L261/100)</f>
        <v>0</v>
      </c>
      <c r="N261" s="176">
        <v>0</v>
      </c>
      <c r="O261" s="176">
        <f>ROUND(E261*N261,2)</f>
        <v>0</v>
      </c>
      <c r="P261" s="176">
        <v>0</v>
      </c>
      <c r="Q261" s="176">
        <f>ROUND(E261*P261,2)</f>
        <v>0</v>
      </c>
      <c r="R261" s="178"/>
      <c r="S261" s="178" t="s">
        <v>177</v>
      </c>
      <c r="T261" s="179" t="s">
        <v>178</v>
      </c>
      <c r="U261" s="161">
        <v>0</v>
      </c>
      <c r="V261" s="161">
        <f>ROUND(E261*U261,2)</f>
        <v>0</v>
      </c>
      <c r="W261" s="161"/>
      <c r="X261" s="161" t="s">
        <v>179</v>
      </c>
      <c r="Y261" s="161" t="s">
        <v>141</v>
      </c>
      <c r="Z261" s="150"/>
      <c r="AA261" s="150"/>
      <c r="AB261" s="150"/>
      <c r="AC261" s="150"/>
      <c r="AD261" s="150"/>
      <c r="AE261" s="150"/>
      <c r="AF261" s="150"/>
      <c r="AG261" s="150" t="s">
        <v>180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2" x14ac:dyDescent="0.2">
      <c r="A262" s="157"/>
      <c r="B262" s="158"/>
      <c r="C262" s="191" t="s">
        <v>370</v>
      </c>
      <c r="D262" s="163"/>
      <c r="E262" s="164"/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0"/>
      <c r="AA262" s="150"/>
      <c r="AB262" s="150"/>
      <c r="AC262" s="150"/>
      <c r="AD262" s="150"/>
      <c r="AE262" s="150"/>
      <c r="AF262" s="150"/>
      <c r="AG262" s="150" t="s">
        <v>146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3" x14ac:dyDescent="0.2">
      <c r="A263" s="157"/>
      <c r="B263" s="158"/>
      <c r="C263" s="191" t="s">
        <v>73</v>
      </c>
      <c r="D263" s="163"/>
      <c r="E263" s="164">
        <v>1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0"/>
      <c r="AA263" s="150"/>
      <c r="AB263" s="150"/>
      <c r="AC263" s="150"/>
      <c r="AD263" s="150"/>
      <c r="AE263" s="150"/>
      <c r="AF263" s="150"/>
      <c r="AG263" s="150" t="s">
        <v>146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x14ac:dyDescent="0.2">
      <c r="A264" s="166" t="s">
        <v>133</v>
      </c>
      <c r="B264" s="167" t="s">
        <v>85</v>
      </c>
      <c r="C264" s="189" t="s">
        <v>86</v>
      </c>
      <c r="D264" s="168"/>
      <c r="E264" s="169"/>
      <c r="F264" s="170"/>
      <c r="G264" s="170">
        <f>SUMIF(AG265:AG289,"&lt;&gt;NOR",G265:G289)</f>
        <v>0</v>
      </c>
      <c r="H264" s="170"/>
      <c r="I264" s="170">
        <f>SUM(I265:I289)</f>
        <v>0</v>
      </c>
      <c r="J264" s="170"/>
      <c r="K264" s="170">
        <f>SUM(K265:K289)</f>
        <v>0</v>
      </c>
      <c r="L264" s="170"/>
      <c r="M264" s="170">
        <f>SUM(M265:M289)</f>
        <v>0</v>
      </c>
      <c r="N264" s="169"/>
      <c r="O264" s="169">
        <f>SUM(O265:O289)</f>
        <v>0</v>
      </c>
      <c r="P264" s="169"/>
      <c r="Q264" s="169">
        <f>SUM(Q265:Q289)</f>
        <v>41.800000000000004</v>
      </c>
      <c r="R264" s="170"/>
      <c r="S264" s="170"/>
      <c r="T264" s="171"/>
      <c r="U264" s="165"/>
      <c r="V264" s="165">
        <f>SUM(V265:V289)</f>
        <v>267.94</v>
      </c>
      <c r="W264" s="165"/>
      <c r="X264" s="165"/>
      <c r="Y264" s="165"/>
      <c r="AG264" t="s">
        <v>134</v>
      </c>
    </row>
    <row r="265" spans="1:60" outlineLevel="1" x14ac:dyDescent="0.2">
      <c r="A265" s="173">
        <v>46</v>
      </c>
      <c r="B265" s="174" t="s">
        <v>375</v>
      </c>
      <c r="C265" s="190" t="s">
        <v>376</v>
      </c>
      <c r="D265" s="175" t="s">
        <v>157</v>
      </c>
      <c r="E265" s="176">
        <v>0.72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12</v>
      </c>
      <c r="M265" s="178">
        <f>G265*(1+L265/100)</f>
        <v>0</v>
      </c>
      <c r="N265" s="176">
        <v>0</v>
      </c>
      <c r="O265" s="176">
        <f>ROUND(E265*N265,2)</f>
        <v>0</v>
      </c>
      <c r="P265" s="176">
        <v>2</v>
      </c>
      <c r="Q265" s="176">
        <f>ROUND(E265*P265,2)</f>
        <v>1.44</v>
      </c>
      <c r="R265" s="178" t="s">
        <v>377</v>
      </c>
      <c r="S265" s="178" t="s">
        <v>139</v>
      </c>
      <c r="T265" s="179" t="s">
        <v>139</v>
      </c>
      <c r="U265" s="161">
        <v>6.4359999999999999</v>
      </c>
      <c r="V265" s="161">
        <f>ROUND(E265*U265,2)</f>
        <v>4.63</v>
      </c>
      <c r="W265" s="161"/>
      <c r="X265" s="161" t="s">
        <v>140</v>
      </c>
      <c r="Y265" s="161" t="s">
        <v>141</v>
      </c>
      <c r="Z265" s="150"/>
      <c r="AA265" s="150"/>
      <c r="AB265" s="150"/>
      <c r="AC265" s="150"/>
      <c r="AD265" s="150"/>
      <c r="AE265" s="150"/>
      <c r="AF265" s="150"/>
      <c r="AG265" s="150" t="s">
        <v>142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 x14ac:dyDescent="0.2">
      <c r="A266" s="157"/>
      <c r="B266" s="158"/>
      <c r="C266" s="258" t="s">
        <v>378</v>
      </c>
      <c r="D266" s="259"/>
      <c r="E266" s="259"/>
      <c r="F266" s="259"/>
      <c r="G266" s="259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0"/>
      <c r="AA266" s="150"/>
      <c r="AB266" s="150"/>
      <c r="AC266" s="150"/>
      <c r="AD266" s="150"/>
      <c r="AE266" s="150"/>
      <c r="AF266" s="150"/>
      <c r="AG266" s="150" t="s">
        <v>144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2" x14ac:dyDescent="0.2">
      <c r="A267" s="157"/>
      <c r="B267" s="158"/>
      <c r="C267" s="191" t="s">
        <v>379</v>
      </c>
      <c r="D267" s="163"/>
      <c r="E267" s="164">
        <v>0.72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0"/>
      <c r="AA267" s="150"/>
      <c r="AB267" s="150"/>
      <c r="AC267" s="150"/>
      <c r="AD267" s="150"/>
      <c r="AE267" s="150"/>
      <c r="AF267" s="150"/>
      <c r="AG267" s="150" t="s">
        <v>146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ht="22.5" outlineLevel="1" x14ac:dyDescent="0.2">
      <c r="A268" s="173">
        <v>47</v>
      </c>
      <c r="B268" s="174" t="s">
        <v>380</v>
      </c>
      <c r="C268" s="190" t="s">
        <v>381</v>
      </c>
      <c r="D268" s="175" t="s">
        <v>157</v>
      </c>
      <c r="E268" s="176">
        <v>7.4978999999999996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12</v>
      </c>
      <c r="M268" s="178">
        <f>G268*(1+L268/100)</f>
        <v>0</v>
      </c>
      <c r="N268" s="176">
        <v>0</v>
      </c>
      <c r="O268" s="176">
        <f>ROUND(E268*N268,2)</f>
        <v>0</v>
      </c>
      <c r="P268" s="176">
        <v>2.2000000000000002</v>
      </c>
      <c r="Q268" s="176">
        <f>ROUND(E268*P268,2)</f>
        <v>16.5</v>
      </c>
      <c r="R268" s="178" t="s">
        <v>377</v>
      </c>
      <c r="S268" s="178" t="s">
        <v>139</v>
      </c>
      <c r="T268" s="179" t="s">
        <v>139</v>
      </c>
      <c r="U268" s="161">
        <v>7.1950000000000003</v>
      </c>
      <c r="V268" s="161">
        <f>ROUND(E268*U268,2)</f>
        <v>53.95</v>
      </c>
      <c r="W268" s="161"/>
      <c r="X268" s="161" t="s">
        <v>140</v>
      </c>
      <c r="Y268" s="161" t="s">
        <v>141</v>
      </c>
      <c r="Z268" s="150"/>
      <c r="AA268" s="150"/>
      <c r="AB268" s="150"/>
      <c r="AC268" s="150"/>
      <c r="AD268" s="150"/>
      <c r="AE268" s="150"/>
      <c r="AF268" s="150"/>
      <c r="AG268" s="150" t="s">
        <v>142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2" x14ac:dyDescent="0.2">
      <c r="A269" s="157"/>
      <c r="B269" s="158"/>
      <c r="C269" s="191" t="s">
        <v>382</v>
      </c>
      <c r="D269" s="163"/>
      <c r="E269" s="164">
        <v>1.458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0"/>
      <c r="AA269" s="150"/>
      <c r="AB269" s="150"/>
      <c r="AC269" s="150"/>
      <c r="AD269" s="150"/>
      <c r="AE269" s="150"/>
      <c r="AF269" s="150"/>
      <c r="AG269" s="150" t="s">
        <v>146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 x14ac:dyDescent="0.2">
      <c r="A270" s="157"/>
      <c r="B270" s="158"/>
      <c r="C270" s="191" t="s">
        <v>383</v>
      </c>
      <c r="D270" s="163"/>
      <c r="E270" s="164">
        <v>6.0399000000000003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0"/>
      <c r="AA270" s="150"/>
      <c r="AB270" s="150"/>
      <c r="AC270" s="150"/>
      <c r="AD270" s="150"/>
      <c r="AE270" s="150"/>
      <c r="AF270" s="150"/>
      <c r="AG270" s="150" t="s">
        <v>146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3">
        <v>48</v>
      </c>
      <c r="B271" s="174" t="s">
        <v>384</v>
      </c>
      <c r="C271" s="190" t="s">
        <v>385</v>
      </c>
      <c r="D271" s="175" t="s">
        <v>157</v>
      </c>
      <c r="E271" s="176">
        <v>0.9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12</v>
      </c>
      <c r="M271" s="178">
        <f>G271*(1+L271/100)</f>
        <v>0</v>
      </c>
      <c r="N271" s="176">
        <v>0</v>
      </c>
      <c r="O271" s="176">
        <f>ROUND(E271*N271,2)</f>
        <v>0</v>
      </c>
      <c r="P271" s="176">
        <v>2.2000000000000002</v>
      </c>
      <c r="Q271" s="176">
        <f>ROUND(E271*P271,2)</f>
        <v>1.98</v>
      </c>
      <c r="R271" s="178" t="s">
        <v>377</v>
      </c>
      <c r="S271" s="178" t="s">
        <v>139</v>
      </c>
      <c r="T271" s="179" t="s">
        <v>139</v>
      </c>
      <c r="U271" s="161">
        <v>5.867</v>
      </c>
      <c r="V271" s="161">
        <f>ROUND(E271*U271,2)</f>
        <v>5.28</v>
      </c>
      <c r="W271" s="161"/>
      <c r="X271" s="161" t="s">
        <v>140</v>
      </c>
      <c r="Y271" s="161" t="s">
        <v>141</v>
      </c>
      <c r="Z271" s="150"/>
      <c r="AA271" s="150"/>
      <c r="AB271" s="150"/>
      <c r="AC271" s="150"/>
      <c r="AD271" s="150"/>
      <c r="AE271" s="150"/>
      <c r="AF271" s="150"/>
      <c r="AG271" s="150" t="s">
        <v>142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 x14ac:dyDescent="0.2">
      <c r="A272" s="157"/>
      <c r="B272" s="158"/>
      <c r="C272" s="191" t="s">
        <v>386</v>
      </c>
      <c r="D272" s="163"/>
      <c r="E272" s="164">
        <v>0.9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0"/>
      <c r="AA272" s="150"/>
      <c r="AB272" s="150"/>
      <c r="AC272" s="150"/>
      <c r="AD272" s="150"/>
      <c r="AE272" s="150"/>
      <c r="AF272" s="150"/>
      <c r="AG272" s="150" t="s">
        <v>146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3">
        <v>49</v>
      </c>
      <c r="B273" s="174" t="s">
        <v>387</v>
      </c>
      <c r="C273" s="190" t="s">
        <v>388</v>
      </c>
      <c r="D273" s="175" t="s">
        <v>137</v>
      </c>
      <c r="E273" s="176">
        <v>17.702999999999999</v>
      </c>
      <c r="F273" s="177"/>
      <c r="G273" s="178">
        <f>ROUND(E273*F273,2)</f>
        <v>0</v>
      </c>
      <c r="H273" s="177"/>
      <c r="I273" s="178">
        <f>ROUND(E273*H273,2)</f>
        <v>0</v>
      </c>
      <c r="J273" s="177"/>
      <c r="K273" s="178">
        <f>ROUND(E273*J273,2)</f>
        <v>0</v>
      </c>
      <c r="L273" s="178">
        <v>12</v>
      </c>
      <c r="M273" s="178">
        <f>G273*(1+L273/100)</f>
        <v>0</v>
      </c>
      <c r="N273" s="176">
        <v>0</v>
      </c>
      <c r="O273" s="176">
        <f>ROUND(E273*N273,2)</f>
        <v>0</v>
      </c>
      <c r="P273" s="176">
        <v>0</v>
      </c>
      <c r="Q273" s="176">
        <f>ROUND(E273*P273,2)</f>
        <v>0</v>
      </c>
      <c r="R273" s="178" t="s">
        <v>377</v>
      </c>
      <c r="S273" s="178" t="s">
        <v>139</v>
      </c>
      <c r="T273" s="179" t="s">
        <v>139</v>
      </c>
      <c r="U273" s="161">
        <v>2.347</v>
      </c>
      <c r="V273" s="161">
        <f>ROUND(E273*U273,2)</f>
        <v>41.55</v>
      </c>
      <c r="W273" s="161"/>
      <c r="X273" s="161" t="s">
        <v>140</v>
      </c>
      <c r="Y273" s="161" t="s">
        <v>141</v>
      </c>
      <c r="Z273" s="150"/>
      <c r="AA273" s="150"/>
      <c r="AB273" s="150"/>
      <c r="AC273" s="150"/>
      <c r="AD273" s="150"/>
      <c r="AE273" s="150"/>
      <c r="AF273" s="150"/>
      <c r="AG273" s="150" t="s">
        <v>142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2" x14ac:dyDescent="0.2">
      <c r="A274" s="157"/>
      <c r="B274" s="158"/>
      <c r="C274" s="258" t="s">
        <v>389</v>
      </c>
      <c r="D274" s="259"/>
      <c r="E274" s="259"/>
      <c r="F274" s="259"/>
      <c r="G274" s="259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0"/>
      <c r="AA274" s="150"/>
      <c r="AB274" s="150"/>
      <c r="AC274" s="150"/>
      <c r="AD274" s="150"/>
      <c r="AE274" s="150"/>
      <c r="AF274" s="150"/>
      <c r="AG274" s="150" t="s">
        <v>144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2" x14ac:dyDescent="0.2">
      <c r="A275" s="157"/>
      <c r="B275" s="158"/>
      <c r="C275" s="262" t="s">
        <v>390</v>
      </c>
      <c r="D275" s="263"/>
      <c r="E275" s="263"/>
      <c r="F275" s="263"/>
      <c r="G275" s="263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0"/>
      <c r="AA275" s="150"/>
      <c r="AB275" s="150"/>
      <c r="AC275" s="150"/>
      <c r="AD275" s="150"/>
      <c r="AE275" s="150"/>
      <c r="AF275" s="150"/>
      <c r="AG275" s="150" t="s">
        <v>200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2" x14ac:dyDescent="0.2">
      <c r="A276" s="157"/>
      <c r="B276" s="158"/>
      <c r="C276" s="191" t="s">
        <v>391</v>
      </c>
      <c r="D276" s="163"/>
      <c r="E276" s="164"/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0"/>
      <c r="AA276" s="150"/>
      <c r="AB276" s="150"/>
      <c r="AC276" s="150"/>
      <c r="AD276" s="150"/>
      <c r="AE276" s="150"/>
      <c r="AF276" s="150"/>
      <c r="AG276" s="150" t="s">
        <v>146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 x14ac:dyDescent="0.2">
      <c r="A277" s="157"/>
      <c r="B277" s="158"/>
      <c r="C277" s="191" t="s">
        <v>392</v>
      </c>
      <c r="D277" s="163"/>
      <c r="E277" s="164">
        <v>17.702999999999999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0"/>
      <c r="AA277" s="150"/>
      <c r="AB277" s="150"/>
      <c r="AC277" s="150"/>
      <c r="AD277" s="150"/>
      <c r="AE277" s="150"/>
      <c r="AF277" s="150"/>
      <c r="AG277" s="150" t="s">
        <v>146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2.5" outlineLevel="1" x14ac:dyDescent="0.2">
      <c r="A278" s="173">
        <v>50</v>
      </c>
      <c r="B278" s="174" t="s">
        <v>393</v>
      </c>
      <c r="C278" s="190" t="s">
        <v>394</v>
      </c>
      <c r="D278" s="175" t="s">
        <v>351</v>
      </c>
      <c r="E278" s="176">
        <v>4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12</v>
      </c>
      <c r="M278" s="178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8" t="s">
        <v>377</v>
      </c>
      <c r="S278" s="178" t="s">
        <v>139</v>
      </c>
      <c r="T278" s="179" t="s">
        <v>139</v>
      </c>
      <c r="U278" s="161">
        <v>0.13500000000000001</v>
      </c>
      <c r="V278" s="161">
        <f>ROUND(E278*U278,2)</f>
        <v>0.54</v>
      </c>
      <c r="W278" s="161"/>
      <c r="X278" s="161" t="s">
        <v>140</v>
      </c>
      <c r="Y278" s="161" t="s">
        <v>141</v>
      </c>
      <c r="Z278" s="150"/>
      <c r="AA278" s="150"/>
      <c r="AB278" s="150"/>
      <c r="AC278" s="150"/>
      <c r="AD278" s="150"/>
      <c r="AE278" s="150"/>
      <c r="AF278" s="150"/>
      <c r="AG278" s="150" t="s">
        <v>142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2" x14ac:dyDescent="0.2">
      <c r="A279" s="157"/>
      <c r="B279" s="158"/>
      <c r="C279" s="191" t="s">
        <v>395</v>
      </c>
      <c r="D279" s="163"/>
      <c r="E279" s="164"/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0"/>
      <c r="AA279" s="150"/>
      <c r="AB279" s="150"/>
      <c r="AC279" s="150"/>
      <c r="AD279" s="150"/>
      <c r="AE279" s="150"/>
      <c r="AF279" s="150"/>
      <c r="AG279" s="150" t="s">
        <v>146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3" x14ac:dyDescent="0.2">
      <c r="A280" s="157"/>
      <c r="B280" s="158"/>
      <c r="C280" s="191" t="s">
        <v>396</v>
      </c>
      <c r="D280" s="163"/>
      <c r="E280" s="164">
        <v>4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0"/>
      <c r="AA280" s="150"/>
      <c r="AB280" s="150"/>
      <c r="AC280" s="150"/>
      <c r="AD280" s="150"/>
      <c r="AE280" s="150"/>
      <c r="AF280" s="150"/>
      <c r="AG280" s="150" t="s">
        <v>146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73">
        <v>51</v>
      </c>
      <c r="B281" s="174" t="s">
        <v>397</v>
      </c>
      <c r="C281" s="190" t="s">
        <v>398</v>
      </c>
      <c r="D281" s="175" t="s">
        <v>351</v>
      </c>
      <c r="E281" s="176">
        <v>41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12</v>
      </c>
      <c r="M281" s="178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8" t="s">
        <v>377</v>
      </c>
      <c r="S281" s="178" t="s">
        <v>139</v>
      </c>
      <c r="T281" s="179" t="s">
        <v>139</v>
      </c>
      <c r="U281" s="161">
        <v>0.15</v>
      </c>
      <c r="V281" s="161">
        <f>ROUND(E281*U281,2)</f>
        <v>6.15</v>
      </c>
      <c r="W281" s="161"/>
      <c r="X281" s="161" t="s">
        <v>140</v>
      </c>
      <c r="Y281" s="161" t="s">
        <v>141</v>
      </c>
      <c r="Z281" s="150"/>
      <c r="AA281" s="150"/>
      <c r="AB281" s="150"/>
      <c r="AC281" s="150"/>
      <c r="AD281" s="150"/>
      <c r="AE281" s="150"/>
      <c r="AF281" s="150"/>
      <c r="AG281" s="150" t="s">
        <v>142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2" x14ac:dyDescent="0.2">
      <c r="A282" s="157"/>
      <c r="B282" s="158"/>
      <c r="C282" s="191" t="s">
        <v>399</v>
      </c>
      <c r="D282" s="163"/>
      <c r="E282" s="164"/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0"/>
      <c r="AA282" s="150"/>
      <c r="AB282" s="150"/>
      <c r="AC282" s="150"/>
      <c r="AD282" s="150"/>
      <c r="AE282" s="150"/>
      <c r="AF282" s="150"/>
      <c r="AG282" s="150" t="s">
        <v>146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3" x14ac:dyDescent="0.2">
      <c r="A283" s="157"/>
      <c r="B283" s="158"/>
      <c r="C283" s="191" t="s">
        <v>400</v>
      </c>
      <c r="D283" s="163"/>
      <c r="E283" s="164">
        <v>41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0"/>
      <c r="AA283" s="150"/>
      <c r="AB283" s="150"/>
      <c r="AC283" s="150"/>
      <c r="AD283" s="150"/>
      <c r="AE283" s="150"/>
      <c r="AF283" s="150"/>
      <c r="AG283" s="150" t="s">
        <v>146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ht="22.5" outlineLevel="1" x14ac:dyDescent="0.2">
      <c r="A284" s="173">
        <v>52</v>
      </c>
      <c r="B284" s="174" t="s">
        <v>401</v>
      </c>
      <c r="C284" s="190" t="s">
        <v>402</v>
      </c>
      <c r="D284" s="175" t="s">
        <v>137</v>
      </c>
      <c r="E284" s="176">
        <v>299.70299999999997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12</v>
      </c>
      <c r="M284" s="178">
        <f>G284*(1+L284/100)</f>
        <v>0</v>
      </c>
      <c r="N284" s="176">
        <v>0</v>
      </c>
      <c r="O284" s="176">
        <f>ROUND(E284*N284,2)</f>
        <v>0</v>
      </c>
      <c r="P284" s="176">
        <v>5.8999999999999997E-2</v>
      </c>
      <c r="Q284" s="176">
        <f>ROUND(E284*P284,2)</f>
        <v>17.68</v>
      </c>
      <c r="R284" s="178" t="s">
        <v>377</v>
      </c>
      <c r="S284" s="178" t="s">
        <v>139</v>
      </c>
      <c r="T284" s="179" t="s">
        <v>139</v>
      </c>
      <c r="U284" s="161">
        <v>0.3</v>
      </c>
      <c r="V284" s="161">
        <f>ROUND(E284*U284,2)</f>
        <v>89.91</v>
      </c>
      <c r="W284" s="161"/>
      <c r="X284" s="161" t="s">
        <v>140</v>
      </c>
      <c r="Y284" s="161" t="s">
        <v>141</v>
      </c>
      <c r="Z284" s="150"/>
      <c r="AA284" s="150"/>
      <c r="AB284" s="150"/>
      <c r="AC284" s="150"/>
      <c r="AD284" s="150"/>
      <c r="AE284" s="150"/>
      <c r="AF284" s="150"/>
      <c r="AG284" s="150" t="s">
        <v>142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2" x14ac:dyDescent="0.2">
      <c r="A285" s="157"/>
      <c r="B285" s="158"/>
      <c r="C285" s="191" t="s">
        <v>403</v>
      </c>
      <c r="D285" s="163"/>
      <c r="E285" s="164">
        <v>17.702999999999999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0"/>
      <c r="AA285" s="150"/>
      <c r="AB285" s="150"/>
      <c r="AC285" s="150"/>
      <c r="AD285" s="150"/>
      <c r="AE285" s="150"/>
      <c r="AF285" s="150"/>
      <c r="AG285" s="150" t="s">
        <v>146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3" x14ac:dyDescent="0.2">
      <c r="A286" s="157"/>
      <c r="B286" s="158"/>
      <c r="C286" s="191" t="s">
        <v>404</v>
      </c>
      <c r="D286" s="163"/>
      <c r="E286" s="164">
        <v>282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0"/>
      <c r="AA286" s="150"/>
      <c r="AB286" s="150"/>
      <c r="AC286" s="150"/>
      <c r="AD286" s="150"/>
      <c r="AE286" s="150"/>
      <c r="AF286" s="150"/>
      <c r="AG286" s="150" t="s">
        <v>146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3">
        <v>53</v>
      </c>
      <c r="B287" s="174" t="s">
        <v>405</v>
      </c>
      <c r="C287" s="190" t="s">
        <v>406</v>
      </c>
      <c r="D287" s="175" t="s">
        <v>137</v>
      </c>
      <c r="E287" s="176">
        <v>299.70299999999997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12</v>
      </c>
      <c r="M287" s="178">
        <f>G287*(1+L287/100)</f>
        <v>0</v>
      </c>
      <c r="N287" s="176">
        <v>0</v>
      </c>
      <c r="O287" s="176">
        <f>ROUND(E287*N287,2)</f>
        <v>0</v>
      </c>
      <c r="P287" s="176">
        <v>1.4E-2</v>
      </c>
      <c r="Q287" s="176">
        <f>ROUND(E287*P287,2)</f>
        <v>4.2</v>
      </c>
      <c r="R287" s="178" t="s">
        <v>377</v>
      </c>
      <c r="S287" s="178" t="s">
        <v>139</v>
      </c>
      <c r="T287" s="179" t="s">
        <v>139</v>
      </c>
      <c r="U287" s="161">
        <v>0.22</v>
      </c>
      <c r="V287" s="161">
        <f>ROUND(E287*U287,2)</f>
        <v>65.930000000000007</v>
      </c>
      <c r="W287" s="161"/>
      <c r="X287" s="161" t="s">
        <v>140</v>
      </c>
      <c r="Y287" s="161" t="s">
        <v>141</v>
      </c>
      <c r="Z287" s="150"/>
      <c r="AA287" s="150"/>
      <c r="AB287" s="150"/>
      <c r="AC287" s="150"/>
      <c r="AD287" s="150"/>
      <c r="AE287" s="150"/>
      <c r="AF287" s="150"/>
      <c r="AG287" s="150" t="s">
        <v>198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">
      <c r="A288" s="157"/>
      <c r="B288" s="158"/>
      <c r="C288" s="191" t="s">
        <v>403</v>
      </c>
      <c r="D288" s="163"/>
      <c r="E288" s="164">
        <v>17.702999999999999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0"/>
      <c r="AA288" s="150"/>
      <c r="AB288" s="150"/>
      <c r="AC288" s="150"/>
      <c r="AD288" s="150"/>
      <c r="AE288" s="150"/>
      <c r="AF288" s="150"/>
      <c r="AG288" s="150" t="s">
        <v>146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 x14ac:dyDescent="0.2">
      <c r="A289" s="157"/>
      <c r="B289" s="158"/>
      <c r="C289" s="191" t="s">
        <v>404</v>
      </c>
      <c r="D289" s="163"/>
      <c r="E289" s="164">
        <v>282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0"/>
      <c r="AA289" s="150"/>
      <c r="AB289" s="150"/>
      <c r="AC289" s="150"/>
      <c r="AD289" s="150"/>
      <c r="AE289" s="150"/>
      <c r="AF289" s="150"/>
      <c r="AG289" s="150" t="s">
        <v>146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x14ac:dyDescent="0.2">
      <c r="A290" s="166" t="s">
        <v>133</v>
      </c>
      <c r="B290" s="167" t="s">
        <v>87</v>
      </c>
      <c r="C290" s="189" t="s">
        <v>88</v>
      </c>
      <c r="D290" s="168"/>
      <c r="E290" s="169"/>
      <c r="F290" s="170"/>
      <c r="G290" s="170">
        <f>SUMIF(AG291:AG292,"&lt;&gt;NOR",G291:G292)</f>
        <v>0</v>
      </c>
      <c r="H290" s="170"/>
      <c r="I290" s="170">
        <f>SUM(I291:I292)</f>
        <v>0</v>
      </c>
      <c r="J290" s="170"/>
      <c r="K290" s="170">
        <f>SUM(K291:K292)</f>
        <v>0</v>
      </c>
      <c r="L290" s="170"/>
      <c r="M290" s="170">
        <f>SUM(M291:M292)</f>
        <v>0</v>
      </c>
      <c r="N290" s="169"/>
      <c r="O290" s="169">
        <f>SUM(O291:O292)</f>
        <v>0</v>
      </c>
      <c r="P290" s="169"/>
      <c r="Q290" s="169">
        <f>SUM(Q291:Q292)</f>
        <v>0</v>
      </c>
      <c r="R290" s="170"/>
      <c r="S290" s="170"/>
      <c r="T290" s="171"/>
      <c r="U290" s="165"/>
      <c r="V290" s="165">
        <f>SUM(V291:V292)</f>
        <v>371.61</v>
      </c>
      <c r="W290" s="165"/>
      <c r="X290" s="165"/>
      <c r="Y290" s="165"/>
      <c r="AG290" t="s">
        <v>134</v>
      </c>
    </row>
    <row r="291" spans="1:60" ht="22.5" outlineLevel="1" x14ac:dyDescent="0.2">
      <c r="A291" s="173">
        <v>54</v>
      </c>
      <c r="B291" s="174" t="s">
        <v>407</v>
      </c>
      <c r="C291" s="190" t="s">
        <v>408</v>
      </c>
      <c r="D291" s="175" t="s">
        <v>409</v>
      </c>
      <c r="E291" s="176">
        <v>144.20076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12</v>
      </c>
      <c r="M291" s="178">
        <f>G291*(1+L291/100)</f>
        <v>0</v>
      </c>
      <c r="N291" s="176">
        <v>0</v>
      </c>
      <c r="O291" s="176">
        <f>ROUND(E291*N291,2)</f>
        <v>0</v>
      </c>
      <c r="P291" s="176">
        <v>0</v>
      </c>
      <c r="Q291" s="176">
        <f>ROUND(E291*P291,2)</f>
        <v>0</v>
      </c>
      <c r="R291" s="178" t="s">
        <v>268</v>
      </c>
      <c r="S291" s="178" t="s">
        <v>139</v>
      </c>
      <c r="T291" s="179" t="s">
        <v>139</v>
      </c>
      <c r="U291" s="161">
        <v>2.577</v>
      </c>
      <c r="V291" s="161">
        <f>ROUND(E291*U291,2)</f>
        <v>371.61</v>
      </c>
      <c r="W291" s="161"/>
      <c r="X291" s="161" t="s">
        <v>410</v>
      </c>
      <c r="Y291" s="161" t="s">
        <v>141</v>
      </c>
      <c r="Z291" s="150"/>
      <c r="AA291" s="150"/>
      <c r="AB291" s="150"/>
      <c r="AC291" s="150"/>
      <c r="AD291" s="150"/>
      <c r="AE291" s="150"/>
      <c r="AF291" s="150"/>
      <c r="AG291" s="150" t="s">
        <v>411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2" x14ac:dyDescent="0.2">
      <c r="A292" s="157"/>
      <c r="B292" s="158"/>
      <c r="C292" s="258" t="s">
        <v>412</v>
      </c>
      <c r="D292" s="259"/>
      <c r="E292" s="259"/>
      <c r="F292" s="259"/>
      <c r="G292" s="259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0"/>
      <c r="AA292" s="150"/>
      <c r="AB292" s="150"/>
      <c r="AC292" s="150"/>
      <c r="AD292" s="150"/>
      <c r="AE292" s="150"/>
      <c r="AF292" s="150"/>
      <c r="AG292" s="150" t="s">
        <v>144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x14ac:dyDescent="0.2">
      <c r="A293" s="166" t="s">
        <v>133</v>
      </c>
      <c r="B293" s="167" t="s">
        <v>89</v>
      </c>
      <c r="C293" s="189" t="s">
        <v>90</v>
      </c>
      <c r="D293" s="168"/>
      <c r="E293" s="169"/>
      <c r="F293" s="170"/>
      <c r="G293" s="170">
        <f>SUMIF(AG294:AG305,"&lt;&gt;NOR",G294:G305)</f>
        <v>0</v>
      </c>
      <c r="H293" s="170"/>
      <c r="I293" s="170">
        <f>SUM(I294:I305)</f>
        <v>0</v>
      </c>
      <c r="J293" s="170"/>
      <c r="K293" s="170">
        <f>SUM(K294:K305)</f>
        <v>0</v>
      </c>
      <c r="L293" s="170"/>
      <c r="M293" s="170">
        <f>SUM(M294:M305)</f>
        <v>0</v>
      </c>
      <c r="N293" s="169"/>
      <c r="O293" s="169">
        <f>SUM(O294:O305)</f>
        <v>0</v>
      </c>
      <c r="P293" s="169"/>
      <c r="Q293" s="169">
        <f>SUM(Q294:Q305)</f>
        <v>0</v>
      </c>
      <c r="R293" s="170"/>
      <c r="S293" s="170"/>
      <c r="T293" s="171"/>
      <c r="U293" s="165"/>
      <c r="V293" s="165">
        <f>SUM(V294:V305)</f>
        <v>14.15</v>
      </c>
      <c r="W293" s="165"/>
      <c r="X293" s="165"/>
      <c r="Y293" s="165"/>
      <c r="AG293" t="s">
        <v>134</v>
      </c>
    </row>
    <row r="294" spans="1:60" ht="22.5" outlineLevel="1" x14ac:dyDescent="0.2">
      <c r="A294" s="173">
        <v>55</v>
      </c>
      <c r="B294" s="174" t="s">
        <v>413</v>
      </c>
      <c r="C294" s="190" t="s">
        <v>414</v>
      </c>
      <c r="D294" s="175" t="s">
        <v>137</v>
      </c>
      <c r="E294" s="176">
        <v>53.178600000000003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12</v>
      </c>
      <c r="M294" s="178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8" t="s">
        <v>415</v>
      </c>
      <c r="S294" s="178" t="s">
        <v>139</v>
      </c>
      <c r="T294" s="179" t="s">
        <v>139</v>
      </c>
      <c r="U294" s="161">
        <v>0.26600000000000001</v>
      </c>
      <c r="V294" s="161">
        <f>ROUND(E294*U294,2)</f>
        <v>14.15</v>
      </c>
      <c r="W294" s="161"/>
      <c r="X294" s="161" t="s">
        <v>140</v>
      </c>
      <c r="Y294" s="161" t="s">
        <v>141</v>
      </c>
      <c r="Z294" s="150"/>
      <c r="AA294" s="150"/>
      <c r="AB294" s="150"/>
      <c r="AC294" s="150"/>
      <c r="AD294" s="150"/>
      <c r="AE294" s="150"/>
      <c r="AF294" s="150"/>
      <c r="AG294" s="150" t="s">
        <v>416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2" x14ac:dyDescent="0.2">
      <c r="A295" s="157"/>
      <c r="B295" s="158"/>
      <c r="C295" s="260" t="s">
        <v>417</v>
      </c>
      <c r="D295" s="261"/>
      <c r="E295" s="261"/>
      <c r="F295" s="261"/>
      <c r="G295" s="2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0"/>
      <c r="AA295" s="150"/>
      <c r="AB295" s="150"/>
      <c r="AC295" s="150"/>
      <c r="AD295" s="150"/>
      <c r="AE295" s="150"/>
      <c r="AF295" s="150"/>
      <c r="AG295" s="150" t="s">
        <v>200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 x14ac:dyDescent="0.2">
      <c r="A296" s="157"/>
      <c r="B296" s="158"/>
      <c r="C296" s="262" t="s">
        <v>418</v>
      </c>
      <c r="D296" s="263"/>
      <c r="E296" s="263"/>
      <c r="F296" s="263"/>
      <c r="G296" s="263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0"/>
      <c r="AA296" s="150"/>
      <c r="AB296" s="150"/>
      <c r="AC296" s="150"/>
      <c r="AD296" s="150"/>
      <c r="AE296" s="150"/>
      <c r="AF296" s="150"/>
      <c r="AG296" s="150" t="s">
        <v>200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2" x14ac:dyDescent="0.2">
      <c r="A297" s="157"/>
      <c r="B297" s="158"/>
      <c r="C297" s="191" t="s">
        <v>419</v>
      </c>
      <c r="D297" s="163"/>
      <c r="E297" s="164">
        <v>17.064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0"/>
      <c r="AA297" s="150"/>
      <c r="AB297" s="150"/>
      <c r="AC297" s="150"/>
      <c r="AD297" s="150"/>
      <c r="AE297" s="150"/>
      <c r="AF297" s="150"/>
      <c r="AG297" s="150" t="s">
        <v>146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3" x14ac:dyDescent="0.2">
      <c r="A298" s="157"/>
      <c r="B298" s="158"/>
      <c r="C298" s="191" t="s">
        <v>420</v>
      </c>
      <c r="D298" s="163"/>
      <c r="E298" s="164">
        <v>2.5596000000000001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0"/>
      <c r="AA298" s="150"/>
      <c r="AB298" s="150"/>
      <c r="AC298" s="150"/>
      <c r="AD298" s="150"/>
      <c r="AE298" s="150"/>
      <c r="AF298" s="150"/>
      <c r="AG298" s="150" t="s">
        <v>146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3" x14ac:dyDescent="0.2">
      <c r="A299" s="157"/>
      <c r="B299" s="158"/>
      <c r="C299" s="191" t="s">
        <v>191</v>
      </c>
      <c r="D299" s="163"/>
      <c r="E299" s="164">
        <v>33.555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0"/>
      <c r="AA299" s="150"/>
      <c r="AB299" s="150"/>
      <c r="AC299" s="150"/>
      <c r="AD299" s="150"/>
      <c r="AE299" s="150"/>
      <c r="AF299" s="150"/>
      <c r="AG299" s="150" t="s">
        <v>146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3">
        <v>56</v>
      </c>
      <c r="B300" s="174" t="s">
        <v>421</v>
      </c>
      <c r="C300" s="190" t="s">
        <v>422</v>
      </c>
      <c r="D300" s="175" t="s">
        <v>137</v>
      </c>
      <c r="E300" s="176">
        <v>122.79300000000001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12</v>
      </c>
      <c r="M300" s="178">
        <f>G300*(1+L300/100)</f>
        <v>0</v>
      </c>
      <c r="N300" s="176">
        <v>0</v>
      </c>
      <c r="O300" s="176">
        <f>ROUND(E300*N300,2)</f>
        <v>0</v>
      </c>
      <c r="P300" s="176">
        <v>0</v>
      </c>
      <c r="Q300" s="176">
        <f>ROUND(E300*P300,2)</f>
        <v>0</v>
      </c>
      <c r="R300" s="178"/>
      <c r="S300" s="178" t="s">
        <v>177</v>
      </c>
      <c r="T300" s="179" t="s">
        <v>423</v>
      </c>
      <c r="U300" s="161">
        <v>0</v>
      </c>
      <c r="V300" s="161">
        <f>ROUND(E300*U300,2)</f>
        <v>0</v>
      </c>
      <c r="W300" s="161"/>
      <c r="X300" s="161" t="s">
        <v>140</v>
      </c>
      <c r="Y300" s="161" t="s">
        <v>141</v>
      </c>
      <c r="Z300" s="150"/>
      <c r="AA300" s="150"/>
      <c r="AB300" s="150"/>
      <c r="AC300" s="150"/>
      <c r="AD300" s="150"/>
      <c r="AE300" s="150"/>
      <c r="AF300" s="150"/>
      <c r="AG300" s="150" t="s">
        <v>416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2" x14ac:dyDescent="0.2">
      <c r="A301" s="157"/>
      <c r="B301" s="158"/>
      <c r="C301" s="260" t="s">
        <v>424</v>
      </c>
      <c r="D301" s="261"/>
      <c r="E301" s="261"/>
      <c r="F301" s="261"/>
      <c r="G301" s="2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0"/>
      <c r="AA301" s="150"/>
      <c r="AB301" s="150"/>
      <c r="AC301" s="150"/>
      <c r="AD301" s="150"/>
      <c r="AE301" s="150"/>
      <c r="AF301" s="150"/>
      <c r="AG301" s="150" t="s">
        <v>200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2" x14ac:dyDescent="0.2">
      <c r="A302" s="157"/>
      <c r="B302" s="158"/>
      <c r="C302" s="191" t="s">
        <v>425</v>
      </c>
      <c r="D302" s="163"/>
      <c r="E302" s="164">
        <v>35.549999999999997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0"/>
      <c r="AA302" s="150"/>
      <c r="AB302" s="150"/>
      <c r="AC302" s="150"/>
      <c r="AD302" s="150"/>
      <c r="AE302" s="150"/>
      <c r="AF302" s="150"/>
      <c r="AG302" s="150" t="s">
        <v>146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 x14ac:dyDescent="0.2">
      <c r="A303" s="157"/>
      <c r="B303" s="158"/>
      <c r="C303" s="191" t="s">
        <v>426</v>
      </c>
      <c r="D303" s="163"/>
      <c r="E303" s="164">
        <v>87.242999999999995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0"/>
      <c r="AA303" s="150"/>
      <c r="AB303" s="150"/>
      <c r="AC303" s="150"/>
      <c r="AD303" s="150"/>
      <c r="AE303" s="150"/>
      <c r="AF303" s="150"/>
      <c r="AG303" s="150" t="s">
        <v>146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>
        <v>57</v>
      </c>
      <c r="B304" s="158" t="s">
        <v>427</v>
      </c>
      <c r="C304" s="193" t="s">
        <v>428</v>
      </c>
      <c r="D304" s="159" t="s">
        <v>0</v>
      </c>
      <c r="E304" s="188"/>
      <c r="F304" s="162"/>
      <c r="G304" s="161">
        <f>ROUND(E304*F304,2)</f>
        <v>0</v>
      </c>
      <c r="H304" s="162"/>
      <c r="I304" s="161">
        <f>ROUND(E304*H304,2)</f>
        <v>0</v>
      </c>
      <c r="J304" s="162"/>
      <c r="K304" s="161">
        <f>ROUND(E304*J304,2)</f>
        <v>0</v>
      </c>
      <c r="L304" s="161">
        <v>12</v>
      </c>
      <c r="M304" s="161">
        <f>G304*(1+L304/100)</f>
        <v>0</v>
      </c>
      <c r="N304" s="160">
        <v>0</v>
      </c>
      <c r="O304" s="160">
        <f>ROUND(E304*N304,2)</f>
        <v>0</v>
      </c>
      <c r="P304" s="160">
        <v>0</v>
      </c>
      <c r="Q304" s="160">
        <f>ROUND(E304*P304,2)</f>
        <v>0</v>
      </c>
      <c r="R304" s="161" t="s">
        <v>415</v>
      </c>
      <c r="S304" s="161" t="s">
        <v>139</v>
      </c>
      <c r="T304" s="161" t="s">
        <v>307</v>
      </c>
      <c r="U304" s="161">
        <v>0</v>
      </c>
      <c r="V304" s="161">
        <f>ROUND(E304*U304,2)</f>
        <v>0</v>
      </c>
      <c r="W304" s="161"/>
      <c r="X304" s="161" t="s">
        <v>410</v>
      </c>
      <c r="Y304" s="161" t="s">
        <v>141</v>
      </c>
      <c r="Z304" s="150"/>
      <c r="AA304" s="150"/>
      <c r="AB304" s="150"/>
      <c r="AC304" s="150"/>
      <c r="AD304" s="150"/>
      <c r="AE304" s="150"/>
      <c r="AF304" s="150"/>
      <c r="AG304" s="150" t="s">
        <v>429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2" x14ac:dyDescent="0.2">
      <c r="A305" s="157"/>
      <c r="B305" s="158"/>
      <c r="C305" s="264" t="s">
        <v>430</v>
      </c>
      <c r="D305" s="265"/>
      <c r="E305" s="265"/>
      <c r="F305" s="265"/>
      <c r="G305" s="265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0"/>
      <c r="AA305" s="150"/>
      <c r="AB305" s="150"/>
      <c r="AC305" s="150"/>
      <c r="AD305" s="150"/>
      <c r="AE305" s="150"/>
      <c r="AF305" s="150"/>
      <c r="AG305" s="150" t="s">
        <v>144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x14ac:dyDescent="0.2">
      <c r="A306" s="166" t="s">
        <v>133</v>
      </c>
      <c r="B306" s="167" t="s">
        <v>101</v>
      </c>
      <c r="C306" s="189" t="s">
        <v>102</v>
      </c>
      <c r="D306" s="168"/>
      <c r="E306" s="169"/>
      <c r="F306" s="170"/>
      <c r="G306" s="170">
        <f>SUMIF(AG307:AG314,"&lt;&gt;NOR",G307:G314)</f>
        <v>0</v>
      </c>
      <c r="H306" s="170"/>
      <c r="I306" s="170">
        <f>SUM(I307:I314)</f>
        <v>0</v>
      </c>
      <c r="J306" s="170"/>
      <c r="K306" s="170">
        <f>SUM(K307:K314)</f>
        <v>0</v>
      </c>
      <c r="L306" s="170"/>
      <c r="M306" s="170">
        <f>SUM(M307:M314)</f>
        <v>0</v>
      </c>
      <c r="N306" s="169"/>
      <c r="O306" s="169">
        <f>SUM(O307:O314)</f>
        <v>0</v>
      </c>
      <c r="P306" s="169"/>
      <c r="Q306" s="169">
        <f>SUM(Q307:Q314)</f>
        <v>0</v>
      </c>
      <c r="R306" s="170"/>
      <c r="S306" s="170"/>
      <c r="T306" s="171"/>
      <c r="U306" s="165"/>
      <c r="V306" s="165">
        <f>SUM(V307:V314)</f>
        <v>130.51999999999998</v>
      </c>
      <c r="W306" s="165"/>
      <c r="X306" s="165"/>
      <c r="Y306" s="165"/>
      <c r="AG306" t="s">
        <v>134</v>
      </c>
    </row>
    <row r="307" spans="1:60" ht="22.5" outlineLevel="1" x14ac:dyDescent="0.2">
      <c r="A307" s="181">
        <v>58</v>
      </c>
      <c r="B307" s="182" t="s">
        <v>431</v>
      </c>
      <c r="C307" s="192" t="s">
        <v>432</v>
      </c>
      <c r="D307" s="183" t="s">
        <v>409</v>
      </c>
      <c r="E307" s="184">
        <v>41.793700000000001</v>
      </c>
      <c r="F307" s="185"/>
      <c r="G307" s="186">
        <f>ROUND(E307*F307,2)</f>
        <v>0</v>
      </c>
      <c r="H307" s="185"/>
      <c r="I307" s="186">
        <f>ROUND(E307*H307,2)</f>
        <v>0</v>
      </c>
      <c r="J307" s="185"/>
      <c r="K307" s="186">
        <f>ROUND(E307*J307,2)</f>
        <v>0</v>
      </c>
      <c r="L307" s="186">
        <v>12</v>
      </c>
      <c r="M307" s="186">
        <f>G307*(1+L307/100)</f>
        <v>0</v>
      </c>
      <c r="N307" s="184">
        <v>0</v>
      </c>
      <c r="O307" s="184">
        <f>ROUND(E307*N307,2)</f>
        <v>0</v>
      </c>
      <c r="P307" s="184">
        <v>0</v>
      </c>
      <c r="Q307" s="184">
        <f>ROUND(E307*P307,2)</f>
        <v>0</v>
      </c>
      <c r="R307" s="186" t="s">
        <v>377</v>
      </c>
      <c r="S307" s="186" t="s">
        <v>139</v>
      </c>
      <c r="T307" s="187" t="s">
        <v>139</v>
      </c>
      <c r="U307" s="161">
        <v>0.93300000000000005</v>
      </c>
      <c r="V307" s="161">
        <f>ROUND(E307*U307,2)</f>
        <v>38.99</v>
      </c>
      <c r="W307" s="161"/>
      <c r="X307" s="161" t="s">
        <v>433</v>
      </c>
      <c r="Y307" s="161" t="s">
        <v>141</v>
      </c>
      <c r="Z307" s="150"/>
      <c r="AA307" s="150"/>
      <c r="AB307" s="150"/>
      <c r="AC307" s="150"/>
      <c r="AD307" s="150"/>
      <c r="AE307" s="150"/>
      <c r="AF307" s="150"/>
      <c r="AG307" s="150" t="s">
        <v>434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81">
        <v>59</v>
      </c>
      <c r="B308" s="182" t="s">
        <v>435</v>
      </c>
      <c r="C308" s="192" t="s">
        <v>436</v>
      </c>
      <c r="D308" s="183" t="s">
        <v>409</v>
      </c>
      <c r="E308" s="184">
        <v>41.793700000000001</v>
      </c>
      <c r="F308" s="185"/>
      <c r="G308" s="186">
        <f>ROUND(E308*F308,2)</f>
        <v>0</v>
      </c>
      <c r="H308" s="185"/>
      <c r="I308" s="186">
        <f>ROUND(E308*H308,2)</f>
        <v>0</v>
      </c>
      <c r="J308" s="185"/>
      <c r="K308" s="186">
        <f>ROUND(E308*J308,2)</f>
        <v>0</v>
      </c>
      <c r="L308" s="186">
        <v>12</v>
      </c>
      <c r="M308" s="186">
        <f>G308*(1+L308/100)</f>
        <v>0</v>
      </c>
      <c r="N308" s="184">
        <v>0</v>
      </c>
      <c r="O308" s="184">
        <f>ROUND(E308*N308,2)</f>
        <v>0</v>
      </c>
      <c r="P308" s="184">
        <v>0</v>
      </c>
      <c r="Q308" s="184">
        <f>ROUND(E308*P308,2)</f>
        <v>0</v>
      </c>
      <c r="R308" s="186" t="s">
        <v>377</v>
      </c>
      <c r="S308" s="186" t="s">
        <v>139</v>
      </c>
      <c r="T308" s="187" t="s">
        <v>139</v>
      </c>
      <c r="U308" s="161">
        <v>0.65300000000000002</v>
      </c>
      <c r="V308" s="161">
        <f>ROUND(E308*U308,2)</f>
        <v>27.29</v>
      </c>
      <c r="W308" s="161"/>
      <c r="X308" s="161" t="s">
        <v>433</v>
      </c>
      <c r="Y308" s="161" t="s">
        <v>141</v>
      </c>
      <c r="Z308" s="150"/>
      <c r="AA308" s="150"/>
      <c r="AB308" s="150"/>
      <c r="AC308" s="150"/>
      <c r="AD308" s="150"/>
      <c r="AE308" s="150"/>
      <c r="AF308" s="150"/>
      <c r="AG308" s="150" t="s">
        <v>434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73">
        <v>60</v>
      </c>
      <c r="B309" s="174" t="s">
        <v>437</v>
      </c>
      <c r="C309" s="190" t="s">
        <v>438</v>
      </c>
      <c r="D309" s="175" t="s">
        <v>409</v>
      </c>
      <c r="E309" s="176">
        <v>41.793700000000001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12</v>
      </c>
      <c r="M309" s="178">
        <f>G309*(1+L309/100)</f>
        <v>0</v>
      </c>
      <c r="N309" s="176">
        <v>0</v>
      </c>
      <c r="O309" s="176">
        <f>ROUND(E309*N309,2)</f>
        <v>0</v>
      </c>
      <c r="P309" s="176">
        <v>0</v>
      </c>
      <c r="Q309" s="176">
        <f>ROUND(E309*P309,2)</f>
        <v>0</v>
      </c>
      <c r="R309" s="178" t="s">
        <v>377</v>
      </c>
      <c r="S309" s="178" t="s">
        <v>139</v>
      </c>
      <c r="T309" s="179" t="s">
        <v>139</v>
      </c>
      <c r="U309" s="161">
        <v>0.49</v>
      </c>
      <c r="V309" s="161">
        <f>ROUND(E309*U309,2)</f>
        <v>20.48</v>
      </c>
      <c r="W309" s="161"/>
      <c r="X309" s="161" t="s">
        <v>433</v>
      </c>
      <c r="Y309" s="161" t="s">
        <v>141</v>
      </c>
      <c r="Z309" s="150"/>
      <c r="AA309" s="150"/>
      <c r="AB309" s="150"/>
      <c r="AC309" s="150"/>
      <c r="AD309" s="150"/>
      <c r="AE309" s="150"/>
      <c r="AF309" s="150"/>
      <c r="AG309" s="150" t="s">
        <v>434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2" x14ac:dyDescent="0.2">
      <c r="A310" s="157"/>
      <c r="B310" s="158"/>
      <c r="C310" s="260" t="s">
        <v>439</v>
      </c>
      <c r="D310" s="261"/>
      <c r="E310" s="261"/>
      <c r="F310" s="261"/>
      <c r="G310" s="2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0"/>
      <c r="AA310" s="150"/>
      <c r="AB310" s="150"/>
      <c r="AC310" s="150"/>
      <c r="AD310" s="150"/>
      <c r="AE310" s="150"/>
      <c r="AF310" s="150"/>
      <c r="AG310" s="150" t="s">
        <v>200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81">
        <v>61</v>
      </c>
      <c r="B311" s="182" t="s">
        <v>440</v>
      </c>
      <c r="C311" s="192" t="s">
        <v>441</v>
      </c>
      <c r="D311" s="183" t="s">
        <v>409</v>
      </c>
      <c r="E311" s="184">
        <v>41.793700000000001</v>
      </c>
      <c r="F311" s="185"/>
      <c r="G311" s="186">
        <f>ROUND(E311*F311,2)</f>
        <v>0</v>
      </c>
      <c r="H311" s="185"/>
      <c r="I311" s="186">
        <f>ROUND(E311*H311,2)</f>
        <v>0</v>
      </c>
      <c r="J311" s="185"/>
      <c r="K311" s="186">
        <f>ROUND(E311*J311,2)</f>
        <v>0</v>
      </c>
      <c r="L311" s="186">
        <v>12</v>
      </c>
      <c r="M311" s="186">
        <f>G311*(1+L311/100)</f>
        <v>0</v>
      </c>
      <c r="N311" s="184">
        <v>0</v>
      </c>
      <c r="O311" s="184">
        <f>ROUND(E311*N311,2)</f>
        <v>0</v>
      </c>
      <c r="P311" s="184">
        <v>0</v>
      </c>
      <c r="Q311" s="184">
        <f>ROUND(E311*P311,2)</f>
        <v>0</v>
      </c>
      <c r="R311" s="186" t="s">
        <v>377</v>
      </c>
      <c r="S311" s="186" t="s">
        <v>139</v>
      </c>
      <c r="T311" s="187" t="s">
        <v>139</v>
      </c>
      <c r="U311" s="161">
        <v>0</v>
      </c>
      <c r="V311" s="161">
        <f>ROUND(E311*U311,2)</f>
        <v>0</v>
      </c>
      <c r="W311" s="161"/>
      <c r="X311" s="161" t="s">
        <v>433</v>
      </c>
      <c r="Y311" s="161" t="s">
        <v>141</v>
      </c>
      <c r="Z311" s="150"/>
      <c r="AA311" s="150"/>
      <c r="AB311" s="150"/>
      <c r="AC311" s="150"/>
      <c r="AD311" s="150"/>
      <c r="AE311" s="150"/>
      <c r="AF311" s="150"/>
      <c r="AG311" s="150" t="s">
        <v>434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81">
        <v>62</v>
      </c>
      <c r="B312" s="182" t="s">
        <v>442</v>
      </c>
      <c r="C312" s="192" t="s">
        <v>443</v>
      </c>
      <c r="D312" s="183" t="s">
        <v>409</v>
      </c>
      <c r="E312" s="184">
        <v>41.793700000000001</v>
      </c>
      <c r="F312" s="185"/>
      <c r="G312" s="186">
        <f>ROUND(E312*F312,2)</f>
        <v>0</v>
      </c>
      <c r="H312" s="185"/>
      <c r="I312" s="186">
        <f>ROUND(E312*H312,2)</f>
        <v>0</v>
      </c>
      <c r="J312" s="185"/>
      <c r="K312" s="186">
        <f>ROUND(E312*J312,2)</f>
        <v>0</v>
      </c>
      <c r="L312" s="186">
        <v>12</v>
      </c>
      <c r="M312" s="186">
        <f>G312*(1+L312/100)</f>
        <v>0</v>
      </c>
      <c r="N312" s="184">
        <v>0</v>
      </c>
      <c r="O312" s="184">
        <f>ROUND(E312*N312,2)</f>
        <v>0</v>
      </c>
      <c r="P312" s="184">
        <v>0</v>
      </c>
      <c r="Q312" s="184">
        <f>ROUND(E312*P312,2)</f>
        <v>0</v>
      </c>
      <c r="R312" s="186" t="s">
        <v>377</v>
      </c>
      <c r="S312" s="186" t="s">
        <v>139</v>
      </c>
      <c r="T312" s="187" t="s">
        <v>139</v>
      </c>
      <c r="U312" s="161">
        <v>0.94199999999999995</v>
      </c>
      <c r="V312" s="161">
        <f>ROUND(E312*U312,2)</f>
        <v>39.369999999999997</v>
      </c>
      <c r="W312" s="161"/>
      <c r="X312" s="161" t="s">
        <v>433</v>
      </c>
      <c r="Y312" s="161" t="s">
        <v>141</v>
      </c>
      <c r="Z312" s="150"/>
      <c r="AA312" s="150"/>
      <c r="AB312" s="150"/>
      <c r="AC312" s="150"/>
      <c r="AD312" s="150"/>
      <c r="AE312" s="150"/>
      <c r="AF312" s="150"/>
      <c r="AG312" s="150" t="s">
        <v>434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ht="22.5" outlineLevel="1" x14ac:dyDescent="0.2">
      <c r="A313" s="181">
        <v>63</v>
      </c>
      <c r="B313" s="182" t="s">
        <v>444</v>
      </c>
      <c r="C313" s="192" t="s">
        <v>445</v>
      </c>
      <c r="D313" s="183" t="s">
        <v>409</v>
      </c>
      <c r="E313" s="184">
        <v>41.793700000000001</v>
      </c>
      <c r="F313" s="185"/>
      <c r="G313" s="186">
        <f>ROUND(E313*F313,2)</f>
        <v>0</v>
      </c>
      <c r="H313" s="185"/>
      <c r="I313" s="186">
        <f>ROUND(E313*H313,2)</f>
        <v>0</v>
      </c>
      <c r="J313" s="185"/>
      <c r="K313" s="186">
        <f>ROUND(E313*J313,2)</f>
        <v>0</v>
      </c>
      <c r="L313" s="186">
        <v>12</v>
      </c>
      <c r="M313" s="186">
        <f>G313*(1+L313/100)</f>
        <v>0</v>
      </c>
      <c r="N313" s="184">
        <v>0</v>
      </c>
      <c r="O313" s="184">
        <f>ROUND(E313*N313,2)</f>
        <v>0</v>
      </c>
      <c r="P313" s="184">
        <v>0</v>
      </c>
      <c r="Q313" s="184">
        <f>ROUND(E313*P313,2)</f>
        <v>0</v>
      </c>
      <c r="R313" s="186" t="s">
        <v>377</v>
      </c>
      <c r="S313" s="186" t="s">
        <v>139</v>
      </c>
      <c r="T313" s="187" t="s">
        <v>139</v>
      </c>
      <c r="U313" s="161">
        <v>0.105</v>
      </c>
      <c r="V313" s="161">
        <f>ROUND(E313*U313,2)</f>
        <v>4.3899999999999997</v>
      </c>
      <c r="W313" s="161"/>
      <c r="X313" s="161" t="s">
        <v>433</v>
      </c>
      <c r="Y313" s="161" t="s">
        <v>141</v>
      </c>
      <c r="Z313" s="150"/>
      <c r="AA313" s="150"/>
      <c r="AB313" s="150"/>
      <c r="AC313" s="150"/>
      <c r="AD313" s="150"/>
      <c r="AE313" s="150"/>
      <c r="AF313" s="150"/>
      <c r="AG313" s="150" t="s">
        <v>434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73">
        <v>64</v>
      </c>
      <c r="B314" s="174" t="s">
        <v>446</v>
      </c>
      <c r="C314" s="190" t="s">
        <v>447</v>
      </c>
      <c r="D314" s="175" t="s">
        <v>409</v>
      </c>
      <c r="E314" s="176">
        <v>41.793700000000001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12</v>
      </c>
      <c r="M314" s="178">
        <f>G314*(1+L314/100)</f>
        <v>0</v>
      </c>
      <c r="N314" s="176">
        <v>0</v>
      </c>
      <c r="O314" s="176">
        <f>ROUND(E314*N314,2)</f>
        <v>0</v>
      </c>
      <c r="P314" s="176">
        <v>0</v>
      </c>
      <c r="Q314" s="176">
        <f>ROUND(E314*P314,2)</f>
        <v>0</v>
      </c>
      <c r="R314" s="178" t="s">
        <v>377</v>
      </c>
      <c r="S314" s="178" t="s">
        <v>139</v>
      </c>
      <c r="T314" s="179" t="s">
        <v>307</v>
      </c>
      <c r="U314" s="161">
        <v>0</v>
      </c>
      <c r="V314" s="161">
        <f>ROUND(E314*U314,2)</f>
        <v>0</v>
      </c>
      <c r="W314" s="161"/>
      <c r="X314" s="161" t="s">
        <v>433</v>
      </c>
      <c r="Y314" s="161" t="s">
        <v>141</v>
      </c>
      <c r="Z314" s="150"/>
      <c r="AA314" s="150"/>
      <c r="AB314" s="150"/>
      <c r="AC314" s="150"/>
      <c r="AD314" s="150"/>
      <c r="AE314" s="150"/>
      <c r="AF314" s="150"/>
      <c r="AG314" s="150" t="s">
        <v>434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x14ac:dyDescent="0.2">
      <c r="A315" s="3"/>
      <c r="B315" s="4"/>
      <c r="C315" s="194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AE315">
        <v>12</v>
      </c>
      <c r="AF315">
        <v>21</v>
      </c>
      <c r="AG315" t="s">
        <v>119</v>
      </c>
    </row>
    <row r="316" spans="1:60" x14ac:dyDescent="0.2">
      <c r="A316" s="153"/>
      <c r="B316" s="154" t="s">
        <v>29</v>
      </c>
      <c r="C316" s="195"/>
      <c r="D316" s="155"/>
      <c r="E316" s="156"/>
      <c r="F316" s="156"/>
      <c r="G316" s="172">
        <f>G8+G37+G67+G74+G204+G235+G264+G290+G293+G306</f>
        <v>0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f>SUMIF(L7:L314,AE315,G7:G314)</f>
        <v>0</v>
      </c>
      <c r="AF316">
        <f>SUMIF(L7:L314,AF315,G7:G314)</f>
        <v>0</v>
      </c>
      <c r="AG316" t="s">
        <v>448</v>
      </c>
    </row>
    <row r="317" spans="1:60" x14ac:dyDescent="0.2">
      <c r="C317" s="196"/>
      <c r="D317" s="10"/>
      <c r="AG317" t="s">
        <v>449</v>
      </c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wgjqU52jajFGTrEzkExzppCD57qIpEyHAjFeKzdnuTfdc+9ZTJ5JE7m+kRHXAafaURRwSRSjXEcI/JQ8CRjtg==" saltValue="cwBEdwc5/mORCJoWG/ZRLw==" spinCount="100000" sheet="1" formatRows="0"/>
  <mergeCells count="54">
    <mergeCell ref="C13:G13"/>
    <mergeCell ref="A1:G1"/>
    <mergeCell ref="C2:G2"/>
    <mergeCell ref="C3:G3"/>
    <mergeCell ref="C4:G4"/>
    <mergeCell ref="C10:G10"/>
    <mergeCell ref="C64:G64"/>
    <mergeCell ref="C20:G20"/>
    <mergeCell ref="C24:G24"/>
    <mergeCell ref="C27:G27"/>
    <mergeCell ref="C31:G31"/>
    <mergeCell ref="C47:G47"/>
    <mergeCell ref="C50:G50"/>
    <mergeCell ref="C53:G53"/>
    <mergeCell ref="C54:G54"/>
    <mergeCell ref="C58:G58"/>
    <mergeCell ref="C59:G59"/>
    <mergeCell ref="C63:G63"/>
    <mergeCell ref="C87:G87"/>
    <mergeCell ref="C69:G69"/>
    <mergeCell ref="C72:G72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220:G220"/>
    <mergeCell ref="C120:G120"/>
    <mergeCell ref="C121:G121"/>
    <mergeCell ref="C159:G159"/>
    <mergeCell ref="C160:G160"/>
    <mergeCell ref="C163:G163"/>
    <mergeCell ref="C206:G206"/>
    <mergeCell ref="C207:G207"/>
    <mergeCell ref="C208:G208"/>
    <mergeCell ref="C212:G212"/>
    <mergeCell ref="C213:G213"/>
    <mergeCell ref="C216:G216"/>
    <mergeCell ref="C310:G310"/>
    <mergeCell ref="C223:G223"/>
    <mergeCell ref="C226:G226"/>
    <mergeCell ref="C233:G233"/>
    <mergeCell ref="C266:G266"/>
    <mergeCell ref="C274:G274"/>
    <mergeCell ref="C275:G275"/>
    <mergeCell ref="C292:G292"/>
    <mergeCell ref="C295:G295"/>
    <mergeCell ref="C296:G296"/>
    <mergeCell ref="C301:G301"/>
    <mergeCell ref="C305:G30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595-478B-4711-B4B4-FF90439632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8.85546875" hidden="1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106</v>
      </c>
      <c r="B1" s="266"/>
      <c r="C1" s="266"/>
      <c r="D1" s="266"/>
      <c r="E1" s="266"/>
      <c r="F1" s="266"/>
      <c r="G1" s="266"/>
      <c r="AG1" t="s">
        <v>107</v>
      </c>
    </row>
    <row r="2" spans="1:60" ht="25.15" customHeight="1" x14ac:dyDescent="0.2">
      <c r="A2" s="5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108</v>
      </c>
    </row>
    <row r="3" spans="1:60" ht="25.15" customHeight="1" x14ac:dyDescent="0.2">
      <c r="A3" s="50" t="s">
        <v>8</v>
      </c>
      <c r="B3" s="49" t="s">
        <v>51</v>
      </c>
      <c r="C3" s="267" t="s">
        <v>52</v>
      </c>
      <c r="D3" s="268"/>
      <c r="E3" s="268"/>
      <c r="F3" s="268"/>
      <c r="G3" s="269"/>
      <c r="AC3" s="124" t="s">
        <v>108</v>
      </c>
      <c r="AG3" t="s">
        <v>109</v>
      </c>
    </row>
    <row r="4" spans="1:60" ht="25.15" customHeight="1" x14ac:dyDescent="0.2">
      <c r="A4" s="143" t="s">
        <v>9</v>
      </c>
      <c r="B4" s="144" t="s">
        <v>49</v>
      </c>
      <c r="C4" s="270" t="s">
        <v>53</v>
      </c>
      <c r="D4" s="271"/>
      <c r="E4" s="271"/>
      <c r="F4" s="271"/>
      <c r="G4" s="272"/>
      <c r="AG4" t="s">
        <v>110</v>
      </c>
    </row>
    <row r="5" spans="1:60" x14ac:dyDescent="0.2">
      <c r="D5" s="10"/>
    </row>
    <row r="6" spans="1:60" ht="38.25" x14ac:dyDescent="0.2">
      <c r="A6" s="146" t="s">
        <v>111</v>
      </c>
      <c r="B6" s="148" t="s">
        <v>112</v>
      </c>
      <c r="C6" s="148" t="s">
        <v>113</v>
      </c>
      <c r="D6" s="147" t="s">
        <v>114</v>
      </c>
      <c r="E6" s="146" t="s">
        <v>115</v>
      </c>
      <c r="F6" s="145" t="s">
        <v>116</v>
      </c>
      <c r="G6" s="146" t="s">
        <v>29</v>
      </c>
      <c r="H6" s="149" t="s">
        <v>30</v>
      </c>
      <c r="I6" s="149" t="s">
        <v>117</v>
      </c>
      <c r="J6" s="149" t="s">
        <v>31</v>
      </c>
      <c r="K6" s="149" t="s">
        <v>118</v>
      </c>
      <c r="L6" s="149" t="s">
        <v>119</v>
      </c>
      <c r="M6" s="149" t="s">
        <v>120</v>
      </c>
      <c r="N6" s="149" t="s">
        <v>121</v>
      </c>
      <c r="O6" s="149" t="s">
        <v>122</v>
      </c>
      <c r="P6" s="149" t="s">
        <v>123</v>
      </c>
      <c r="Q6" s="149" t="s">
        <v>124</v>
      </c>
      <c r="R6" s="149" t="s">
        <v>125</v>
      </c>
      <c r="S6" s="149" t="s">
        <v>126</v>
      </c>
      <c r="T6" s="149" t="s">
        <v>127</v>
      </c>
      <c r="U6" s="149" t="s">
        <v>128</v>
      </c>
      <c r="V6" s="149" t="s">
        <v>129</v>
      </c>
      <c r="W6" s="149" t="s">
        <v>130</v>
      </c>
      <c r="X6" s="149" t="s">
        <v>131</v>
      </c>
      <c r="Y6" s="149" t="s">
        <v>132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133</v>
      </c>
      <c r="B8" s="167" t="s">
        <v>91</v>
      </c>
      <c r="C8" s="189" t="s">
        <v>92</v>
      </c>
      <c r="D8" s="168"/>
      <c r="E8" s="169"/>
      <c r="F8" s="170"/>
      <c r="G8" s="170">
        <f>SUMIF(AG9:AG49,"&lt;&gt;NOR",G9:G49)</f>
        <v>0</v>
      </c>
      <c r="H8" s="170"/>
      <c r="I8" s="170">
        <f>SUM(I9:I49)</f>
        <v>0</v>
      </c>
      <c r="J8" s="170"/>
      <c r="K8" s="170">
        <f>SUM(K9:K49)</f>
        <v>0</v>
      </c>
      <c r="L8" s="170"/>
      <c r="M8" s="170">
        <f>SUM(M9:M49)</f>
        <v>0</v>
      </c>
      <c r="N8" s="169"/>
      <c r="O8" s="169">
        <f>SUM(O9:O49)</f>
        <v>23.55</v>
      </c>
      <c r="P8" s="169"/>
      <c r="Q8" s="169">
        <f>SUM(Q9:Q49)</f>
        <v>6.2</v>
      </c>
      <c r="R8" s="170"/>
      <c r="S8" s="170"/>
      <c r="T8" s="171"/>
      <c r="U8" s="165"/>
      <c r="V8" s="165">
        <f>SUM(V9:V49)</f>
        <v>263.18</v>
      </c>
      <c r="W8" s="165"/>
      <c r="X8" s="165"/>
      <c r="Y8" s="165"/>
      <c r="AG8" t="s">
        <v>134</v>
      </c>
    </row>
    <row r="9" spans="1:60" ht="22.5" outlineLevel="1" x14ac:dyDescent="0.2">
      <c r="A9" s="181">
        <v>1</v>
      </c>
      <c r="B9" s="182" t="s">
        <v>450</v>
      </c>
      <c r="C9" s="192" t="s">
        <v>451</v>
      </c>
      <c r="D9" s="183" t="s">
        <v>351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12</v>
      </c>
      <c r="M9" s="186">
        <f>G9*(1+L9/100)</f>
        <v>0</v>
      </c>
      <c r="N9" s="184">
        <v>8.4709999999999994E-2</v>
      </c>
      <c r="O9" s="184">
        <f>ROUND(E9*N9,2)</f>
        <v>0.08</v>
      </c>
      <c r="P9" s="184">
        <v>0</v>
      </c>
      <c r="Q9" s="184">
        <f>ROUND(E9*P9,2)</f>
        <v>0</v>
      </c>
      <c r="R9" s="186" t="s">
        <v>452</v>
      </c>
      <c r="S9" s="186" t="s">
        <v>139</v>
      </c>
      <c r="T9" s="187" t="s">
        <v>139</v>
      </c>
      <c r="U9" s="161">
        <v>26</v>
      </c>
      <c r="V9" s="161">
        <f>ROUND(E9*U9,2)</f>
        <v>26</v>
      </c>
      <c r="W9" s="161"/>
      <c r="X9" s="161" t="s">
        <v>140</v>
      </c>
      <c r="Y9" s="161" t="s">
        <v>141</v>
      </c>
      <c r="Z9" s="150"/>
      <c r="AA9" s="150"/>
      <c r="AB9" s="150"/>
      <c r="AC9" s="150"/>
      <c r="AD9" s="150"/>
      <c r="AE9" s="150"/>
      <c r="AF9" s="150"/>
      <c r="AG9" s="150" t="s">
        <v>198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3">
        <v>2</v>
      </c>
      <c r="B10" s="174" t="s">
        <v>453</v>
      </c>
      <c r="C10" s="190" t="s">
        <v>454</v>
      </c>
      <c r="D10" s="175" t="s">
        <v>137</v>
      </c>
      <c r="E10" s="176">
        <v>885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12</v>
      </c>
      <c r="M10" s="178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8" t="s">
        <v>452</v>
      </c>
      <c r="S10" s="178" t="s">
        <v>139</v>
      </c>
      <c r="T10" s="179" t="s">
        <v>139</v>
      </c>
      <c r="U10" s="161">
        <v>0.20799999999999999</v>
      </c>
      <c r="V10" s="161">
        <f>ROUND(E10*U10,2)</f>
        <v>184.08</v>
      </c>
      <c r="W10" s="161"/>
      <c r="X10" s="161" t="s">
        <v>140</v>
      </c>
      <c r="Y10" s="161" t="s">
        <v>141</v>
      </c>
      <c r="Z10" s="150"/>
      <c r="AA10" s="150"/>
      <c r="AB10" s="150"/>
      <c r="AC10" s="150"/>
      <c r="AD10" s="150"/>
      <c r="AE10" s="150"/>
      <c r="AF10" s="150"/>
      <c r="AG10" s="150" t="s">
        <v>416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1" t="s">
        <v>455</v>
      </c>
      <c r="D11" s="163"/>
      <c r="E11" s="164">
        <v>226.37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0"/>
      <c r="AA11" s="150"/>
      <c r="AB11" s="150"/>
      <c r="AC11" s="150"/>
      <c r="AD11" s="150"/>
      <c r="AE11" s="150"/>
      <c r="AF11" s="150"/>
      <c r="AG11" s="150" t="s">
        <v>146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1" t="s">
        <v>456</v>
      </c>
      <c r="D12" s="163"/>
      <c r="E12" s="164">
        <v>1.19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146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201" t="s">
        <v>457</v>
      </c>
      <c r="D13" s="197"/>
      <c r="E13" s="198">
        <v>227.56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0"/>
      <c r="AA13" s="150"/>
      <c r="AB13" s="150"/>
      <c r="AC13" s="150"/>
      <c r="AD13" s="150"/>
      <c r="AE13" s="150"/>
      <c r="AF13" s="150"/>
      <c r="AG13" s="150" t="s">
        <v>146</v>
      </c>
      <c r="AH13" s="150">
        <v>1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191" t="s">
        <v>458</v>
      </c>
      <c r="D14" s="163"/>
      <c r="E14" s="164">
        <v>142.41999999999999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146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1" t="s">
        <v>459</v>
      </c>
      <c r="D15" s="163"/>
      <c r="E15" s="164">
        <v>3.75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146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201" t="s">
        <v>457</v>
      </c>
      <c r="D16" s="197"/>
      <c r="E16" s="198">
        <v>146.16999999999999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146</v>
      </c>
      <c r="AH16" s="150">
        <v>1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191" t="s">
        <v>460</v>
      </c>
      <c r="D17" s="163"/>
      <c r="E17" s="164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146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1" t="s">
        <v>461</v>
      </c>
      <c r="D18" s="163"/>
      <c r="E18" s="164">
        <v>31.42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146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1" t="s">
        <v>462</v>
      </c>
      <c r="D19" s="163"/>
      <c r="E19" s="164">
        <v>30.56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146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201" t="s">
        <v>457</v>
      </c>
      <c r="D20" s="197"/>
      <c r="E20" s="198">
        <v>61.98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146</v>
      </c>
      <c r="AH20" s="150">
        <v>1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1" t="s">
        <v>463</v>
      </c>
      <c r="D21" s="163"/>
      <c r="E21" s="164">
        <v>206.78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146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1" t="s">
        <v>464</v>
      </c>
      <c r="D22" s="163"/>
      <c r="E22" s="164">
        <v>-8.4700000000000006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0"/>
      <c r="AA22" s="150"/>
      <c r="AB22" s="150"/>
      <c r="AC22" s="150"/>
      <c r="AD22" s="150"/>
      <c r="AE22" s="150"/>
      <c r="AF22" s="150"/>
      <c r="AG22" s="150" t="s">
        <v>146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201" t="s">
        <v>457</v>
      </c>
      <c r="D23" s="197"/>
      <c r="E23" s="198">
        <v>198.31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146</v>
      </c>
      <c r="AH23" s="150">
        <v>1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1" t="s">
        <v>465</v>
      </c>
      <c r="D24" s="163"/>
      <c r="E24" s="164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146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1" t="s">
        <v>466</v>
      </c>
      <c r="D25" s="163"/>
      <c r="E25" s="164">
        <v>43.32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146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201" t="s">
        <v>457</v>
      </c>
      <c r="D26" s="197"/>
      <c r="E26" s="198">
        <v>43.32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0"/>
      <c r="AA26" s="150"/>
      <c r="AB26" s="150"/>
      <c r="AC26" s="150"/>
      <c r="AD26" s="150"/>
      <c r="AE26" s="150"/>
      <c r="AF26" s="150"/>
      <c r="AG26" s="150" t="s">
        <v>146</v>
      </c>
      <c r="AH26" s="150">
        <v>1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1" t="s">
        <v>467</v>
      </c>
      <c r="D27" s="163"/>
      <c r="E27" s="164">
        <v>46.25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146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201" t="s">
        <v>457</v>
      </c>
      <c r="D28" s="197"/>
      <c r="E28" s="198">
        <v>46.25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0"/>
      <c r="AA28" s="150"/>
      <c r="AB28" s="150"/>
      <c r="AC28" s="150"/>
      <c r="AD28" s="150"/>
      <c r="AE28" s="150"/>
      <c r="AF28" s="150"/>
      <c r="AG28" s="150" t="s">
        <v>146</v>
      </c>
      <c r="AH28" s="150">
        <v>1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1" t="s">
        <v>468</v>
      </c>
      <c r="D29" s="163"/>
      <c r="E29" s="164">
        <v>30.61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146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201" t="s">
        <v>457</v>
      </c>
      <c r="D30" s="197"/>
      <c r="E30" s="198">
        <v>30.61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0"/>
      <c r="AA30" s="150"/>
      <c r="AB30" s="150"/>
      <c r="AC30" s="150"/>
      <c r="AD30" s="150"/>
      <c r="AE30" s="150"/>
      <c r="AF30" s="150"/>
      <c r="AG30" s="150" t="s">
        <v>146</v>
      </c>
      <c r="AH30" s="150">
        <v>1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91" t="s">
        <v>469</v>
      </c>
      <c r="D31" s="163"/>
      <c r="E31" s="164">
        <v>23.58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146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201" t="s">
        <v>457</v>
      </c>
      <c r="D32" s="197"/>
      <c r="E32" s="198">
        <v>23.58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0"/>
      <c r="AA32" s="150"/>
      <c r="AB32" s="150"/>
      <c r="AC32" s="150"/>
      <c r="AD32" s="150"/>
      <c r="AE32" s="150"/>
      <c r="AF32" s="150"/>
      <c r="AG32" s="150" t="s">
        <v>146</v>
      </c>
      <c r="AH32" s="150">
        <v>1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1" t="s">
        <v>459</v>
      </c>
      <c r="D33" s="163"/>
      <c r="E33" s="164">
        <v>3.75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146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1" t="s">
        <v>470</v>
      </c>
      <c r="D34" s="163"/>
      <c r="E34" s="164">
        <v>103.02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146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201" t="s">
        <v>457</v>
      </c>
      <c r="D35" s="197"/>
      <c r="E35" s="198">
        <v>106.77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146</v>
      </c>
      <c r="AH35" s="150">
        <v>1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1" t="s">
        <v>471</v>
      </c>
      <c r="D36" s="163"/>
      <c r="E36" s="164">
        <v>0.44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146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3">
        <v>3</v>
      </c>
      <c r="B37" s="174" t="s">
        <v>472</v>
      </c>
      <c r="C37" s="190" t="s">
        <v>473</v>
      </c>
      <c r="D37" s="175" t="s">
        <v>137</v>
      </c>
      <c r="E37" s="176">
        <v>885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12</v>
      </c>
      <c r="M37" s="178">
        <f>G37*(1+L37/100)</f>
        <v>0</v>
      </c>
      <c r="N37" s="176">
        <v>0</v>
      </c>
      <c r="O37" s="176">
        <f>ROUND(E37*N37,2)</f>
        <v>0</v>
      </c>
      <c r="P37" s="176">
        <v>7.0000000000000001E-3</v>
      </c>
      <c r="Q37" s="176">
        <f>ROUND(E37*P37,2)</f>
        <v>6.2</v>
      </c>
      <c r="R37" s="178" t="s">
        <v>452</v>
      </c>
      <c r="S37" s="178" t="s">
        <v>139</v>
      </c>
      <c r="T37" s="179" t="s">
        <v>139</v>
      </c>
      <c r="U37" s="161">
        <v>0.06</v>
      </c>
      <c r="V37" s="161">
        <f>ROUND(E37*U37,2)</f>
        <v>53.1</v>
      </c>
      <c r="W37" s="161"/>
      <c r="X37" s="161" t="s">
        <v>140</v>
      </c>
      <c r="Y37" s="161" t="s">
        <v>141</v>
      </c>
      <c r="Z37" s="150"/>
      <c r="AA37" s="150"/>
      <c r="AB37" s="150"/>
      <c r="AC37" s="150"/>
      <c r="AD37" s="150"/>
      <c r="AE37" s="150"/>
      <c r="AF37" s="150"/>
      <c r="AG37" s="150" t="s">
        <v>198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91" t="s">
        <v>474</v>
      </c>
      <c r="D38" s="163"/>
      <c r="E38" s="164">
        <v>885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146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3">
        <v>4</v>
      </c>
      <c r="B39" s="174" t="s">
        <v>475</v>
      </c>
      <c r="C39" s="190" t="s">
        <v>476</v>
      </c>
      <c r="D39" s="175" t="s">
        <v>157</v>
      </c>
      <c r="E39" s="176">
        <v>19.776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12</v>
      </c>
      <c r="M39" s="178">
        <f>G39*(1+L39/100)</f>
        <v>0</v>
      </c>
      <c r="N39" s="176">
        <v>0.63663000000000003</v>
      </c>
      <c r="O39" s="176">
        <f>ROUND(E39*N39,2)</f>
        <v>12.59</v>
      </c>
      <c r="P39" s="176">
        <v>0</v>
      </c>
      <c r="Q39" s="176">
        <f>ROUND(E39*P39,2)</f>
        <v>0</v>
      </c>
      <c r="R39" s="178" t="s">
        <v>452</v>
      </c>
      <c r="S39" s="178" t="s">
        <v>139</v>
      </c>
      <c r="T39" s="179" t="s">
        <v>139</v>
      </c>
      <c r="U39" s="161">
        <v>0</v>
      </c>
      <c r="V39" s="161">
        <f>ROUND(E39*U39,2)</f>
        <v>0</v>
      </c>
      <c r="W39" s="161"/>
      <c r="X39" s="161" t="s">
        <v>140</v>
      </c>
      <c r="Y39" s="161" t="s">
        <v>141</v>
      </c>
      <c r="Z39" s="150"/>
      <c r="AA39" s="150"/>
      <c r="AB39" s="150"/>
      <c r="AC39" s="150"/>
      <c r="AD39" s="150"/>
      <c r="AE39" s="150"/>
      <c r="AF39" s="150"/>
      <c r="AG39" s="150" t="s">
        <v>416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91" t="s">
        <v>477</v>
      </c>
      <c r="D40" s="163"/>
      <c r="E40" s="164">
        <v>19.78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0"/>
      <c r="AA40" s="150"/>
      <c r="AB40" s="150"/>
      <c r="AC40" s="150"/>
      <c r="AD40" s="150"/>
      <c r="AE40" s="150"/>
      <c r="AF40" s="150"/>
      <c r="AG40" s="150" t="s">
        <v>146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5</v>
      </c>
      <c r="B41" s="174" t="s">
        <v>478</v>
      </c>
      <c r="C41" s="190" t="s">
        <v>479</v>
      </c>
      <c r="D41" s="175" t="s">
        <v>208</v>
      </c>
      <c r="E41" s="176">
        <v>8240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12</v>
      </c>
      <c r="M41" s="178">
        <f>G41*(1+L41/100)</f>
        <v>0</v>
      </c>
      <c r="N41" s="176">
        <v>1.32E-3</v>
      </c>
      <c r="O41" s="176">
        <f>ROUND(E41*N41,2)</f>
        <v>10.88</v>
      </c>
      <c r="P41" s="176">
        <v>0</v>
      </c>
      <c r="Q41" s="176">
        <f>ROUND(E41*P41,2)</f>
        <v>0</v>
      </c>
      <c r="R41" s="178" t="s">
        <v>480</v>
      </c>
      <c r="S41" s="178" t="s">
        <v>139</v>
      </c>
      <c r="T41" s="179" t="s">
        <v>139</v>
      </c>
      <c r="U41" s="161">
        <v>0</v>
      </c>
      <c r="V41" s="161">
        <f>ROUND(E41*U41,2)</f>
        <v>0</v>
      </c>
      <c r="W41" s="161"/>
      <c r="X41" s="161" t="s">
        <v>179</v>
      </c>
      <c r="Y41" s="161" t="s">
        <v>141</v>
      </c>
      <c r="Z41" s="150"/>
      <c r="AA41" s="150"/>
      <c r="AB41" s="150"/>
      <c r="AC41" s="150"/>
      <c r="AD41" s="150"/>
      <c r="AE41" s="150"/>
      <c r="AF41" s="150"/>
      <c r="AG41" s="150" t="s">
        <v>481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91" t="s">
        <v>482</v>
      </c>
      <c r="D42" s="163"/>
      <c r="E42" s="164">
        <v>7402.14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146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202" t="s">
        <v>483</v>
      </c>
      <c r="D43" s="199"/>
      <c r="E43" s="200">
        <v>740.21400000000006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146</v>
      </c>
      <c r="AH43" s="150">
        <v>4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91" t="s">
        <v>484</v>
      </c>
      <c r="D44" s="163"/>
      <c r="E44" s="164">
        <v>88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0"/>
      <c r="AA44" s="150"/>
      <c r="AB44" s="150"/>
      <c r="AC44" s="150"/>
      <c r="AD44" s="150"/>
      <c r="AE44" s="150"/>
      <c r="AF44" s="150"/>
      <c r="AG44" s="150" t="s">
        <v>146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02" t="s">
        <v>483</v>
      </c>
      <c r="D45" s="199"/>
      <c r="E45" s="200">
        <v>8.8000000000000007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146</v>
      </c>
      <c r="AH45" s="150">
        <v>4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1" t="s">
        <v>485</v>
      </c>
      <c r="D46" s="163"/>
      <c r="E46" s="164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0"/>
      <c r="AA46" s="150"/>
      <c r="AB46" s="150"/>
      <c r="AC46" s="150"/>
      <c r="AD46" s="150"/>
      <c r="AE46" s="150"/>
      <c r="AF46" s="150"/>
      <c r="AG46" s="150" t="s">
        <v>146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1" t="s">
        <v>486</v>
      </c>
      <c r="D47" s="163"/>
      <c r="E47" s="164">
        <v>0.84599999999999997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146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>
        <v>6</v>
      </c>
      <c r="B48" s="158" t="s">
        <v>487</v>
      </c>
      <c r="C48" s="193" t="s">
        <v>488</v>
      </c>
      <c r="D48" s="159" t="s">
        <v>0</v>
      </c>
      <c r="E48" s="188"/>
      <c r="F48" s="162"/>
      <c r="G48" s="161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12</v>
      </c>
      <c r="M48" s="161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1" t="s">
        <v>452</v>
      </c>
      <c r="S48" s="161" t="s">
        <v>139</v>
      </c>
      <c r="T48" s="161" t="s">
        <v>139</v>
      </c>
      <c r="U48" s="161">
        <v>0</v>
      </c>
      <c r="V48" s="161">
        <f>ROUND(E48*U48,2)</f>
        <v>0</v>
      </c>
      <c r="W48" s="161"/>
      <c r="X48" s="161" t="s">
        <v>410</v>
      </c>
      <c r="Y48" s="161" t="s">
        <v>141</v>
      </c>
      <c r="Z48" s="150"/>
      <c r="AA48" s="150"/>
      <c r="AB48" s="150"/>
      <c r="AC48" s="150"/>
      <c r="AD48" s="150"/>
      <c r="AE48" s="150"/>
      <c r="AF48" s="150"/>
      <c r="AG48" s="150" t="s">
        <v>429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64" t="s">
        <v>489</v>
      </c>
      <c r="D49" s="265"/>
      <c r="E49" s="265"/>
      <c r="F49" s="265"/>
      <c r="G49" s="265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144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6" t="s">
        <v>133</v>
      </c>
      <c r="B50" s="167" t="s">
        <v>93</v>
      </c>
      <c r="C50" s="189" t="s">
        <v>94</v>
      </c>
      <c r="D50" s="168"/>
      <c r="E50" s="169"/>
      <c r="F50" s="170"/>
      <c r="G50" s="170">
        <f>SUMIF(AG51:AG80,"&lt;&gt;NOR",G51:G80)</f>
        <v>0</v>
      </c>
      <c r="H50" s="170"/>
      <c r="I50" s="170">
        <f>SUM(I51:I80)</f>
        <v>0</v>
      </c>
      <c r="J50" s="170"/>
      <c r="K50" s="170">
        <f>SUM(K51:K80)</f>
        <v>0</v>
      </c>
      <c r="L50" s="170"/>
      <c r="M50" s="170">
        <f>SUM(M51:M80)</f>
        <v>0</v>
      </c>
      <c r="N50" s="169"/>
      <c r="O50" s="169">
        <f>SUM(O51:O80)</f>
        <v>0.44</v>
      </c>
      <c r="P50" s="169"/>
      <c r="Q50" s="169">
        <f>SUM(Q51:Q80)</f>
        <v>0.38</v>
      </c>
      <c r="R50" s="170"/>
      <c r="S50" s="170"/>
      <c r="T50" s="171"/>
      <c r="U50" s="165"/>
      <c r="V50" s="165">
        <f>SUM(V51:V80)</f>
        <v>112.4</v>
      </c>
      <c r="W50" s="165"/>
      <c r="X50" s="165"/>
      <c r="Y50" s="165"/>
      <c r="AG50" t="s">
        <v>134</v>
      </c>
    </row>
    <row r="51" spans="1:60" ht="22.5" outlineLevel="1" x14ac:dyDescent="0.2">
      <c r="A51" s="173">
        <v>7</v>
      </c>
      <c r="B51" s="174" t="s">
        <v>490</v>
      </c>
      <c r="C51" s="190" t="s">
        <v>491</v>
      </c>
      <c r="D51" s="175" t="s">
        <v>208</v>
      </c>
      <c r="E51" s="176">
        <v>69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12</v>
      </c>
      <c r="M51" s="178">
        <f>G51*(1+L51/100)</f>
        <v>0</v>
      </c>
      <c r="N51" s="176">
        <v>3.1199999999999999E-3</v>
      </c>
      <c r="O51" s="176">
        <f>ROUND(E51*N51,2)</f>
        <v>0.22</v>
      </c>
      <c r="P51" s="176">
        <v>0</v>
      </c>
      <c r="Q51" s="176">
        <f>ROUND(E51*P51,2)</f>
        <v>0</v>
      </c>
      <c r="R51" s="178" t="s">
        <v>492</v>
      </c>
      <c r="S51" s="178" t="s">
        <v>139</v>
      </c>
      <c r="T51" s="179" t="s">
        <v>139</v>
      </c>
      <c r="U51" s="161">
        <v>0.31395000000000001</v>
      </c>
      <c r="V51" s="161">
        <f>ROUND(E51*U51,2)</f>
        <v>21.66</v>
      </c>
      <c r="W51" s="161"/>
      <c r="X51" s="161" t="s">
        <v>140</v>
      </c>
      <c r="Y51" s="161" t="s">
        <v>141</v>
      </c>
      <c r="Z51" s="150"/>
      <c r="AA51" s="150"/>
      <c r="AB51" s="150"/>
      <c r="AC51" s="150"/>
      <c r="AD51" s="150"/>
      <c r="AE51" s="150"/>
      <c r="AF51" s="150"/>
      <c r="AG51" s="150" t="s">
        <v>416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91" t="s">
        <v>493</v>
      </c>
      <c r="D52" s="163"/>
      <c r="E52" s="164">
        <v>5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0"/>
      <c r="AA52" s="150"/>
      <c r="AB52" s="150"/>
      <c r="AC52" s="150"/>
      <c r="AD52" s="150"/>
      <c r="AE52" s="150"/>
      <c r="AF52" s="150"/>
      <c r="AG52" s="150" t="s">
        <v>146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1" t="s">
        <v>494</v>
      </c>
      <c r="D53" s="163"/>
      <c r="E53" s="164">
        <v>11.2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146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1" t="s">
        <v>495</v>
      </c>
      <c r="D54" s="163"/>
      <c r="E54" s="164">
        <v>20.6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146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1" t="s">
        <v>496</v>
      </c>
      <c r="D55" s="163"/>
      <c r="E55" s="164">
        <v>13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0"/>
      <c r="AA55" s="150"/>
      <c r="AB55" s="150"/>
      <c r="AC55" s="150"/>
      <c r="AD55" s="150"/>
      <c r="AE55" s="150"/>
      <c r="AF55" s="150"/>
      <c r="AG55" s="150" t="s">
        <v>146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1" t="s">
        <v>497</v>
      </c>
      <c r="D56" s="163"/>
      <c r="E56" s="164">
        <v>14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0"/>
      <c r="AA56" s="150"/>
      <c r="AB56" s="150"/>
      <c r="AC56" s="150"/>
      <c r="AD56" s="150"/>
      <c r="AE56" s="150"/>
      <c r="AF56" s="150"/>
      <c r="AG56" s="150" t="s">
        <v>146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1" t="s">
        <v>498</v>
      </c>
      <c r="D57" s="163"/>
      <c r="E57" s="164">
        <v>5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0"/>
      <c r="AA57" s="150"/>
      <c r="AB57" s="150"/>
      <c r="AC57" s="150"/>
      <c r="AD57" s="150"/>
      <c r="AE57" s="150"/>
      <c r="AF57" s="150"/>
      <c r="AG57" s="150" t="s">
        <v>146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1" t="s">
        <v>499</v>
      </c>
      <c r="D58" s="163"/>
      <c r="E58" s="164">
        <v>0.2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0"/>
      <c r="AA58" s="150"/>
      <c r="AB58" s="150"/>
      <c r="AC58" s="150"/>
      <c r="AD58" s="150"/>
      <c r="AE58" s="150"/>
      <c r="AF58" s="150"/>
      <c r="AG58" s="150" t="s">
        <v>146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3">
        <v>8</v>
      </c>
      <c r="B59" s="174" t="s">
        <v>500</v>
      </c>
      <c r="C59" s="190" t="s">
        <v>501</v>
      </c>
      <c r="D59" s="175" t="s">
        <v>208</v>
      </c>
      <c r="E59" s="176">
        <v>112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12</v>
      </c>
      <c r="M59" s="178">
        <f>G59*(1+L59/100)</f>
        <v>0</v>
      </c>
      <c r="N59" s="176">
        <v>4.0000000000000003E-5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492</v>
      </c>
      <c r="S59" s="178" t="s">
        <v>139</v>
      </c>
      <c r="T59" s="179" t="s">
        <v>139</v>
      </c>
      <c r="U59" s="161">
        <v>0.35189999999999999</v>
      </c>
      <c r="V59" s="161">
        <f>ROUND(E59*U59,2)</f>
        <v>39.409999999999997</v>
      </c>
      <c r="W59" s="161"/>
      <c r="X59" s="161" t="s">
        <v>140</v>
      </c>
      <c r="Y59" s="161" t="s">
        <v>141</v>
      </c>
      <c r="Z59" s="150"/>
      <c r="AA59" s="150"/>
      <c r="AB59" s="150"/>
      <c r="AC59" s="150"/>
      <c r="AD59" s="150"/>
      <c r="AE59" s="150"/>
      <c r="AF59" s="150"/>
      <c r="AG59" s="150" t="s">
        <v>416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">
      <c r="A60" s="157"/>
      <c r="B60" s="158"/>
      <c r="C60" s="191" t="s">
        <v>502</v>
      </c>
      <c r="D60" s="163"/>
      <c r="E60" s="164">
        <v>49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0"/>
      <c r="AA60" s="150"/>
      <c r="AB60" s="150"/>
      <c r="AC60" s="150"/>
      <c r="AD60" s="150"/>
      <c r="AE60" s="150"/>
      <c r="AF60" s="150"/>
      <c r="AG60" s="150" t="s">
        <v>146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1" t="s">
        <v>503</v>
      </c>
      <c r="D61" s="163"/>
      <c r="E61" s="164">
        <v>25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146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1" t="s">
        <v>504</v>
      </c>
      <c r="D62" s="163"/>
      <c r="E62" s="164">
        <v>13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0"/>
      <c r="AA62" s="150"/>
      <c r="AB62" s="150"/>
      <c r="AC62" s="150"/>
      <c r="AD62" s="150"/>
      <c r="AE62" s="150"/>
      <c r="AF62" s="150"/>
      <c r="AG62" s="150" t="s">
        <v>146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1" t="s">
        <v>505</v>
      </c>
      <c r="D63" s="163"/>
      <c r="E63" s="164">
        <v>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0"/>
      <c r="AA63" s="150"/>
      <c r="AB63" s="150"/>
      <c r="AC63" s="150"/>
      <c r="AD63" s="150"/>
      <c r="AE63" s="150"/>
      <c r="AF63" s="150"/>
      <c r="AG63" s="150" t="s">
        <v>146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91" t="s">
        <v>506</v>
      </c>
      <c r="D64" s="163"/>
      <c r="E64" s="164">
        <v>19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0"/>
      <c r="AA64" s="150"/>
      <c r="AB64" s="150"/>
      <c r="AC64" s="150"/>
      <c r="AD64" s="150"/>
      <c r="AE64" s="150"/>
      <c r="AF64" s="150"/>
      <c r="AG64" s="150" t="s">
        <v>146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3">
        <v>9</v>
      </c>
      <c r="B65" s="174" t="s">
        <v>507</v>
      </c>
      <c r="C65" s="190" t="s">
        <v>508</v>
      </c>
      <c r="D65" s="175" t="s">
        <v>208</v>
      </c>
      <c r="E65" s="176">
        <v>20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12</v>
      </c>
      <c r="M65" s="178">
        <f>G65*(1+L65/100)</f>
        <v>0</v>
      </c>
      <c r="N65" s="176">
        <v>3.5200000000000001E-3</v>
      </c>
      <c r="O65" s="176">
        <f>ROUND(E65*N65,2)</f>
        <v>7.0000000000000007E-2</v>
      </c>
      <c r="P65" s="176">
        <v>0</v>
      </c>
      <c r="Q65" s="176">
        <f>ROUND(E65*P65,2)</f>
        <v>0</v>
      </c>
      <c r="R65" s="178" t="s">
        <v>492</v>
      </c>
      <c r="S65" s="178" t="s">
        <v>139</v>
      </c>
      <c r="T65" s="179" t="s">
        <v>139</v>
      </c>
      <c r="U65" s="161">
        <v>0.60934999999999995</v>
      </c>
      <c r="V65" s="161">
        <f>ROUND(E65*U65,2)</f>
        <v>12.19</v>
      </c>
      <c r="W65" s="161"/>
      <c r="X65" s="161" t="s">
        <v>140</v>
      </c>
      <c r="Y65" s="161" t="s">
        <v>141</v>
      </c>
      <c r="Z65" s="150"/>
      <c r="AA65" s="150"/>
      <c r="AB65" s="150"/>
      <c r="AC65" s="150"/>
      <c r="AD65" s="150"/>
      <c r="AE65" s="150"/>
      <c r="AF65" s="150"/>
      <c r="AG65" s="150" t="s">
        <v>416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191" t="s">
        <v>509</v>
      </c>
      <c r="D66" s="163"/>
      <c r="E66" s="164">
        <v>20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146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3">
        <v>10</v>
      </c>
      <c r="B67" s="174" t="s">
        <v>510</v>
      </c>
      <c r="C67" s="190" t="s">
        <v>511</v>
      </c>
      <c r="D67" s="175" t="s">
        <v>208</v>
      </c>
      <c r="E67" s="176">
        <v>25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12</v>
      </c>
      <c r="M67" s="178">
        <f>G67*(1+L67/100)</f>
        <v>0</v>
      </c>
      <c r="N67" s="176">
        <v>4.2399999999999998E-3</v>
      </c>
      <c r="O67" s="176">
        <f>ROUND(E67*N67,2)</f>
        <v>0.11</v>
      </c>
      <c r="P67" s="176">
        <v>0</v>
      </c>
      <c r="Q67" s="176">
        <f>ROUND(E67*P67,2)</f>
        <v>0</v>
      </c>
      <c r="R67" s="178" t="s">
        <v>492</v>
      </c>
      <c r="S67" s="178" t="s">
        <v>139</v>
      </c>
      <c r="T67" s="179" t="s">
        <v>139</v>
      </c>
      <c r="U67" s="161">
        <v>0.33695000000000003</v>
      </c>
      <c r="V67" s="161">
        <f>ROUND(E67*U67,2)</f>
        <v>8.42</v>
      </c>
      <c r="W67" s="161"/>
      <c r="X67" s="161" t="s">
        <v>140</v>
      </c>
      <c r="Y67" s="161" t="s">
        <v>141</v>
      </c>
      <c r="Z67" s="150"/>
      <c r="AA67" s="150"/>
      <c r="AB67" s="150"/>
      <c r="AC67" s="150"/>
      <c r="AD67" s="150"/>
      <c r="AE67" s="150"/>
      <c r="AF67" s="150"/>
      <c r="AG67" s="150" t="s">
        <v>198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191" t="s">
        <v>512</v>
      </c>
      <c r="D68" s="163"/>
      <c r="E68" s="164">
        <v>17.600000000000001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0"/>
      <c r="AA68" s="150"/>
      <c r="AB68" s="150"/>
      <c r="AC68" s="150"/>
      <c r="AD68" s="150"/>
      <c r="AE68" s="150"/>
      <c r="AF68" s="150"/>
      <c r="AG68" s="150" t="s">
        <v>146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91" t="s">
        <v>513</v>
      </c>
      <c r="D69" s="163"/>
      <c r="E69" s="164">
        <v>7.4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146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3">
        <v>11</v>
      </c>
      <c r="B70" s="174" t="s">
        <v>514</v>
      </c>
      <c r="C70" s="190" t="s">
        <v>515</v>
      </c>
      <c r="D70" s="175" t="s">
        <v>208</v>
      </c>
      <c r="E70" s="176">
        <v>112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12</v>
      </c>
      <c r="M70" s="178">
        <f>G70*(1+L70/100)</f>
        <v>0</v>
      </c>
      <c r="N70" s="176">
        <v>0</v>
      </c>
      <c r="O70" s="176">
        <f>ROUND(E70*N70,2)</f>
        <v>0</v>
      </c>
      <c r="P70" s="176">
        <v>3.3600000000000001E-3</v>
      </c>
      <c r="Q70" s="176">
        <f>ROUND(E70*P70,2)</f>
        <v>0.38</v>
      </c>
      <c r="R70" s="178" t="s">
        <v>492</v>
      </c>
      <c r="S70" s="178" t="s">
        <v>139</v>
      </c>
      <c r="T70" s="179" t="s">
        <v>139</v>
      </c>
      <c r="U70" s="161">
        <v>6.9000000000000006E-2</v>
      </c>
      <c r="V70" s="161">
        <f>ROUND(E70*U70,2)</f>
        <v>7.73</v>
      </c>
      <c r="W70" s="161"/>
      <c r="X70" s="161" t="s">
        <v>140</v>
      </c>
      <c r="Y70" s="161" t="s">
        <v>141</v>
      </c>
      <c r="Z70" s="150"/>
      <c r="AA70" s="150"/>
      <c r="AB70" s="150"/>
      <c r="AC70" s="150"/>
      <c r="AD70" s="150"/>
      <c r="AE70" s="150"/>
      <c r="AF70" s="150"/>
      <c r="AG70" s="150" t="s">
        <v>198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191" t="s">
        <v>516</v>
      </c>
      <c r="D71" s="163"/>
      <c r="E71" s="164">
        <v>112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0"/>
      <c r="AA71" s="150"/>
      <c r="AB71" s="150"/>
      <c r="AC71" s="150"/>
      <c r="AD71" s="150"/>
      <c r="AE71" s="150"/>
      <c r="AF71" s="150"/>
      <c r="AG71" s="150" t="s">
        <v>146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81">
        <v>12</v>
      </c>
      <c r="B72" s="182" t="s">
        <v>517</v>
      </c>
      <c r="C72" s="192" t="s">
        <v>518</v>
      </c>
      <c r="D72" s="183" t="s">
        <v>519</v>
      </c>
      <c r="E72" s="184">
        <v>6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12</v>
      </c>
      <c r="M72" s="186">
        <f>G72*(1+L72/100)</f>
        <v>0</v>
      </c>
      <c r="N72" s="184">
        <v>6.0299999999999998E-3</v>
      </c>
      <c r="O72" s="184">
        <f>ROUND(E72*N72,2)</f>
        <v>0.04</v>
      </c>
      <c r="P72" s="184">
        <v>0</v>
      </c>
      <c r="Q72" s="184">
        <f>ROUND(E72*P72,2)</f>
        <v>0</v>
      </c>
      <c r="R72" s="186" t="s">
        <v>492</v>
      </c>
      <c r="S72" s="186" t="s">
        <v>139</v>
      </c>
      <c r="T72" s="187" t="s">
        <v>139</v>
      </c>
      <c r="U72" s="161">
        <v>2.8255499999999998</v>
      </c>
      <c r="V72" s="161">
        <f>ROUND(E72*U72,2)</f>
        <v>16.95</v>
      </c>
      <c r="W72" s="161"/>
      <c r="X72" s="161" t="s">
        <v>140</v>
      </c>
      <c r="Y72" s="161" t="s">
        <v>141</v>
      </c>
      <c r="Z72" s="150"/>
      <c r="AA72" s="150"/>
      <c r="AB72" s="150"/>
      <c r="AC72" s="150"/>
      <c r="AD72" s="150"/>
      <c r="AE72" s="150"/>
      <c r="AF72" s="150"/>
      <c r="AG72" s="150" t="s">
        <v>416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3">
        <v>13</v>
      </c>
      <c r="B73" s="174" t="s">
        <v>520</v>
      </c>
      <c r="C73" s="190" t="s">
        <v>521</v>
      </c>
      <c r="D73" s="175" t="s">
        <v>208</v>
      </c>
      <c r="E73" s="176">
        <v>50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12</v>
      </c>
      <c r="M73" s="178">
        <f>G73*(1+L73/100)</f>
        <v>0</v>
      </c>
      <c r="N73" s="176">
        <v>6.9999999999999994E-5</v>
      </c>
      <c r="O73" s="176">
        <f>ROUND(E73*N73,2)</f>
        <v>0</v>
      </c>
      <c r="P73" s="176">
        <v>0</v>
      </c>
      <c r="Q73" s="176">
        <f>ROUND(E73*P73,2)</f>
        <v>0</v>
      </c>
      <c r="R73" s="178" t="s">
        <v>492</v>
      </c>
      <c r="S73" s="178" t="s">
        <v>139</v>
      </c>
      <c r="T73" s="179" t="s">
        <v>139</v>
      </c>
      <c r="U73" s="161">
        <v>0.12075</v>
      </c>
      <c r="V73" s="161">
        <f>ROUND(E73*U73,2)</f>
        <v>6.04</v>
      </c>
      <c r="W73" s="161"/>
      <c r="X73" s="161" t="s">
        <v>140</v>
      </c>
      <c r="Y73" s="161" t="s">
        <v>141</v>
      </c>
      <c r="Z73" s="150"/>
      <c r="AA73" s="150"/>
      <c r="AB73" s="150"/>
      <c r="AC73" s="150"/>
      <c r="AD73" s="150"/>
      <c r="AE73" s="150"/>
      <c r="AF73" s="150"/>
      <c r="AG73" s="150" t="s">
        <v>198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191" t="s">
        <v>493</v>
      </c>
      <c r="D74" s="163"/>
      <c r="E74" s="164">
        <v>5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0"/>
      <c r="AA74" s="150"/>
      <c r="AB74" s="150"/>
      <c r="AC74" s="150"/>
      <c r="AD74" s="150"/>
      <c r="AE74" s="150"/>
      <c r="AF74" s="150"/>
      <c r="AG74" s="150" t="s">
        <v>146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1" t="s">
        <v>494</v>
      </c>
      <c r="D75" s="163"/>
      <c r="E75" s="164">
        <v>11.2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0"/>
      <c r="AA75" s="150"/>
      <c r="AB75" s="150"/>
      <c r="AC75" s="150"/>
      <c r="AD75" s="150"/>
      <c r="AE75" s="150"/>
      <c r="AF75" s="150"/>
      <c r="AG75" s="150" t="s">
        <v>146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91" t="s">
        <v>495</v>
      </c>
      <c r="D76" s="163"/>
      <c r="E76" s="164">
        <v>20.6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0"/>
      <c r="AA76" s="150"/>
      <c r="AB76" s="150"/>
      <c r="AC76" s="150"/>
      <c r="AD76" s="150"/>
      <c r="AE76" s="150"/>
      <c r="AF76" s="150"/>
      <c r="AG76" s="150" t="s">
        <v>146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1" t="s">
        <v>496</v>
      </c>
      <c r="D77" s="163"/>
      <c r="E77" s="164">
        <v>13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0"/>
      <c r="AA77" s="150"/>
      <c r="AB77" s="150"/>
      <c r="AC77" s="150"/>
      <c r="AD77" s="150"/>
      <c r="AE77" s="150"/>
      <c r="AF77" s="150"/>
      <c r="AG77" s="150" t="s">
        <v>146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91" t="s">
        <v>522</v>
      </c>
      <c r="D78" s="163"/>
      <c r="E78" s="164">
        <v>0.2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0"/>
      <c r="AA78" s="150"/>
      <c r="AB78" s="150"/>
      <c r="AC78" s="150"/>
      <c r="AD78" s="150"/>
      <c r="AE78" s="150"/>
      <c r="AF78" s="150"/>
      <c r="AG78" s="150" t="s">
        <v>146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>
        <v>14</v>
      </c>
      <c r="B79" s="158" t="s">
        <v>523</v>
      </c>
      <c r="C79" s="193" t="s">
        <v>524</v>
      </c>
      <c r="D79" s="159" t="s">
        <v>0</v>
      </c>
      <c r="E79" s="188"/>
      <c r="F79" s="162"/>
      <c r="G79" s="161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12</v>
      </c>
      <c r="M79" s="161">
        <f>G79*(1+L79/100)</f>
        <v>0</v>
      </c>
      <c r="N79" s="160">
        <v>0</v>
      </c>
      <c r="O79" s="160">
        <f>ROUND(E79*N79,2)</f>
        <v>0</v>
      </c>
      <c r="P79" s="160">
        <v>0</v>
      </c>
      <c r="Q79" s="160">
        <f>ROUND(E79*P79,2)</f>
        <v>0</v>
      </c>
      <c r="R79" s="161" t="s">
        <v>492</v>
      </c>
      <c r="S79" s="161" t="s">
        <v>139</v>
      </c>
      <c r="T79" s="161" t="s">
        <v>139</v>
      </c>
      <c r="U79" s="161">
        <v>0</v>
      </c>
      <c r="V79" s="161">
        <f>ROUND(E79*U79,2)</f>
        <v>0</v>
      </c>
      <c r="W79" s="161"/>
      <c r="X79" s="161" t="s">
        <v>410</v>
      </c>
      <c r="Y79" s="161" t="s">
        <v>141</v>
      </c>
      <c r="Z79" s="150"/>
      <c r="AA79" s="150"/>
      <c r="AB79" s="150"/>
      <c r="AC79" s="150"/>
      <c r="AD79" s="150"/>
      <c r="AE79" s="150"/>
      <c r="AF79" s="150"/>
      <c r="AG79" s="150" t="s">
        <v>429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264" t="s">
        <v>489</v>
      </c>
      <c r="D80" s="265"/>
      <c r="E80" s="265"/>
      <c r="F80" s="265"/>
      <c r="G80" s="26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0"/>
      <c r="AA80" s="150"/>
      <c r="AB80" s="150"/>
      <c r="AC80" s="150"/>
      <c r="AD80" s="150"/>
      <c r="AE80" s="150"/>
      <c r="AF80" s="150"/>
      <c r="AG80" s="150" t="s">
        <v>144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x14ac:dyDescent="0.2">
      <c r="A81" s="166" t="s">
        <v>133</v>
      </c>
      <c r="B81" s="167" t="s">
        <v>95</v>
      </c>
      <c r="C81" s="189" t="s">
        <v>96</v>
      </c>
      <c r="D81" s="168"/>
      <c r="E81" s="169"/>
      <c r="F81" s="170"/>
      <c r="G81" s="170">
        <f>SUMIF(AG82:AG108,"&lt;&gt;NOR",G82:G108)</f>
        <v>0</v>
      </c>
      <c r="H81" s="170"/>
      <c r="I81" s="170">
        <f>SUM(I82:I108)</f>
        <v>0</v>
      </c>
      <c r="J81" s="170"/>
      <c r="K81" s="170">
        <f>SUM(K82:K108)</f>
        <v>0</v>
      </c>
      <c r="L81" s="170"/>
      <c r="M81" s="170">
        <f>SUM(M82:M108)</f>
        <v>0</v>
      </c>
      <c r="N81" s="169"/>
      <c r="O81" s="169">
        <f>SUM(O82:O108)</f>
        <v>66</v>
      </c>
      <c r="P81" s="169"/>
      <c r="Q81" s="169">
        <f>SUM(Q82:Q108)</f>
        <v>59.3</v>
      </c>
      <c r="R81" s="170"/>
      <c r="S81" s="170"/>
      <c r="T81" s="171"/>
      <c r="U81" s="165"/>
      <c r="V81" s="165">
        <f>SUM(V82:V108)</f>
        <v>927.1</v>
      </c>
      <c r="W81" s="165"/>
      <c r="X81" s="165"/>
      <c r="Y81" s="165"/>
      <c r="AG81" t="s">
        <v>134</v>
      </c>
    </row>
    <row r="82" spans="1:60" outlineLevel="1" x14ac:dyDescent="0.2">
      <c r="A82" s="173">
        <v>15</v>
      </c>
      <c r="B82" s="174" t="s">
        <v>525</v>
      </c>
      <c r="C82" s="190" t="s">
        <v>526</v>
      </c>
      <c r="D82" s="175" t="s">
        <v>137</v>
      </c>
      <c r="E82" s="176">
        <v>885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12</v>
      </c>
      <c r="M82" s="178">
        <f>G82*(1+L82/100)</f>
        <v>0</v>
      </c>
      <c r="N82" s="176">
        <v>0</v>
      </c>
      <c r="O82" s="176">
        <f>ROUND(E82*N82,2)</f>
        <v>0</v>
      </c>
      <c r="P82" s="176">
        <v>6.7000000000000004E-2</v>
      </c>
      <c r="Q82" s="176">
        <f>ROUND(E82*P82,2)</f>
        <v>59.3</v>
      </c>
      <c r="R82" s="178" t="s">
        <v>527</v>
      </c>
      <c r="S82" s="178" t="s">
        <v>139</v>
      </c>
      <c r="T82" s="179" t="s">
        <v>139</v>
      </c>
      <c r="U82" s="161">
        <v>0.21099999999999999</v>
      </c>
      <c r="V82" s="161">
        <f>ROUND(E82*U82,2)</f>
        <v>186.74</v>
      </c>
      <c r="W82" s="161"/>
      <c r="X82" s="161" t="s">
        <v>140</v>
      </c>
      <c r="Y82" s="161" t="s">
        <v>141</v>
      </c>
      <c r="Z82" s="150"/>
      <c r="AA82" s="150"/>
      <c r="AB82" s="150"/>
      <c r="AC82" s="150"/>
      <c r="AD82" s="150"/>
      <c r="AE82" s="150"/>
      <c r="AF82" s="150"/>
      <c r="AG82" s="150" t="s">
        <v>198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191" t="s">
        <v>474</v>
      </c>
      <c r="D83" s="163"/>
      <c r="E83" s="164">
        <v>885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0"/>
      <c r="AA83" s="150"/>
      <c r="AB83" s="150"/>
      <c r="AC83" s="150"/>
      <c r="AD83" s="150"/>
      <c r="AE83" s="150"/>
      <c r="AF83" s="150"/>
      <c r="AG83" s="150" t="s">
        <v>146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3">
        <v>16</v>
      </c>
      <c r="B84" s="174" t="s">
        <v>528</v>
      </c>
      <c r="C84" s="190" t="s">
        <v>529</v>
      </c>
      <c r="D84" s="175" t="s">
        <v>137</v>
      </c>
      <c r="E84" s="176">
        <v>885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12</v>
      </c>
      <c r="M84" s="178">
        <f>G84*(1+L84/100)</f>
        <v>0</v>
      </c>
      <c r="N84" s="176">
        <v>7.2289999999999993E-2</v>
      </c>
      <c r="O84" s="176">
        <f>ROUND(E84*N84,2)</f>
        <v>63.98</v>
      </c>
      <c r="P84" s="176">
        <v>0</v>
      </c>
      <c r="Q84" s="176">
        <f>ROUND(E84*P84,2)</f>
        <v>0</v>
      </c>
      <c r="R84" s="178" t="s">
        <v>527</v>
      </c>
      <c r="S84" s="178" t="s">
        <v>139</v>
      </c>
      <c r="T84" s="179" t="s">
        <v>139</v>
      </c>
      <c r="U84" s="161">
        <v>0.57699999999999996</v>
      </c>
      <c r="V84" s="161">
        <f>ROUND(E84*U84,2)</f>
        <v>510.65</v>
      </c>
      <c r="W84" s="161"/>
      <c r="X84" s="161" t="s">
        <v>140</v>
      </c>
      <c r="Y84" s="161" t="s">
        <v>141</v>
      </c>
      <c r="Z84" s="150"/>
      <c r="AA84" s="150"/>
      <c r="AB84" s="150"/>
      <c r="AC84" s="150"/>
      <c r="AD84" s="150"/>
      <c r="AE84" s="150"/>
      <c r="AF84" s="150"/>
      <c r="AG84" s="150" t="s">
        <v>198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191" t="s">
        <v>474</v>
      </c>
      <c r="D85" s="163"/>
      <c r="E85" s="164">
        <v>885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146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3">
        <v>17</v>
      </c>
      <c r="B86" s="174" t="s">
        <v>530</v>
      </c>
      <c r="C86" s="190" t="s">
        <v>531</v>
      </c>
      <c r="D86" s="175" t="s">
        <v>208</v>
      </c>
      <c r="E86" s="176">
        <v>112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12</v>
      </c>
      <c r="M86" s="178">
        <f>G86*(1+L86/100)</f>
        <v>0</v>
      </c>
      <c r="N86" s="176">
        <v>2.4000000000000001E-4</v>
      </c>
      <c r="O86" s="176">
        <f>ROUND(E86*N86,2)</f>
        <v>0.03</v>
      </c>
      <c r="P86" s="176">
        <v>0</v>
      </c>
      <c r="Q86" s="176">
        <f>ROUND(E86*P86,2)</f>
        <v>0</v>
      </c>
      <c r="R86" s="178" t="s">
        <v>527</v>
      </c>
      <c r="S86" s="178" t="s">
        <v>139</v>
      </c>
      <c r="T86" s="179" t="s">
        <v>139</v>
      </c>
      <c r="U86" s="161">
        <v>0.1</v>
      </c>
      <c r="V86" s="161">
        <f>ROUND(E86*U86,2)</f>
        <v>11.2</v>
      </c>
      <c r="W86" s="161"/>
      <c r="X86" s="161" t="s">
        <v>140</v>
      </c>
      <c r="Y86" s="161" t="s">
        <v>141</v>
      </c>
      <c r="Z86" s="150"/>
      <c r="AA86" s="150"/>
      <c r="AB86" s="150"/>
      <c r="AC86" s="150"/>
      <c r="AD86" s="150"/>
      <c r="AE86" s="150"/>
      <c r="AF86" s="150"/>
      <c r="AG86" s="150" t="s">
        <v>198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191" t="s">
        <v>516</v>
      </c>
      <c r="D87" s="163"/>
      <c r="E87" s="164">
        <v>112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0"/>
      <c r="AA87" s="150"/>
      <c r="AB87" s="150"/>
      <c r="AC87" s="150"/>
      <c r="AD87" s="150"/>
      <c r="AE87" s="150"/>
      <c r="AF87" s="150"/>
      <c r="AG87" s="150" t="s">
        <v>146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3">
        <v>18</v>
      </c>
      <c r="B88" s="174" t="s">
        <v>532</v>
      </c>
      <c r="C88" s="190" t="s">
        <v>533</v>
      </c>
      <c r="D88" s="175" t="s">
        <v>208</v>
      </c>
      <c r="E88" s="176">
        <v>253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12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 t="s">
        <v>527</v>
      </c>
      <c r="S88" s="178" t="s">
        <v>139</v>
      </c>
      <c r="T88" s="179" t="s">
        <v>139</v>
      </c>
      <c r="U88" s="161">
        <v>0.64</v>
      </c>
      <c r="V88" s="161">
        <f>ROUND(E88*U88,2)</f>
        <v>161.91999999999999</v>
      </c>
      <c r="W88" s="161"/>
      <c r="X88" s="161" t="s">
        <v>140</v>
      </c>
      <c r="Y88" s="161" t="s">
        <v>141</v>
      </c>
      <c r="Z88" s="150"/>
      <c r="AA88" s="150"/>
      <c r="AB88" s="150"/>
      <c r="AC88" s="150"/>
      <c r="AD88" s="150"/>
      <c r="AE88" s="150"/>
      <c r="AF88" s="150"/>
      <c r="AG88" s="150" t="s">
        <v>198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91" t="s">
        <v>534</v>
      </c>
      <c r="D89" s="163"/>
      <c r="E89" s="164">
        <v>140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0"/>
      <c r="AA89" s="150"/>
      <c r="AB89" s="150"/>
      <c r="AC89" s="150"/>
      <c r="AD89" s="150"/>
      <c r="AE89" s="150"/>
      <c r="AF89" s="150"/>
      <c r="AG89" s="150" t="s">
        <v>146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1" t="s">
        <v>535</v>
      </c>
      <c r="D90" s="163"/>
      <c r="E90" s="164">
        <v>24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0"/>
      <c r="AA90" s="150"/>
      <c r="AB90" s="150"/>
      <c r="AC90" s="150"/>
      <c r="AD90" s="150"/>
      <c r="AE90" s="150"/>
      <c r="AF90" s="150"/>
      <c r="AG90" s="150" t="s">
        <v>146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1" t="s">
        <v>536</v>
      </c>
      <c r="D91" s="163"/>
      <c r="E91" s="164">
        <v>20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0"/>
      <c r="AA91" s="150"/>
      <c r="AB91" s="150"/>
      <c r="AC91" s="150"/>
      <c r="AD91" s="150"/>
      <c r="AE91" s="150"/>
      <c r="AF91" s="150"/>
      <c r="AG91" s="150" t="s">
        <v>146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91" t="s">
        <v>537</v>
      </c>
      <c r="D92" s="163"/>
      <c r="E92" s="164">
        <v>69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0"/>
      <c r="AA92" s="150"/>
      <c r="AB92" s="150"/>
      <c r="AC92" s="150"/>
      <c r="AD92" s="150"/>
      <c r="AE92" s="150"/>
      <c r="AF92" s="150"/>
      <c r="AG92" s="150" t="s">
        <v>146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3">
        <v>19</v>
      </c>
      <c r="B93" s="174" t="s">
        <v>538</v>
      </c>
      <c r="C93" s="190" t="s">
        <v>539</v>
      </c>
      <c r="D93" s="175" t="s">
        <v>208</v>
      </c>
      <c r="E93" s="176">
        <v>43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12</v>
      </c>
      <c r="M93" s="178">
        <f>G93*(1+L93/100)</f>
        <v>0</v>
      </c>
      <c r="N93" s="176">
        <v>1.427E-2</v>
      </c>
      <c r="O93" s="176">
        <f>ROUND(E93*N93,2)</f>
        <v>0.61</v>
      </c>
      <c r="P93" s="176">
        <v>0</v>
      </c>
      <c r="Q93" s="176">
        <f>ROUND(E93*P93,2)</f>
        <v>0</v>
      </c>
      <c r="R93" s="178" t="s">
        <v>527</v>
      </c>
      <c r="S93" s="178" t="s">
        <v>139</v>
      </c>
      <c r="T93" s="179" t="s">
        <v>139</v>
      </c>
      <c r="U93" s="161">
        <v>0.33</v>
      </c>
      <c r="V93" s="161">
        <f>ROUND(E93*U93,2)</f>
        <v>14.19</v>
      </c>
      <c r="W93" s="161"/>
      <c r="X93" s="161" t="s">
        <v>140</v>
      </c>
      <c r="Y93" s="161" t="s">
        <v>141</v>
      </c>
      <c r="Z93" s="150"/>
      <c r="AA93" s="150"/>
      <c r="AB93" s="150"/>
      <c r="AC93" s="150"/>
      <c r="AD93" s="150"/>
      <c r="AE93" s="150"/>
      <c r="AF93" s="150"/>
      <c r="AG93" s="150" t="s">
        <v>198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191" t="s">
        <v>540</v>
      </c>
      <c r="D94" s="163"/>
      <c r="E94" s="164">
        <v>43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0"/>
      <c r="AA94" s="150"/>
      <c r="AB94" s="150"/>
      <c r="AC94" s="150"/>
      <c r="AD94" s="150"/>
      <c r="AE94" s="150"/>
      <c r="AF94" s="150"/>
      <c r="AG94" s="150" t="s">
        <v>146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20</v>
      </c>
      <c r="B95" s="174" t="s">
        <v>541</v>
      </c>
      <c r="C95" s="190" t="s">
        <v>542</v>
      </c>
      <c r="D95" s="175" t="s">
        <v>208</v>
      </c>
      <c r="E95" s="176">
        <v>45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12</v>
      </c>
      <c r="M95" s="178">
        <f>G95*(1+L95/100)</f>
        <v>0</v>
      </c>
      <c r="N95" s="176">
        <v>1.4279999999999999E-2</v>
      </c>
      <c r="O95" s="176">
        <f>ROUND(E95*N95,2)</f>
        <v>0.64</v>
      </c>
      <c r="P95" s="176">
        <v>0</v>
      </c>
      <c r="Q95" s="176">
        <f>ROUND(E95*P95,2)</f>
        <v>0</v>
      </c>
      <c r="R95" s="178" t="s">
        <v>527</v>
      </c>
      <c r="S95" s="178" t="s">
        <v>139</v>
      </c>
      <c r="T95" s="179" t="s">
        <v>139</v>
      </c>
      <c r="U95" s="161">
        <v>0.72</v>
      </c>
      <c r="V95" s="161">
        <f>ROUND(E95*U95,2)</f>
        <v>32.4</v>
      </c>
      <c r="W95" s="161"/>
      <c r="X95" s="161" t="s">
        <v>140</v>
      </c>
      <c r="Y95" s="161" t="s">
        <v>141</v>
      </c>
      <c r="Z95" s="150"/>
      <c r="AA95" s="150"/>
      <c r="AB95" s="150"/>
      <c r="AC95" s="150"/>
      <c r="AD95" s="150"/>
      <c r="AE95" s="150"/>
      <c r="AF95" s="150"/>
      <c r="AG95" s="150" t="s">
        <v>198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91" t="s">
        <v>543</v>
      </c>
      <c r="D96" s="163"/>
      <c r="E96" s="164">
        <v>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0"/>
      <c r="AA96" s="150"/>
      <c r="AB96" s="150"/>
      <c r="AC96" s="150"/>
      <c r="AD96" s="150"/>
      <c r="AE96" s="150"/>
      <c r="AF96" s="150"/>
      <c r="AG96" s="150" t="s">
        <v>146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1" t="s">
        <v>544</v>
      </c>
      <c r="D97" s="163"/>
      <c r="E97" s="164">
        <v>21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0"/>
      <c r="AA97" s="150"/>
      <c r="AB97" s="150"/>
      <c r="AC97" s="150"/>
      <c r="AD97" s="150"/>
      <c r="AE97" s="150"/>
      <c r="AF97" s="150"/>
      <c r="AG97" s="150" t="s">
        <v>146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1" t="s">
        <v>545</v>
      </c>
      <c r="D98" s="163"/>
      <c r="E98" s="164">
        <v>16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0"/>
      <c r="AA98" s="150"/>
      <c r="AB98" s="150"/>
      <c r="AC98" s="150"/>
      <c r="AD98" s="150"/>
      <c r="AE98" s="150"/>
      <c r="AF98" s="150"/>
      <c r="AG98" s="150" t="s">
        <v>146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1">
        <v>21</v>
      </c>
      <c r="B99" s="182" t="s">
        <v>546</v>
      </c>
      <c r="C99" s="192" t="s">
        <v>547</v>
      </c>
      <c r="D99" s="183" t="s">
        <v>548</v>
      </c>
      <c r="E99" s="184">
        <v>50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12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177</v>
      </c>
      <c r="T99" s="187" t="s">
        <v>178</v>
      </c>
      <c r="U99" s="161">
        <v>0</v>
      </c>
      <c r="V99" s="161">
        <f>ROUND(E99*U99,2)</f>
        <v>0</v>
      </c>
      <c r="W99" s="161"/>
      <c r="X99" s="161" t="s">
        <v>140</v>
      </c>
      <c r="Y99" s="161" t="s">
        <v>141</v>
      </c>
      <c r="Z99" s="150"/>
      <c r="AA99" s="150"/>
      <c r="AB99" s="150"/>
      <c r="AC99" s="150"/>
      <c r="AD99" s="150"/>
      <c r="AE99" s="150"/>
      <c r="AF99" s="150"/>
      <c r="AG99" s="150" t="s">
        <v>198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81">
        <v>22</v>
      </c>
      <c r="B100" s="182" t="s">
        <v>549</v>
      </c>
      <c r="C100" s="192" t="s">
        <v>550</v>
      </c>
      <c r="D100" s="183" t="s">
        <v>548</v>
      </c>
      <c r="E100" s="184">
        <v>10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12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177</v>
      </c>
      <c r="T100" s="187" t="s">
        <v>178</v>
      </c>
      <c r="U100" s="161">
        <v>1</v>
      </c>
      <c r="V100" s="161">
        <f>ROUND(E100*U100,2)</f>
        <v>10</v>
      </c>
      <c r="W100" s="161"/>
      <c r="X100" s="161" t="s">
        <v>140</v>
      </c>
      <c r="Y100" s="161" t="s">
        <v>141</v>
      </c>
      <c r="Z100" s="150"/>
      <c r="AA100" s="150"/>
      <c r="AB100" s="150"/>
      <c r="AC100" s="150"/>
      <c r="AD100" s="150"/>
      <c r="AE100" s="150"/>
      <c r="AF100" s="150"/>
      <c r="AG100" s="150" t="s">
        <v>198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3">
        <v>23</v>
      </c>
      <c r="B101" s="174" t="s">
        <v>551</v>
      </c>
      <c r="C101" s="190" t="s">
        <v>552</v>
      </c>
      <c r="D101" s="175" t="s">
        <v>351</v>
      </c>
      <c r="E101" s="176">
        <v>372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12</v>
      </c>
      <c r="M101" s="178">
        <f>G101*(1+L101/100)</f>
        <v>0</v>
      </c>
      <c r="N101" s="176">
        <v>1.9E-3</v>
      </c>
      <c r="O101" s="176">
        <f>ROUND(E101*N101,2)</f>
        <v>0.71</v>
      </c>
      <c r="P101" s="176">
        <v>0</v>
      </c>
      <c r="Q101" s="176">
        <f>ROUND(E101*P101,2)</f>
        <v>0</v>
      </c>
      <c r="R101" s="178" t="s">
        <v>480</v>
      </c>
      <c r="S101" s="178" t="s">
        <v>139</v>
      </c>
      <c r="T101" s="179" t="s">
        <v>139</v>
      </c>
      <c r="U101" s="161">
        <v>0</v>
      </c>
      <c r="V101" s="161">
        <f>ROUND(E101*U101,2)</f>
        <v>0</v>
      </c>
      <c r="W101" s="161"/>
      <c r="X101" s="161" t="s">
        <v>179</v>
      </c>
      <c r="Y101" s="161" t="s">
        <v>141</v>
      </c>
      <c r="Z101" s="150"/>
      <c r="AA101" s="150"/>
      <c r="AB101" s="150"/>
      <c r="AC101" s="150"/>
      <c r="AD101" s="150"/>
      <c r="AE101" s="150"/>
      <c r="AF101" s="150"/>
      <c r="AG101" s="150" t="s">
        <v>481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91" t="s">
        <v>553</v>
      </c>
      <c r="D102" s="163"/>
      <c r="E102" s="164">
        <v>371.7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0"/>
      <c r="AA102" s="150"/>
      <c r="AB102" s="150"/>
      <c r="AC102" s="150"/>
      <c r="AD102" s="150"/>
      <c r="AE102" s="150"/>
      <c r="AF102" s="150"/>
      <c r="AG102" s="150" t="s">
        <v>146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1" t="s">
        <v>554</v>
      </c>
      <c r="D103" s="163"/>
      <c r="E103" s="164">
        <v>0.3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0"/>
      <c r="AA103" s="150"/>
      <c r="AB103" s="150"/>
      <c r="AC103" s="150"/>
      <c r="AD103" s="150"/>
      <c r="AE103" s="150"/>
      <c r="AF103" s="150"/>
      <c r="AG103" s="150" t="s">
        <v>146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81">
        <v>24</v>
      </c>
      <c r="B104" s="182" t="s">
        <v>555</v>
      </c>
      <c r="C104" s="192" t="s">
        <v>556</v>
      </c>
      <c r="D104" s="183" t="s">
        <v>351</v>
      </c>
      <c r="E104" s="184">
        <v>7</v>
      </c>
      <c r="F104" s="185"/>
      <c r="G104" s="186">
        <f>ROUND(E104*F104,2)</f>
        <v>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12</v>
      </c>
      <c r="M104" s="186">
        <f>G104*(1+L104/100)</f>
        <v>0</v>
      </c>
      <c r="N104" s="184">
        <v>1.5E-3</v>
      </c>
      <c r="O104" s="184">
        <f>ROUND(E104*N104,2)</f>
        <v>0.01</v>
      </c>
      <c r="P104" s="184">
        <v>0</v>
      </c>
      <c r="Q104" s="184">
        <f>ROUND(E104*P104,2)</f>
        <v>0</v>
      </c>
      <c r="R104" s="186" t="s">
        <v>480</v>
      </c>
      <c r="S104" s="186" t="s">
        <v>139</v>
      </c>
      <c r="T104" s="187" t="s">
        <v>139</v>
      </c>
      <c r="U104" s="161">
        <v>0</v>
      </c>
      <c r="V104" s="161">
        <f>ROUND(E104*U104,2)</f>
        <v>0</v>
      </c>
      <c r="W104" s="161"/>
      <c r="X104" s="161" t="s">
        <v>179</v>
      </c>
      <c r="Y104" s="161" t="s">
        <v>141</v>
      </c>
      <c r="Z104" s="150"/>
      <c r="AA104" s="150"/>
      <c r="AB104" s="150"/>
      <c r="AC104" s="150"/>
      <c r="AD104" s="150"/>
      <c r="AE104" s="150"/>
      <c r="AF104" s="150"/>
      <c r="AG104" s="150" t="s">
        <v>481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81">
        <v>25</v>
      </c>
      <c r="B105" s="182" t="s">
        <v>557</v>
      </c>
      <c r="C105" s="192" t="s">
        <v>558</v>
      </c>
      <c r="D105" s="183" t="s">
        <v>351</v>
      </c>
      <c r="E105" s="184">
        <v>2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12</v>
      </c>
      <c r="M105" s="186">
        <f>G105*(1+L105/100)</f>
        <v>0</v>
      </c>
      <c r="N105" s="184">
        <v>3.8E-3</v>
      </c>
      <c r="O105" s="184">
        <f>ROUND(E105*N105,2)</f>
        <v>0.01</v>
      </c>
      <c r="P105" s="184">
        <v>0</v>
      </c>
      <c r="Q105" s="184">
        <f>ROUND(E105*P105,2)</f>
        <v>0</v>
      </c>
      <c r="R105" s="186" t="s">
        <v>480</v>
      </c>
      <c r="S105" s="186" t="s">
        <v>139</v>
      </c>
      <c r="T105" s="187" t="s">
        <v>139</v>
      </c>
      <c r="U105" s="161">
        <v>0</v>
      </c>
      <c r="V105" s="161">
        <f>ROUND(E105*U105,2)</f>
        <v>0</v>
      </c>
      <c r="W105" s="161"/>
      <c r="X105" s="161" t="s">
        <v>179</v>
      </c>
      <c r="Y105" s="161" t="s">
        <v>141</v>
      </c>
      <c r="Z105" s="150"/>
      <c r="AA105" s="150"/>
      <c r="AB105" s="150"/>
      <c r="AC105" s="150"/>
      <c r="AD105" s="150"/>
      <c r="AE105" s="150"/>
      <c r="AF105" s="150"/>
      <c r="AG105" s="150" t="s">
        <v>481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3">
        <v>26</v>
      </c>
      <c r="B106" s="174" t="s">
        <v>559</v>
      </c>
      <c r="C106" s="190" t="s">
        <v>560</v>
      </c>
      <c r="D106" s="175" t="s">
        <v>561</v>
      </c>
      <c r="E106" s="176">
        <v>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12</v>
      </c>
      <c r="M106" s="178">
        <f>G106*(1+L106/100)</f>
        <v>0</v>
      </c>
      <c r="N106" s="176">
        <v>3.7000000000000002E-3</v>
      </c>
      <c r="O106" s="176">
        <f>ROUND(E106*N106,2)</f>
        <v>0.01</v>
      </c>
      <c r="P106" s="176">
        <v>0</v>
      </c>
      <c r="Q106" s="176">
        <f>ROUND(E106*P106,2)</f>
        <v>0</v>
      </c>
      <c r="R106" s="178"/>
      <c r="S106" s="178" t="s">
        <v>177</v>
      </c>
      <c r="T106" s="179" t="s">
        <v>178</v>
      </c>
      <c r="U106" s="161">
        <v>0</v>
      </c>
      <c r="V106" s="161">
        <f>ROUND(E106*U106,2)</f>
        <v>0</v>
      </c>
      <c r="W106" s="161"/>
      <c r="X106" s="161" t="s">
        <v>179</v>
      </c>
      <c r="Y106" s="161" t="s">
        <v>141</v>
      </c>
      <c r="Z106" s="150"/>
      <c r="AA106" s="150"/>
      <c r="AB106" s="150"/>
      <c r="AC106" s="150"/>
      <c r="AD106" s="150"/>
      <c r="AE106" s="150"/>
      <c r="AF106" s="150"/>
      <c r="AG106" s="150" t="s">
        <v>481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>
        <v>27</v>
      </c>
      <c r="B107" s="158" t="s">
        <v>562</v>
      </c>
      <c r="C107" s="193" t="s">
        <v>563</v>
      </c>
      <c r="D107" s="159" t="s">
        <v>0</v>
      </c>
      <c r="E107" s="188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12</v>
      </c>
      <c r="M107" s="161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1" t="s">
        <v>527</v>
      </c>
      <c r="S107" s="161" t="s">
        <v>139</v>
      </c>
      <c r="T107" s="161" t="s">
        <v>139</v>
      </c>
      <c r="U107" s="161">
        <v>2.3E-2</v>
      </c>
      <c r="V107" s="161">
        <f>ROUND(E107*U107,2)</f>
        <v>0</v>
      </c>
      <c r="W107" s="161"/>
      <c r="X107" s="161" t="s">
        <v>410</v>
      </c>
      <c r="Y107" s="161" t="s">
        <v>141</v>
      </c>
      <c r="Z107" s="150"/>
      <c r="AA107" s="150"/>
      <c r="AB107" s="150"/>
      <c r="AC107" s="150"/>
      <c r="AD107" s="150"/>
      <c r="AE107" s="150"/>
      <c r="AF107" s="150"/>
      <c r="AG107" s="150" t="s">
        <v>429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64" t="s">
        <v>489</v>
      </c>
      <c r="D108" s="265"/>
      <c r="E108" s="265"/>
      <c r="F108" s="265"/>
      <c r="G108" s="265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144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6" t="s">
        <v>133</v>
      </c>
      <c r="B109" s="167" t="s">
        <v>97</v>
      </c>
      <c r="C109" s="189" t="s">
        <v>98</v>
      </c>
      <c r="D109" s="168"/>
      <c r="E109" s="169"/>
      <c r="F109" s="170"/>
      <c r="G109" s="170">
        <f>SUMIF(AG110:AG111,"&lt;&gt;NOR",G110:G111)</f>
        <v>0</v>
      </c>
      <c r="H109" s="170"/>
      <c r="I109" s="170">
        <f>SUM(I110:I111)</f>
        <v>0</v>
      </c>
      <c r="J109" s="170"/>
      <c r="K109" s="170">
        <f>SUM(K110:K111)</f>
        <v>0</v>
      </c>
      <c r="L109" s="170"/>
      <c r="M109" s="170">
        <f>SUM(M110:M111)</f>
        <v>0</v>
      </c>
      <c r="N109" s="169"/>
      <c r="O109" s="169">
        <f>SUM(O110:O111)</f>
        <v>0.14000000000000001</v>
      </c>
      <c r="P109" s="169"/>
      <c r="Q109" s="169">
        <f>SUM(Q110:Q111)</f>
        <v>0</v>
      </c>
      <c r="R109" s="170"/>
      <c r="S109" s="170"/>
      <c r="T109" s="171"/>
      <c r="U109" s="165"/>
      <c r="V109" s="165">
        <f>SUM(V110:V111)</f>
        <v>132.75</v>
      </c>
      <c r="W109" s="165"/>
      <c r="X109" s="165"/>
      <c r="Y109" s="165"/>
      <c r="AG109" t="s">
        <v>134</v>
      </c>
    </row>
    <row r="110" spans="1:60" ht="22.5" outlineLevel="1" x14ac:dyDescent="0.2">
      <c r="A110" s="173">
        <v>28</v>
      </c>
      <c r="B110" s="174" t="s">
        <v>564</v>
      </c>
      <c r="C110" s="190" t="s">
        <v>565</v>
      </c>
      <c r="D110" s="175" t="s">
        <v>137</v>
      </c>
      <c r="E110" s="176">
        <v>885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12</v>
      </c>
      <c r="M110" s="178">
        <f>G110*(1+L110/100)</f>
        <v>0</v>
      </c>
      <c r="N110" s="176">
        <v>1.6000000000000001E-4</v>
      </c>
      <c r="O110" s="176">
        <f>ROUND(E110*N110,2)</f>
        <v>0.14000000000000001</v>
      </c>
      <c r="P110" s="176">
        <v>0</v>
      </c>
      <c r="Q110" s="176">
        <f>ROUND(E110*P110,2)</f>
        <v>0</v>
      </c>
      <c r="R110" s="178" t="s">
        <v>566</v>
      </c>
      <c r="S110" s="178" t="s">
        <v>139</v>
      </c>
      <c r="T110" s="179" t="s">
        <v>139</v>
      </c>
      <c r="U110" s="161">
        <v>0.15</v>
      </c>
      <c r="V110" s="161">
        <f>ROUND(E110*U110,2)</f>
        <v>132.75</v>
      </c>
      <c r="W110" s="161"/>
      <c r="X110" s="161" t="s">
        <v>140</v>
      </c>
      <c r="Y110" s="161" t="s">
        <v>141</v>
      </c>
      <c r="Z110" s="150"/>
      <c r="AA110" s="150"/>
      <c r="AB110" s="150"/>
      <c r="AC110" s="150"/>
      <c r="AD110" s="150"/>
      <c r="AE110" s="150"/>
      <c r="AF110" s="150"/>
      <c r="AG110" s="150" t="s">
        <v>198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">
      <c r="A111" s="157"/>
      <c r="B111" s="158"/>
      <c r="C111" s="191" t="s">
        <v>474</v>
      </c>
      <c r="D111" s="163"/>
      <c r="E111" s="164">
        <v>885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0"/>
      <c r="AA111" s="150"/>
      <c r="AB111" s="150"/>
      <c r="AC111" s="150"/>
      <c r="AD111" s="150"/>
      <c r="AE111" s="150"/>
      <c r="AF111" s="150"/>
      <c r="AG111" s="150" t="s">
        <v>146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66" t="s">
        <v>133</v>
      </c>
      <c r="B112" s="167" t="s">
        <v>99</v>
      </c>
      <c r="C112" s="189" t="s">
        <v>100</v>
      </c>
      <c r="D112" s="168"/>
      <c r="E112" s="169"/>
      <c r="F112" s="170"/>
      <c r="G112" s="170">
        <f>SUMIF(AG113:AG114,"&lt;&gt;NOR",G113:G114)</f>
        <v>0</v>
      </c>
      <c r="H112" s="170"/>
      <c r="I112" s="170">
        <f>SUM(I113:I114)</f>
        <v>0</v>
      </c>
      <c r="J112" s="170"/>
      <c r="K112" s="170">
        <f>SUM(K113:K114)</f>
        <v>0</v>
      </c>
      <c r="L112" s="170"/>
      <c r="M112" s="170">
        <f>SUM(M113:M114)</f>
        <v>0</v>
      </c>
      <c r="N112" s="169"/>
      <c r="O112" s="169">
        <f>SUM(O113:O114)</f>
        <v>0.3</v>
      </c>
      <c r="P112" s="169"/>
      <c r="Q112" s="169">
        <f>SUM(Q113:Q114)</f>
        <v>0</v>
      </c>
      <c r="R112" s="170"/>
      <c r="S112" s="170"/>
      <c r="T112" s="171"/>
      <c r="U112" s="165"/>
      <c r="V112" s="165">
        <f>SUM(V113:V114)</f>
        <v>150.43</v>
      </c>
      <c r="W112" s="165"/>
      <c r="X112" s="165"/>
      <c r="Y112" s="165"/>
      <c r="AG112" t="s">
        <v>134</v>
      </c>
    </row>
    <row r="113" spans="1:60" outlineLevel="1" x14ac:dyDescent="0.2">
      <c r="A113" s="173">
        <v>29</v>
      </c>
      <c r="B113" s="174" t="s">
        <v>567</v>
      </c>
      <c r="C113" s="190" t="s">
        <v>568</v>
      </c>
      <c r="D113" s="175" t="s">
        <v>569</v>
      </c>
      <c r="E113" s="176">
        <v>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12</v>
      </c>
      <c r="M113" s="178">
        <f>G113*(1+L113/100)</f>
        <v>0</v>
      </c>
      <c r="N113" s="176">
        <v>0.29942999999999997</v>
      </c>
      <c r="O113" s="176">
        <f>ROUND(E113*N113,2)</f>
        <v>0.3</v>
      </c>
      <c r="P113" s="176">
        <v>0</v>
      </c>
      <c r="Q113" s="176">
        <f>ROUND(E113*P113,2)</f>
        <v>0</v>
      </c>
      <c r="R113" s="178" t="s">
        <v>570</v>
      </c>
      <c r="S113" s="178" t="s">
        <v>139</v>
      </c>
      <c r="T113" s="179" t="s">
        <v>571</v>
      </c>
      <c r="U113" s="161">
        <v>150.43144000000001</v>
      </c>
      <c r="V113" s="161">
        <f>ROUND(E113*U113,2)</f>
        <v>150.43</v>
      </c>
      <c r="W113" s="161"/>
      <c r="X113" s="161" t="s">
        <v>572</v>
      </c>
      <c r="Y113" s="161" t="s">
        <v>141</v>
      </c>
      <c r="Z113" s="150"/>
      <c r="AA113" s="150"/>
      <c r="AB113" s="150"/>
      <c r="AC113" s="150"/>
      <c r="AD113" s="150"/>
      <c r="AE113" s="150"/>
      <c r="AF113" s="150"/>
      <c r="AG113" s="150" t="s">
        <v>573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67.5" outlineLevel="2" x14ac:dyDescent="0.2">
      <c r="A114" s="157"/>
      <c r="B114" s="158"/>
      <c r="C114" s="258" t="s">
        <v>574</v>
      </c>
      <c r="D114" s="259"/>
      <c r="E114" s="259"/>
      <c r="F114" s="259"/>
      <c r="G114" s="259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0"/>
      <c r="AA114" s="150"/>
      <c r="AB114" s="150"/>
      <c r="AC114" s="150"/>
      <c r="AD114" s="150"/>
      <c r="AE114" s="150"/>
      <c r="AF114" s="150"/>
      <c r="AG114" s="150" t="s">
        <v>144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80" t="str">
        <f>C114</f>
        <v>vedení uzemňovací na povrchu objektů včetně svorek upevnění a připojení, bez nátěru, z drátů hromosvodových 11 343 D 8 mm včetně dodávky, vedení uzemňovací v zemi včetně svorek, propojení a izolace spojů z uzemňovacího pásku 30 x 4 mm včetně dodávky, svodový vodič z drátů hromosvodových 11 343 D 8 mm včetně dodávky včetně podpěr  a jejich dodávky, jímací tyč včetně upevnění na střešní hřeben včetně dodávky a držáku jímací tyče, svorky hromosvodové do dvou šroubů, tyčový zemnič včetně zaražení do země a připojení vedení, ochranné úhelníky s držáky do zdiva, označení svodů smaltovanými štítky nebo z umělé hmoty, napínací šroub s okem včetně vypnutí svodu, ochranné pospojování pevně uložené z mědi průřezu 4 - 16 mm.</v>
      </c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6" t="s">
        <v>133</v>
      </c>
      <c r="B115" s="167" t="s">
        <v>101</v>
      </c>
      <c r="C115" s="189" t="s">
        <v>102</v>
      </c>
      <c r="D115" s="168"/>
      <c r="E115" s="169"/>
      <c r="F115" s="170"/>
      <c r="G115" s="170">
        <f>SUMIF(AG116:AG123,"&lt;&gt;NOR",G116:G123)</f>
        <v>0</v>
      </c>
      <c r="H115" s="170"/>
      <c r="I115" s="170">
        <f>SUM(I116:I123)</f>
        <v>0</v>
      </c>
      <c r="J115" s="170"/>
      <c r="K115" s="170">
        <f>SUM(K116:K123)</f>
        <v>0</v>
      </c>
      <c r="L115" s="170"/>
      <c r="M115" s="170">
        <f>SUM(M116:M123)</f>
        <v>0</v>
      </c>
      <c r="N115" s="169"/>
      <c r="O115" s="169">
        <f>SUM(O116:O123)</f>
        <v>0</v>
      </c>
      <c r="P115" s="169"/>
      <c r="Q115" s="169">
        <f>SUM(Q116:Q123)</f>
        <v>0</v>
      </c>
      <c r="R115" s="170"/>
      <c r="S115" s="170"/>
      <c r="T115" s="171"/>
      <c r="U115" s="165"/>
      <c r="V115" s="165">
        <f>SUM(V116:V123)</f>
        <v>324.39999999999998</v>
      </c>
      <c r="W115" s="165"/>
      <c r="X115" s="165"/>
      <c r="Y115" s="165"/>
      <c r="AG115" t="s">
        <v>134</v>
      </c>
    </row>
    <row r="116" spans="1:60" ht="22.5" outlineLevel="1" x14ac:dyDescent="0.2">
      <c r="A116" s="181">
        <v>30</v>
      </c>
      <c r="B116" s="182" t="s">
        <v>575</v>
      </c>
      <c r="C116" s="192" t="s">
        <v>576</v>
      </c>
      <c r="D116" s="183" t="s">
        <v>409</v>
      </c>
      <c r="E116" s="184">
        <v>65.866320000000002</v>
      </c>
      <c r="F116" s="185"/>
      <c r="G116" s="186">
        <f t="shared" ref="G116:G122" si="0">ROUND(E116*F116,2)</f>
        <v>0</v>
      </c>
      <c r="H116" s="185"/>
      <c r="I116" s="186">
        <f t="shared" ref="I116:I122" si="1">ROUND(E116*H116,2)</f>
        <v>0</v>
      </c>
      <c r="J116" s="185"/>
      <c r="K116" s="186">
        <f t="shared" ref="K116:K122" si="2">ROUND(E116*J116,2)</f>
        <v>0</v>
      </c>
      <c r="L116" s="186">
        <v>12</v>
      </c>
      <c r="M116" s="186">
        <f t="shared" ref="M116:M122" si="3">G116*(1+L116/100)</f>
        <v>0</v>
      </c>
      <c r="N116" s="184">
        <v>0</v>
      </c>
      <c r="O116" s="184">
        <f t="shared" ref="O116:O122" si="4">ROUND(E116*N116,2)</f>
        <v>0</v>
      </c>
      <c r="P116" s="184">
        <v>0</v>
      </c>
      <c r="Q116" s="184">
        <f t="shared" ref="Q116:Q122" si="5">ROUND(E116*P116,2)</f>
        <v>0</v>
      </c>
      <c r="R116" s="186" t="s">
        <v>377</v>
      </c>
      <c r="S116" s="186" t="s">
        <v>139</v>
      </c>
      <c r="T116" s="187" t="s">
        <v>139</v>
      </c>
      <c r="U116" s="161">
        <v>2.0089999999999999</v>
      </c>
      <c r="V116" s="161">
        <f t="shared" ref="V116:V122" si="6">ROUND(E116*U116,2)</f>
        <v>132.33000000000001</v>
      </c>
      <c r="W116" s="161"/>
      <c r="X116" s="161" t="s">
        <v>140</v>
      </c>
      <c r="Y116" s="161" t="s">
        <v>141</v>
      </c>
      <c r="Z116" s="150"/>
      <c r="AA116" s="150"/>
      <c r="AB116" s="150"/>
      <c r="AC116" s="150"/>
      <c r="AD116" s="150"/>
      <c r="AE116" s="150"/>
      <c r="AF116" s="150"/>
      <c r="AG116" s="150" t="s">
        <v>577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81">
        <v>31</v>
      </c>
      <c r="B117" s="182" t="s">
        <v>578</v>
      </c>
      <c r="C117" s="192" t="s">
        <v>579</v>
      </c>
      <c r="D117" s="183" t="s">
        <v>409</v>
      </c>
      <c r="E117" s="184">
        <v>65.866320000000002</v>
      </c>
      <c r="F117" s="185"/>
      <c r="G117" s="186">
        <f t="shared" si="0"/>
        <v>0</v>
      </c>
      <c r="H117" s="185"/>
      <c r="I117" s="186">
        <f t="shared" si="1"/>
        <v>0</v>
      </c>
      <c r="J117" s="185"/>
      <c r="K117" s="186">
        <f t="shared" si="2"/>
        <v>0</v>
      </c>
      <c r="L117" s="186">
        <v>12</v>
      </c>
      <c r="M117" s="186">
        <f t="shared" si="3"/>
        <v>0</v>
      </c>
      <c r="N117" s="184">
        <v>0</v>
      </c>
      <c r="O117" s="184">
        <f t="shared" si="4"/>
        <v>0</v>
      </c>
      <c r="P117" s="184">
        <v>0</v>
      </c>
      <c r="Q117" s="184">
        <f t="shared" si="5"/>
        <v>0</v>
      </c>
      <c r="R117" s="186" t="s">
        <v>377</v>
      </c>
      <c r="S117" s="186" t="s">
        <v>139</v>
      </c>
      <c r="T117" s="187" t="s">
        <v>139</v>
      </c>
      <c r="U117" s="161">
        <v>0.95899999999999996</v>
      </c>
      <c r="V117" s="161">
        <f t="shared" si="6"/>
        <v>63.17</v>
      </c>
      <c r="W117" s="161"/>
      <c r="X117" s="161" t="s">
        <v>140</v>
      </c>
      <c r="Y117" s="161" t="s">
        <v>141</v>
      </c>
      <c r="Z117" s="150"/>
      <c r="AA117" s="150"/>
      <c r="AB117" s="150"/>
      <c r="AC117" s="150"/>
      <c r="AD117" s="150"/>
      <c r="AE117" s="150"/>
      <c r="AF117" s="150"/>
      <c r="AG117" s="150" t="s">
        <v>577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81">
        <v>32</v>
      </c>
      <c r="B118" s="182" t="s">
        <v>437</v>
      </c>
      <c r="C118" s="192" t="s">
        <v>438</v>
      </c>
      <c r="D118" s="183" t="s">
        <v>409</v>
      </c>
      <c r="E118" s="184">
        <v>65.866320000000002</v>
      </c>
      <c r="F118" s="185"/>
      <c r="G118" s="186">
        <f t="shared" si="0"/>
        <v>0</v>
      </c>
      <c r="H118" s="185"/>
      <c r="I118" s="186">
        <f t="shared" si="1"/>
        <v>0</v>
      </c>
      <c r="J118" s="185"/>
      <c r="K118" s="186">
        <f t="shared" si="2"/>
        <v>0</v>
      </c>
      <c r="L118" s="186">
        <v>12</v>
      </c>
      <c r="M118" s="186">
        <f t="shared" si="3"/>
        <v>0</v>
      </c>
      <c r="N118" s="184">
        <v>0</v>
      </c>
      <c r="O118" s="184">
        <f t="shared" si="4"/>
        <v>0</v>
      </c>
      <c r="P118" s="184">
        <v>0</v>
      </c>
      <c r="Q118" s="184">
        <f t="shared" si="5"/>
        <v>0</v>
      </c>
      <c r="R118" s="186" t="s">
        <v>377</v>
      </c>
      <c r="S118" s="186" t="s">
        <v>139</v>
      </c>
      <c r="T118" s="187" t="s">
        <v>139</v>
      </c>
      <c r="U118" s="161">
        <v>0.49</v>
      </c>
      <c r="V118" s="161">
        <f t="shared" si="6"/>
        <v>32.270000000000003</v>
      </c>
      <c r="W118" s="161"/>
      <c r="X118" s="161" t="s">
        <v>140</v>
      </c>
      <c r="Y118" s="161" t="s">
        <v>141</v>
      </c>
      <c r="Z118" s="150"/>
      <c r="AA118" s="150"/>
      <c r="AB118" s="150"/>
      <c r="AC118" s="150"/>
      <c r="AD118" s="150"/>
      <c r="AE118" s="150"/>
      <c r="AF118" s="150"/>
      <c r="AG118" s="150" t="s">
        <v>577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81">
        <v>33</v>
      </c>
      <c r="B119" s="182" t="s">
        <v>440</v>
      </c>
      <c r="C119" s="192" t="s">
        <v>441</v>
      </c>
      <c r="D119" s="183" t="s">
        <v>409</v>
      </c>
      <c r="E119" s="184">
        <v>1646.6579999999999</v>
      </c>
      <c r="F119" s="185"/>
      <c r="G119" s="186">
        <f t="shared" si="0"/>
        <v>0</v>
      </c>
      <c r="H119" s="185"/>
      <c r="I119" s="186">
        <f t="shared" si="1"/>
        <v>0</v>
      </c>
      <c r="J119" s="185"/>
      <c r="K119" s="186">
        <f t="shared" si="2"/>
        <v>0</v>
      </c>
      <c r="L119" s="186">
        <v>12</v>
      </c>
      <c r="M119" s="186">
        <f t="shared" si="3"/>
        <v>0</v>
      </c>
      <c r="N119" s="184">
        <v>0</v>
      </c>
      <c r="O119" s="184">
        <f t="shared" si="4"/>
        <v>0</v>
      </c>
      <c r="P119" s="184">
        <v>0</v>
      </c>
      <c r="Q119" s="184">
        <f t="shared" si="5"/>
        <v>0</v>
      </c>
      <c r="R119" s="186" t="s">
        <v>377</v>
      </c>
      <c r="S119" s="186" t="s">
        <v>139</v>
      </c>
      <c r="T119" s="187" t="s">
        <v>139</v>
      </c>
      <c r="U119" s="161">
        <v>0</v>
      </c>
      <c r="V119" s="161">
        <f t="shared" si="6"/>
        <v>0</v>
      </c>
      <c r="W119" s="161"/>
      <c r="X119" s="161" t="s">
        <v>140</v>
      </c>
      <c r="Y119" s="161" t="s">
        <v>141</v>
      </c>
      <c r="Z119" s="150"/>
      <c r="AA119" s="150"/>
      <c r="AB119" s="150"/>
      <c r="AC119" s="150"/>
      <c r="AD119" s="150"/>
      <c r="AE119" s="150"/>
      <c r="AF119" s="150"/>
      <c r="AG119" s="150" t="s">
        <v>577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81">
        <v>34</v>
      </c>
      <c r="B120" s="182" t="s">
        <v>442</v>
      </c>
      <c r="C120" s="192" t="s">
        <v>443</v>
      </c>
      <c r="D120" s="183" t="s">
        <v>409</v>
      </c>
      <c r="E120" s="184">
        <v>65.866320000000002</v>
      </c>
      <c r="F120" s="185"/>
      <c r="G120" s="186">
        <f t="shared" si="0"/>
        <v>0</v>
      </c>
      <c r="H120" s="185"/>
      <c r="I120" s="186">
        <f t="shared" si="1"/>
        <v>0</v>
      </c>
      <c r="J120" s="185"/>
      <c r="K120" s="186">
        <f t="shared" si="2"/>
        <v>0</v>
      </c>
      <c r="L120" s="186">
        <v>12</v>
      </c>
      <c r="M120" s="186">
        <f t="shared" si="3"/>
        <v>0</v>
      </c>
      <c r="N120" s="184">
        <v>0</v>
      </c>
      <c r="O120" s="184">
        <f t="shared" si="4"/>
        <v>0</v>
      </c>
      <c r="P120" s="184">
        <v>0</v>
      </c>
      <c r="Q120" s="184">
        <f t="shared" si="5"/>
        <v>0</v>
      </c>
      <c r="R120" s="186" t="s">
        <v>377</v>
      </c>
      <c r="S120" s="186" t="s">
        <v>139</v>
      </c>
      <c r="T120" s="187" t="s">
        <v>139</v>
      </c>
      <c r="U120" s="161">
        <v>0.94199999999999995</v>
      </c>
      <c r="V120" s="161">
        <f t="shared" si="6"/>
        <v>62.05</v>
      </c>
      <c r="W120" s="161"/>
      <c r="X120" s="161" t="s">
        <v>140</v>
      </c>
      <c r="Y120" s="161" t="s">
        <v>141</v>
      </c>
      <c r="Z120" s="150"/>
      <c r="AA120" s="150"/>
      <c r="AB120" s="150"/>
      <c r="AC120" s="150"/>
      <c r="AD120" s="150"/>
      <c r="AE120" s="150"/>
      <c r="AF120" s="150"/>
      <c r="AG120" s="150" t="s">
        <v>577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81">
        <v>35</v>
      </c>
      <c r="B121" s="182" t="s">
        <v>444</v>
      </c>
      <c r="C121" s="192" t="s">
        <v>445</v>
      </c>
      <c r="D121" s="183" t="s">
        <v>409</v>
      </c>
      <c r="E121" s="184">
        <v>329.33159999999998</v>
      </c>
      <c r="F121" s="185"/>
      <c r="G121" s="186">
        <f t="shared" si="0"/>
        <v>0</v>
      </c>
      <c r="H121" s="185"/>
      <c r="I121" s="186">
        <f t="shared" si="1"/>
        <v>0</v>
      </c>
      <c r="J121" s="185"/>
      <c r="K121" s="186">
        <f t="shared" si="2"/>
        <v>0</v>
      </c>
      <c r="L121" s="186">
        <v>12</v>
      </c>
      <c r="M121" s="186">
        <f t="shared" si="3"/>
        <v>0</v>
      </c>
      <c r="N121" s="184">
        <v>0</v>
      </c>
      <c r="O121" s="184">
        <f t="shared" si="4"/>
        <v>0</v>
      </c>
      <c r="P121" s="184">
        <v>0</v>
      </c>
      <c r="Q121" s="184">
        <f t="shared" si="5"/>
        <v>0</v>
      </c>
      <c r="R121" s="186" t="s">
        <v>377</v>
      </c>
      <c r="S121" s="186" t="s">
        <v>139</v>
      </c>
      <c r="T121" s="187" t="s">
        <v>139</v>
      </c>
      <c r="U121" s="161">
        <v>0.105</v>
      </c>
      <c r="V121" s="161">
        <f t="shared" si="6"/>
        <v>34.58</v>
      </c>
      <c r="W121" s="161"/>
      <c r="X121" s="161" t="s">
        <v>140</v>
      </c>
      <c r="Y121" s="161" t="s">
        <v>141</v>
      </c>
      <c r="Z121" s="150"/>
      <c r="AA121" s="150"/>
      <c r="AB121" s="150"/>
      <c r="AC121" s="150"/>
      <c r="AD121" s="150"/>
      <c r="AE121" s="150"/>
      <c r="AF121" s="150"/>
      <c r="AG121" s="150" t="s">
        <v>577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36</v>
      </c>
      <c r="B122" s="174" t="s">
        <v>446</v>
      </c>
      <c r="C122" s="190" t="s">
        <v>447</v>
      </c>
      <c r="D122" s="175" t="s">
        <v>409</v>
      </c>
      <c r="E122" s="176">
        <v>65.866320000000002</v>
      </c>
      <c r="F122" s="177"/>
      <c r="G122" s="178">
        <f t="shared" si="0"/>
        <v>0</v>
      </c>
      <c r="H122" s="177"/>
      <c r="I122" s="178">
        <f t="shared" si="1"/>
        <v>0</v>
      </c>
      <c r="J122" s="177"/>
      <c r="K122" s="178">
        <f t="shared" si="2"/>
        <v>0</v>
      </c>
      <c r="L122" s="178">
        <v>12</v>
      </c>
      <c r="M122" s="178">
        <f t="shared" si="3"/>
        <v>0</v>
      </c>
      <c r="N122" s="176">
        <v>0</v>
      </c>
      <c r="O122" s="176">
        <f t="shared" si="4"/>
        <v>0</v>
      </c>
      <c r="P122" s="176">
        <v>0</v>
      </c>
      <c r="Q122" s="176">
        <f t="shared" si="5"/>
        <v>0</v>
      </c>
      <c r="R122" s="178" t="s">
        <v>377</v>
      </c>
      <c r="S122" s="178" t="s">
        <v>139</v>
      </c>
      <c r="T122" s="179" t="s">
        <v>307</v>
      </c>
      <c r="U122" s="161">
        <v>0</v>
      </c>
      <c r="V122" s="161">
        <f t="shared" si="6"/>
        <v>0</v>
      </c>
      <c r="W122" s="161"/>
      <c r="X122" s="161" t="s">
        <v>433</v>
      </c>
      <c r="Y122" s="161" t="s">
        <v>141</v>
      </c>
      <c r="Z122" s="150"/>
      <c r="AA122" s="150"/>
      <c r="AB122" s="150"/>
      <c r="AC122" s="150"/>
      <c r="AD122" s="150"/>
      <c r="AE122" s="150"/>
      <c r="AF122" s="150"/>
      <c r="AG122" s="150" t="s">
        <v>580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260" t="s">
        <v>581</v>
      </c>
      <c r="D123" s="261"/>
      <c r="E123" s="261"/>
      <c r="F123" s="261"/>
      <c r="G123" s="2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0"/>
      <c r="AA123" s="150"/>
      <c r="AB123" s="150"/>
      <c r="AC123" s="150"/>
      <c r="AD123" s="150"/>
      <c r="AE123" s="150"/>
      <c r="AF123" s="150"/>
      <c r="AG123" s="150" t="s">
        <v>200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3"/>
      <c r="B124" s="4"/>
      <c r="C124" s="19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119</v>
      </c>
    </row>
    <row r="125" spans="1:60" x14ac:dyDescent="0.2">
      <c r="A125" s="153"/>
      <c r="B125" s="154" t="s">
        <v>29</v>
      </c>
      <c r="C125" s="195"/>
      <c r="D125" s="155"/>
      <c r="E125" s="156"/>
      <c r="F125" s="156"/>
      <c r="G125" s="172">
        <f>G8+G50+G81+G109+G112+G115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448</v>
      </c>
    </row>
    <row r="126" spans="1:60" x14ac:dyDescent="0.2">
      <c r="C126" s="196"/>
      <c r="D126" s="10"/>
      <c r="AG126" t="s">
        <v>449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H82kX/greb8XMiqaKXegTeTvkILtRLXWtIhO77d72cs4Vjl6FUus8h4kfV1Apqbg8NfSfO6zDeXc7K8dZOi+w==" saltValue="TpVzx0x1onZuOasFcO8DXA==" spinCount="100000" sheet="1" formatRows="0"/>
  <mergeCells count="9">
    <mergeCell ref="C108:G108"/>
    <mergeCell ref="C114:G114"/>
    <mergeCell ref="C123:G123"/>
    <mergeCell ref="A1:G1"/>
    <mergeCell ref="C2:G2"/>
    <mergeCell ref="C3:G3"/>
    <mergeCell ref="C4:G4"/>
    <mergeCell ref="C49:G49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165AD-E707-4A7B-BED5-B830215FB0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0.140625" customWidth="1"/>
    <col min="19" max="19" width="8.85546875" hidden="1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106</v>
      </c>
      <c r="B1" s="266"/>
      <c r="C1" s="266"/>
      <c r="D1" s="266"/>
      <c r="E1" s="266"/>
      <c r="F1" s="266"/>
      <c r="G1" s="266"/>
      <c r="AG1" t="s">
        <v>107</v>
      </c>
    </row>
    <row r="2" spans="1:60" ht="25.15" customHeight="1" x14ac:dyDescent="0.2">
      <c r="A2" s="5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108</v>
      </c>
    </row>
    <row r="3" spans="1:60" ht="25.15" customHeight="1" x14ac:dyDescent="0.2">
      <c r="A3" s="50" t="s">
        <v>8</v>
      </c>
      <c r="B3" s="49" t="s">
        <v>51</v>
      </c>
      <c r="C3" s="267" t="s">
        <v>52</v>
      </c>
      <c r="D3" s="268"/>
      <c r="E3" s="268"/>
      <c r="F3" s="268"/>
      <c r="G3" s="269"/>
      <c r="AC3" s="124" t="s">
        <v>108</v>
      </c>
      <c r="AG3" t="s">
        <v>109</v>
      </c>
    </row>
    <row r="4" spans="1:60" ht="25.15" customHeight="1" x14ac:dyDescent="0.2">
      <c r="A4" s="143" t="s">
        <v>9</v>
      </c>
      <c r="B4" s="144" t="s">
        <v>54</v>
      </c>
      <c r="C4" s="270" t="s">
        <v>55</v>
      </c>
      <c r="D4" s="271"/>
      <c r="E4" s="271"/>
      <c r="F4" s="271"/>
      <c r="G4" s="272"/>
      <c r="AG4" t="s">
        <v>110</v>
      </c>
    </row>
    <row r="5" spans="1:60" x14ac:dyDescent="0.2">
      <c r="D5" s="10"/>
    </row>
    <row r="6" spans="1:60" ht="63.75" x14ac:dyDescent="0.2">
      <c r="A6" s="146" t="s">
        <v>111</v>
      </c>
      <c r="B6" s="148" t="s">
        <v>112</v>
      </c>
      <c r="C6" s="148" t="s">
        <v>113</v>
      </c>
      <c r="D6" s="147" t="s">
        <v>114</v>
      </c>
      <c r="E6" s="146" t="s">
        <v>115</v>
      </c>
      <c r="F6" s="145" t="s">
        <v>116</v>
      </c>
      <c r="G6" s="146" t="s">
        <v>29</v>
      </c>
      <c r="H6" s="149" t="s">
        <v>30</v>
      </c>
      <c r="I6" s="149" t="s">
        <v>117</v>
      </c>
      <c r="J6" s="149" t="s">
        <v>31</v>
      </c>
      <c r="K6" s="149" t="s">
        <v>118</v>
      </c>
      <c r="L6" s="149" t="s">
        <v>119</v>
      </c>
      <c r="M6" s="149" t="s">
        <v>120</v>
      </c>
      <c r="N6" s="149" t="s">
        <v>121</v>
      </c>
      <c r="O6" s="149" t="s">
        <v>122</v>
      </c>
      <c r="P6" s="149" t="s">
        <v>123</v>
      </c>
      <c r="Q6" s="149" t="s">
        <v>124</v>
      </c>
      <c r="R6" s="149" t="s">
        <v>125</v>
      </c>
      <c r="S6" s="149" t="s">
        <v>126</v>
      </c>
      <c r="T6" s="149" t="s">
        <v>127</v>
      </c>
      <c r="U6" s="149" t="s">
        <v>128</v>
      </c>
      <c r="V6" s="149" t="s">
        <v>129</v>
      </c>
      <c r="W6" s="149" t="s">
        <v>130</v>
      </c>
      <c r="X6" s="149" t="s">
        <v>131</v>
      </c>
      <c r="Y6" s="149" t="s">
        <v>132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133</v>
      </c>
      <c r="B8" s="167" t="s">
        <v>91</v>
      </c>
      <c r="C8" s="189" t="s">
        <v>92</v>
      </c>
      <c r="D8" s="168"/>
      <c r="E8" s="169"/>
      <c r="F8" s="170"/>
      <c r="G8" s="170">
        <f>SUMIF(AG9:AG38,"&lt;&gt;NOR",G9:G38)</f>
        <v>0</v>
      </c>
      <c r="H8" s="170"/>
      <c r="I8" s="170">
        <f>SUM(I9:I38)</f>
        <v>0</v>
      </c>
      <c r="J8" s="170"/>
      <c r="K8" s="170">
        <f>SUM(K9:K38)</f>
        <v>0</v>
      </c>
      <c r="L8" s="170"/>
      <c r="M8" s="170">
        <f>SUM(M9:M38)</f>
        <v>0</v>
      </c>
      <c r="N8" s="169"/>
      <c r="O8" s="169">
        <f>SUM(O9:O38)</f>
        <v>11.17</v>
      </c>
      <c r="P8" s="169"/>
      <c r="Q8" s="169">
        <f>SUM(Q9:Q38)</f>
        <v>3.05</v>
      </c>
      <c r="R8" s="170"/>
      <c r="S8" s="170"/>
      <c r="T8" s="171"/>
      <c r="U8" s="165"/>
      <c r="V8" s="165">
        <f>SUM(V9:V38)</f>
        <v>142.85</v>
      </c>
      <c r="W8" s="165"/>
      <c r="X8" s="165"/>
      <c r="Y8" s="165"/>
      <c r="AG8" t="s">
        <v>134</v>
      </c>
    </row>
    <row r="9" spans="1:60" ht="22.5" outlineLevel="1" x14ac:dyDescent="0.2">
      <c r="A9" s="173">
        <v>1</v>
      </c>
      <c r="B9" s="174" t="s">
        <v>450</v>
      </c>
      <c r="C9" s="190" t="s">
        <v>451</v>
      </c>
      <c r="D9" s="175" t="s">
        <v>351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8.4709999999999994E-2</v>
      </c>
      <c r="O9" s="176">
        <f>ROUND(E9*N9,2)</f>
        <v>0.08</v>
      </c>
      <c r="P9" s="176">
        <v>0</v>
      </c>
      <c r="Q9" s="176">
        <f>ROUND(E9*P9,2)</f>
        <v>0</v>
      </c>
      <c r="R9" s="178" t="s">
        <v>452</v>
      </c>
      <c r="S9" s="178" t="s">
        <v>139</v>
      </c>
      <c r="T9" s="179" t="s">
        <v>139</v>
      </c>
      <c r="U9" s="161">
        <v>26</v>
      </c>
      <c r="V9" s="161">
        <f>ROUND(E9*U9,2)</f>
        <v>26</v>
      </c>
      <c r="W9" s="161"/>
      <c r="X9" s="161" t="s">
        <v>140</v>
      </c>
      <c r="Y9" s="161" t="s">
        <v>141</v>
      </c>
      <c r="Z9" s="150"/>
      <c r="AA9" s="150"/>
      <c r="AB9" s="150"/>
      <c r="AC9" s="150"/>
      <c r="AD9" s="150"/>
      <c r="AE9" s="150"/>
      <c r="AF9" s="150"/>
      <c r="AG9" s="150" t="s">
        <v>198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91" t="s">
        <v>73</v>
      </c>
      <c r="D10" s="163"/>
      <c r="E10" s="164">
        <v>1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146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453</v>
      </c>
      <c r="C11" s="190" t="s">
        <v>454</v>
      </c>
      <c r="D11" s="175" t="s">
        <v>137</v>
      </c>
      <c r="E11" s="176">
        <v>436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12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 t="s">
        <v>452</v>
      </c>
      <c r="S11" s="178" t="s">
        <v>139</v>
      </c>
      <c r="T11" s="179" t="s">
        <v>139</v>
      </c>
      <c r="U11" s="161">
        <v>0.20799999999999999</v>
      </c>
      <c r="V11" s="161">
        <f>ROUND(E11*U11,2)</f>
        <v>90.69</v>
      </c>
      <c r="W11" s="161"/>
      <c r="X11" s="161" t="s">
        <v>140</v>
      </c>
      <c r="Y11" s="161" t="s">
        <v>141</v>
      </c>
      <c r="Z11" s="150"/>
      <c r="AA11" s="150"/>
      <c r="AB11" s="150"/>
      <c r="AC11" s="150"/>
      <c r="AD11" s="150"/>
      <c r="AE11" s="150"/>
      <c r="AF11" s="150"/>
      <c r="AG11" s="150" t="s">
        <v>416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91" t="s">
        <v>582</v>
      </c>
      <c r="D12" s="163"/>
      <c r="E12" s="164">
        <v>130.24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146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91" t="s">
        <v>583</v>
      </c>
      <c r="D13" s="163"/>
      <c r="E13" s="164">
        <v>6.06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0"/>
      <c r="AA13" s="150"/>
      <c r="AB13" s="150"/>
      <c r="AC13" s="150"/>
      <c r="AD13" s="150"/>
      <c r="AE13" s="150"/>
      <c r="AF13" s="150"/>
      <c r="AG13" s="150" t="s">
        <v>146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201" t="s">
        <v>457</v>
      </c>
      <c r="D14" s="197"/>
      <c r="E14" s="198">
        <v>136.30000000000001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146</v>
      </c>
      <c r="AH14" s="150">
        <v>1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1" t="s">
        <v>584</v>
      </c>
      <c r="D15" s="163"/>
      <c r="E15" s="164">
        <v>29.47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0"/>
      <c r="AA15" s="150"/>
      <c r="AB15" s="150"/>
      <c r="AC15" s="150"/>
      <c r="AD15" s="150"/>
      <c r="AE15" s="150"/>
      <c r="AF15" s="150"/>
      <c r="AG15" s="150" t="s">
        <v>146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1" t="s">
        <v>585</v>
      </c>
      <c r="D16" s="163"/>
      <c r="E16" s="164">
        <v>26.84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146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201" t="s">
        <v>457</v>
      </c>
      <c r="D17" s="197"/>
      <c r="E17" s="198">
        <v>56.31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146</v>
      </c>
      <c r="AH17" s="150">
        <v>1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1" t="s">
        <v>586</v>
      </c>
      <c r="D18" s="163"/>
      <c r="E18" s="164">
        <v>49.11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0"/>
      <c r="AA18" s="150"/>
      <c r="AB18" s="150"/>
      <c r="AC18" s="150"/>
      <c r="AD18" s="150"/>
      <c r="AE18" s="150"/>
      <c r="AF18" s="150"/>
      <c r="AG18" s="150" t="s">
        <v>146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1" t="s">
        <v>587</v>
      </c>
      <c r="D19" s="163"/>
      <c r="E19" s="164">
        <v>6.21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146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201" t="s">
        <v>457</v>
      </c>
      <c r="D20" s="197"/>
      <c r="E20" s="198">
        <v>55.32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146</v>
      </c>
      <c r="AH20" s="150">
        <v>1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1" t="s">
        <v>588</v>
      </c>
      <c r="D21" s="163"/>
      <c r="E21" s="164">
        <v>110.83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0"/>
      <c r="AA21" s="150"/>
      <c r="AB21" s="150"/>
      <c r="AC21" s="150"/>
      <c r="AD21" s="150"/>
      <c r="AE21" s="150"/>
      <c r="AF21" s="150"/>
      <c r="AG21" s="150" t="s">
        <v>146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201" t="s">
        <v>457</v>
      </c>
      <c r="D22" s="197"/>
      <c r="E22" s="198">
        <v>110.83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0"/>
      <c r="AA22" s="150"/>
      <c r="AB22" s="150"/>
      <c r="AC22" s="150"/>
      <c r="AD22" s="150"/>
      <c r="AE22" s="150"/>
      <c r="AF22" s="150"/>
      <c r="AG22" s="150" t="s">
        <v>146</v>
      </c>
      <c r="AH22" s="150">
        <v>1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1" t="s">
        <v>589</v>
      </c>
      <c r="D23" s="163"/>
      <c r="E23" s="164">
        <v>110.83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146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1" t="s">
        <v>590</v>
      </c>
      <c r="D24" s="163"/>
      <c r="E24" s="164">
        <v>-33.61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146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201" t="s">
        <v>457</v>
      </c>
      <c r="D25" s="197"/>
      <c r="E25" s="198">
        <v>77.22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146</v>
      </c>
      <c r="AH25" s="150">
        <v>1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91" t="s">
        <v>591</v>
      </c>
      <c r="D26" s="163"/>
      <c r="E26" s="164">
        <v>0.01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0"/>
      <c r="AA26" s="150"/>
      <c r="AB26" s="150"/>
      <c r="AC26" s="150"/>
      <c r="AD26" s="150"/>
      <c r="AE26" s="150"/>
      <c r="AF26" s="150"/>
      <c r="AG26" s="150" t="s">
        <v>146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3">
        <v>3</v>
      </c>
      <c r="B27" s="174" t="s">
        <v>472</v>
      </c>
      <c r="C27" s="190" t="s">
        <v>473</v>
      </c>
      <c r="D27" s="175" t="s">
        <v>137</v>
      </c>
      <c r="E27" s="176">
        <v>436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12</v>
      </c>
      <c r="M27" s="178">
        <f>G27*(1+L27/100)</f>
        <v>0</v>
      </c>
      <c r="N27" s="176">
        <v>0</v>
      </c>
      <c r="O27" s="176">
        <f>ROUND(E27*N27,2)</f>
        <v>0</v>
      </c>
      <c r="P27" s="176">
        <v>7.0000000000000001E-3</v>
      </c>
      <c r="Q27" s="176">
        <f>ROUND(E27*P27,2)</f>
        <v>3.05</v>
      </c>
      <c r="R27" s="178" t="s">
        <v>452</v>
      </c>
      <c r="S27" s="178" t="s">
        <v>139</v>
      </c>
      <c r="T27" s="179" t="s">
        <v>139</v>
      </c>
      <c r="U27" s="161">
        <v>0.06</v>
      </c>
      <c r="V27" s="161">
        <f>ROUND(E27*U27,2)</f>
        <v>26.16</v>
      </c>
      <c r="W27" s="161"/>
      <c r="X27" s="161" t="s">
        <v>140</v>
      </c>
      <c r="Y27" s="161" t="s">
        <v>141</v>
      </c>
      <c r="Z27" s="150"/>
      <c r="AA27" s="150"/>
      <c r="AB27" s="150"/>
      <c r="AC27" s="150"/>
      <c r="AD27" s="150"/>
      <c r="AE27" s="150"/>
      <c r="AF27" s="150"/>
      <c r="AG27" s="150" t="s">
        <v>198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91" t="s">
        <v>592</v>
      </c>
      <c r="D28" s="163"/>
      <c r="E28" s="164">
        <v>436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0"/>
      <c r="AA28" s="150"/>
      <c r="AB28" s="150"/>
      <c r="AC28" s="150"/>
      <c r="AD28" s="150"/>
      <c r="AE28" s="150"/>
      <c r="AF28" s="150"/>
      <c r="AG28" s="150" t="s">
        <v>146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3">
        <v>4</v>
      </c>
      <c r="B29" s="174" t="s">
        <v>475</v>
      </c>
      <c r="C29" s="190" t="s">
        <v>476</v>
      </c>
      <c r="D29" s="175" t="s">
        <v>157</v>
      </c>
      <c r="E29" s="176">
        <v>9.3407999999999998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12</v>
      </c>
      <c r="M29" s="178">
        <f>G29*(1+L29/100)</f>
        <v>0</v>
      </c>
      <c r="N29" s="176">
        <v>0.63663000000000003</v>
      </c>
      <c r="O29" s="176">
        <f>ROUND(E29*N29,2)</f>
        <v>5.95</v>
      </c>
      <c r="P29" s="176">
        <v>0</v>
      </c>
      <c r="Q29" s="176">
        <f>ROUND(E29*P29,2)</f>
        <v>0</v>
      </c>
      <c r="R29" s="178" t="s">
        <v>452</v>
      </c>
      <c r="S29" s="178" t="s">
        <v>139</v>
      </c>
      <c r="T29" s="179" t="s">
        <v>139</v>
      </c>
      <c r="U29" s="161">
        <v>0</v>
      </c>
      <c r="V29" s="161">
        <f>ROUND(E29*U29,2)</f>
        <v>0</v>
      </c>
      <c r="W29" s="161"/>
      <c r="X29" s="161" t="s">
        <v>140</v>
      </c>
      <c r="Y29" s="161" t="s">
        <v>141</v>
      </c>
      <c r="Z29" s="150"/>
      <c r="AA29" s="150"/>
      <c r="AB29" s="150"/>
      <c r="AC29" s="150"/>
      <c r="AD29" s="150"/>
      <c r="AE29" s="150"/>
      <c r="AF29" s="150"/>
      <c r="AG29" s="150" t="s">
        <v>416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91" t="s">
        <v>593</v>
      </c>
      <c r="D30" s="163"/>
      <c r="E30" s="164">
        <v>9.34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0"/>
      <c r="AA30" s="150"/>
      <c r="AB30" s="150"/>
      <c r="AC30" s="150"/>
      <c r="AD30" s="150"/>
      <c r="AE30" s="150"/>
      <c r="AF30" s="150"/>
      <c r="AG30" s="150" t="s">
        <v>146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5</v>
      </c>
      <c r="B31" s="174" t="s">
        <v>478</v>
      </c>
      <c r="C31" s="190" t="s">
        <v>479</v>
      </c>
      <c r="D31" s="175" t="s">
        <v>208</v>
      </c>
      <c r="E31" s="176">
        <v>3892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12</v>
      </c>
      <c r="M31" s="178">
        <f>G31*(1+L31/100)</f>
        <v>0</v>
      </c>
      <c r="N31" s="176">
        <v>1.32E-3</v>
      </c>
      <c r="O31" s="176">
        <f>ROUND(E31*N31,2)</f>
        <v>5.14</v>
      </c>
      <c r="P31" s="176">
        <v>0</v>
      </c>
      <c r="Q31" s="176">
        <f>ROUND(E31*P31,2)</f>
        <v>0</v>
      </c>
      <c r="R31" s="178" t="s">
        <v>480</v>
      </c>
      <c r="S31" s="178" t="s">
        <v>139</v>
      </c>
      <c r="T31" s="179" t="s">
        <v>139</v>
      </c>
      <c r="U31" s="161">
        <v>0</v>
      </c>
      <c r="V31" s="161">
        <f>ROUND(E31*U31,2)</f>
        <v>0</v>
      </c>
      <c r="W31" s="161"/>
      <c r="X31" s="161" t="s">
        <v>179</v>
      </c>
      <c r="Y31" s="161" t="s">
        <v>141</v>
      </c>
      <c r="Z31" s="150"/>
      <c r="AA31" s="150"/>
      <c r="AB31" s="150"/>
      <c r="AC31" s="150"/>
      <c r="AD31" s="150"/>
      <c r="AE31" s="150"/>
      <c r="AF31" s="150"/>
      <c r="AG31" s="150" t="s">
        <v>481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1" t="s">
        <v>594</v>
      </c>
      <c r="D32" s="163"/>
      <c r="E32" s="164">
        <v>3488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0"/>
      <c r="AA32" s="150"/>
      <c r="AB32" s="150"/>
      <c r="AC32" s="150"/>
      <c r="AD32" s="150"/>
      <c r="AE32" s="150"/>
      <c r="AF32" s="150"/>
      <c r="AG32" s="150" t="s">
        <v>146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202" t="s">
        <v>483</v>
      </c>
      <c r="D33" s="199"/>
      <c r="E33" s="200">
        <v>348.8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0"/>
      <c r="AA33" s="150"/>
      <c r="AB33" s="150"/>
      <c r="AC33" s="150"/>
      <c r="AD33" s="150"/>
      <c r="AE33" s="150"/>
      <c r="AF33" s="150"/>
      <c r="AG33" s="150" t="s">
        <v>146</v>
      </c>
      <c r="AH33" s="150">
        <v>4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1" t="s">
        <v>595</v>
      </c>
      <c r="D34" s="163"/>
      <c r="E34" s="164">
        <v>52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146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202" t="s">
        <v>596</v>
      </c>
      <c r="D35" s="199"/>
      <c r="E35" s="200">
        <v>3.38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0"/>
      <c r="AA35" s="150"/>
      <c r="AB35" s="150"/>
      <c r="AC35" s="150"/>
      <c r="AD35" s="150"/>
      <c r="AE35" s="150"/>
      <c r="AF35" s="150"/>
      <c r="AG35" s="150" t="s">
        <v>146</v>
      </c>
      <c r="AH35" s="150">
        <v>4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1" t="s">
        <v>597</v>
      </c>
      <c r="D36" s="163"/>
      <c r="E36" s="164">
        <v>-0.18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146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>
        <v>6</v>
      </c>
      <c r="B37" s="158" t="s">
        <v>487</v>
      </c>
      <c r="C37" s="193" t="s">
        <v>488</v>
      </c>
      <c r="D37" s="159" t="s">
        <v>0</v>
      </c>
      <c r="E37" s="188"/>
      <c r="F37" s="162"/>
      <c r="G37" s="161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12</v>
      </c>
      <c r="M37" s="161">
        <f>G37*(1+L37/100)</f>
        <v>0</v>
      </c>
      <c r="N37" s="160">
        <v>0</v>
      </c>
      <c r="O37" s="160">
        <f>ROUND(E37*N37,2)</f>
        <v>0</v>
      </c>
      <c r="P37" s="160">
        <v>0</v>
      </c>
      <c r="Q37" s="160">
        <f>ROUND(E37*P37,2)</f>
        <v>0</v>
      </c>
      <c r="R37" s="161" t="s">
        <v>452</v>
      </c>
      <c r="S37" s="161" t="s">
        <v>139</v>
      </c>
      <c r="T37" s="161" t="s">
        <v>139</v>
      </c>
      <c r="U37" s="161">
        <v>0</v>
      </c>
      <c r="V37" s="161">
        <f>ROUND(E37*U37,2)</f>
        <v>0</v>
      </c>
      <c r="W37" s="161"/>
      <c r="X37" s="161" t="s">
        <v>410</v>
      </c>
      <c r="Y37" s="161" t="s">
        <v>141</v>
      </c>
      <c r="Z37" s="150"/>
      <c r="AA37" s="150"/>
      <c r="AB37" s="150"/>
      <c r="AC37" s="150"/>
      <c r="AD37" s="150"/>
      <c r="AE37" s="150"/>
      <c r="AF37" s="150"/>
      <c r="AG37" s="150" t="s">
        <v>429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264" t="s">
        <v>489</v>
      </c>
      <c r="D38" s="265"/>
      <c r="E38" s="265"/>
      <c r="F38" s="265"/>
      <c r="G38" s="26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0"/>
      <c r="AA38" s="150"/>
      <c r="AB38" s="150"/>
      <c r="AC38" s="150"/>
      <c r="AD38" s="150"/>
      <c r="AE38" s="150"/>
      <c r="AF38" s="150"/>
      <c r="AG38" s="150" t="s">
        <v>144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6" t="s">
        <v>133</v>
      </c>
      <c r="B39" s="167" t="s">
        <v>93</v>
      </c>
      <c r="C39" s="189" t="s">
        <v>94</v>
      </c>
      <c r="D39" s="168"/>
      <c r="E39" s="169"/>
      <c r="F39" s="170"/>
      <c r="G39" s="170">
        <f>SUMIF(AG40:AG61,"&lt;&gt;NOR",G40:G61)</f>
        <v>0</v>
      </c>
      <c r="H39" s="170"/>
      <c r="I39" s="170">
        <f>SUM(I40:I61)</f>
        <v>0</v>
      </c>
      <c r="J39" s="170"/>
      <c r="K39" s="170">
        <f>SUM(K40:K61)</f>
        <v>0</v>
      </c>
      <c r="L39" s="170"/>
      <c r="M39" s="170">
        <f>SUM(M40:M61)</f>
        <v>0</v>
      </c>
      <c r="N39" s="169"/>
      <c r="O39" s="169">
        <f>SUM(O40:O61)</f>
        <v>0.23</v>
      </c>
      <c r="P39" s="169"/>
      <c r="Q39" s="169">
        <f>SUM(Q40:Q61)</f>
        <v>0.17</v>
      </c>
      <c r="R39" s="170"/>
      <c r="S39" s="170"/>
      <c r="T39" s="171"/>
      <c r="U39" s="165"/>
      <c r="V39" s="165">
        <f>SUM(V40:V61)</f>
        <v>56.660000000000004</v>
      </c>
      <c r="W39" s="165"/>
      <c r="X39" s="165"/>
      <c r="Y39" s="165"/>
      <c r="AG39" t="s">
        <v>134</v>
      </c>
    </row>
    <row r="40" spans="1:60" ht="22.5" outlineLevel="1" x14ac:dyDescent="0.2">
      <c r="A40" s="173">
        <v>7</v>
      </c>
      <c r="B40" s="174" t="s">
        <v>490</v>
      </c>
      <c r="C40" s="190" t="s">
        <v>491</v>
      </c>
      <c r="D40" s="175" t="s">
        <v>208</v>
      </c>
      <c r="E40" s="176">
        <v>26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12</v>
      </c>
      <c r="M40" s="178">
        <f>G40*(1+L40/100)</f>
        <v>0</v>
      </c>
      <c r="N40" s="176">
        <v>3.1199999999999999E-3</v>
      </c>
      <c r="O40" s="176">
        <f>ROUND(E40*N40,2)</f>
        <v>0.08</v>
      </c>
      <c r="P40" s="176">
        <v>0</v>
      </c>
      <c r="Q40" s="176">
        <f>ROUND(E40*P40,2)</f>
        <v>0</v>
      </c>
      <c r="R40" s="178" t="s">
        <v>492</v>
      </c>
      <c r="S40" s="178" t="s">
        <v>139</v>
      </c>
      <c r="T40" s="179" t="s">
        <v>139</v>
      </c>
      <c r="U40" s="161">
        <v>0.31395000000000001</v>
      </c>
      <c r="V40" s="161">
        <f>ROUND(E40*U40,2)</f>
        <v>8.16</v>
      </c>
      <c r="W40" s="161"/>
      <c r="X40" s="161" t="s">
        <v>140</v>
      </c>
      <c r="Y40" s="161" t="s">
        <v>141</v>
      </c>
      <c r="Z40" s="150"/>
      <c r="AA40" s="150"/>
      <c r="AB40" s="150"/>
      <c r="AC40" s="150"/>
      <c r="AD40" s="150"/>
      <c r="AE40" s="150"/>
      <c r="AF40" s="150"/>
      <c r="AG40" s="150" t="s">
        <v>416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1" t="s">
        <v>598</v>
      </c>
      <c r="D41" s="163"/>
      <c r="E41" s="164">
        <v>12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0"/>
      <c r="AA41" s="150"/>
      <c r="AB41" s="150"/>
      <c r="AC41" s="150"/>
      <c r="AD41" s="150"/>
      <c r="AE41" s="150"/>
      <c r="AF41" s="150"/>
      <c r="AG41" s="150" t="s">
        <v>146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1" t="s">
        <v>599</v>
      </c>
      <c r="D42" s="163"/>
      <c r="E42" s="164">
        <v>10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0"/>
      <c r="AA42" s="150"/>
      <c r="AB42" s="150"/>
      <c r="AC42" s="150"/>
      <c r="AD42" s="150"/>
      <c r="AE42" s="150"/>
      <c r="AF42" s="150"/>
      <c r="AG42" s="150" t="s">
        <v>146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91" t="s">
        <v>396</v>
      </c>
      <c r="D43" s="163"/>
      <c r="E43" s="164">
        <v>4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0"/>
      <c r="AA43" s="150"/>
      <c r="AB43" s="150"/>
      <c r="AC43" s="150"/>
      <c r="AD43" s="150"/>
      <c r="AE43" s="150"/>
      <c r="AF43" s="150"/>
      <c r="AG43" s="150" t="s">
        <v>146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73">
        <v>8</v>
      </c>
      <c r="B44" s="174" t="s">
        <v>600</v>
      </c>
      <c r="C44" s="190" t="s">
        <v>601</v>
      </c>
      <c r="D44" s="175" t="s">
        <v>519</v>
      </c>
      <c r="E44" s="176">
        <v>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12</v>
      </c>
      <c r="M44" s="178">
        <f>G44*(1+L44/100)</f>
        <v>0</v>
      </c>
      <c r="N44" s="176">
        <v>8.1099999999999992E-3</v>
      </c>
      <c r="O44" s="176">
        <f>ROUND(E44*N44,2)</f>
        <v>0.01</v>
      </c>
      <c r="P44" s="176">
        <v>0</v>
      </c>
      <c r="Q44" s="176">
        <f>ROUND(E44*P44,2)</f>
        <v>0</v>
      </c>
      <c r="R44" s="178" t="s">
        <v>492</v>
      </c>
      <c r="S44" s="178" t="s">
        <v>139</v>
      </c>
      <c r="T44" s="179" t="s">
        <v>139</v>
      </c>
      <c r="U44" s="161">
        <v>2.8462499999999999</v>
      </c>
      <c r="V44" s="161">
        <f>ROUND(E44*U44,2)</f>
        <v>2.85</v>
      </c>
      <c r="W44" s="161"/>
      <c r="X44" s="161" t="s">
        <v>140</v>
      </c>
      <c r="Y44" s="161" t="s">
        <v>141</v>
      </c>
      <c r="Z44" s="150"/>
      <c r="AA44" s="150"/>
      <c r="AB44" s="150"/>
      <c r="AC44" s="150"/>
      <c r="AD44" s="150"/>
      <c r="AE44" s="150"/>
      <c r="AF44" s="150"/>
      <c r="AG44" s="150" t="s">
        <v>416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191" t="s">
        <v>73</v>
      </c>
      <c r="D45" s="163"/>
      <c r="E45" s="164">
        <v>1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146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9</v>
      </c>
      <c r="B46" s="174" t="s">
        <v>500</v>
      </c>
      <c r="C46" s="190" t="s">
        <v>501</v>
      </c>
      <c r="D46" s="175" t="s">
        <v>208</v>
      </c>
      <c r="E46" s="176">
        <v>51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12</v>
      </c>
      <c r="M46" s="178">
        <f>G46*(1+L46/100)</f>
        <v>0</v>
      </c>
      <c r="N46" s="176">
        <v>4.0000000000000003E-5</v>
      </c>
      <c r="O46" s="176">
        <f>ROUND(E46*N46,2)</f>
        <v>0</v>
      </c>
      <c r="P46" s="176">
        <v>0</v>
      </c>
      <c r="Q46" s="176">
        <f>ROUND(E46*P46,2)</f>
        <v>0</v>
      </c>
      <c r="R46" s="178" t="s">
        <v>492</v>
      </c>
      <c r="S46" s="178" t="s">
        <v>139</v>
      </c>
      <c r="T46" s="179" t="s">
        <v>139</v>
      </c>
      <c r="U46" s="161">
        <v>0.35189999999999999</v>
      </c>
      <c r="V46" s="161">
        <f>ROUND(E46*U46,2)</f>
        <v>17.95</v>
      </c>
      <c r="W46" s="161"/>
      <c r="X46" s="161" t="s">
        <v>140</v>
      </c>
      <c r="Y46" s="161" t="s">
        <v>141</v>
      </c>
      <c r="Z46" s="150"/>
      <c r="AA46" s="150"/>
      <c r="AB46" s="150"/>
      <c r="AC46" s="150"/>
      <c r="AD46" s="150"/>
      <c r="AE46" s="150"/>
      <c r="AF46" s="150"/>
      <c r="AG46" s="150" t="s">
        <v>416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191" t="s">
        <v>602</v>
      </c>
      <c r="D47" s="163"/>
      <c r="E47" s="164">
        <v>30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146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91" t="s">
        <v>603</v>
      </c>
      <c r="D48" s="163"/>
      <c r="E48" s="164">
        <v>16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0"/>
      <c r="AA48" s="150"/>
      <c r="AB48" s="150"/>
      <c r="AC48" s="150"/>
      <c r="AD48" s="150"/>
      <c r="AE48" s="150"/>
      <c r="AF48" s="150"/>
      <c r="AG48" s="150" t="s">
        <v>146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02" t="s">
        <v>483</v>
      </c>
      <c r="D49" s="199"/>
      <c r="E49" s="200">
        <v>4.5999999999999996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0"/>
      <c r="AA49" s="150"/>
      <c r="AB49" s="150"/>
      <c r="AC49" s="150"/>
      <c r="AD49" s="150"/>
      <c r="AE49" s="150"/>
      <c r="AF49" s="150"/>
      <c r="AG49" s="150" t="s">
        <v>146</v>
      </c>
      <c r="AH49" s="150">
        <v>4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91" t="s">
        <v>604</v>
      </c>
      <c r="D50" s="163"/>
      <c r="E50" s="164">
        <v>0.4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0"/>
      <c r="AA50" s="150"/>
      <c r="AB50" s="150"/>
      <c r="AC50" s="150"/>
      <c r="AD50" s="150"/>
      <c r="AE50" s="150"/>
      <c r="AF50" s="150"/>
      <c r="AG50" s="150" t="s">
        <v>146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3">
        <v>10</v>
      </c>
      <c r="B51" s="174" t="s">
        <v>507</v>
      </c>
      <c r="C51" s="190" t="s">
        <v>508</v>
      </c>
      <c r="D51" s="175" t="s">
        <v>208</v>
      </c>
      <c r="E51" s="176">
        <v>29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12</v>
      </c>
      <c r="M51" s="178">
        <f>G51*(1+L51/100)</f>
        <v>0</v>
      </c>
      <c r="N51" s="176">
        <v>3.5200000000000001E-3</v>
      </c>
      <c r="O51" s="176">
        <f>ROUND(E51*N51,2)</f>
        <v>0.1</v>
      </c>
      <c r="P51" s="176">
        <v>0</v>
      </c>
      <c r="Q51" s="176">
        <f>ROUND(E51*P51,2)</f>
        <v>0</v>
      </c>
      <c r="R51" s="178" t="s">
        <v>492</v>
      </c>
      <c r="S51" s="178" t="s">
        <v>139</v>
      </c>
      <c r="T51" s="179" t="s">
        <v>139</v>
      </c>
      <c r="U51" s="161">
        <v>0.60934999999999995</v>
      </c>
      <c r="V51" s="161">
        <f>ROUND(E51*U51,2)</f>
        <v>17.670000000000002</v>
      </c>
      <c r="W51" s="161"/>
      <c r="X51" s="161" t="s">
        <v>140</v>
      </c>
      <c r="Y51" s="161" t="s">
        <v>141</v>
      </c>
      <c r="Z51" s="150"/>
      <c r="AA51" s="150"/>
      <c r="AB51" s="150"/>
      <c r="AC51" s="150"/>
      <c r="AD51" s="150"/>
      <c r="AE51" s="150"/>
      <c r="AF51" s="150"/>
      <c r="AG51" s="150" t="s">
        <v>416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91" t="s">
        <v>605</v>
      </c>
      <c r="D52" s="163"/>
      <c r="E52" s="164">
        <v>13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0"/>
      <c r="AA52" s="150"/>
      <c r="AB52" s="150"/>
      <c r="AC52" s="150"/>
      <c r="AD52" s="150"/>
      <c r="AE52" s="150"/>
      <c r="AF52" s="150"/>
      <c r="AG52" s="150" t="s">
        <v>146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1" t="s">
        <v>606</v>
      </c>
      <c r="D53" s="163"/>
      <c r="E53" s="164">
        <v>16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146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3">
        <v>11</v>
      </c>
      <c r="B54" s="174" t="s">
        <v>510</v>
      </c>
      <c r="C54" s="190" t="s">
        <v>511</v>
      </c>
      <c r="D54" s="175" t="s">
        <v>208</v>
      </c>
      <c r="E54" s="176">
        <v>10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12</v>
      </c>
      <c r="M54" s="178">
        <f>G54*(1+L54/100)</f>
        <v>0</v>
      </c>
      <c r="N54" s="176">
        <v>4.2399999999999998E-3</v>
      </c>
      <c r="O54" s="176">
        <f>ROUND(E54*N54,2)</f>
        <v>0.04</v>
      </c>
      <c r="P54" s="176">
        <v>0</v>
      </c>
      <c r="Q54" s="176">
        <f>ROUND(E54*P54,2)</f>
        <v>0</v>
      </c>
      <c r="R54" s="178" t="s">
        <v>492</v>
      </c>
      <c r="S54" s="178" t="s">
        <v>139</v>
      </c>
      <c r="T54" s="179" t="s">
        <v>139</v>
      </c>
      <c r="U54" s="161">
        <v>0.33695000000000003</v>
      </c>
      <c r="V54" s="161">
        <f>ROUND(E54*U54,2)</f>
        <v>3.37</v>
      </c>
      <c r="W54" s="161"/>
      <c r="X54" s="161" t="s">
        <v>140</v>
      </c>
      <c r="Y54" s="161" t="s">
        <v>141</v>
      </c>
      <c r="Z54" s="150"/>
      <c r="AA54" s="150"/>
      <c r="AB54" s="150"/>
      <c r="AC54" s="150"/>
      <c r="AD54" s="150"/>
      <c r="AE54" s="150"/>
      <c r="AF54" s="150"/>
      <c r="AG54" s="150" t="s">
        <v>198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1" t="s">
        <v>607</v>
      </c>
      <c r="D55" s="163"/>
      <c r="E55" s="164">
        <v>10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0"/>
      <c r="AA55" s="150"/>
      <c r="AB55" s="150"/>
      <c r="AC55" s="150"/>
      <c r="AD55" s="150"/>
      <c r="AE55" s="150"/>
      <c r="AF55" s="150"/>
      <c r="AG55" s="150" t="s">
        <v>146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12</v>
      </c>
      <c r="B56" s="174" t="s">
        <v>514</v>
      </c>
      <c r="C56" s="190" t="s">
        <v>515</v>
      </c>
      <c r="D56" s="175" t="s">
        <v>208</v>
      </c>
      <c r="E56" s="176">
        <v>51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12</v>
      </c>
      <c r="M56" s="178">
        <f>G56*(1+L56/100)</f>
        <v>0</v>
      </c>
      <c r="N56" s="176">
        <v>0</v>
      </c>
      <c r="O56" s="176">
        <f>ROUND(E56*N56,2)</f>
        <v>0</v>
      </c>
      <c r="P56" s="176">
        <v>3.3600000000000001E-3</v>
      </c>
      <c r="Q56" s="176">
        <f>ROUND(E56*P56,2)</f>
        <v>0.17</v>
      </c>
      <c r="R56" s="178" t="s">
        <v>492</v>
      </c>
      <c r="S56" s="178" t="s">
        <v>139</v>
      </c>
      <c r="T56" s="179" t="s">
        <v>139</v>
      </c>
      <c r="U56" s="161">
        <v>6.9000000000000006E-2</v>
      </c>
      <c r="V56" s="161">
        <f>ROUND(E56*U56,2)</f>
        <v>3.52</v>
      </c>
      <c r="W56" s="161"/>
      <c r="X56" s="161" t="s">
        <v>140</v>
      </c>
      <c r="Y56" s="161" t="s">
        <v>141</v>
      </c>
      <c r="Z56" s="150"/>
      <c r="AA56" s="150"/>
      <c r="AB56" s="150"/>
      <c r="AC56" s="150"/>
      <c r="AD56" s="150"/>
      <c r="AE56" s="150"/>
      <c r="AF56" s="150"/>
      <c r="AG56" s="150" t="s">
        <v>198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91" t="s">
        <v>608</v>
      </c>
      <c r="D57" s="163"/>
      <c r="E57" s="164">
        <v>51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0"/>
      <c r="AA57" s="150"/>
      <c r="AB57" s="150"/>
      <c r="AC57" s="150"/>
      <c r="AD57" s="150"/>
      <c r="AE57" s="150"/>
      <c r="AF57" s="150"/>
      <c r="AG57" s="150" t="s">
        <v>146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3">
        <v>13</v>
      </c>
      <c r="B58" s="174" t="s">
        <v>520</v>
      </c>
      <c r="C58" s="190" t="s">
        <v>521</v>
      </c>
      <c r="D58" s="175" t="s">
        <v>208</v>
      </c>
      <c r="E58" s="176">
        <v>26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12</v>
      </c>
      <c r="M58" s="178">
        <f>G58*(1+L58/100)</f>
        <v>0</v>
      </c>
      <c r="N58" s="176">
        <v>6.9999999999999994E-5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492</v>
      </c>
      <c r="S58" s="178" t="s">
        <v>139</v>
      </c>
      <c r="T58" s="179" t="s">
        <v>139</v>
      </c>
      <c r="U58" s="161">
        <v>0.12075</v>
      </c>
      <c r="V58" s="161">
        <f>ROUND(E58*U58,2)</f>
        <v>3.14</v>
      </c>
      <c r="W58" s="161"/>
      <c r="X58" s="161" t="s">
        <v>140</v>
      </c>
      <c r="Y58" s="161" t="s">
        <v>141</v>
      </c>
      <c r="Z58" s="150"/>
      <c r="AA58" s="150"/>
      <c r="AB58" s="150"/>
      <c r="AC58" s="150"/>
      <c r="AD58" s="150"/>
      <c r="AE58" s="150"/>
      <c r="AF58" s="150"/>
      <c r="AG58" s="150" t="s">
        <v>198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191" t="s">
        <v>609</v>
      </c>
      <c r="D59" s="163"/>
      <c r="E59" s="164">
        <v>26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0"/>
      <c r="AA59" s="150"/>
      <c r="AB59" s="150"/>
      <c r="AC59" s="150"/>
      <c r="AD59" s="150"/>
      <c r="AE59" s="150"/>
      <c r="AF59" s="150"/>
      <c r="AG59" s="150" t="s">
        <v>146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>
        <v>14</v>
      </c>
      <c r="B60" s="158" t="s">
        <v>523</v>
      </c>
      <c r="C60" s="193" t="s">
        <v>524</v>
      </c>
      <c r="D60" s="159" t="s">
        <v>0</v>
      </c>
      <c r="E60" s="188"/>
      <c r="F60" s="162"/>
      <c r="G60" s="161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12</v>
      </c>
      <c r="M60" s="161">
        <f>G60*(1+L60/100)</f>
        <v>0</v>
      </c>
      <c r="N60" s="160">
        <v>0</v>
      </c>
      <c r="O60" s="160">
        <f>ROUND(E60*N60,2)</f>
        <v>0</v>
      </c>
      <c r="P60" s="160">
        <v>0</v>
      </c>
      <c r="Q60" s="160">
        <f>ROUND(E60*P60,2)</f>
        <v>0</v>
      </c>
      <c r="R60" s="161" t="s">
        <v>492</v>
      </c>
      <c r="S60" s="161" t="s">
        <v>139</v>
      </c>
      <c r="T60" s="161" t="s">
        <v>139</v>
      </c>
      <c r="U60" s="161">
        <v>0</v>
      </c>
      <c r="V60" s="161">
        <f>ROUND(E60*U60,2)</f>
        <v>0</v>
      </c>
      <c r="W60" s="161"/>
      <c r="X60" s="161" t="s">
        <v>410</v>
      </c>
      <c r="Y60" s="161" t="s">
        <v>141</v>
      </c>
      <c r="Z60" s="150"/>
      <c r="AA60" s="150"/>
      <c r="AB60" s="150"/>
      <c r="AC60" s="150"/>
      <c r="AD60" s="150"/>
      <c r="AE60" s="150"/>
      <c r="AF60" s="150"/>
      <c r="AG60" s="150" t="s">
        <v>429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64" t="s">
        <v>489</v>
      </c>
      <c r="D61" s="265"/>
      <c r="E61" s="265"/>
      <c r="F61" s="265"/>
      <c r="G61" s="265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144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6" t="s">
        <v>133</v>
      </c>
      <c r="B62" s="167" t="s">
        <v>95</v>
      </c>
      <c r="C62" s="189" t="s">
        <v>96</v>
      </c>
      <c r="D62" s="168"/>
      <c r="E62" s="169"/>
      <c r="F62" s="170"/>
      <c r="G62" s="170">
        <f>SUMIF(AG63:AG92,"&lt;&gt;NOR",G63:G92)</f>
        <v>0</v>
      </c>
      <c r="H62" s="170"/>
      <c r="I62" s="170">
        <f>SUM(I63:I92)</f>
        <v>0</v>
      </c>
      <c r="J62" s="170"/>
      <c r="K62" s="170">
        <f>SUM(K63:K92)</f>
        <v>0</v>
      </c>
      <c r="L62" s="170"/>
      <c r="M62" s="170">
        <f>SUM(M63:M92)</f>
        <v>0</v>
      </c>
      <c r="N62" s="169"/>
      <c r="O62" s="169">
        <f>SUM(O63:O92)</f>
        <v>32.620000000000005</v>
      </c>
      <c r="P62" s="169"/>
      <c r="Q62" s="169">
        <f>SUM(Q63:Q92)</f>
        <v>29.21</v>
      </c>
      <c r="R62" s="170"/>
      <c r="S62" s="170"/>
      <c r="T62" s="171"/>
      <c r="U62" s="165"/>
      <c r="V62" s="165">
        <f>SUM(V63:V92)</f>
        <v>469.31000000000006</v>
      </c>
      <c r="W62" s="165"/>
      <c r="X62" s="165"/>
      <c r="Y62" s="165"/>
      <c r="AG62" t="s">
        <v>134</v>
      </c>
    </row>
    <row r="63" spans="1:60" outlineLevel="1" x14ac:dyDescent="0.2">
      <c r="A63" s="173">
        <v>15</v>
      </c>
      <c r="B63" s="174" t="s">
        <v>525</v>
      </c>
      <c r="C63" s="190" t="s">
        <v>526</v>
      </c>
      <c r="D63" s="175" t="s">
        <v>137</v>
      </c>
      <c r="E63" s="176">
        <v>436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12</v>
      </c>
      <c r="M63" s="178">
        <f>G63*(1+L63/100)</f>
        <v>0</v>
      </c>
      <c r="N63" s="176">
        <v>0</v>
      </c>
      <c r="O63" s="176">
        <f>ROUND(E63*N63,2)</f>
        <v>0</v>
      </c>
      <c r="P63" s="176">
        <v>6.7000000000000004E-2</v>
      </c>
      <c r="Q63" s="176">
        <f>ROUND(E63*P63,2)</f>
        <v>29.21</v>
      </c>
      <c r="R63" s="178" t="s">
        <v>527</v>
      </c>
      <c r="S63" s="178" t="s">
        <v>139</v>
      </c>
      <c r="T63" s="179" t="s">
        <v>139</v>
      </c>
      <c r="U63" s="161">
        <v>0.21099999999999999</v>
      </c>
      <c r="V63" s="161">
        <f>ROUND(E63*U63,2)</f>
        <v>92</v>
      </c>
      <c r="W63" s="161"/>
      <c r="X63" s="161" t="s">
        <v>140</v>
      </c>
      <c r="Y63" s="161" t="s">
        <v>141</v>
      </c>
      <c r="Z63" s="150"/>
      <c r="AA63" s="150"/>
      <c r="AB63" s="150"/>
      <c r="AC63" s="150"/>
      <c r="AD63" s="150"/>
      <c r="AE63" s="150"/>
      <c r="AF63" s="150"/>
      <c r="AG63" s="150" t="s">
        <v>198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91" t="s">
        <v>592</v>
      </c>
      <c r="D64" s="163"/>
      <c r="E64" s="164">
        <v>436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0"/>
      <c r="AA64" s="150"/>
      <c r="AB64" s="150"/>
      <c r="AC64" s="150"/>
      <c r="AD64" s="150"/>
      <c r="AE64" s="150"/>
      <c r="AF64" s="150"/>
      <c r="AG64" s="150" t="s">
        <v>146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3">
        <v>16</v>
      </c>
      <c r="B65" s="174" t="s">
        <v>528</v>
      </c>
      <c r="C65" s="190" t="s">
        <v>529</v>
      </c>
      <c r="D65" s="175" t="s">
        <v>137</v>
      </c>
      <c r="E65" s="176">
        <v>436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12</v>
      </c>
      <c r="M65" s="178">
        <f>G65*(1+L65/100)</f>
        <v>0</v>
      </c>
      <c r="N65" s="176">
        <v>7.2289999999999993E-2</v>
      </c>
      <c r="O65" s="176">
        <f>ROUND(E65*N65,2)</f>
        <v>31.52</v>
      </c>
      <c r="P65" s="176">
        <v>0</v>
      </c>
      <c r="Q65" s="176">
        <f>ROUND(E65*P65,2)</f>
        <v>0</v>
      </c>
      <c r="R65" s="178" t="s">
        <v>527</v>
      </c>
      <c r="S65" s="178" t="s">
        <v>139</v>
      </c>
      <c r="T65" s="179" t="s">
        <v>139</v>
      </c>
      <c r="U65" s="161">
        <v>0.57699999999999996</v>
      </c>
      <c r="V65" s="161">
        <f>ROUND(E65*U65,2)</f>
        <v>251.57</v>
      </c>
      <c r="W65" s="161"/>
      <c r="X65" s="161" t="s">
        <v>140</v>
      </c>
      <c r="Y65" s="161" t="s">
        <v>141</v>
      </c>
      <c r="Z65" s="150"/>
      <c r="AA65" s="150"/>
      <c r="AB65" s="150"/>
      <c r="AC65" s="150"/>
      <c r="AD65" s="150"/>
      <c r="AE65" s="150"/>
      <c r="AF65" s="150"/>
      <c r="AG65" s="150" t="s">
        <v>198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191" t="s">
        <v>592</v>
      </c>
      <c r="D66" s="163"/>
      <c r="E66" s="164">
        <v>436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0"/>
      <c r="AA66" s="150"/>
      <c r="AB66" s="150"/>
      <c r="AC66" s="150"/>
      <c r="AD66" s="150"/>
      <c r="AE66" s="150"/>
      <c r="AF66" s="150"/>
      <c r="AG66" s="150" t="s">
        <v>146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3">
        <v>17</v>
      </c>
      <c r="B67" s="174" t="s">
        <v>530</v>
      </c>
      <c r="C67" s="190" t="s">
        <v>531</v>
      </c>
      <c r="D67" s="175" t="s">
        <v>208</v>
      </c>
      <c r="E67" s="176">
        <v>51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12</v>
      </c>
      <c r="M67" s="178">
        <f>G67*(1+L67/100)</f>
        <v>0</v>
      </c>
      <c r="N67" s="176">
        <v>2.4000000000000001E-4</v>
      </c>
      <c r="O67" s="176">
        <f>ROUND(E67*N67,2)</f>
        <v>0.01</v>
      </c>
      <c r="P67" s="176">
        <v>0</v>
      </c>
      <c r="Q67" s="176">
        <f>ROUND(E67*P67,2)</f>
        <v>0</v>
      </c>
      <c r="R67" s="178" t="s">
        <v>527</v>
      </c>
      <c r="S67" s="178" t="s">
        <v>139</v>
      </c>
      <c r="T67" s="179" t="s">
        <v>139</v>
      </c>
      <c r="U67" s="161">
        <v>0.1</v>
      </c>
      <c r="V67" s="161">
        <f>ROUND(E67*U67,2)</f>
        <v>5.0999999999999996</v>
      </c>
      <c r="W67" s="161"/>
      <c r="X67" s="161" t="s">
        <v>140</v>
      </c>
      <c r="Y67" s="161" t="s">
        <v>141</v>
      </c>
      <c r="Z67" s="150"/>
      <c r="AA67" s="150"/>
      <c r="AB67" s="150"/>
      <c r="AC67" s="150"/>
      <c r="AD67" s="150"/>
      <c r="AE67" s="150"/>
      <c r="AF67" s="150"/>
      <c r="AG67" s="150" t="s">
        <v>198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191" t="s">
        <v>608</v>
      </c>
      <c r="D68" s="163"/>
      <c r="E68" s="164">
        <v>51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0"/>
      <c r="AA68" s="150"/>
      <c r="AB68" s="150"/>
      <c r="AC68" s="150"/>
      <c r="AD68" s="150"/>
      <c r="AE68" s="150"/>
      <c r="AF68" s="150"/>
      <c r="AG68" s="150" t="s">
        <v>146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3">
        <v>18</v>
      </c>
      <c r="B69" s="174" t="s">
        <v>532</v>
      </c>
      <c r="C69" s="190" t="s">
        <v>533</v>
      </c>
      <c r="D69" s="175" t="s">
        <v>208</v>
      </c>
      <c r="E69" s="176">
        <v>135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12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527</v>
      </c>
      <c r="S69" s="178" t="s">
        <v>139</v>
      </c>
      <c r="T69" s="179" t="s">
        <v>139</v>
      </c>
      <c r="U69" s="161">
        <v>0.64</v>
      </c>
      <c r="V69" s="161">
        <f>ROUND(E69*U69,2)</f>
        <v>86.4</v>
      </c>
      <c r="W69" s="161"/>
      <c r="X69" s="161" t="s">
        <v>140</v>
      </c>
      <c r="Y69" s="161" t="s">
        <v>141</v>
      </c>
      <c r="Z69" s="150"/>
      <c r="AA69" s="150"/>
      <c r="AB69" s="150"/>
      <c r="AC69" s="150"/>
      <c r="AD69" s="150"/>
      <c r="AE69" s="150"/>
      <c r="AF69" s="150"/>
      <c r="AG69" s="150" t="s">
        <v>198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1" t="s">
        <v>610</v>
      </c>
      <c r="D70" s="163"/>
      <c r="E70" s="164">
        <v>56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0"/>
      <c r="AA70" s="150"/>
      <c r="AB70" s="150"/>
      <c r="AC70" s="150"/>
      <c r="AD70" s="150"/>
      <c r="AE70" s="150"/>
      <c r="AF70" s="150"/>
      <c r="AG70" s="150" t="s">
        <v>146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1" t="s">
        <v>611</v>
      </c>
      <c r="D71" s="163"/>
      <c r="E71" s="164">
        <v>20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0"/>
      <c r="AA71" s="150"/>
      <c r="AB71" s="150"/>
      <c r="AC71" s="150"/>
      <c r="AD71" s="150"/>
      <c r="AE71" s="150"/>
      <c r="AF71" s="150"/>
      <c r="AG71" s="150" t="s">
        <v>146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1" t="s">
        <v>612</v>
      </c>
      <c r="D72" s="163"/>
      <c r="E72" s="164">
        <v>26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0"/>
      <c r="AA72" s="150"/>
      <c r="AB72" s="150"/>
      <c r="AC72" s="150"/>
      <c r="AD72" s="150"/>
      <c r="AE72" s="150"/>
      <c r="AF72" s="150"/>
      <c r="AG72" s="150" t="s">
        <v>146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1" t="s">
        <v>613</v>
      </c>
      <c r="D73" s="163"/>
      <c r="E73" s="164">
        <v>29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146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1" t="s">
        <v>614</v>
      </c>
      <c r="D74" s="163"/>
      <c r="E74" s="164">
        <v>4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0"/>
      <c r="AA74" s="150"/>
      <c r="AB74" s="150"/>
      <c r="AC74" s="150"/>
      <c r="AD74" s="150"/>
      <c r="AE74" s="150"/>
      <c r="AF74" s="150"/>
      <c r="AG74" s="150" t="s">
        <v>146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3">
        <v>19</v>
      </c>
      <c r="B75" s="174" t="s">
        <v>615</v>
      </c>
      <c r="C75" s="190" t="s">
        <v>616</v>
      </c>
      <c r="D75" s="175" t="s">
        <v>208</v>
      </c>
      <c r="E75" s="176">
        <v>24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12</v>
      </c>
      <c r="M75" s="178">
        <f>G75*(1+L75/100)</f>
        <v>0</v>
      </c>
      <c r="N75" s="176">
        <v>1.427E-2</v>
      </c>
      <c r="O75" s="176">
        <f>ROUND(E75*N75,2)</f>
        <v>0.34</v>
      </c>
      <c r="P75" s="176">
        <v>0</v>
      </c>
      <c r="Q75" s="176">
        <f>ROUND(E75*P75,2)</f>
        <v>0</v>
      </c>
      <c r="R75" s="178" t="s">
        <v>527</v>
      </c>
      <c r="S75" s="178" t="s">
        <v>139</v>
      </c>
      <c r="T75" s="179" t="s">
        <v>139</v>
      </c>
      <c r="U75" s="161">
        <v>0.42</v>
      </c>
      <c r="V75" s="161">
        <f>ROUND(E75*U75,2)</f>
        <v>10.08</v>
      </c>
      <c r="W75" s="161"/>
      <c r="X75" s="161" t="s">
        <v>140</v>
      </c>
      <c r="Y75" s="161" t="s">
        <v>141</v>
      </c>
      <c r="Z75" s="150"/>
      <c r="AA75" s="150"/>
      <c r="AB75" s="150"/>
      <c r="AC75" s="150"/>
      <c r="AD75" s="150"/>
      <c r="AE75" s="150"/>
      <c r="AF75" s="150"/>
      <c r="AG75" s="150" t="s">
        <v>198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1" t="s">
        <v>617</v>
      </c>
      <c r="D76" s="163"/>
      <c r="E76" s="164">
        <v>24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0"/>
      <c r="AA76" s="150"/>
      <c r="AB76" s="150"/>
      <c r="AC76" s="150"/>
      <c r="AD76" s="150"/>
      <c r="AE76" s="150"/>
      <c r="AF76" s="150"/>
      <c r="AG76" s="150" t="s">
        <v>146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3">
        <v>20</v>
      </c>
      <c r="B77" s="174" t="s">
        <v>541</v>
      </c>
      <c r="C77" s="190" t="s">
        <v>542</v>
      </c>
      <c r="D77" s="175" t="s">
        <v>208</v>
      </c>
      <c r="E77" s="176">
        <v>28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12</v>
      </c>
      <c r="M77" s="178">
        <f>G77*(1+L77/100)</f>
        <v>0</v>
      </c>
      <c r="N77" s="176">
        <v>1.4279999999999999E-2</v>
      </c>
      <c r="O77" s="176">
        <f>ROUND(E77*N77,2)</f>
        <v>0.4</v>
      </c>
      <c r="P77" s="176">
        <v>0</v>
      </c>
      <c r="Q77" s="176">
        <f>ROUND(E77*P77,2)</f>
        <v>0</v>
      </c>
      <c r="R77" s="178" t="s">
        <v>527</v>
      </c>
      <c r="S77" s="178" t="s">
        <v>139</v>
      </c>
      <c r="T77" s="179" t="s">
        <v>139</v>
      </c>
      <c r="U77" s="161">
        <v>0.72</v>
      </c>
      <c r="V77" s="161">
        <f>ROUND(E77*U77,2)</f>
        <v>20.16</v>
      </c>
      <c r="W77" s="161"/>
      <c r="X77" s="161" t="s">
        <v>140</v>
      </c>
      <c r="Y77" s="161" t="s">
        <v>141</v>
      </c>
      <c r="Z77" s="150"/>
      <c r="AA77" s="150"/>
      <c r="AB77" s="150"/>
      <c r="AC77" s="150"/>
      <c r="AD77" s="150"/>
      <c r="AE77" s="150"/>
      <c r="AF77" s="150"/>
      <c r="AG77" s="150" t="s">
        <v>198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91" t="s">
        <v>485</v>
      </c>
      <c r="D78" s="163"/>
      <c r="E78" s="164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0"/>
      <c r="AA78" s="150"/>
      <c r="AB78" s="150"/>
      <c r="AC78" s="150"/>
      <c r="AD78" s="150"/>
      <c r="AE78" s="150"/>
      <c r="AF78" s="150"/>
      <c r="AG78" s="150" t="s">
        <v>146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91" t="s">
        <v>618</v>
      </c>
      <c r="D79" s="163"/>
      <c r="E79" s="164">
        <v>28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0"/>
      <c r="AA79" s="150"/>
      <c r="AB79" s="150"/>
      <c r="AC79" s="150"/>
      <c r="AD79" s="150"/>
      <c r="AE79" s="150"/>
      <c r="AF79" s="150"/>
      <c r="AG79" s="150" t="s">
        <v>146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3">
        <v>21</v>
      </c>
      <c r="B80" s="174" t="s">
        <v>546</v>
      </c>
      <c r="C80" s="190" t="s">
        <v>547</v>
      </c>
      <c r="D80" s="175" t="s">
        <v>548</v>
      </c>
      <c r="E80" s="176">
        <v>50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12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177</v>
      </c>
      <c r="T80" s="179" t="s">
        <v>178</v>
      </c>
      <c r="U80" s="161">
        <v>0</v>
      </c>
      <c r="V80" s="161">
        <f>ROUND(E80*U80,2)</f>
        <v>0</v>
      </c>
      <c r="W80" s="161"/>
      <c r="X80" s="161" t="s">
        <v>140</v>
      </c>
      <c r="Y80" s="161" t="s">
        <v>141</v>
      </c>
      <c r="Z80" s="150"/>
      <c r="AA80" s="150"/>
      <c r="AB80" s="150"/>
      <c r="AC80" s="150"/>
      <c r="AD80" s="150"/>
      <c r="AE80" s="150"/>
      <c r="AF80" s="150"/>
      <c r="AG80" s="150" t="s">
        <v>198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191" t="s">
        <v>619</v>
      </c>
      <c r="D81" s="163"/>
      <c r="E81" s="164">
        <v>50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146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3">
        <v>22</v>
      </c>
      <c r="B82" s="174" t="s">
        <v>549</v>
      </c>
      <c r="C82" s="190" t="s">
        <v>620</v>
      </c>
      <c r="D82" s="175" t="s">
        <v>548</v>
      </c>
      <c r="E82" s="176">
        <v>4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12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177</v>
      </c>
      <c r="T82" s="179" t="s">
        <v>178</v>
      </c>
      <c r="U82" s="161">
        <v>1</v>
      </c>
      <c r="V82" s="161">
        <f>ROUND(E82*U82,2)</f>
        <v>4</v>
      </c>
      <c r="W82" s="161"/>
      <c r="X82" s="161" t="s">
        <v>140</v>
      </c>
      <c r="Y82" s="161" t="s">
        <v>141</v>
      </c>
      <c r="Z82" s="150"/>
      <c r="AA82" s="150"/>
      <c r="AB82" s="150"/>
      <c r="AC82" s="150"/>
      <c r="AD82" s="150"/>
      <c r="AE82" s="150"/>
      <c r="AF82" s="150"/>
      <c r="AG82" s="150" t="s">
        <v>198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191" t="s">
        <v>396</v>
      </c>
      <c r="D83" s="163"/>
      <c r="E83" s="164">
        <v>4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0"/>
      <c r="AA83" s="150"/>
      <c r="AB83" s="150"/>
      <c r="AC83" s="150"/>
      <c r="AD83" s="150"/>
      <c r="AE83" s="150"/>
      <c r="AF83" s="150"/>
      <c r="AG83" s="150" t="s">
        <v>146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23</v>
      </c>
      <c r="B84" s="174" t="s">
        <v>551</v>
      </c>
      <c r="C84" s="190" t="s">
        <v>552</v>
      </c>
      <c r="D84" s="175" t="s">
        <v>351</v>
      </c>
      <c r="E84" s="176">
        <v>183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12</v>
      </c>
      <c r="M84" s="178">
        <f>G84*(1+L84/100)</f>
        <v>0</v>
      </c>
      <c r="N84" s="176">
        <v>1.9E-3</v>
      </c>
      <c r="O84" s="176">
        <f>ROUND(E84*N84,2)</f>
        <v>0.35</v>
      </c>
      <c r="P84" s="176">
        <v>0</v>
      </c>
      <c r="Q84" s="176">
        <f>ROUND(E84*P84,2)</f>
        <v>0</v>
      </c>
      <c r="R84" s="178" t="s">
        <v>480</v>
      </c>
      <c r="S84" s="178" t="s">
        <v>139</v>
      </c>
      <c r="T84" s="179" t="s">
        <v>139</v>
      </c>
      <c r="U84" s="161">
        <v>0</v>
      </c>
      <c r="V84" s="161">
        <f>ROUND(E84*U84,2)</f>
        <v>0</v>
      </c>
      <c r="W84" s="161"/>
      <c r="X84" s="161" t="s">
        <v>179</v>
      </c>
      <c r="Y84" s="161" t="s">
        <v>141</v>
      </c>
      <c r="Z84" s="150"/>
      <c r="AA84" s="150"/>
      <c r="AB84" s="150"/>
      <c r="AC84" s="150"/>
      <c r="AD84" s="150"/>
      <c r="AE84" s="150"/>
      <c r="AF84" s="150"/>
      <c r="AG84" s="150" t="s">
        <v>481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191" t="s">
        <v>621</v>
      </c>
      <c r="D85" s="163"/>
      <c r="E85" s="164">
        <v>183.12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146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1" t="s">
        <v>622</v>
      </c>
      <c r="D86" s="163"/>
      <c r="E86" s="164">
        <v>-0.12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0"/>
      <c r="AA86" s="150"/>
      <c r="AB86" s="150"/>
      <c r="AC86" s="150"/>
      <c r="AD86" s="150"/>
      <c r="AE86" s="150"/>
      <c r="AF86" s="150"/>
      <c r="AG86" s="150" t="s">
        <v>146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3">
        <v>24</v>
      </c>
      <c r="B87" s="174" t="s">
        <v>555</v>
      </c>
      <c r="C87" s="190" t="s">
        <v>556</v>
      </c>
      <c r="D87" s="175" t="s">
        <v>351</v>
      </c>
      <c r="E87" s="176">
        <v>3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12</v>
      </c>
      <c r="M87" s="178">
        <f>G87*(1+L87/100)</f>
        <v>0</v>
      </c>
      <c r="N87" s="176">
        <v>1.5E-3</v>
      </c>
      <c r="O87" s="176">
        <f>ROUND(E87*N87,2)</f>
        <v>0</v>
      </c>
      <c r="P87" s="176">
        <v>0</v>
      </c>
      <c r="Q87" s="176">
        <f>ROUND(E87*P87,2)</f>
        <v>0</v>
      </c>
      <c r="R87" s="178" t="s">
        <v>480</v>
      </c>
      <c r="S87" s="178" t="s">
        <v>139</v>
      </c>
      <c r="T87" s="179" t="s">
        <v>139</v>
      </c>
      <c r="U87" s="161">
        <v>0</v>
      </c>
      <c r="V87" s="161">
        <f>ROUND(E87*U87,2)</f>
        <v>0</v>
      </c>
      <c r="W87" s="161"/>
      <c r="X87" s="161" t="s">
        <v>179</v>
      </c>
      <c r="Y87" s="161" t="s">
        <v>141</v>
      </c>
      <c r="Z87" s="150"/>
      <c r="AA87" s="150"/>
      <c r="AB87" s="150"/>
      <c r="AC87" s="150"/>
      <c r="AD87" s="150"/>
      <c r="AE87" s="150"/>
      <c r="AF87" s="150"/>
      <c r="AG87" s="150" t="s">
        <v>481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191" t="s">
        <v>623</v>
      </c>
      <c r="D88" s="163"/>
      <c r="E88" s="164">
        <v>3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0"/>
      <c r="AA88" s="150"/>
      <c r="AB88" s="150"/>
      <c r="AC88" s="150"/>
      <c r="AD88" s="150"/>
      <c r="AE88" s="150"/>
      <c r="AF88" s="150"/>
      <c r="AG88" s="150" t="s">
        <v>146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3">
        <v>25</v>
      </c>
      <c r="B89" s="174" t="s">
        <v>557</v>
      </c>
      <c r="C89" s="190" t="s">
        <v>558</v>
      </c>
      <c r="D89" s="175" t="s">
        <v>351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12</v>
      </c>
      <c r="M89" s="178">
        <f>G89*(1+L89/100)</f>
        <v>0</v>
      </c>
      <c r="N89" s="176">
        <v>3.8E-3</v>
      </c>
      <c r="O89" s="176">
        <f>ROUND(E89*N89,2)</f>
        <v>0</v>
      </c>
      <c r="P89" s="176">
        <v>0</v>
      </c>
      <c r="Q89" s="176">
        <f>ROUND(E89*P89,2)</f>
        <v>0</v>
      </c>
      <c r="R89" s="178" t="s">
        <v>480</v>
      </c>
      <c r="S89" s="178" t="s">
        <v>139</v>
      </c>
      <c r="T89" s="179" t="s">
        <v>139</v>
      </c>
      <c r="U89" s="161">
        <v>0</v>
      </c>
      <c r="V89" s="161">
        <f>ROUND(E89*U89,2)</f>
        <v>0</v>
      </c>
      <c r="W89" s="161"/>
      <c r="X89" s="161" t="s">
        <v>179</v>
      </c>
      <c r="Y89" s="161" t="s">
        <v>141</v>
      </c>
      <c r="Z89" s="150"/>
      <c r="AA89" s="150"/>
      <c r="AB89" s="150"/>
      <c r="AC89" s="150"/>
      <c r="AD89" s="150"/>
      <c r="AE89" s="150"/>
      <c r="AF89" s="150"/>
      <c r="AG89" s="150" t="s">
        <v>481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91" t="s">
        <v>73</v>
      </c>
      <c r="D90" s="163"/>
      <c r="E90" s="164">
        <v>1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0"/>
      <c r="AA90" s="150"/>
      <c r="AB90" s="150"/>
      <c r="AC90" s="150"/>
      <c r="AD90" s="150"/>
      <c r="AE90" s="150"/>
      <c r="AF90" s="150"/>
      <c r="AG90" s="150" t="s">
        <v>146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>
        <v>26</v>
      </c>
      <c r="B91" s="158" t="s">
        <v>562</v>
      </c>
      <c r="C91" s="193" t="s">
        <v>563</v>
      </c>
      <c r="D91" s="159" t="s">
        <v>0</v>
      </c>
      <c r="E91" s="188"/>
      <c r="F91" s="162"/>
      <c r="G91" s="161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12</v>
      </c>
      <c r="M91" s="161">
        <f>G91*(1+L91/100)</f>
        <v>0</v>
      </c>
      <c r="N91" s="160">
        <v>0</v>
      </c>
      <c r="O91" s="160">
        <f>ROUND(E91*N91,2)</f>
        <v>0</v>
      </c>
      <c r="P91" s="160">
        <v>0</v>
      </c>
      <c r="Q91" s="160">
        <f>ROUND(E91*P91,2)</f>
        <v>0</v>
      </c>
      <c r="R91" s="161" t="s">
        <v>527</v>
      </c>
      <c r="S91" s="161" t="s">
        <v>139</v>
      </c>
      <c r="T91" s="161" t="s">
        <v>139</v>
      </c>
      <c r="U91" s="161">
        <v>2.3E-2</v>
      </c>
      <c r="V91" s="161">
        <f>ROUND(E91*U91,2)</f>
        <v>0</v>
      </c>
      <c r="W91" s="161"/>
      <c r="X91" s="161" t="s">
        <v>410</v>
      </c>
      <c r="Y91" s="161" t="s">
        <v>141</v>
      </c>
      <c r="Z91" s="150"/>
      <c r="AA91" s="150"/>
      <c r="AB91" s="150"/>
      <c r="AC91" s="150"/>
      <c r="AD91" s="150"/>
      <c r="AE91" s="150"/>
      <c r="AF91" s="150"/>
      <c r="AG91" s="150" t="s">
        <v>429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64" t="s">
        <v>489</v>
      </c>
      <c r="D92" s="265"/>
      <c r="E92" s="265"/>
      <c r="F92" s="265"/>
      <c r="G92" s="265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0"/>
      <c r="AA92" s="150"/>
      <c r="AB92" s="150"/>
      <c r="AC92" s="150"/>
      <c r="AD92" s="150"/>
      <c r="AE92" s="150"/>
      <c r="AF92" s="150"/>
      <c r="AG92" s="150" t="s">
        <v>144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6" t="s">
        <v>133</v>
      </c>
      <c r="B93" s="167" t="s">
        <v>97</v>
      </c>
      <c r="C93" s="189" t="s">
        <v>98</v>
      </c>
      <c r="D93" s="168"/>
      <c r="E93" s="169"/>
      <c r="F93" s="170"/>
      <c r="G93" s="170">
        <f>SUMIF(AG94:AG95,"&lt;&gt;NOR",G94:G95)</f>
        <v>0</v>
      </c>
      <c r="H93" s="170"/>
      <c r="I93" s="170">
        <f>SUM(I94:I95)</f>
        <v>0</v>
      </c>
      <c r="J93" s="170"/>
      <c r="K93" s="170">
        <f>SUM(K94:K95)</f>
        <v>0</v>
      </c>
      <c r="L93" s="170"/>
      <c r="M93" s="170">
        <f>SUM(M94:M95)</f>
        <v>0</v>
      </c>
      <c r="N93" s="169"/>
      <c r="O93" s="169">
        <f>SUM(O94:O95)</f>
        <v>7.0000000000000007E-2</v>
      </c>
      <c r="P93" s="169"/>
      <c r="Q93" s="169">
        <f>SUM(Q94:Q95)</f>
        <v>0</v>
      </c>
      <c r="R93" s="170"/>
      <c r="S93" s="170"/>
      <c r="T93" s="171"/>
      <c r="U93" s="165"/>
      <c r="V93" s="165">
        <f>SUM(V94:V95)</f>
        <v>65.400000000000006</v>
      </c>
      <c r="W93" s="165"/>
      <c r="X93" s="165"/>
      <c r="Y93" s="165"/>
      <c r="AG93" t="s">
        <v>134</v>
      </c>
    </row>
    <row r="94" spans="1:60" ht="22.5" outlineLevel="1" x14ac:dyDescent="0.2">
      <c r="A94" s="173">
        <v>27</v>
      </c>
      <c r="B94" s="174" t="s">
        <v>564</v>
      </c>
      <c r="C94" s="190" t="s">
        <v>565</v>
      </c>
      <c r="D94" s="175" t="s">
        <v>137</v>
      </c>
      <c r="E94" s="176">
        <v>436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12</v>
      </c>
      <c r="M94" s="178">
        <f>G94*(1+L94/100)</f>
        <v>0</v>
      </c>
      <c r="N94" s="176">
        <v>1.6000000000000001E-4</v>
      </c>
      <c r="O94" s="176">
        <f>ROUND(E94*N94,2)</f>
        <v>7.0000000000000007E-2</v>
      </c>
      <c r="P94" s="176">
        <v>0</v>
      </c>
      <c r="Q94" s="176">
        <f>ROUND(E94*P94,2)</f>
        <v>0</v>
      </c>
      <c r="R94" s="178" t="s">
        <v>566</v>
      </c>
      <c r="S94" s="178" t="s">
        <v>139</v>
      </c>
      <c r="T94" s="179" t="s">
        <v>139</v>
      </c>
      <c r="U94" s="161">
        <v>0.15</v>
      </c>
      <c r="V94" s="161">
        <f>ROUND(E94*U94,2)</f>
        <v>65.400000000000006</v>
      </c>
      <c r="W94" s="161"/>
      <c r="X94" s="161" t="s">
        <v>140</v>
      </c>
      <c r="Y94" s="161" t="s">
        <v>141</v>
      </c>
      <c r="Z94" s="150"/>
      <c r="AA94" s="150"/>
      <c r="AB94" s="150"/>
      <c r="AC94" s="150"/>
      <c r="AD94" s="150"/>
      <c r="AE94" s="150"/>
      <c r="AF94" s="150"/>
      <c r="AG94" s="150" t="s">
        <v>198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191" t="s">
        <v>592</v>
      </c>
      <c r="D95" s="163"/>
      <c r="E95" s="164">
        <v>436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0"/>
      <c r="AA95" s="150"/>
      <c r="AB95" s="150"/>
      <c r="AC95" s="150"/>
      <c r="AD95" s="150"/>
      <c r="AE95" s="150"/>
      <c r="AF95" s="150"/>
      <c r="AG95" s="150" t="s">
        <v>146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6" t="s">
        <v>133</v>
      </c>
      <c r="B96" s="167" t="s">
        <v>99</v>
      </c>
      <c r="C96" s="189" t="s">
        <v>100</v>
      </c>
      <c r="D96" s="168"/>
      <c r="E96" s="169"/>
      <c r="F96" s="170"/>
      <c r="G96" s="170">
        <f>SUMIF(AG97:AG99,"&lt;&gt;NOR",G97:G99)</f>
        <v>0</v>
      </c>
      <c r="H96" s="170"/>
      <c r="I96" s="170">
        <f>SUM(I97:I99)</f>
        <v>0</v>
      </c>
      <c r="J96" s="170"/>
      <c r="K96" s="170">
        <f>SUM(K97:K99)</f>
        <v>0</v>
      </c>
      <c r="L96" s="170"/>
      <c r="M96" s="170">
        <f>SUM(M97:M99)</f>
        <v>0</v>
      </c>
      <c r="N96" s="169"/>
      <c r="O96" s="169">
        <f>SUM(O97:O99)</f>
        <v>0.3</v>
      </c>
      <c r="P96" s="169"/>
      <c r="Q96" s="169">
        <f>SUM(Q97:Q99)</f>
        <v>0</v>
      </c>
      <c r="R96" s="170"/>
      <c r="S96" s="170"/>
      <c r="T96" s="171"/>
      <c r="U96" s="165"/>
      <c r="V96" s="165">
        <f>SUM(V97:V99)</f>
        <v>150.43</v>
      </c>
      <c r="W96" s="165"/>
      <c r="X96" s="165"/>
      <c r="Y96" s="165"/>
      <c r="AG96" t="s">
        <v>134</v>
      </c>
    </row>
    <row r="97" spans="1:60" outlineLevel="1" x14ac:dyDescent="0.2">
      <c r="A97" s="173">
        <v>28</v>
      </c>
      <c r="B97" s="174" t="s">
        <v>567</v>
      </c>
      <c r="C97" s="190" t="s">
        <v>568</v>
      </c>
      <c r="D97" s="175" t="s">
        <v>569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12</v>
      </c>
      <c r="M97" s="178">
        <f>G97*(1+L97/100)</f>
        <v>0</v>
      </c>
      <c r="N97" s="176">
        <v>0.29942999999999997</v>
      </c>
      <c r="O97" s="176">
        <f>ROUND(E97*N97,2)</f>
        <v>0.3</v>
      </c>
      <c r="P97" s="176">
        <v>0</v>
      </c>
      <c r="Q97" s="176">
        <f>ROUND(E97*P97,2)</f>
        <v>0</v>
      </c>
      <c r="R97" s="178" t="s">
        <v>570</v>
      </c>
      <c r="S97" s="178" t="s">
        <v>139</v>
      </c>
      <c r="T97" s="179" t="s">
        <v>571</v>
      </c>
      <c r="U97" s="161">
        <v>150.43144000000001</v>
      </c>
      <c r="V97" s="161">
        <f>ROUND(E97*U97,2)</f>
        <v>150.43</v>
      </c>
      <c r="W97" s="161"/>
      <c r="X97" s="161" t="s">
        <v>572</v>
      </c>
      <c r="Y97" s="161" t="s">
        <v>141</v>
      </c>
      <c r="Z97" s="150"/>
      <c r="AA97" s="150"/>
      <c r="AB97" s="150"/>
      <c r="AC97" s="150"/>
      <c r="AD97" s="150"/>
      <c r="AE97" s="150"/>
      <c r="AF97" s="150"/>
      <c r="AG97" s="150" t="s">
        <v>573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67.5" outlineLevel="2" x14ac:dyDescent="0.2">
      <c r="A98" s="157"/>
      <c r="B98" s="158"/>
      <c r="C98" s="258" t="s">
        <v>574</v>
      </c>
      <c r="D98" s="259"/>
      <c r="E98" s="259"/>
      <c r="F98" s="259"/>
      <c r="G98" s="25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0"/>
      <c r="AA98" s="150"/>
      <c r="AB98" s="150"/>
      <c r="AC98" s="150"/>
      <c r="AD98" s="150"/>
      <c r="AE98" s="150"/>
      <c r="AF98" s="150"/>
      <c r="AG98" s="150" t="s">
        <v>144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80" t="str">
        <f>C98</f>
        <v>vedení uzemňovací na povrchu objektů včetně svorek upevnění a připojení, bez nátěru, z drátů hromosvodových 11 343 D 8 mm včetně dodávky, vedení uzemňovací v zemi včetně svorek, propojení a izolace spojů z uzemňovacího pásku 30 x 4 mm včetně dodávky, svodový vodič z drátů hromosvodových 11 343 D 8 mm včetně dodávky včetně podpěr  a jejich dodávky, jímací tyč včetně upevnění na střešní hřeben včetně dodávky a držáku jímací tyče, svorky hromosvodové do dvou šroubů, tyčový zemnič včetně zaražení do země a připojení vedení, ochranné úhelníky s držáky do zdiva, označení svodů smaltovanými štítky nebo z umělé hmoty, napínací šroub s okem včetně vypnutí svodu, ochranné pospojování pevně uložené z mědi průřezu 4 - 16 mm.</v>
      </c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191" t="s">
        <v>73</v>
      </c>
      <c r="D99" s="163"/>
      <c r="E99" s="164">
        <v>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0"/>
      <c r="AA99" s="150"/>
      <c r="AB99" s="150"/>
      <c r="AC99" s="150"/>
      <c r="AD99" s="150"/>
      <c r="AE99" s="150"/>
      <c r="AF99" s="150"/>
      <c r="AG99" s="150" t="s">
        <v>146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66" t="s">
        <v>133</v>
      </c>
      <c r="B100" s="167" t="s">
        <v>101</v>
      </c>
      <c r="C100" s="189" t="s">
        <v>102</v>
      </c>
      <c r="D100" s="168"/>
      <c r="E100" s="169"/>
      <c r="F100" s="170"/>
      <c r="G100" s="170">
        <f>SUMIF(AG101:AG108,"&lt;&gt;NOR",G101:G108)</f>
        <v>0</v>
      </c>
      <c r="H100" s="170"/>
      <c r="I100" s="170">
        <f>SUM(I101:I108)</f>
        <v>0</v>
      </c>
      <c r="J100" s="170"/>
      <c r="K100" s="170">
        <f>SUM(K101:K108)</f>
        <v>0</v>
      </c>
      <c r="L100" s="170"/>
      <c r="M100" s="170">
        <f>SUM(M101:M108)</f>
        <v>0</v>
      </c>
      <c r="N100" s="169"/>
      <c r="O100" s="169">
        <f>SUM(O101:O108)</f>
        <v>0</v>
      </c>
      <c r="P100" s="169"/>
      <c r="Q100" s="169">
        <f>SUM(Q101:Q108)</f>
        <v>0</v>
      </c>
      <c r="R100" s="170"/>
      <c r="S100" s="170"/>
      <c r="T100" s="171"/>
      <c r="U100" s="165"/>
      <c r="V100" s="165">
        <f>SUM(V101:V108)</f>
        <v>159.74</v>
      </c>
      <c r="W100" s="165"/>
      <c r="X100" s="165"/>
      <c r="Y100" s="165"/>
      <c r="AG100" t="s">
        <v>134</v>
      </c>
    </row>
    <row r="101" spans="1:60" ht="22.5" outlineLevel="1" x14ac:dyDescent="0.2">
      <c r="A101" s="181">
        <v>29</v>
      </c>
      <c r="B101" s="182" t="s">
        <v>575</v>
      </c>
      <c r="C101" s="192" t="s">
        <v>576</v>
      </c>
      <c r="D101" s="183" t="s">
        <v>409</v>
      </c>
      <c r="E101" s="184">
        <v>32.435360000000003</v>
      </c>
      <c r="F101" s="185"/>
      <c r="G101" s="186">
        <f t="shared" ref="G101:G107" si="0">ROUND(E101*F101,2)</f>
        <v>0</v>
      </c>
      <c r="H101" s="185"/>
      <c r="I101" s="186">
        <f t="shared" ref="I101:I107" si="1">ROUND(E101*H101,2)</f>
        <v>0</v>
      </c>
      <c r="J101" s="185"/>
      <c r="K101" s="186">
        <f t="shared" ref="K101:K107" si="2">ROUND(E101*J101,2)</f>
        <v>0</v>
      </c>
      <c r="L101" s="186">
        <v>12</v>
      </c>
      <c r="M101" s="186">
        <f t="shared" ref="M101:M107" si="3">G101*(1+L101/100)</f>
        <v>0</v>
      </c>
      <c r="N101" s="184">
        <v>0</v>
      </c>
      <c r="O101" s="184">
        <f t="shared" ref="O101:O107" si="4">ROUND(E101*N101,2)</f>
        <v>0</v>
      </c>
      <c r="P101" s="184">
        <v>0</v>
      </c>
      <c r="Q101" s="184">
        <f t="shared" ref="Q101:Q107" si="5">ROUND(E101*P101,2)</f>
        <v>0</v>
      </c>
      <c r="R101" s="186" t="s">
        <v>377</v>
      </c>
      <c r="S101" s="186" t="s">
        <v>139</v>
      </c>
      <c r="T101" s="187" t="s">
        <v>139</v>
      </c>
      <c r="U101" s="161">
        <v>2.0089999999999999</v>
      </c>
      <c r="V101" s="161">
        <f t="shared" ref="V101:V107" si="6">ROUND(E101*U101,2)</f>
        <v>65.16</v>
      </c>
      <c r="W101" s="161"/>
      <c r="X101" s="161" t="s">
        <v>140</v>
      </c>
      <c r="Y101" s="161" t="s">
        <v>141</v>
      </c>
      <c r="Z101" s="150"/>
      <c r="AA101" s="150"/>
      <c r="AB101" s="150"/>
      <c r="AC101" s="150"/>
      <c r="AD101" s="150"/>
      <c r="AE101" s="150"/>
      <c r="AF101" s="150"/>
      <c r="AG101" s="150" t="s">
        <v>577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81">
        <v>30</v>
      </c>
      <c r="B102" s="182" t="s">
        <v>578</v>
      </c>
      <c r="C102" s="192" t="s">
        <v>579</v>
      </c>
      <c r="D102" s="183" t="s">
        <v>409</v>
      </c>
      <c r="E102" s="184">
        <v>32.435360000000003</v>
      </c>
      <c r="F102" s="185"/>
      <c r="G102" s="186">
        <f t="shared" si="0"/>
        <v>0</v>
      </c>
      <c r="H102" s="185"/>
      <c r="I102" s="186">
        <f t="shared" si="1"/>
        <v>0</v>
      </c>
      <c r="J102" s="185"/>
      <c r="K102" s="186">
        <f t="shared" si="2"/>
        <v>0</v>
      </c>
      <c r="L102" s="186">
        <v>12</v>
      </c>
      <c r="M102" s="186">
        <f t="shared" si="3"/>
        <v>0</v>
      </c>
      <c r="N102" s="184">
        <v>0</v>
      </c>
      <c r="O102" s="184">
        <f t="shared" si="4"/>
        <v>0</v>
      </c>
      <c r="P102" s="184">
        <v>0</v>
      </c>
      <c r="Q102" s="184">
        <f t="shared" si="5"/>
        <v>0</v>
      </c>
      <c r="R102" s="186" t="s">
        <v>377</v>
      </c>
      <c r="S102" s="186" t="s">
        <v>139</v>
      </c>
      <c r="T102" s="187" t="s">
        <v>139</v>
      </c>
      <c r="U102" s="161">
        <v>0.95899999999999996</v>
      </c>
      <c r="V102" s="161">
        <f t="shared" si="6"/>
        <v>31.11</v>
      </c>
      <c r="W102" s="161"/>
      <c r="X102" s="161" t="s">
        <v>140</v>
      </c>
      <c r="Y102" s="161" t="s">
        <v>141</v>
      </c>
      <c r="Z102" s="150"/>
      <c r="AA102" s="150"/>
      <c r="AB102" s="150"/>
      <c r="AC102" s="150"/>
      <c r="AD102" s="150"/>
      <c r="AE102" s="150"/>
      <c r="AF102" s="150"/>
      <c r="AG102" s="150" t="s">
        <v>577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81">
        <v>31</v>
      </c>
      <c r="B103" s="182" t="s">
        <v>437</v>
      </c>
      <c r="C103" s="192" t="s">
        <v>438</v>
      </c>
      <c r="D103" s="183" t="s">
        <v>409</v>
      </c>
      <c r="E103" s="184">
        <v>32.435360000000003</v>
      </c>
      <c r="F103" s="185"/>
      <c r="G103" s="186">
        <f t="shared" si="0"/>
        <v>0</v>
      </c>
      <c r="H103" s="185"/>
      <c r="I103" s="186">
        <f t="shared" si="1"/>
        <v>0</v>
      </c>
      <c r="J103" s="185"/>
      <c r="K103" s="186">
        <f t="shared" si="2"/>
        <v>0</v>
      </c>
      <c r="L103" s="186">
        <v>12</v>
      </c>
      <c r="M103" s="186">
        <f t="shared" si="3"/>
        <v>0</v>
      </c>
      <c r="N103" s="184">
        <v>0</v>
      </c>
      <c r="O103" s="184">
        <f t="shared" si="4"/>
        <v>0</v>
      </c>
      <c r="P103" s="184">
        <v>0</v>
      </c>
      <c r="Q103" s="184">
        <f t="shared" si="5"/>
        <v>0</v>
      </c>
      <c r="R103" s="186" t="s">
        <v>377</v>
      </c>
      <c r="S103" s="186" t="s">
        <v>139</v>
      </c>
      <c r="T103" s="187" t="s">
        <v>139</v>
      </c>
      <c r="U103" s="161">
        <v>0.49</v>
      </c>
      <c r="V103" s="161">
        <f t="shared" si="6"/>
        <v>15.89</v>
      </c>
      <c r="W103" s="161"/>
      <c r="X103" s="161" t="s">
        <v>140</v>
      </c>
      <c r="Y103" s="161" t="s">
        <v>141</v>
      </c>
      <c r="Z103" s="150"/>
      <c r="AA103" s="150"/>
      <c r="AB103" s="150"/>
      <c r="AC103" s="150"/>
      <c r="AD103" s="150"/>
      <c r="AE103" s="150"/>
      <c r="AF103" s="150"/>
      <c r="AG103" s="150" t="s">
        <v>577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81">
        <v>32</v>
      </c>
      <c r="B104" s="182" t="s">
        <v>440</v>
      </c>
      <c r="C104" s="192" t="s">
        <v>441</v>
      </c>
      <c r="D104" s="183" t="s">
        <v>409</v>
      </c>
      <c r="E104" s="184">
        <v>810.88400000000001</v>
      </c>
      <c r="F104" s="185"/>
      <c r="G104" s="186">
        <f t="shared" si="0"/>
        <v>0</v>
      </c>
      <c r="H104" s="185"/>
      <c r="I104" s="186">
        <f t="shared" si="1"/>
        <v>0</v>
      </c>
      <c r="J104" s="185"/>
      <c r="K104" s="186">
        <f t="shared" si="2"/>
        <v>0</v>
      </c>
      <c r="L104" s="186">
        <v>12</v>
      </c>
      <c r="M104" s="186">
        <f t="shared" si="3"/>
        <v>0</v>
      </c>
      <c r="N104" s="184">
        <v>0</v>
      </c>
      <c r="O104" s="184">
        <f t="shared" si="4"/>
        <v>0</v>
      </c>
      <c r="P104" s="184">
        <v>0</v>
      </c>
      <c r="Q104" s="184">
        <f t="shared" si="5"/>
        <v>0</v>
      </c>
      <c r="R104" s="186" t="s">
        <v>377</v>
      </c>
      <c r="S104" s="186" t="s">
        <v>139</v>
      </c>
      <c r="T104" s="187" t="s">
        <v>139</v>
      </c>
      <c r="U104" s="161">
        <v>0</v>
      </c>
      <c r="V104" s="161">
        <f t="shared" si="6"/>
        <v>0</v>
      </c>
      <c r="W104" s="161"/>
      <c r="X104" s="161" t="s">
        <v>140</v>
      </c>
      <c r="Y104" s="161" t="s">
        <v>141</v>
      </c>
      <c r="Z104" s="150"/>
      <c r="AA104" s="150"/>
      <c r="AB104" s="150"/>
      <c r="AC104" s="150"/>
      <c r="AD104" s="150"/>
      <c r="AE104" s="150"/>
      <c r="AF104" s="150"/>
      <c r="AG104" s="150" t="s">
        <v>577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81">
        <v>33</v>
      </c>
      <c r="B105" s="182" t="s">
        <v>442</v>
      </c>
      <c r="C105" s="192" t="s">
        <v>443</v>
      </c>
      <c r="D105" s="183" t="s">
        <v>409</v>
      </c>
      <c r="E105" s="184">
        <v>32.435360000000003</v>
      </c>
      <c r="F105" s="185"/>
      <c r="G105" s="186">
        <f t="shared" si="0"/>
        <v>0</v>
      </c>
      <c r="H105" s="185"/>
      <c r="I105" s="186">
        <f t="shared" si="1"/>
        <v>0</v>
      </c>
      <c r="J105" s="185"/>
      <c r="K105" s="186">
        <f t="shared" si="2"/>
        <v>0</v>
      </c>
      <c r="L105" s="186">
        <v>12</v>
      </c>
      <c r="M105" s="186">
        <f t="shared" si="3"/>
        <v>0</v>
      </c>
      <c r="N105" s="184">
        <v>0</v>
      </c>
      <c r="O105" s="184">
        <f t="shared" si="4"/>
        <v>0</v>
      </c>
      <c r="P105" s="184">
        <v>0</v>
      </c>
      <c r="Q105" s="184">
        <f t="shared" si="5"/>
        <v>0</v>
      </c>
      <c r="R105" s="186" t="s">
        <v>377</v>
      </c>
      <c r="S105" s="186" t="s">
        <v>139</v>
      </c>
      <c r="T105" s="187" t="s">
        <v>139</v>
      </c>
      <c r="U105" s="161">
        <v>0.94199999999999995</v>
      </c>
      <c r="V105" s="161">
        <f t="shared" si="6"/>
        <v>30.55</v>
      </c>
      <c r="W105" s="161"/>
      <c r="X105" s="161" t="s">
        <v>140</v>
      </c>
      <c r="Y105" s="161" t="s">
        <v>141</v>
      </c>
      <c r="Z105" s="150"/>
      <c r="AA105" s="150"/>
      <c r="AB105" s="150"/>
      <c r="AC105" s="150"/>
      <c r="AD105" s="150"/>
      <c r="AE105" s="150"/>
      <c r="AF105" s="150"/>
      <c r="AG105" s="150" t="s">
        <v>577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81">
        <v>34</v>
      </c>
      <c r="B106" s="182" t="s">
        <v>444</v>
      </c>
      <c r="C106" s="192" t="s">
        <v>445</v>
      </c>
      <c r="D106" s="183" t="s">
        <v>409</v>
      </c>
      <c r="E106" s="184">
        <v>162.17679999999999</v>
      </c>
      <c r="F106" s="185"/>
      <c r="G106" s="186">
        <f t="shared" si="0"/>
        <v>0</v>
      </c>
      <c r="H106" s="185"/>
      <c r="I106" s="186">
        <f t="shared" si="1"/>
        <v>0</v>
      </c>
      <c r="J106" s="185"/>
      <c r="K106" s="186">
        <f t="shared" si="2"/>
        <v>0</v>
      </c>
      <c r="L106" s="186">
        <v>12</v>
      </c>
      <c r="M106" s="186">
        <f t="shared" si="3"/>
        <v>0</v>
      </c>
      <c r="N106" s="184">
        <v>0</v>
      </c>
      <c r="O106" s="184">
        <f t="shared" si="4"/>
        <v>0</v>
      </c>
      <c r="P106" s="184">
        <v>0</v>
      </c>
      <c r="Q106" s="184">
        <f t="shared" si="5"/>
        <v>0</v>
      </c>
      <c r="R106" s="186" t="s">
        <v>377</v>
      </c>
      <c r="S106" s="186" t="s">
        <v>139</v>
      </c>
      <c r="T106" s="187" t="s">
        <v>139</v>
      </c>
      <c r="U106" s="161">
        <v>0.105</v>
      </c>
      <c r="V106" s="161">
        <f t="shared" si="6"/>
        <v>17.03</v>
      </c>
      <c r="W106" s="161"/>
      <c r="X106" s="161" t="s">
        <v>140</v>
      </c>
      <c r="Y106" s="161" t="s">
        <v>141</v>
      </c>
      <c r="Z106" s="150"/>
      <c r="AA106" s="150"/>
      <c r="AB106" s="150"/>
      <c r="AC106" s="150"/>
      <c r="AD106" s="150"/>
      <c r="AE106" s="150"/>
      <c r="AF106" s="150"/>
      <c r="AG106" s="150" t="s">
        <v>577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3">
        <v>35</v>
      </c>
      <c r="B107" s="174" t="s">
        <v>446</v>
      </c>
      <c r="C107" s="190" t="s">
        <v>624</v>
      </c>
      <c r="D107" s="175" t="s">
        <v>409</v>
      </c>
      <c r="E107" s="176">
        <v>32.435360000000003</v>
      </c>
      <c r="F107" s="177"/>
      <c r="G107" s="178">
        <f t="shared" si="0"/>
        <v>0</v>
      </c>
      <c r="H107" s="177"/>
      <c r="I107" s="178">
        <f t="shared" si="1"/>
        <v>0</v>
      </c>
      <c r="J107" s="177"/>
      <c r="K107" s="178">
        <f t="shared" si="2"/>
        <v>0</v>
      </c>
      <c r="L107" s="178">
        <v>12</v>
      </c>
      <c r="M107" s="178">
        <f t="shared" si="3"/>
        <v>0</v>
      </c>
      <c r="N107" s="176">
        <v>0</v>
      </c>
      <c r="O107" s="176">
        <f t="shared" si="4"/>
        <v>0</v>
      </c>
      <c r="P107" s="176">
        <v>0</v>
      </c>
      <c r="Q107" s="176">
        <f t="shared" si="5"/>
        <v>0</v>
      </c>
      <c r="R107" s="178" t="s">
        <v>377</v>
      </c>
      <c r="S107" s="178" t="s">
        <v>139</v>
      </c>
      <c r="T107" s="179" t="s">
        <v>307</v>
      </c>
      <c r="U107" s="161">
        <v>0</v>
      </c>
      <c r="V107" s="161">
        <f t="shared" si="6"/>
        <v>0</v>
      </c>
      <c r="W107" s="161"/>
      <c r="X107" s="161" t="s">
        <v>140</v>
      </c>
      <c r="Y107" s="161" t="s">
        <v>141</v>
      </c>
      <c r="Z107" s="150"/>
      <c r="AA107" s="150"/>
      <c r="AB107" s="150"/>
      <c r="AC107" s="150"/>
      <c r="AD107" s="150"/>
      <c r="AE107" s="150"/>
      <c r="AF107" s="150"/>
      <c r="AG107" s="150" t="s">
        <v>577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260" t="s">
        <v>581</v>
      </c>
      <c r="D108" s="261"/>
      <c r="E108" s="261"/>
      <c r="F108" s="261"/>
      <c r="G108" s="2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200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3"/>
      <c r="B109" s="4"/>
      <c r="C109" s="19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12</v>
      </c>
      <c r="AF109">
        <v>21</v>
      </c>
      <c r="AG109" t="s">
        <v>119</v>
      </c>
    </row>
    <row r="110" spans="1:60" x14ac:dyDescent="0.2">
      <c r="A110" s="153"/>
      <c r="B110" s="154" t="s">
        <v>29</v>
      </c>
      <c r="C110" s="195"/>
      <c r="D110" s="155"/>
      <c r="E110" s="156"/>
      <c r="F110" s="156"/>
      <c r="G110" s="172">
        <f>G8+G39+G62+G93+G96+G100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448</v>
      </c>
    </row>
    <row r="111" spans="1:60" x14ac:dyDescent="0.2">
      <c r="C111" s="196"/>
      <c r="D111" s="10"/>
      <c r="AG111" t="s">
        <v>449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t9n1yyb43+ZxxNeu3pKPfUybEjv6ehZI1MkYpjd8enZU7Fe6w5WkoBV/9iemYBnxRFkrmhBbOqpVvjrYhEnzg==" saltValue="i74m8Nf8s7VRN9gG79obmg==" spinCount="100000" sheet="1" formatRows="0"/>
  <mergeCells count="9">
    <mergeCell ref="C92:G92"/>
    <mergeCell ref="C98:G98"/>
    <mergeCell ref="C108:G108"/>
    <mergeCell ref="A1:G1"/>
    <mergeCell ref="C2:G2"/>
    <mergeCell ref="C3:G3"/>
    <mergeCell ref="C4:G4"/>
    <mergeCell ref="C38:G38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F626-DC61-469B-B241-87F3F4FBBC13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8.85546875" hidden="1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106</v>
      </c>
      <c r="B1" s="266"/>
      <c r="C1" s="266"/>
      <c r="D1" s="266"/>
      <c r="E1" s="266"/>
      <c r="F1" s="266"/>
      <c r="G1" s="266"/>
      <c r="AG1" t="s">
        <v>107</v>
      </c>
    </row>
    <row r="2" spans="1:60" ht="25.15" customHeight="1" x14ac:dyDescent="0.2">
      <c r="A2" s="5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108</v>
      </c>
    </row>
    <row r="3" spans="1:60" ht="25.15" customHeight="1" x14ac:dyDescent="0.2">
      <c r="A3" s="50" t="s">
        <v>8</v>
      </c>
      <c r="B3" s="49" t="s">
        <v>56</v>
      </c>
      <c r="C3" s="267" t="s">
        <v>57</v>
      </c>
      <c r="D3" s="268"/>
      <c r="E3" s="268"/>
      <c r="F3" s="268"/>
      <c r="G3" s="269"/>
      <c r="AC3" s="124" t="s">
        <v>108</v>
      </c>
      <c r="AG3" t="s">
        <v>109</v>
      </c>
    </row>
    <row r="4" spans="1:60" ht="25.15" customHeight="1" x14ac:dyDescent="0.2">
      <c r="A4" s="143" t="s">
        <v>9</v>
      </c>
      <c r="B4" s="144" t="s">
        <v>49</v>
      </c>
      <c r="C4" s="270" t="s">
        <v>57</v>
      </c>
      <c r="D4" s="271"/>
      <c r="E4" s="271"/>
      <c r="F4" s="271"/>
      <c r="G4" s="272"/>
      <c r="AG4" t="s">
        <v>110</v>
      </c>
    </row>
    <row r="5" spans="1:60" x14ac:dyDescent="0.2">
      <c r="D5" s="10"/>
    </row>
    <row r="6" spans="1:60" ht="38.25" x14ac:dyDescent="0.2">
      <c r="A6" s="146" t="s">
        <v>111</v>
      </c>
      <c r="B6" s="148" t="s">
        <v>112</v>
      </c>
      <c r="C6" s="148" t="s">
        <v>113</v>
      </c>
      <c r="D6" s="147" t="s">
        <v>114</v>
      </c>
      <c r="E6" s="146" t="s">
        <v>115</v>
      </c>
      <c r="F6" s="145" t="s">
        <v>116</v>
      </c>
      <c r="G6" s="146" t="s">
        <v>29</v>
      </c>
      <c r="H6" s="149" t="s">
        <v>30</v>
      </c>
      <c r="I6" s="149" t="s">
        <v>117</v>
      </c>
      <c r="J6" s="149" t="s">
        <v>31</v>
      </c>
      <c r="K6" s="149" t="s">
        <v>118</v>
      </c>
      <c r="L6" s="149" t="s">
        <v>119</v>
      </c>
      <c r="M6" s="149" t="s">
        <v>120</v>
      </c>
      <c r="N6" s="149" t="s">
        <v>121</v>
      </c>
      <c r="O6" s="149" t="s">
        <v>122</v>
      </c>
      <c r="P6" s="149" t="s">
        <v>123</v>
      </c>
      <c r="Q6" s="149" t="s">
        <v>124</v>
      </c>
      <c r="R6" s="149" t="s">
        <v>125</v>
      </c>
      <c r="S6" s="149" t="s">
        <v>126</v>
      </c>
      <c r="T6" s="149" t="s">
        <v>127</v>
      </c>
      <c r="U6" s="149" t="s">
        <v>128</v>
      </c>
      <c r="V6" s="149" t="s">
        <v>129</v>
      </c>
      <c r="W6" s="149" t="s">
        <v>130</v>
      </c>
      <c r="X6" s="149" t="s">
        <v>131</v>
      </c>
      <c r="Y6" s="149" t="s">
        <v>132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133</v>
      </c>
      <c r="B8" s="167" t="s">
        <v>104</v>
      </c>
      <c r="C8" s="189" t="s">
        <v>27</v>
      </c>
      <c r="D8" s="168"/>
      <c r="E8" s="169"/>
      <c r="F8" s="170"/>
      <c r="G8" s="170">
        <f>SUMIF(AG9:AG23,"&lt;&gt;NOR",G9:G23)</f>
        <v>0</v>
      </c>
      <c r="H8" s="170"/>
      <c r="I8" s="170">
        <f>SUM(I9:I23)</f>
        <v>0</v>
      </c>
      <c r="J8" s="170"/>
      <c r="K8" s="170">
        <f>SUM(K9:K23)</f>
        <v>0</v>
      </c>
      <c r="L8" s="170"/>
      <c r="M8" s="170">
        <f>SUM(M9:M23)</f>
        <v>0</v>
      </c>
      <c r="N8" s="169"/>
      <c r="O8" s="169">
        <f>SUM(O9:O23)</f>
        <v>0</v>
      </c>
      <c r="P8" s="169"/>
      <c r="Q8" s="169">
        <f>SUM(Q9:Q23)</f>
        <v>0</v>
      </c>
      <c r="R8" s="170"/>
      <c r="S8" s="170"/>
      <c r="T8" s="171"/>
      <c r="U8" s="165"/>
      <c r="V8" s="165">
        <f>SUM(V9:V23)</f>
        <v>0</v>
      </c>
      <c r="W8" s="165"/>
      <c r="X8" s="165"/>
      <c r="Y8" s="165"/>
      <c r="AG8" t="s">
        <v>134</v>
      </c>
    </row>
    <row r="9" spans="1:60" outlineLevel="1" x14ac:dyDescent="0.2">
      <c r="A9" s="173">
        <v>1</v>
      </c>
      <c r="B9" s="174" t="s">
        <v>625</v>
      </c>
      <c r="C9" s="190" t="s">
        <v>626</v>
      </c>
      <c r="D9" s="175" t="s">
        <v>627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139</v>
      </c>
      <c r="T9" s="179" t="s">
        <v>178</v>
      </c>
      <c r="U9" s="161">
        <v>0</v>
      </c>
      <c r="V9" s="161">
        <f>ROUND(E9*U9,2)</f>
        <v>0</v>
      </c>
      <c r="W9" s="161"/>
      <c r="X9" s="161" t="s">
        <v>628</v>
      </c>
      <c r="Y9" s="161" t="s">
        <v>141</v>
      </c>
      <c r="Z9" s="150"/>
      <c r="AA9" s="150"/>
      <c r="AB9" s="150"/>
      <c r="AC9" s="150"/>
      <c r="AD9" s="150"/>
      <c r="AE9" s="150"/>
      <c r="AF9" s="150"/>
      <c r="AG9" s="150" t="s">
        <v>629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60" t="s">
        <v>630</v>
      </c>
      <c r="D10" s="261"/>
      <c r="E10" s="261"/>
      <c r="F10" s="261"/>
      <c r="G10" s="2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200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0" t="str">
        <f>C10</f>
        <v>Zaměření a vytýčení stávajících inženýrských sítí v místě stavby z hlediska jejich ochrany při provádění stavby.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1" t="s">
        <v>73</v>
      </c>
      <c r="D11" s="163"/>
      <c r="E11" s="164">
        <v>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0"/>
      <c r="AA11" s="150"/>
      <c r="AB11" s="150"/>
      <c r="AC11" s="150"/>
      <c r="AD11" s="150"/>
      <c r="AE11" s="150"/>
      <c r="AF11" s="150"/>
      <c r="AG11" s="150" t="s">
        <v>146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3">
        <v>2</v>
      </c>
      <c r="B12" s="174" t="s">
        <v>631</v>
      </c>
      <c r="C12" s="190" t="s">
        <v>632</v>
      </c>
      <c r="D12" s="175" t="s">
        <v>627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12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139</v>
      </c>
      <c r="T12" s="179" t="s">
        <v>178</v>
      </c>
      <c r="U12" s="161">
        <v>0</v>
      </c>
      <c r="V12" s="161">
        <f>ROUND(E12*U12,2)</f>
        <v>0</v>
      </c>
      <c r="W12" s="161"/>
      <c r="X12" s="161" t="s">
        <v>628</v>
      </c>
      <c r="Y12" s="161" t="s">
        <v>141</v>
      </c>
      <c r="Z12" s="150"/>
      <c r="AA12" s="150"/>
      <c r="AB12" s="150"/>
      <c r="AC12" s="150"/>
      <c r="AD12" s="150"/>
      <c r="AE12" s="150"/>
      <c r="AF12" s="150"/>
      <c r="AG12" s="150" t="s">
        <v>629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2" x14ac:dyDescent="0.2">
      <c r="A13" s="157"/>
      <c r="B13" s="158"/>
      <c r="C13" s="260" t="s">
        <v>633</v>
      </c>
      <c r="D13" s="261"/>
      <c r="E13" s="261"/>
      <c r="F13" s="261"/>
      <c r="G13" s="2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0"/>
      <c r="AA13" s="150"/>
      <c r="AB13" s="150"/>
      <c r="AC13" s="150"/>
      <c r="AD13" s="150"/>
      <c r="AE13" s="150"/>
      <c r="AF13" s="150"/>
      <c r="AG13" s="150" t="s">
        <v>200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0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1" t="s">
        <v>73</v>
      </c>
      <c r="D14" s="163"/>
      <c r="E14" s="164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146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3">
        <v>3</v>
      </c>
      <c r="B15" s="174" t="s">
        <v>634</v>
      </c>
      <c r="C15" s="190" t="s">
        <v>635</v>
      </c>
      <c r="D15" s="175" t="s">
        <v>627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12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139</v>
      </c>
      <c r="T15" s="179" t="s">
        <v>178</v>
      </c>
      <c r="U15" s="161">
        <v>0</v>
      </c>
      <c r="V15" s="161">
        <f>ROUND(E15*U15,2)</f>
        <v>0</v>
      </c>
      <c r="W15" s="161"/>
      <c r="X15" s="161" t="s">
        <v>628</v>
      </c>
      <c r="Y15" s="161" t="s">
        <v>141</v>
      </c>
      <c r="Z15" s="150"/>
      <c r="AA15" s="150"/>
      <c r="AB15" s="150"/>
      <c r="AC15" s="150"/>
      <c r="AD15" s="150"/>
      <c r="AE15" s="150"/>
      <c r="AF15" s="150"/>
      <c r="AG15" s="150" t="s">
        <v>629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2" x14ac:dyDescent="0.2">
      <c r="A16" s="157"/>
      <c r="B16" s="158"/>
      <c r="C16" s="260" t="s">
        <v>636</v>
      </c>
      <c r="D16" s="261"/>
      <c r="E16" s="261"/>
      <c r="F16" s="261"/>
      <c r="G16" s="2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200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80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91" t="s">
        <v>73</v>
      </c>
      <c r="D17" s="163"/>
      <c r="E17" s="164">
        <v>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0"/>
      <c r="AA17" s="150"/>
      <c r="AB17" s="150"/>
      <c r="AC17" s="150"/>
      <c r="AD17" s="150"/>
      <c r="AE17" s="150"/>
      <c r="AF17" s="150"/>
      <c r="AG17" s="150" t="s">
        <v>146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3">
        <v>4</v>
      </c>
      <c r="B18" s="174" t="s">
        <v>637</v>
      </c>
      <c r="C18" s="190" t="s">
        <v>638</v>
      </c>
      <c r="D18" s="175" t="s">
        <v>627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12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139</v>
      </c>
      <c r="T18" s="179" t="s">
        <v>178</v>
      </c>
      <c r="U18" s="161">
        <v>0</v>
      </c>
      <c r="V18" s="161">
        <f>ROUND(E18*U18,2)</f>
        <v>0</v>
      </c>
      <c r="W18" s="161"/>
      <c r="X18" s="161" t="s">
        <v>628</v>
      </c>
      <c r="Y18" s="161" t="s">
        <v>141</v>
      </c>
      <c r="Z18" s="150"/>
      <c r="AA18" s="150"/>
      <c r="AB18" s="150"/>
      <c r="AC18" s="150"/>
      <c r="AD18" s="150"/>
      <c r="AE18" s="150"/>
      <c r="AF18" s="150"/>
      <c r="AG18" s="150" t="s">
        <v>629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2" x14ac:dyDescent="0.2">
      <c r="A19" s="157"/>
      <c r="B19" s="158"/>
      <c r="C19" s="260" t="s">
        <v>639</v>
      </c>
      <c r="D19" s="261"/>
      <c r="E19" s="261"/>
      <c r="F19" s="261"/>
      <c r="G19" s="2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200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0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91" t="s">
        <v>73</v>
      </c>
      <c r="D20" s="163"/>
      <c r="E20" s="164">
        <v>1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146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3">
        <v>5</v>
      </c>
      <c r="B21" s="174" t="s">
        <v>640</v>
      </c>
      <c r="C21" s="190" t="s">
        <v>641</v>
      </c>
      <c r="D21" s="175" t="s">
        <v>627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12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139</v>
      </c>
      <c r="T21" s="179" t="s">
        <v>178</v>
      </c>
      <c r="U21" s="161">
        <v>0</v>
      </c>
      <c r="V21" s="161">
        <f>ROUND(E21*U21,2)</f>
        <v>0</v>
      </c>
      <c r="W21" s="161"/>
      <c r="X21" s="161" t="s">
        <v>628</v>
      </c>
      <c r="Y21" s="161" t="s">
        <v>141</v>
      </c>
      <c r="Z21" s="150"/>
      <c r="AA21" s="150"/>
      <c r="AB21" s="150"/>
      <c r="AC21" s="150"/>
      <c r="AD21" s="150"/>
      <c r="AE21" s="150"/>
      <c r="AF21" s="150"/>
      <c r="AG21" s="150" t="s">
        <v>629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60" t="s">
        <v>642</v>
      </c>
      <c r="D22" s="261"/>
      <c r="E22" s="261"/>
      <c r="F22" s="261"/>
      <c r="G22" s="2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0"/>
      <c r="AA22" s="150"/>
      <c r="AB22" s="150"/>
      <c r="AC22" s="150"/>
      <c r="AD22" s="150"/>
      <c r="AE22" s="150"/>
      <c r="AF22" s="150"/>
      <c r="AG22" s="150" t="s">
        <v>200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1" t="s">
        <v>73</v>
      </c>
      <c r="D23" s="163"/>
      <c r="E23" s="164">
        <v>1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0"/>
      <c r="AA23" s="150"/>
      <c r="AB23" s="150"/>
      <c r="AC23" s="150"/>
      <c r="AD23" s="150"/>
      <c r="AE23" s="150"/>
      <c r="AF23" s="150"/>
      <c r="AG23" s="150" t="s">
        <v>146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6" t="s">
        <v>133</v>
      </c>
      <c r="B24" s="167" t="s">
        <v>105</v>
      </c>
      <c r="C24" s="189" t="s">
        <v>28</v>
      </c>
      <c r="D24" s="168"/>
      <c r="E24" s="169"/>
      <c r="F24" s="170"/>
      <c r="G24" s="170">
        <f>SUMIF(AG25:AG32,"&lt;&gt;NOR",G25:G32)</f>
        <v>0</v>
      </c>
      <c r="H24" s="170"/>
      <c r="I24" s="170">
        <f>SUM(I25:I32)</f>
        <v>0</v>
      </c>
      <c r="J24" s="170"/>
      <c r="K24" s="170">
        <f>SUM(K25:K32)</f>
        <v>0</v>
      </c>
      <c r="L24" s="170"/>
      <c r="M24" s="170">
        <f>SUM(M25:M32)</f>
        <v>0</v>
      </c>
      <c r="N24" s="169"/>
      <c r="O24" s="169">
        <f>SUM(O25:O32)</f>
        <v>0</v>
      </c>
      <c r="P24" s="169"/>
      <c r="Q24" s="169">
        <f>SUM(Q25:Q32)</f>
        <v>0</v>
      </c>
      <c r="R24" s="170"/>
      <c r="S24" s="170"/>
      <c r="T24" s="171"/>
      <c r="U24" s="165"/>
      <c r="V24" s="165">
        <f>SUM(V25:V32)</f>
        <v>0</v>
      </c>
      <c r="W24" s="165"/>
      <c r="X24" s="165"/>
      <c r="Y24" s="165"/>
      <c r="AG24" t="s">
        <v>134</v>
      </c>
    </row>
    <row r="25" spans="1:60" outlineLevel="1" x14ac:dyDescent="0.2">
      <c r="A25" s="173">
        <v>6</v>
      </c>
      <c r="B25" s="174" t="s">
        <v>643</v>
      </c>
      <c r="C25" s="190" t="s">
        <v>644</v>
      </c>
      <c r="D25" s="175" t="s">
        <v>627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12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139</v>
      </c>
      <c r="T25" s="179" t="s">
        <v>178</v>
      </c>
      <c r="U25" s="161">
        <v>0</v>
      </c>
      <c r="V25" s="161">
        <f>ROUND(E25*U25,2)</f>
        <v>0</v>
      </c>
      <c r="W25" s="161"/>
      <c r="X25" s="161" t="s">
        <v>628</v>
      </c>
      <c r="Y25" s="161" t="s">
        <v>141</v>
      </c>
      <c r="Z25" s="150"/>
      <c r="AA25" s="150"/>
      <c r="AB25" s="150"/>
      <c r="AC25" s="150"/>
      <c r="AD25" s="150"/>
      <c r="AE25" s="150"/>
      <c r="AF25" s="150"/>
      <c r="AG25" s="150" t="s">
        <v>629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2" x14ac:dyDescent="0.2">
      <c r="A26" s="157"/>
      <c r="B26" s="158"/>
      <c r="C26" s="260" t="s">
        <v>645</v>
      </c>
      <c r="D26" s="261"/>
      <c r="E26" s="261"/>
      <c r="F26" s="261"/>
      <c r="G26" s="2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0"/>
      <c r="AA26" s="150"/>
      <c r="AB26" s="150"/>
      <c r="AC26" s="150"/>
      <c r="AD26" s="150"/>
      <c r="AE26" s="150"/>
      <c r="AF26" s="150"/>
      <c r="AG26" s="150" t="s">
        <v>200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80" t="str">
        <f>C26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91" t="s">
        <v>73</v>
      </c>
      <c r="D27" s="163"/>
      <c r="E27" s="164">
        <v>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146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3">
        <v>7</v>
      </c>
      <c r="B28" s="174" t="s">
        <v>646</v>
      </c>
      <c r="C28" s="190" t="s">
        <v>647</v>
      </c>
      <c r="D28" s="175" t="s">
        <v>627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12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139</v>
      </c>
      <c r="T28" s="179" t="s">
        <v>178</v>
      </c>
      <c r="U28" s="161">
        <v>0</v>
      </c>
      <c r="V28" s="161">
        <f>ROUND(E28*U28,2)</f>
        <v>0</v>
      </c>
      <c r="W28" s="161"/>
      <c r="X28" s="161" t="s">
        <v>628</v>
      </c>
      <c r="Y28" s="161" t="s">
        <v>141</v>
      </c>
      <c r="Z28" s="150"/>
      <c r="AA28" s="150"/>
      <c r="AB28" s="150"/>
      <c r="AC28" s="150"/>
      <c r="AD28" s="150"/>
      <c r="AE28" s="150"/>
      <c r="AF28" s="150"/>
      <c r="AG28" s="150" t="s">
        <v>629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2" x14ac:dyDescent="0.2">
      <c r="A29" s="157"/>
      <c r="B29" s="158"/>
      <c r="C29" s="260" t="s">
        <v>648</v>
      </c>
      <c r="D29" s="261"/>
      <c r="E29" s="261"/>
      <c r="F29" s="261"/>
      <c r="G29" s="2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200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80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91" t="s">
        <v>73</v>
      </c>
      <c r="D30" s="163"/>
      <c r="E30" s="164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0"/>
      <c r="AA30" s="150"/>
      <c r="AB30" s="150"/>
      <c r="AC30" s="150"/>
      <c r="AD30" s="150"/>
      <c r="AE30" s="150"/>
      <c r="AF30" s="150"/>
      <c r="AG30" s="150" t="s">
        <v>146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8</v>
      </c>
      <c r="B31" s="174" t="s">
        <v>649</v>
      </c>
      <c r="C31" s="190" t="s">
        <v>650</v>
      </c>
      <c r="D31" s="175" t="s">
        <v>627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12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139</v>
      </c>
      <c r="T31" s="179" t="s">
        <v>178</v>
      </c>
      <c r="U31" s="161">
        <v>0</v>
      </c>
      <c r="V31" s="161">
        <f>ROUND(E31*U31,2)</f>
        <v>0</v>
      </c>
      <c r="W31" s="161"/>
      <c r="X31" s="161" t="s">
        <v>628</v>
      </c>
      <c r="Y31" s="161" t="s">
        <v>141</v>
      </c>
      <c r="Z31" s="150"/>
      <c r="AA31" s="150"/>
      <c r="AB31" s="150"/>
      <c r="AC31" s="150"/>
      <c r="AD31" s="150"/>
      <c r="AE31" s="150"/>
      <c r="AF31" s="150"/>
      <c r="AG31" s="150" t="s">
        <v>629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60" t="s">
        <v>651</v>
      </c>
      <c r="D32" s="261"/>
      <c r="E32" s="261"/>
      <c r="F32" s="261"/>
      <c r="G32" s="2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0"/>
      <c r="AA32" s="150"/>
      <c r="AB32" s="150"/>
      <c r="AC32" s="150"/>
      <c r="AD32" s="150"/>
      <c r="AE32" s="150"/>
      <c r="AF32" s="150"/>
      <c r="AG32" s="150" t="s">
        <v>200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80" t="str">
        <f>C32</f>
        <v>Náklady na vyhotovení dokumentace skutečného provedení stavby a její předání objednateli v požadované formě a požadovaném počtu.</v>
      </c>
      <c r="BB32" s="150"/>
      <c r="BC32" s="150"/>
      <c r="BD32" s="150"/>
      <c r="BE32" s="150"/>
      <c r="BF32" s="150"/>
      <c r="BG32" s="150"/>
      <c r="BH32" s="150"/>
    </row>
    <row r="33" spans="1:33" x14ac:dyDescent="0.2">
      <c r="A33" s="3"/>
      <c r="B33" s="4"/>
      <c r="C33" s="19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119</v>
      </c>
    </row>
    <row r="34" spans="1:33" x14ac:dyDescent="0.2">
      <c r="A34" s="153"/>
      <c r="B34" s="154" t="s">
        <v>29</v>
      </c>
      <c r="C34" s="195"/>
      <c r="D34" s="155"/>
      <c r="E34" s="156"/>
      <c r="F34" s="156"/>
      <c r="G34" s="172">
        <f>G8+G24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448</v>
      </c>
    </row>
    <row r="35" spans="1:33" x14ac:dyDescent="0.2">
      <c r="C35" s="196"/>
      <c r="D35" s="10"/>
      <c r="AG35" t="s">
        <v>449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/gTlhLNRdCZiCMK5wuFE+mR7rtmJ1eaaAEePx9pPNNgrTsJ50aSzdorIrCgM+I51v6iLv+K2H2E5BJh6j9Duw==" saltValue="c2/DC9fNuhEcM0hxqVO65w==" spinCount="100000" sheet="1" formatRows="0"/>
  <mergeCells count="12">
    <mergeCell ref="C32:G32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01 001 Pol</vt:lpstr>
      <vt:lpstr>02 001 Pol</vt:lpstr>
      <vt:lpstr>02 002 Pol</vt:lpstr>
      <vt:lpstr>03 001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'02 001 Pol'!Názvy_tisku</vt:lpstr>
      <vt:lpstr>'02 002 Pol'!Názvy_tisku</vt:lpstr>
      <vt:lpstr>'03 001 Pol'!Názvy_tisku</vt:lpstr>
      <vt:lpstr>oadresa</vt:lpstr>
      <vt:lpstr>Stavba!Objednatel</vt:lpstr>
      <vt:lpstr>Stavba!Objekt</vt:lpstr>
      <vt:lpstr>'01 001 Pol'!Oblast_tisku</vt:lpstr>
      <vt:lpstr>'02 001 Pol'!Oblast_tisku</vt:lpstr>
      <vt:lpstr>'02 002 Pol'!Oblast_tisku</vt:lpstr>
      <vt:lpstr>'03 001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Jindřich Cinka</cp:lastModifiedBy>
  <cp:lastPrinted>2019-03-19T12:27:02Z</cp:lastPrinted>
  <dcterms:created xsi:type="dcterms:W3CDTF">2009-04-08T07:15:50Z</dcterms:created>
  <dcterms:modified xsi:type="dcterms:W3CDTF">2024-05-30T08:16:10Z</dcterms:modified>
</cp:coreProperties>
</file>