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obodova.michaela\Desktop\Vranov nad Dyjí - Výměna střešní krytiny\"/>
    </mc:Choice>
  </mc:AlternateContent>
  <bookViews>
    <workbookView xWindow="0" yWindow="0" windowWidth="28800" windowHeight="1218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Pol'!$A$1:$U$54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1" i="12"/>
  <c r="K11" i="12"/>
  <c r="M11" i="12"/>
  <c r="O11" i="12"/>
  <c r="Q11" i="12"/>
  <c r="U11" i="12"/>
  <c r="G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G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G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G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2" i="1"/>
  <c r="F40" i="1"/>
  <c r="G40" i="1"/>
  <c r="H40" i="1"/>
  <c r="I40" i="1"/>
  <c r="J28" i="1"/>
  <c r="J26" i="1"/>
  <c r="G38" i="1"/>
  <c r="F38" i="1"/>
  <c r="J23" i="1"/>
  <c r="J24" i="1"/>
  <c r="J25" i="1"/>
  <c r="J27" i="1"/>
  <c r="E24" i="1"/>
  <c r="E26" i="1"/>
  <c r="J39" i="1"/>
  <c r="J40" i="1" l="1"/>
  <c r="U30" i="12"/>
  <c r="Q30" i="12"/>
  <c r="O30" i="12"/>
  <c r="M30" i="12"/>
  <c r="K30" i="12"/>
  <c r="I30" i="12"/>
  <c r="U21" i="12"/>
  <c r="Q21" i="12"/>
  <c r="O21" i="12"/>
  <c r="M21" i="12"/>
  <c r="K21" i="12"/>
  <c r="I21" i="12"/>
  <c r="U15" i="12"/>
  <c r="Q15" i="12"/>
  <c r="O15" i="12"/>
  <c r="M15" i="12"/>
  <c r="K15" i="12"/>
  <c r="I15" i="12"/>
  <c r="U12" i="12"/>
  <c r="Q12" i="12"/>
  <c r="O12" i="12"/>
  <c r="M12" i="12"/>
  <c r="K12" i="12"/>
  <c r="I12" i="12"/>
  <c r="U8" i="12"/>
  <c r="Q8" i="12"/>
  <c r="O8" i="12"/>
  <c r="M8" i="12"/>
  <c r="K8" i="12"/>
  <c r="I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<sst xmlns="http://schemas.openxmlformats.org/spreadsheetml/2006/main" count="298" uniqueCount="182">
  <si>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</si>
  <si>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</si>
  <si>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</si>
  <si>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</si>
  <si>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</si>
  <si>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</si>
  <si>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</si>
  <si>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</si>
  <si>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</si>
  <si>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</si>
  <si>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</si>
  <si>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</si>
  <si>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</si>
  <si>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</si>
  <si>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</si>
  <si>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</si>
  <si>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</si>
  <si>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</si>
  <si>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</si>
  <si>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</si>
  <si>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</si>
  <si>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</si>
  <si>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</si>
  <si>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</si>
  <si>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</si>
  <si>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</si>
  <si>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</si>
  <si>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</si>
  <si>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</si>
  <si>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</si>
  <si>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</si>
  <si>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</si>
  <si>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</si>
  <si>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</si>
  <si>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</si>
  <si>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</si>
  <si>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</si>
  <si>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</si>
  <si>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</si>
  <si>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</si>
  <si>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</si>
  <si>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</si>
  <si>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</si>
  <si>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Vranov nad Dyjí</t>
  </si>
  <si>
    <t>Rozpočet:</t>
  </si>
  <si>
    <t>Misto</t>
  </si>
  <si>
    <t>SUS - Vranov nad Dyjí</t>
  </si>
  <si>
    <t>Rozpočet</t>
  </si>
  <si>
    <t>Celkem za stavbu</t>
  </si>
  <si>
    <t>CZK</t>
  </si>
  <si>
    <t>Rekapitulace dílů</t>
  </si>
  <si>
    <t>Typ dílu</t>
  </si>
  <si>
    <t>4</t>
  </si>
  <si>
    <t>Vodorovné konstrukce</t>
  </si>
  <si>
    <t>96</t>
  </si>
  <si>
    <t>Bourání konstrukcí</t>
  </si>
  <si>
    <t>762</t>
  </si>
  <si>
    <t>Konstrukce tesařské</t>
  </si>
  <si>
    <t>764</t>
  </si>
  <si>
    <t>Konstrukce klempířské</t>
  </si>
  <si>
    <t>765</t>
  </si>
  <si>
    <t>Krytiny tvrdé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</si>
  <si>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</si>
  <si>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</si>
  <si>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</si>
  <si>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</si>
  <si>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</si>
  <si>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</si>
  <si>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</si>
  <si>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</si>
  <si>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</si>
  <si>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</si>
  <si>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</si>
  <si>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</si>
  <si>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</si>
  <si>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</si>
  <si>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</si>
  <si>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</si>
  <si>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</si>
  <si>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</si>
  <si>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</si>
  <si>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</si>
  <si>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</si>
  <si>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</si>
  <si>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</si>
  <si>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</si>
  <si>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</si>
  <si>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</si>
  <si>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</si>
  <si>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</si>
  <si>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</si>
  <si>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kus</t>
  </si>
  <si>
    <t>POL3_0</t>
  </si>
  <si>
    <t>61143815R</t>
  </si>
  <si>
    <t>962032641R00</t>
  </si>
  <si>
    <t>Bourání zdiva komínového z cihel na MC</t>
  </si>
  <si>
    <t>m3</t>
  </si>
  <si>
    <t>POL1_0</t>
  </si>
  <si>
    <t>979081111RT3</t>
  </si>
  <si>
    <t>Odvoz suti a vybour. hmot na skládku do 1 km, kontejnerem 7 t</t>
  </si>
  <si>
    <t>t</t>
  </si>
  <si>
    <t>762330016RAI</t>
  </si>
  <si>
    <t>Konstrukce vázaná krovu z řeziva plochy 450 cm2, pouze montáž, řezivo ve specifikaci</t>
  </si>
  <si>
    <t>POL2_0</t>
  </si>
  <si>
    <t>60511100R</t>
  </si>
  <si>
    <t>Řezivo středové SM/BO jakost I tl. 40 - 100 mm, 3 až 6 m</t>
  </si>
  <si>
    <t>762340030RAI</t>
  </si>
  <si>
    <t>Laťování střech rozteč 22 cm, pouze montáž, řezivo ve specifikaci</t>
  </si>
  <si>
    <t>m2</t>
  </si>
  <si>
    <t>60510001R</t>
  </si>
  <si>
    <t>Lať střešní SM 40 x 50 mm, 3 až 5 m</t>
  </si>
  <si>
    <t>m</t>
  </si>
  <si>
    <t>998762102R00</t>
  </si>
  <si>
    <t>Přesun hmot pro tesařské konstrukce, výšky do 12 m</t>
  </si>
  <si>
    <t>764352203R00</t>
  </si>
  <si>
    <t>Žlaby z Pz plechu podokapní půlkruhové, rš 330 mm</t>
  </si>
  <si>
    <t>764331230R00</t>
  </si>
  <si>
    <t>Lemování z Pz plechu zdí, tvrdá krytina, rš 330 mm</t>
  </si>
  <si>
    <t>764391220R00</t>
  </si>
  <si>
    <t>Závětrná lišta z Pz plechu, rš 330 mm</t>
  </si>
  <si>
    <t>764394230R00</t>
  </si>
  <si>
    <t>Podkladní pás z Pz plechu rš 250 mm</t>
  </si>
  <si>
    <t>764454202R00</t>
  </si>
  <si>
    <t>Odpadní trouby z Pz plechu, kruhové, D 100 mm</t>
  </si>
  <si>
    <t>764392230R00</t>
  </si>
  <si>
    <t>Úžlabí z Pz plechu, rš 400 mm</t>
  </si>
  <si>
    <t>998764101R00</t>
  </si>
  <si>
    <t>Přesun hmot pro klempířské konstr., výšky do 6 m</t>
  </si>
  <si>
    <t>998764102R00</t>
  </si>
  <si>
    <t>Montáž klempířských prvků</t>
  </si>
  <si>
    <t>celek</t>
  </si>
  <si>
    <t>765311810R00</t>
  </si>
  <si>
    <t>Demontáž krytiny bobrovky na sucho, do suti</t>
  </si>
  <si>
    <t>979081111R00</t>
  </si>
  <si>
    <t>Odvoz suti a vybour. hmot na skládku</t>
  </si>
  <si>
    <t>765799311RK7</t>
  </si>
  <si>
    <t>Montáž fólie na krokve přibitím se slepením spojů, podstřešní difúzní fólie Jutadach 135</t>
  </si>
  <si>
    <t>28325086.AR</t>
  </si>
  <si>
    <t>Fólie podstřešní paropropustná JUTADACH 150, 1,5 x 50 m</t>
  </si>
  <si>
    <t>765339211R00</t>
  </si>
  <si>
    <t>M.zastřešení beton.tašk.drážk.střech jedn.na sucho</t>
  </si>
  <si>
    <t>765339311R00</t>
  </si>
  <si>
    <t>M. hřebene z beton.hřebenáčů na sucho s podložkou</t>
  </si>
  <si>
    <t>765339926R00</t>
  </si>
  <si>
    <t>Přiřezání a uchycení beton.tašek dráž. šikmé</t>
  </si>
  <si>
    <t>111</t>
  </si>
  <si>
    <t>Betonpres optimal CČ - základní</t>
  </si>
  <si>
    <t>ks</t>
  </si>
  <si>
    <t>119</t>
  </si>
  <si>
    <t xml:space="preserve">Betonpres optimal CČ - větrací </t>
  </si>
  <si>
    <t>117</t>
  </si>
  <si>
    <t>Betonpres optimal CČ - hřebenáč</t>
  </si>
  <si>
    <t>122</t>
  </si>
  <si>
    <t>Příchytka betonpres</t>
  </si>
  <si>
    <t>113</t>
  </si>
  <si>
    <t xml:space="preserve">Betonpres optimal CČ - okrajová levé </t>
  </si>
  <si>
    <t>114</t>
  </si>
  <si>
    <t>Betonpres optimal CČ - okrajová pravá</t>
  </si>
  <si>
    <t>121</t>
  </si>
  <si>
    <t>Betonpres optimal - hřebenáč koncový</t>
  </si>
  <si>
    <t>118</t>
  </si>
  <si>
    <t>Betonpres optimal CČ - hřebenová ucpávka slunce</t>
  </si>
  <si>
    <t>765332652R00</t>
  </si>
  <si>
    <t xml:space="preserve">Ochranný větrací pás </t>
  </si>
  <si>
    <t>765332651R00</t>
  </si>
  <si>
    <t>Ochranná větrací mřížka KMB</t>
  </si>
  <si>
    <t>765339929R00</t>
  </si>
  <si>
    <t>Montáž střešních doplňků</t>
  </si>
  <si>
    <t>998765101R00</t>
  </si>
  <si>
    <t>Přesun hmot pro krytiny tvrdé, výšky do 6 m</t>
  </si>
  <si>
    <t>55343808R</t>
  </si>
  <si>
    <t>Nadkrokevní kovový držák 180 mm (vysoký)</t>
  </si>
  <si>
    <t>765331632R00</t>
  </si>
  <si>
    <t xml:space="preserve">Taška drážková prostupová </t>
  </si>
  <si>
    <t>765331634R00</t>
  </si>
  <si>
    <t>Taška dr. prostupová  pro odkouření turbok</t>
  </si>
  <si>
    <t/>
  </si>
  <si>
    <t>END</t>
  </si>
  <si>
    <t>Montáž a zapravení oken</t>
  </si>
  <si>
    <t>766 67-0022.RA0</t>
  </si>
  <si>
    <t>Okno plastové dvoukřídlové do 2,7 m2 plochy (š. 1480 mm * v. 1200 mm)</t>
  </si>
  <si>
    <t>Okno plastové dvoukřídlové do 2,7 m2 plochy (š. 1150 mm * v. 1500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</si>
</sst>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N44" sqref="N4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6" t="s">
        <v>42</v>
      </c>
      <c r="C1" s="217"/>
      <c r="D1" s="217"/>
      <c r="E1" s="217"/>
      <c r="F1" s="217"/>
      <c r="G1" s="217"/>
      <c r="H1" s="217"/>
      <c r="I1" s="217"/>
      <c r="J1" s="218"/>
    </row>
    <row r="2" spans="1:15" ht="23.25" customHeight="1" x14ac:dyDescent="0.2">
      <c r="A2" s="4"/>
      <c r="B2" s="79" t="s">
        <v>40</v>
      </c>
      <c r="C2" s="80"/>
      <c r="D2" s="232" t="s">
        <v>46</v>
      </c>
      <c r="E2" s="233"/>
      <c r="F2" s="233"/>
      <c r="G2" s="233"/>
      <c r="H2" s="233"/>
      <c r="I2" s="233"/>
      <c r="J2" s="234"/>
      <c r="O2" s="2"/>
    </row>
    <row r="3" spans="1:15" ht="23.25" customHeight="1" x14ac:dyDescent="0.2">
      <c r="A3" s="4"/>
      <c r="B3" s="81" t="s">
        <v>45</v>
      </c>
      <c r="C3" s="82"/>
      <c r="D3" s="195" t="s">
        <v>43</v>
      </c>
      <c r="E3" s="196"/>
      <c r="F3" s="196"/>
      <c r="G3" s="196"/>
      <c r="H3" s="196"/>
      <c r="I3" s="196"/>
      <c r="J3" s="19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7"/>
      <c r="E11" s="227"/>
      <c r="F11" s="227"/>
      <c r="G11" s="227"/>
      <c r="H11" s="27" t="s">
        <v>33</v>
      </c>
      <c r="I11" s="89"/>
      <c r="J11" s="11"/>
    </row>
    <row r="12" spans="1:15" ht="15.75" customHeight="1" x14ac:dyDescent="0.2">
      <c r="A12" s="4"/>
      <c r="B12" s="39"/>
      <c r="C12" s="25"/>
      <c r="D12" s="213"/>
      <c r="E12" s="213"/>
      <c r="F12" s="213"/>
      <c r="G12" s="213"/>
      <c r="H12" s="27" t="s">
        <v>34</v>
      </c>
      <c r="I12" s="89"/>
      <c r="J12" s="11"/>
    </row>
    <row r="13" spans="1:15" ht="15.75" customHeight="1" x14ac:dyDescent="0.2">
      <c r="A13" s="4"/>
      <c r="B13" s="40"/>
      <c r="C13" s="90"/>
      <c r="D13" s="214"/>
      <c r="E13" s="214"/>
      <c r="F13" s="214"/>
      <c r="G13" s="214"/>
      <c r="H13" s="28"/>
      <c r="I13" s="32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35"/>
      <c r="F15" s="235"/>
      <c r="G15" s="209"/>
      <c r="H15" s="209"/>
      <c r="I15" s="209" t="s">
        <v>28</v>
      </c>
      <c r="J15" s="210"/>
    </row>
    <row r="16" spans="1:15" ht="23.25" customHeight="1" x14ac:dyDescent="0.2">
      <c r="A16" s="137" t="s">
        <v>23</v>
      </c>
      <c r="B16" s="138" t="s">
        <v>23</v>
      </c>
      <c r="C16" s="56"/>
      <c r="D16" s="57"/>
      <c r="E16" s="211"/>
      <c r="F16" s="212"/>
      <c r="G16" s="211"/>
      <c r="H16" s="212"/>
      <c r="I16" s="211"/>
      <c r="J16" s="224"/>
    </row>
    <row r="17" spans="1:10" ht="23.25" customHeight="1" x14ac:dyDescent="0.2">
      <c r="A17" s="137" t="s">
        <v>24</v>
      </c>
      <c r="B17" s="138" t="s">
        <v>24</v>
      </c>
      <c r="C17" s="56"/>
      <c r="D17" s="57"/>
      <c r="E17" s="211"/>
      <c r="F17" s="212"/>
      <c r="G17" s="211"/>
      <c r="H17" s="212"/>
      <c r="I17" s="211"/>
      <c r="J17" s="224"/>
    </row>
    <row r="18" spans="1:10" ht="23.25" customHeight="1" x14ac:dyDescent="0.2">
      <c r="A18" s="137" t="s">
        <v>25</v>
      </c>
      <c r="B18" s="138" t="s">
        <v>25</v>
      </c>
      <c r="C18" s="56"/>
      <c r="D18" s="57"/>
      <c r="E18" s="211"/>
      <c r="F18" s="212"/>
      <c r="G18" s="211"/>
      <c r="H18" s="212"/>
      <c r="I18" s="211">
        <v>0</v>
      </c>
      <c r="J18" s="224"/>
    </row>
    <row r="19" spans="1:10" ht="23.25" customHeight="1" x14ac:dyDescent="0.2">
      <c r="A19" s="137" t="s">
        <v>62</v>
      </c>
      <c r="B19" s="138" t="s">
        <v>26</v>
      </c>
      <c r="C19" s="56"/>
      <c r="D19" s="57"/>
      <c r="E19" s="211"/>
      <c r="F19" s="212"/>
      <c r="G19" s="211"/>
      <c r="H19" s="212"/>
      <c r="I19" s="211">
        <v>0</v>
      </c>
      <c r="J19" s="224"/>
    </row>
    <row r="20" spans="1:10" ht="23.25" customHeight="1" x14ac:dyDescent="0.2">
      <c r="A20" s="137" t="s">
        <v>63</v>
      </c>
      <c r="B20" s="138" t="s">
        <v>27</v>
      </c>
      <c r="C20" s="56"/>
      <c r="D20" s="57"/>
      <c r="E20" s="211"/>
      <c r="F20" s="212"/>
      <c r="G20" s="211"/>
      <c r="H20" s="212"/>
      <c r="I20" s="211">
        <v>0</v>
      </c>
      <c r="J20" s="224"/>
    </row>
    <row r="21" spans="1:10" ht="23.25" customHeight="1" x14ac:dyDescent="0.2">
      <c r="A21" s="4"/>
      <c r="B21" s="72" t="s">
        <v>28</v>
      </c>
      <c r="C21" s="73"/>
      <c r="D21" s="74"/>
      <c r="E21" s="225"/>
      <c r="F21" s="226"/>
      <c r="G21" s="225"/>
      <c r="H21" s="226"/>
      <c r="I21" s="225"/>
      <c r="J21" s="231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22">
        <v>0</v>
      </c>
      <c r="H23" s="223"/>
      <c r="I23" s="22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29">
        <v>0</v>
      </c>
      <c r="H24" s="230"/>
      <c r="I24" s="230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2"/>
      <c r="H25" s="223"/>
      <c r="I25" s="22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19"/>
      <c r="H26" s="220"/>
      <c r="I26" s="220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1"/>
      <c r="H27" s="221"/>
      <c r="I27" s="221"/>
      <c r="J27" s="61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07">
        <v>520579.66</v>
      </c>
      <c r="H28" s="208"/>
      <c r="I28" s="208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7"/>
      <c r="H29" s="207"/>
      <c r="I29" s="207"/>
      <c r="J29" s="116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15"/>
      <c r="E34" s="215"/>
      <c r="F34" s="30"/>
      <c r="G34" s="215"/>
      <c r="H34" s="215"/>
      <c r="I34" s="215"/>
      <c r="J34" s="36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47</v>
      </c>
      <c r="C39" s="198" t="s">
        <v>46</v>
      </c>
      <c r="D39" s="199"/>
      <c r="E39" s="199"/>
      <c r="F39" s="105">
        <v>0</v>
      </c>
      <c r="G39" s="106">
        <v>520579.66</v>
      </c>
      <c r="H39" s="107">
        <v>109322</v>
      </c>
      <c r="I39" s="107">
        <v>629901.66</v>
      </c>
      <c r="J39" s="101" t="e">
        <f ca="1">IF(_xlfn.SINGLE(CenaCelkemVypocet)=0,"",I39/_xlfn.SINGLE(CenaCelkemVypocet)*100)</f>
        <v>#NAME?</v>
      </c>
    </row>
    <row r="40" spans="1:10" ht="25.5" hidden="1" customHeight="1" x14ac:dyDescent="0.2">
      <c r="A40" s="94"/>
      <c r="B40" s="200" t="s">
        <v>48</v>
      </c>
      <c r="C40" s="201"/>
      <c r="D40" s="201"/>
      <c r="E40" s="202"/>
      <c r="F40" s="108">
        <f>SUMIF(A39:A39,"=1",F39:F39)</f>
        <v>0</v>
      </c>
      <c r="G40" s="109">
        <f>SUMIF(A39:A39,"=1",G39:G39)</f>
        <v>520579.66</v>
      </c>
      <c r="H40" s="109">
        <f>SUMIF(A39:A39,"=1",H39:H39)</f>
        <v>109322</v>
      </c>
      <c r="I40" s="109">
        <f>SUMIF(A39:A39,"=1",I39:I39)</f>
        <v>629901.66</v>
      </c>
      <c r="J40" s="95" t="e">
        <f ca="1">SUMIF(A39:A39,"=1",J39:J39)</f>
        <v>#NAME?</v>
      </c>
    </row>
    <row r="44" spans="1:10" ht="15.75" x14ac:dyDescent="0.25">
      <c r="B44" s="117" t="s">
        <v>50</v>
      </c>
    </row>
    <row r="46" spans="1:10" ht="25.5" customHeight="1" x14ac:dyDescent="0.2">
      <c r="A46" s="118"/>
      <c r="B46" s="122" t="s">
        <v>16</v>
      </c>
      <c r="C46" s="122" t="s">
        <v>5</v>
      </c>
      <c r="D46" s="123"/>
      <c r="E46" s="123"/>
      <c r="F46" s="126" t="s">
        <v>51</v>
      </c>
      <c r="G46" s="126"/>
      <c r="H46" s="126"/>
      <c r="I46" s="203" t="s">
        <v>28</v>
      </c>
      <c r="J46" s="203"/>
    </row>
    <row r="47" spans="1:10" ht="25.5" customHeight="1" x14ac:dyDescent="0.2">
      <c r="A47" s="119"/>
      <c r="B47" s="127" t="s">
        <v>52</v>
      </c>
      <c r="C47" s="205" t="s">
        <v>53</v>
      </c>
      <c r="D47" s="206"/>
      <c r="E47" s="206"/>
      <c r="F47" s="129" t="s">
        <v>23</v>
      </c>
      <c r="G47" s="130"/>
      <c r="H47" s="130"/>
      <c r="I47" s="204"/>
      <c r="J47" s="204"/>
    </row>
    <row r="48" spans="1:10" ht="25.5" customHeight="1" x14ac:dyDescent="0.2">
      <c r="A48" s="119"/>
      <c r="B48" s="121" t="s">
        <v>54</v>
      </c>
      <c r="C48" s="193" t="s">
        <v>55</v>
      </c>
      <c r="D48" s="194"/>
      <c r="E48" s="194"/>
      <c r="F48" s="131" t="s">
        <v>23</v>
      </c>
      <c r="G48" s="132"/>
      <c r="H48" s="132"/>
      <c r="I48" s="192"/>
      <c r="J48" s="192"/>
    </row>
    <row r="49" spans="1:10" ht="25.5" customHeight="1" x14ac:dyDescent="0.2">
      <c r="A49" s="119"/>
      <c r="B49" s="121" t="s">
        <v>56</v>
      </c>
      <c r="C49" s="193" t="s">
        <v>57</v>
      </c>
      <c r="D49" s="194"/>
      <c r="E49" s="194"/>
      <c r="F49" s="131" t="s">
        <v>24</v>
      </c>
      <c r="G49" s="132"/>
      <c r="H49" s="132"/>
      <c r="I49" s="192"/>
      <c r="J49" s="192"/>
    </row>
    <row r="50" spans="1:10" ht="25.5" customHeight="1" x14ac:dyDescent="0.2">
      <c r="A50" s="119"/>
      <c r="B50" s="121" t="s">
        <v>58</v>
      </c>
      <c r="C50" s="193" t="s">
        <v>59</v>
      </c>
      <c r="D50" s="194"/>
      <c r="E50" s="194"/>
      <c r="F50" s="131" t="s">
        <v>24</v>
      </c>
      <c r="G50" s="132"/>
      <c r="H50" s="132"/>
      <c r="I50" s="192"/>
      <c r="J50" s="192"/>
    </row>
    <row r="51" spans="1:10" ht="25.5" customHeight="1" x14ac:dyDescent="0.2">
      <c r="A51" s="119"/>
      <c r="B51" s="128" t="s">
        <v>60</v>
      </c>
      <c r="C51" s="189" t="s">
        <v>61</v>
      </c>
      <c r="D51" s="190"/>
      <c r="E51" s="190"/>
      <c r="F51" s="133" t="s">
        <v>24</v>
      </c>
      <c r="G51" s="134"/>
      <c r="H51" s="134"/>
      <c r="I51" s="188"/>
      <c r="J51" s="188"/>
    </row>
    <row r="52" spans="1:10" ht="25.5" customHeight="1" x14ac:dyDescent="0.2">
      <c r="A52" s="120"/>
      <c r="B52" s="124" t="s">
        <v>1</v>
      </c>
      <c r="C52" s="124"/>
      <c r="D52" s="125"/>
      <c r="E52" s="125"/>
      <c r="F52" s="135"/>
      <c r="G52" s="136"/>
      <c r="H52" s="136"/>
      <c r="I52" s="191">
        <f>SUM(I47:I51)</f>
        <v>0</v>
      </c>
      <c r="J52" s="191"/>
    </row>
    <row r="53" spans="1:10" x14ac:dyDescent="0.2">
      <c r="F53" s="92"/>
      <c r="G53" s="93"/>
      <c r="H53" s="92"/>
      <c r="I53" s="93"/>
      <c r="J53" s="93"/>
    </row>
    <row r="54" spans="1:10" x14ac:dyDescent="0.2">
      <c r="F54" s="92"/>
      <c r="G54" s="93"/>
      <c r="H54" s="92"/>
      <c r="I54" s="93"/>
      <c r="J54" s="93"/>
    </row>
    <row r="55" spans="1:10" x14ac:dyDescent="0.2">
      <c r="F55" s="92"/>
      <c r="G55" s="93"/>
      <c r="H55" s="92"/>
      <c r="I55" s="93"/>
      <c r="J55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7" t="s">
        <v>41</v>
      </c>
      <c r="B2" s="76"/>
      <c r="C2" s="238"/>
      <c r="D2" s="238"/>
      <c r="E2" s="238"/>
      <c r="F2" s="238"/>
      <c r="G2" s="239"/>
    </row>
    <row r="3" spans="1:7" ht="24.95" hidden="1" customHeight="1" x14ac:dyDescent="0.2">
      <c r="A3" s="77" t="s">
        <v>7</v>
      </c>
      <c r="B3" s="76"/>
      <c r="C3" s="238"/>
      <c r="D3" s="238"/>
      <c r="E3" s="238"/>
      <c r="F3" s="238"/>
      <c r="G3" s="239"/>
    </row>
    <row r="4" spans="1:7" ht="24.95" hidden="1" customHeight="1" x14ac:dyDescent="0.2">
      <c r="A4" s="77" t="s">
        <v>8</v>
      </c>
      <c r="B4" s="76"/>
      <c r="C4" s="238"/>
      <c r="D4" s="238"/>
      <c r="E4" s="238"/>
      <c r="F4" s="238"/>
      <c r="G4" s="23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4"/>
  <sheetViews>
    <sheetView tabSelected="1"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0" t="s">
        <v>6</v>
      </c>
      <c r="B1" s="240"/>
      <c r="C1" s="240"/>
      <c r="D1" s="240"/>
      <c r="E1" s="240"/>
      <c r="F1" s="240"/>
      <c r="G1" s="240"/>
      <c r="AE1" t="s">
        <v>65</v>
      </c>
    </row>
    <row r="2" spans="1:60" ht="25.15" customHeight="1" x14ac:dyDescent="0.2">
      <c r="A2" s="141" t="s">
        <v>64</v>
      </c>
      <c r="B2" s="139"/>
      <c r="C2" s="241"/>
      <c r="D2" s="242"/>
      <c r="E2" s="242"/>
      <c r="F2" s="242"/>
      <c r="G2" s="243"/>
      <c r="AE2" t="s">
        <v>66</v>
      </c>
    </row>
    <row r="3" spans="1:60" ht="25.15" customHeight="1" x14ac:dyDescent="0.2">
      <c r="A3" s="142" t="s">
        <v>7</v>
      </c>
      <c r="B3" s="140"/>
      <c r="C3" s="244" t="s">
        <v>43</v>
      </c>
      <c r="D3" s="245"/>
      <c r="E3" s="245"/>
      <c r="F3" s="245"/>
      <c r="G3" s="246"/>
      <c r="AE3" t="s">
        <v>67</v>
      </c>
    </row>
    <row r="4" spans="1:60" ht="25.15" hidden="1" customHeight="1" x14ac:dyDescent="0.2">
      <c r="A4" s="142" t="s">
        <v>8</v>
      </c>
      <c r="B4" s="140"/>
      <c r="C4" s="244"/>
      <c r="D4" s="245"/>
      <c r="E4" s="245"/>
      <c r="F4" s="245"/>
      <c r="G4" s="246"/>
      <c r="AE4" t="s">
        <v>68</v>
      </c>
    </row>
    <row r="5" spans="1:60" hidden="1" x14ac:dyDescent="0.2">
      <c r="A5" s="143" t="s">
        <v>69</v>
      </c>
      <c r="B5" s="144"/>
      <c r="C5" s="145"/>
      <c r="D5" s="146"/>
      <c r="E5" s="146"/>
      <c r="F5" s="146"/>
      <c r="G5" s="147"/>
      <c r="AE5" t="s">
        <v>70</v>
      </c>
    </row>
    <row r="7" spans="1:60" ht="38.25" x14ac:dyDescent="0.2">
      <c r="A7" s="152" t="s">
        <v>71</v>
      </c>
      <c r="B7" s="153" t="s">
        <v>72</v>
      </c>
      <c r="C7" s="153" t="s">
        <v>73</v>
      </c>
      <c r="D7" s="152" t="s">
        <v>74</v>
      </c>
      <c r="E7" s="152" t="s">
        <v>75</v>
      </c>
      <c r="F7" s="148" t="s">
        <v>76</v>
      </c>
      <c r="G7" s="168" t="s">
        <v>28</v>
      </c>
      <c r="H7" s="169" t="s">
        <v>29</v>
      </c>
      <c r="I7" s="169" t="s">
        <v>77</v>
      </c>
      <c r="J7" s="169" t="s">
        <v>30</v>
      </c>
      <c r="K7" s="169" t="s">
        <v>78</v>
      </c>
      <c r="L7" s="169" t="s">
        <v>79</v>
      </c>
      <c r="M7" s="169" t="s">
        <v>80</v>
      </c>
      <c r="N7" s="169" t="s">
        <v>81</v>
      </c>
      <c r="O7" s="169" t="s">
        <v>82</v>
      </c>
      <c r="P7" s="169" t="s">
        <v>83</v>
      </c>
      <c r="Q7" s="169" t="s">
        <v>84</v>
      </c>
      <c r="R7" s="169" t="s">
        <v>85</v>
      </c>
      <c r="S7" s="169" t="s">
        <v>86</v>
      </c>
      <c r="T7" s="169" t="s">
        <v>87</v>
      </c>
      <c r="U7" s="155" t="s">
        <v>88</v>
      </c>
    </row>
    <row r="8" spans="1:60" x14ac:dyDescent="0.2">
      <c r="A8" s="170" t="s">
        <v>89</v>
      </c>
      <c r="B8" s="171" t="s">
        <v>52</v>
      </c>
      <c r="C8" s="172" t="s">
        <v>53</v>
      </c>
      <c r="D8" s="173"/>
      <c r="E8" s="174"/>
      <c r="F8" s="175"/>
      <c r="G8" s="175">
        <f>SUMIF(AE9:AE11,"&lt;&gt;NOR",G9:G11)</f>
        <v>0</v>
      </c>
      <c r="H8" s="175"/>
      <c r="I8" s="175">
        <f>SUM(I9:I11)</f>
        <v>13310</v>
      </c>
      <c r="J8" s="175"/>
      <c r="K8" s="175">
        <f>SUM(K9:K11)</f>
        <v>0</v>
      </c>
      <c r="L8" s="175"/>
      <c r="M8" s="175">
        <f>SUM(M9:M11)</f>
        <v>0</v>
      </c>
      <c r="N8" s="154"/>
      <c r="O8" s="154">
        <f>SUM(O9:O11)</f>
        <v>0.13600000000000001</v>
      </c>
      <c r="P8" s="154"/>
      <c r="Q8" s="154">
        <f>SUM(Q9:Q11)</f>
        <v>0</v>
      </c>
      <c r="R8" s="154"/>
      <c r="S8" s="154"/>
      <c r="T8" s="170"/>
      <c r="U8" s="154">
        <f>SUM(U9:U11)</f>
        <v>0</v>
      </c>
      <c r="AE8" t="s">
        <v>90</v>
      </c>
    </row>
    <row r="9" spans="1:60" ht="22.5" outlineLevel="1" x14ac:dyDescent="0.2">
      <c r="A9" s="150">
        <v>1</v>
      </c>
      <c r="B9" s="156" t="s">
        <v>179</v>
      </c>
      <c r="C9" s="182" t="s">
        <v>181</v>
      </c>
      <c r="D9" s="158" t="s">
        <v>91</v>
      </c>
      <c r="E9" s="164">
        <v>1</v>
      </c>
      <c r="F9" s="166"/>
      <c r="G9" s="166"/>
      <c r="H9" s="166">
        <v>9026</v>
      </c>
      <c r="I9" s="166">
        <f>ROUND(E9*H9,2)</f>
        <v>9026</v>
      </c>
      <c r="J9" s="166">
        <v>0</v>
      </c>
      <c r="K9" s="166">
        <f>ROUND(E9*J9,2)</f>
        <v>0</v>
      </c>
      <c r="L9" s="166">
        <v>21</v>
      </c>
      <c r="M9" s="166">
        <f>G9*(1+L9/100)</f>
        <v>0</v>
      </c>
      <c r="N9" s="159">
        <v>0.04</v>
      </c>
      <c r="O9" s="159">
        <f>ROUND(E9*N9,5)</f>
        <v>0.04</v>
      </c>
      <c r="P9" s="159">
        <v>0</v>
      </c>
      <c r="Q9" s="159">
        <f>ROUND(E9*P9,5)</f>
        <v>0</v>
      </c>
      <c r="R9" s="159"/>
      <c r="S9" s="159"/>
      <c r="T9" s="160">
        <v>0</v>
      </c>
      <c r="U9" s="159">
        <f>ROUND(E9*T9,2)</f>
        <v>0</v>
      </c>
      <c r="V9" s="149"/>
      <c r="W9" s="149"/>
      <c r="X9" s="149"/>
      <c r="Y9" s="149"/>
      <c r="Z9" s="149"/>
      <c r="AA9" s="149"/>
      <c r="AB9" s="149"/>
      <c r="AC9" s="149"/>
      <c r="AD9" s="149"/>
      <c r="AE9" s="149" t="s">
        <v>92</v>
      </c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0">
        <v>2</v>
      </c>
      <c r="B10" s="156" t="s">
        <v>179</v>
      </c>
      <c r="C10" s="182" t="s">
        <v>180</v>
      </c>
      <c r="D10" s="158" t="s">
        <v>91</v>
      </c>
      <c r="E10" s="164">
        <v>2</v>
      </c>
      <c r="F10" s="166"/>
      <c r="G10" s="166"/>
      <c r="H10" s="166"/>
      <c r="I10" s="166"/>
      <c r="J10" s="166"/>
      <c r="K10" s="166"/>
      <c r="L10" s="166"/>
      <c r="M10" s="166"/>
      <c r="N10" s="159"/>
      <c r="O10" s="159"/>
      <c r="P10" s="159"/>
      <c r="Q10" s="159"/>
      <c r="R10" s="159"/>
      <c r="S10" s="159"/>
      <c r="T10" s="160"/>
      <c r="U10" s="15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0">
        <v>3</v>
      </c>
      <c r="B11" s="156" t="s">
        <v>93</v>
      </c>
      <c r="C11" s="182" t="s">
        <v>178</v>
      </c>
      <c r="D11" s="158" t="s">
        <v>91</v>
      </c>
      <c r="E11" s="164">
        <v>3</v>
      </c>
      <c r="F11" s="166"/>
      <c r="G11" s="166"/>
      <c r="H11" s="166">
        <v>1428</v>
      </c>
      <c r="I11" s="166">
        <f>ROUND(E11*H11,2)</f>
        <v>4284</v>
      </c>
      <c r="J11" s="166">
        <v>0</v>
      </c>
      <c r="K11" s="166">
        <f>ROUND(E11*J11,2)</f>
        <v>0</v>
      </c>
      <c r="L11" s="166">
        <v>21</v>
      </c>
      <c r="M11" s="166">
        <f>G11*(1+L11/100)</f>
        <v>0</v>
      </c>
      <c r="N11" s="159">
        <v>3.2000000000000001E-2</v>
      </c>
      <c r="O11" s="159">
        <f>ROUND(E11*N11,5)</f>
        <v>9.6000000000000002E-2</v>
      </c>
      <c r="P11" s="159">
        <v>0</v>
      </c>
      <c r="Q11" s="159">
        <f>ROUND(E11*P11,5)</f>
        <v>0</v>
      </c>
      <c r="R11" s="159"/>
      <c r="S11" s="159"/>
      <c r="T11" s="160">
        <v>0</v>
      </c>
      <c r="U11" s="159">
        <f>ROUND(E11*T11,2)</f>
        <v>0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 t="s">
        <v>92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51" t="s">
        <v>89</v>
      </c>
      <c r="B12" s="157" t="s">
        <v>54</v>
      </c>
      <c r="C12" s="183" t="s">
        <v>55</v>
      </c>
      <c r="D12" s="161"/>
      <c r="E12" s="165"/>
      <c r="F12" s="167"/>
      <c r="G12" s="167">
        <f>SUMIF(AE13:AE14,"&lt;&gt;NOR",G13:G14)</f>
        <v>0</v>
      </c>
      <c r="H12" s="167"/>
      <c r="I12" s="167">
        <f>SUM(I13:I14)</f>
        <v>0</v>
      </c>
      <c r="J12" s="167"/>
      <c r="K12" s="167">
        <f>SUM(K13:K14)</f>
        <v>4811.6399999999994</v>
      </c>
      <c r="L12" s="167"/>
      <c r="M12" s="167">
        <f>SUM(M13:M14)</f>
        <v>0</v>
      </c>
      <c r="N12" s="162"/>
      <c r="O12" s="162">
        <f>SUM(O13:O14)</f>
        <v>0</v>
      </c>
      <c r="P12" s="162"/>
      <c r="Q12" s="162">
        <f>SUM(Q13:Q14)</f>
        <v>0.90234000000000003</v>
      </c>
      <c r="R12" s="162"/>
      <c r="S12" s="162"/>
      <c r="T12" s="163"/>
      <c r="U12" s="162">
        <f>SUM(U13:U14)</f>
        <v>1.76</v>
      </c>
      <c r="AE12" t="s">
        <v>90</v>
      </c>
    </row>
    <row r="13" spans="1:60" outlineLevel="1" x14ac:dyDescent="0.2">
      <c r="A13" s="150">
        <v>4</v>
      </c>
      <c r="B13" s="156" t="s">
        <v>94</v>
      </c>
      <c r="C13" s="182" t="s">
        <v>95</v>
      </c>
      <c r="D13" s="158" t="s">
        <v>96</v>
      </c>
      <c r="E13" s="164">
        <v>0.54</v>
      </c>
      <c r="F13" s="166"/>
      <c r="G13" s="166"/>
      <c r="H13" s="166">
        <v>0</v>
      </c>
      <c r="I13" s="166">
        <f>ROUND(E13*H13,2)</f>
        <v>0</v>
      </c>
      <c r="J13" s="166">
        <v>5616</v>
      </c>
      <c r="K13" s="166">
        <f>ROUND(E13*J13,2)</f>
        <v>3032.64</v>
      </c>
      <c r="L13" s="166">
        <v>21</v>
      </c>
      <c r="M13" s="166">
        <f>G13*(1+L13/100)</f>
        <v>0</v>
      </c>
      <c r="N13" s="159">
        <v>0</v>
      </c>
      <c r="O13" s="159">
        <f>ROUND(E13*N13,5)</f>
        <v>0</v>
      </c>
      <c r="P13" s="159">
        <v>1.671</v>
      </c>
      <c r="Q13" s="159">
        <f>ROUND(E13*P13,5)</f>
        <v>0.90234000000000003</v>
      </c>
      <c r="R13" s="159"/>
      <c r="S13" s="159"/>
      <c r="T13" s="160">
        <v>2.79</v>
      </c>
      <c r="U13" s="159">
        <f>ROUND(E13*T13,2)</f>
        <v>1.51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 t="s">
        <v>97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0">
        <v>5</v>
      </c>
      <c r="B14" s="156" t="s">
        <v>98</v>
      </c>
      <c r="C14" s="182" t="s">
        <v>99</v>
      </c>
      <c r="D14" s="158" t="s">
        <v>100</v>
      </c>
      <c r="E14" s="164">
        <v>0.5</v>
      </c>
      <c r="F14" s="166"/>
      <c r="G14" s="166"/>
      <c r="H14" s="166">
        <v>0</v>
      </c>
      <c r="I14" s="166">
        <f>ROUND(E14*H14,2)</f>
        <v>0</v>
      </c>
      <c r="J14" s="166">
        <v>3558</v>
      </c>
      <c r="K14" s="166">
        <f>ROUND(E14*J14,2)</f>
        <v>1779</v>
      </c>
      <c r="L14" s="166">
        <v>21</v>
      </c>
      <c r="M14" s="166">
        <f>G14*(1+L14/100)</f>
        <v>0</v>
      </c>
      <c r="N14" s="159">
        <v>0</v>
      </c>
      <c r="O14" s="159">
        <f>ROUND(E14*N14,5)</f>
        <v>0</v>
      </c>
      <c r="P14" s="159">
        <v>0</v>
      </c>
      <c r="Q14" s="159">
        <f>ROUND(E14*P14,5)</f>
        <v>0</v>
      </c>
      <c r="R14" s="159"/>
      <c r="S14" s="159"/>
      <c r="T14" s="160">
        <v>0.49</v>
      </c>
      <c r="U14" s="159">
        <f>ROUND(E14*T14,2)</f>
        <v>0.25</v>
      </c>
      <c r="V14" s="149"/>
      <c r="W14" s="149"/>
      <c r="X14" s="149"/>
      <c r="Y14" s="149"/>
      <c r="Z14" s="149"/>
      <c r="AA14" s="149"/>
      <c r="AB14" s="149"/>
      <c r="AC14" s="149"/>
      <c r="AD14" s="149"/>
      <c r="AE14" s="149" t="s">
        <v>97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51" t="s">
        <v>89</v>
      </c>
      <c r="B15" s="157" t="s">
        <v>56</v>
      </c>
      <c r="C15" s="183" t="s">
        <v>57</v>
      </c>
      <c r="D15" s="161"/>
      <c r="E15" s="165"/>
      <c r="F15" s="167"/>
      <c r="G15" s="167">
        <f>SUMIF(AE16:AE20,"&lt;&gt;NOR",G16:G20)</f>
        <v>0</v>
      </c>
      <c r="H15" s="167"/>
      <c r="I15" s="167">
        <f>SUM(I16:I20)</f>
        <v>45777.74</v>
      </c>
      <c r="J15" s="167"/>
      <c r="K15" s="167">
        <f>SUM(K16:K20)</f>
        <v>35455.060000000005</v>
      </c>
      <c r="L15" s="167"/>
      <c r="M15" s="167">
        <f>SUM(M16:M20)</f>
        <v>0</v>
      </c>
      <c r="N15" s="162"/>
      <c r="O15" s="162">
        <f>SUM(O16:O20)</f>
        <v>1.5278</v>
      </c>
      <c r="P15" s="162"/>
      <c r="Q15" s="162">
        <f>SUM(Q16:Q20)</f>
        <v>0</v>
      </c>
      <c r="R15" s="162"/>
      <c r="S15" s="162"/>
      <c r="T15" s="163"/>
      <c r="U15" s="162">
        <f>SUM(U16:U20)</f>
        <v>45.82</v>
      </c>
      <c r="AE15" t="s">
        <v>90</v>
      </c>
    </row>
    <row r="16" spans="1:60" ht="22.5" outlineLevel="1" x14ac:dyDescent="0.2">
      <c r="A16" s="150">
        <v>6</v>
      </c>
      <c r="B16" s="156" t="s">
        <v>101</v>
      </c>
      <c r="C16" s="182" t="s">
        <v>102</v>
      </c>
      <c r="D16" s="158" t="s">
        <v>96</v>
      </c>
      <c r="E16" s="164">
        <v>0.5</v>
      </c>
      <c r="F16" s="166"/>
      <c r="G16" s="166"/>
      <c r="H16" s="166">
        <v>59.34</v>
      </c>
      <c r="I16" s="166">
        <f>ROUND(E16*H16,2)</f>
        <v>29.67</v>
      </c>
      <c r="J16" s="166">
        <v>6540.66</v>
      </c>
      <c r="K16" s="166">
        <f>ROUND(E16*J16,2)</f>
        <v>3270.33</v>
      </c>
      <c r="L16" s="166">
        <v>21</v>
      </c>
      <c r="M16" s="166">
        <f>G16*(1+L16/100)</f>
        <v>0</v>
      </c>
      <c r="N16" s="159">
        <v>1.8400000000000001E-3</v>
      </c>
      <c r="O16" s="159">
        <f>ROUND(E16*N16,5)</f>
        <v>9.2000000000000003E-4</v>
      </c>
      <c r="P16" s="159">
        <v>0</v>
      </c>
      <c r="Q16" s="159">
        <f>ROUND(E16*P16,5)</f>
        <v>0</v>
      </c>
      <c r="R16" s="159"/>
      <c r="S16" s="159"/>
      <c r="T16" s="160">
        <v>0.53361000000000003</v>
      </c>
      <c r="U16" s="159">
        <f>ROUND(E16*T16,2)</f>
        <v>0.27</v>
      </c>
      <c r="V16" s="149"/>
      <c r="W16" s="149"/>
      <c r="X16" s="149"/>
      <c r="Y16" s="149"/>
      <c r="Z16" s="149"/>
      <c r="AA16" s="149"/>
      <c r="AB16" s="149"/>
      <c r="AC16" s="149"/>
      <c r="AD16" s="149"/>
      <c r="AE16" s="149" t="s">
        <v>103</v>
      </c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50">
        <v>7</v>
      </c>
      <c r="B17" s="156" t="s">
        <v>104</v>
      </c>
      <c r="C17" s="182" t="s">
        <v>105</v>
      </c>
      <c r="D17" s="158" t="s">
        <v>96</v>
      </c>
      <c r="E17" s="164">
        <v>0.5</v>
      </c>
      <c r="F17" s="166"/>
      <c r="G17" s="166"/>
      <c r="H17" s="166">
        <v>12324</v>
      </c>
      <c r="I17" s="166">
        <f>ROUND(E17*H17,2)</f>
        <v>6162</v>
      </c>
      <c r="J17" s="166">
        <v>0</v>
      </c>
      <c r="K17" s="166">
        <f>ROUND(E17*J17,2)</f>
        <v>0</v>
      </c>
      <c r="L17" s="166">
        <v>21</v>
      </c>
      <c r="M17" s="166">
        <f>G17*(1+L17/100)</f>
        <v>0</v>
      </c>
      <c r="N17" s="159">
        <v>0.55000000000000004</v>
      </c>
      <c r="O17" s="159">
        <f>ROUND(E17*N17,5)</f>
        <v>0.27500000000000002</v>
      </c>
      <c r="P17" s="159">
        <v>0</v>
      </c>
      <c r="Q17" s="159">
        <f>ROUND(E17*P17,5)</f>
        <v>0</v>
      </c>
      <c r="R17" s="159"/>
      <c r="S17" s="159"/>
      <c r="T17" s="160">
        <v>0</v>
      </c>
      <c r="U17" s="159">
        <f>ROUND(E17*T17,2)</f>
        <v>0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 t="s">
        <v>92</v>
      </c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0">
        <v>8</v>
      </c>
      <c r="B18" s="156" t="s">
        <v>106</v>
      </c>
      <c r="C18" s="182" t="s">
        <v>107</v>
      </c>
      <c r="D18" s="158" t="s">
        <v>108</v>
      </c>
      <c r="E18" s="164">
        <v>193</v>
      </c>
      <c r="F18" s="166"/>
      <c r="G18" s="166"/>
      <c r="H18" s="166">
        <v>8.99</v>
      </c>
      <c r="I18" s="166">
        <f>ROUND(E18*H18,2)</f>
        <v>1735.07</v>
      </c>
      <c r="J18" s="166">
        <v>150.01</v>
      </c>
      <c r="K18" s="166">
        <f>ROUND(E18*J18,2)</f>
        <v>28951.93</v>
      </c>
      <c r="L18" s="166">
        <v>21</v>
      </c>
      <c r="M18" s="166">
        <f>G18*(1+L18/100)</f>
        <v>0</v>
      </c>
      <c r="N18" s="159">
        <v>1.6000000000000001E-4</v>
      </c>
      <c r="O18" s="159">
        <f>ROUND(E18*N18,5)</f>
        <v>3.0880000000000001E-2</v>
      </c>
      <c r="P18" s="159">
        <v>0</v>
      </c>
      <c r="Q18" s="159">
        <f>ROUND(E18*P18,5)</f>
        <v>0</v>
      </c>
      <c r="R18" s="159"/>
      <c r="S18" s="159"/>
      <c r="T18" s="160">
        <v>0.21967999999999999</v>
      </c>
      <c r="U18" s="159">
        <f>ROUND(E18*T18,2)</f>
        <v>42.4</v>
      </c>
      <c r="V18" s="149"/>
      <c r="W18" s="149"/>
      <c r="X18" s="149"/>
      <c r="Y18" s="149"/>
      <c r="Z18" s="149"/>
      <c r="AA18" s="149"/>
      <c r="AB18" s="149"/>
      <c r="AC18" s="149"/>
      <c r="AD18" s="149"/>
      <c r="AE18" s="149" t="s">
        <v>103</v>
      </c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0">
        <v>9</v>
      </c>
      <c r="B19" s="156" t="s">
        <v>109</v>
      </c>
      <c r="C19" s="182" t="s">
        <v>110</v>
      </c>
      <c r="D19" s="158" t="s">
        <v>111</v>
      </c>
      <c r="E19" s="164">
        <v>1221</v>
      </c>
      <c r="F19" s="166"/>
      <c r="G19" s="166"/>
      <c r="H19" s="166">
        <v>31</v>
      </c>
      <c r="I19" s="166">
        <f>ROUND(E19*H19,2)</f>
        <v>37851</v>
      </c>
      <c r="J19" s="166">
        <v>0</v>
      </c>
      <c r="K19" s="166">
        <f>ROUND(E19*J19,2)</f>
        <v>0</v>
      </c>
      <c r="L19" s="166">
        <v>21</v>
      </c>
      <c r="M19" s="166">
        <f>G19*(1+L19/100)</f>
        <v>0</v>
      </c>
      <c r="N19" s="159">
        <v>1E-3</v>
      </c>
      <c r="O19" s="159">
        <f>ROUND(E19*N19,5)</f>
        <v>1.2210000000000001</v>
      </c>
      <c r="P19" s="159">
        <v>0</v>
      </c>
      <c r="Q19" s="159">
        <f>ROUND(E19*P19,5)</f>
        <v>0</v>
      </c>
      <c r="R19" s="159"/>
      <c r="S19" s="159"/>
      <c r="T19" s="160">
        <v>0</v>
      </c>
      <c r="U19" s="159">
        <f>ROUND(E19*T19,2)</f>
        <v>0</v>
      </c>
      <c r="V19" s="149"/>
      <c r="W19" s="149"/>
      <c r="X19" s="149"/>
      <c r="Y19" s="149"/>
      <c r="Z19" s="149"/>
      <c r="AA19" s="149"/>
      <c r="AB19" s="149"/>
      <c r="AC19" s="149"/>
      <c r="AD19" s="149"/>
      <c r="AE19" s="149" t="s">
        <v>92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50">
        <v>10</v>
      </c>
      <c r="B20" s="156" t="s">
        <v>112</v>
      </c>
      <c r="C20" s="182" t="s">
        <v>113</v>
      </c>
      <c r="D20" s="158" t="s">
        <v>100</v>
      </c>
      <c r="E20" s="164">
        <v>1.8</v>
      </c>
      <c r="F20" s="166"/>
      <c r="G20" s="166"/>
      <c r="H20" s="166">
        <v>0</v>
      </c>
      <c r="I20" s="166">
        <f>ROUND(E20*H20,2)</f>
        <v>0</v>
      </c>
      <c r="J20" s="166">
        <v>1796</v>
      </c>
      <c r="K20" s="166">
        <f>ROUND(E20*J20,2)</f>
        <v>3232.8</v>
      </c>
      <c r="L20" s="166">
        <v>21</v>
      </c>
      <c r="M20" s="166">
        <f>G20*(1+L20/100)</f>
        <v>0</v>
      </c>
      <c r="N20" s="159">
        <v>0</v>
      </c>
      <c r="O20" s="159">
        <f>ROUND(E20*N20,5)</f>
        <v>0</v>
      </c>
      <c r="P20" s="159">
        <v>0</v>
      </c>
      <c r="Q20" s="159">
        <f>ROUND(E20*P20,5)</f>
        <v>0</v>
      </c>
      <c r="R20" s="159"/>
      <c r="S20" s="159"/>
      <c r="T20" s="160">
        <v>1.7509999999999999</v>
      </c>
      <c r="U20" s="159">
        <f>ROUND(E20*T20,2)</f>
        <v>3.15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 t="s">
        <v>97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51" t="s">
        <v>89</v>
      </c>
      <c r="B21" s="157" t="s">
        <v>58</v>
      </c>
      <c r="C21" s="183" t="s">
        <v>59</v>
      </c>
      <c r="D21" s="161"/>
      <c r="E21" s="165"/>
      <c r="F21" s="167"/>
      <c r="G21" s="167">
        <f>SUMIF(AE22:AE29,"&lt;&gt;NOR",G22:G29)</f>
        <v>0</v>
      </c>
      <c r="H21" s="167"/>
      <c r="I21" s="167">
        <f>SUM(I22:I29)</f>
        <v>16064.669999999998</v>
      </c>
      <c r="J21" s="167"/>
      <c r="K21" s="167">
        <f>SUM(K22:K29)</f>
        <v>63675.75</v>
      </c>
      <c r="L21" s="167"/>
      <c r="M21" s="167">
        <f>SUM(M22:M29)</f>
        <v>0</v>
      </c>
      <c r="N21" s="162"/>
      <c r="O21" s="162">
        <f>SUM(O22:O29)</f>
        <v>0.26771</v>
      </c>
      <c r="P21" s="162"/>
      <c r="Q21" s="162">
        <f>SUM(Q22:Q29)</f>
        <v>0</v>
      </c>
      <c r="R21" s="162"/>
      <c r="S21" s="162"/>
      <c r="T21" s="163"/>
      <c r="U21" s="162">
        <f>SUM(U22:U29)</f>
        <v>46.969999999999992</v>
      </c>
      <c r="AE21" t="s">
        <v>90</v>
      </c>
    </row>
    <row r="22" spans="1:60" outlineLevel="1" x14ac:dyDescent="0.2">
      <c r="A22" s="150">
        <v>11</v>
      </c>
      <c r="B22" s="156" t="s">
        <v>114</v>
      </c>
      <c r="C22" s="182" t="s">
        <v>115</v>
      </c>
      <c r="D22" s="158" t="s">
        <v>111</v>
      </c>
      <c r="E22" s="164">
        <v>30</v>
      </c>
      <c r="F22" s="166"/>
      <c r="G22" s="166"/>
      <c r="H22" s="166">
        <v>177.02</v>
      </c>
      <c r="I22" s="166">
        <f t="shared" ref="I22:I29" si="0">ROUND(E22*H22,2)</f>
        <v>5310.6</v>
      </c>
      <c r="J22" s="166">
        <v>518.98</v>
      </c>
      <c r="K22" s="166">
        <f t="shared" ref="K22:K29" si="1">ROUND(E22*J22,2)</f>
        <v>15569.4</v>
      </c>
      <c r="L22" s="166">
        <v>21</v>
      </c>
      <c r="M22" s="166">
        <f t="shared" ref="M22:M29" si="2">G22*(1+L22/100)</f>
        <v>0</v>
      </c>
      <c r="N22" s="159">
        <v>3.0799999999999998E-3</v>
      </c>
      <c r="O22" s="159">
        <f t="shared" ref="O22:O29" si="3">ROUND(E22*N22,5)</f>
        <v>9.2399999999999996E-2</v>
      </c>
      <c r="P22" s="159">
        <v>0</v>
      </c>
      <c r="Q22" s="159">
        <f t="shared" ref="Q22:Q29" si="4">ROUND(E22*P22,5)</f>
        <v>0</v>
      </c>
      <c r="R22" s="159"/>
      <c r="S22" s="159"/>
      <c r="T22" s="160">
        <v>0.57499999999999996</v>
      </c>
      <c r="U22" s="159">
        <f t="shared" ref="U22:U29" si="5">ROUND(E22*T22,2)</f>
        <v>17.25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 t="s">
        <v>97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0">
        <v>12</v>
      </c>
      <c r="B23" s="156" t="s">
        <v>116</v>
      </c>
      <c r="C23" s="182" t="s">
        <v>117</v>
      </c>
      <c r="D23" s="158" t="s">
        <v>111</v>
      </c>
      <c r="E23" s="164">
        <v>12</v>
      </c>
      <c r="F23" s="166"/>
      <c r="G23" s="166"/>
      <c r="H23" s="166">
        <v>143.06</v>
      </c>
      <c r="I23" s="166">
        <f t="shared" si="0"/>
        <v>1716.72</v>
      </c>
      <c r="J23" s="166">
        <v>1044.94</v>
      </c>
      <c r="K23" s="166">
        <f t="shared" si="1"/>
        <v>12539.28</v>
      </c>
      <c r="L23" s="166">
        <v>21</v>
      </c>
      <c r="M23" s="166">
        <f t="shared" si="2"/>
        <v>0</v>
      </c>
      <c r="N23" s="159">
        <v>1.9300000000000001E-3</v>
      </c>
      <c r="O23" s="159">
        <f t="shared" si="3"/>
        <v>2.316E-2</v>
      </c>
      <c r="P23" s="159">
        <v>0</v>
      </c>
      <c r="Q23" s="159">
        <f t="shared" si="4"/>
        <v>0</v>
      </c>
      <c r="R23" s="159"/>
      <c r="S23" s="159"/>
      <c r="T23" s="160">
        <v>0.25069999999999998</v>
      </c>
      <c r="U23" s="159">
        <f t="shared" si="5"/>
        <v>3.01</v>
      </c>
      <c r="V23" s="149"/>
      <c r="W23" s="149"/>
      <c r="X23" s="149"/>
      <c r="Y23" s="149"/>
      <c r="Z23" s="149"/>
      <c r="AA23" s="149"/>
      <c r="AB23" s="149"/>
      <c r="AC23" s="149"/>
      <c r="AD23" s="149"/>
      <c r="AE23" s="149" t="s">
        <v>97</v>
      </c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0">
        <v>13</v>
      </c>
      <c r="B24" s="156" t="s">
        <v>118</v>
      </c>
      <c r="C24" s="182" t="s">
        <v>119</v>
      </c>
      <c r="D24" s="158" t="s">
        <v>111</v>
      </c>
      <c r="E24" s="164">
        <v>13</v>
      </c>
      <c r="F24" s="166"/>
      <c r="G24" s="166"/>
      <c r="H24" s="166">
        <v>135.81</v>
      </c>
      <c r="I24" s="166">
        <f t="shared" si="0"/>
        <v>1765.53</v>
      </c>
      <c r="J24" s="166">
        <v>382.19</v>
      </c>
      <c r="K24" s="166">
        <f t="shared" si="1"/>
        <v>4968.47</v>
      </c>
      <c r="L24" s="166">
        <v>21</v>
      </c>
      <c r="M24" s="166">
        <f t="shared" si="2"/>
        <v>0</v>
      </c>
      <c r="N24" s="159">
        <v>2.9299999999999999E-3</v>
      </c>
      <c r="O24" s="159">
        <f t="shared" si="3"/>
        <v>3.8089999999999999E-2</v>
      </c>
      <c r="P24" s="159">
        <v>0</v>
      </c>
      <c r="Q24" s="159">
        <f t="shared" si="4"/>
        <v>0</v>
      </c>
      <c r="R24" s="159"/>
      <c r="S24" s="159"/>
      <c r="T24" s="160">
        <v>0.5645</v>
      </c>
      <c r="U24" s="159">
        <f t="shared" si="5"/>
        <v>7.34</v>
      </c>
      <c r="V24" s="149"/>
      <c r="W24" s="149"/>
      <c r="X24" s="149"/>
      <c r="Y24" s="149"/>
      <c r="Z24" s="149"/>
      <c r="AA24" s="149"/>
      <c r="AB24" s="149"/>
      <c r="AC24" s="149"/>
      <c r="AD24" s="149"/>
      <c r="AE24" s="149" t="s">
        <v>97</v>
      </c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0">
        <v>14</v>
      </c>
      <c r="B25" s="156" t="s">
        <v>120</v>
      </c>
      <c r="C25" s="182" t="s">
        <v>121</v>
      </c>
      <c r="D25" s="158" t="s">
        <v>111</v>
      </c>
      <c r="E25" s="164">
        <v>30</v>
      </c>
      <c r="F25" s="166"/>
      <c r="G25" s="166"/>
      <c r="H25" s="166">
        <v>83.34</v>
      </c>
      <c r="I25" s="166">
        <f t="shared" si="0"/>
        <v>2500.1999999999998</v>
      </c>
      <c r="J25" s="166">
        <v>171.66</v>
      </c>
      <c r="K25" s="166">
        <f t="shared" si="1"/>
        <v>5149.8</v>
      </c>
      <c r="L25" s="166">
        <v>21</v>
      </c>
      <c r="M25" s="166">
        <f t="shared" si="2"/>
        <v>0</v>
      </c>
      <c r="N25" s="159">
        <v>1.33E-3</v>
      </c>
      <c r="O25" s="159">
        <f t="shared" si="3"/>
        <v>3.9899999999999998E-2</v>
      </c>
      <c r="P25" s="159">
        <v>0</v>
      </c>
      <c r="Q25" s="159">
        <f t="shared" si="4"/>
        <v>0</v>
      </c>
      <c r="R25" s="159"/>
      <c r="S25" s="159"/>
      <c r="T25" s="160">
        <v>5.2900000000000003E-2</v>
      </c>
      <c r="U25" s="159">
        <f t="shared" si="5"/>
        <v>1.59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 t="s">
        <v>97</v>
      </c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0">
        <v>15</v>
      </c>
      <c r="B26" s="156" t="s">
        <v>122</v>
      </c>
      <c r="C26" s="182" t="s">
        <v>123</v>
      </c>
      <c r="D26" s="158" t="s">
        <v>111</v>
      </c>
      <c r="E26" s="164">
        <v>12</v>
      </c>
      <c r="F26" s="166"/>
      <c r="G26" s="166"/>
      <c r="H26" s="166">
        <v>162.86000000000001</v>
      </c>
      <c r="I26" s="166">
        <f t="shared" si="0"/>
        <v>1954.32</v>
      </c>
      <c r="J26" s="166">
        <v>521.14</v>
      </c>
      <c r="K26" s="166">
        <f t="shared" si="1"/>
        <v>6253.68</v>
      </c>
      <c r="L26" s="166">
        <v>21</v>
      </c>
      <c r="M26" s="166">
        <f t="shared" si="2"/>
        <v>0</v>
      </c>
      <c r="N26" s="159">
        <v>2.63E-3</v>
      </c>
      <c r="O26" s="159">
        <f t="shared" si="3"/>
        <v>3.1559999999999998E-2</v>
      </c>
      <c r="P26" s="159">
        <v>0</v>
      </c>
      <c r="Q26" s="159">
        <f t="shared" si="4"/>
        <v>0</v>
      </c>
      <c r="R26" s="159"/>
      <c r="S26" s="159"/>
      <c r="T26" s="160">
        <v>0.54305000000000003</v>
      </c>
      <c r="U26" s="159">
        <f t="shared" si="5"/>
        <v>6.52</v>
      </c>
      <c r="V26" s="149"/>
      <c r="W26" s="149"/>
      <c r="X26" s="149"/>
      <c r="Y26" s="149"/>
      <c r="Z26" s="149"/>
      <c r="AA26" s="149"/>
      <c r="AB26" s="149"/>
      <c r="AC26" s="149"/>
      <c r="AD26" s="149"/>
      <c r="AE26" s="149" t="s">
        <v>97</v>
      </c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0">
        <v>16</v>
      </c>
      <c r="B27" s="156" t="s">
        <v>124</v>
      </c>
      <c r="C27" s="182" t="s">
        <v>125</v>
      </c>
      <c r="D27" s="158" t="s">
        <v>111</v>
      </c>
      <c r="E27" s="164">
        <v>15</v>
      </c>
      <c r="F27" s="166"/>
      <c r="G27" s="166"/>
      <c r="H27" s="166">
        <v>187.82</v>
      </c>
      <c r="I27" s="166">
        <f t="shared" si="0"/>
        <v>2817.3</v>
      </c>
      <c r="J27" s="166">
        <v>856.18000000000006</v>
      </c>
      <c r="K27" s="166">
        <f t="shared" si="1"/>
        <v>12842.7</v>
      </c>
      <c r="L27" s="166">
        <v>21</v>
      </c>
      <c r="M27" s="166">
        <f t="shared" si="2"/>
        <v>0</v>
      </c>
      <c r="N27" s="159">
        <v>2.8400000000000001E-3</v>
      </c>
      <c r="O27" s="159">
        <f t="shared" si="3"/>
        <v>4.2599999999999999E-2</v>
      </c>
      <c r="P27" s="159">
        <v>0</v>
      </c>
      <c r="Q27" s="159">
        <f t="shared" si="4"/>
        <v>0</v>
      </c>
      <c r="R27" s="159"/>
      <c r="S27" s="159"/>
      <c r="T27" s="160">
        <v>0.26450000000000001</v>
      </c>
      <c r="U27" s="159">
        <f t="shared" si="5"/>
        <v>3.97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 t="s">
        <v>97</v>
      </c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0">
        <v>17</v>
      </c>
      <c r="B28" s="156" t="s">
        <v>126</v>
      </c>
      <c r="C28" s="182" t="s">
        <v>127</v>
      </c>
      <c r="D28" s="158" t="s">
        <v>100</v>
      </c>
      <c r="E28" s="164">
        <v>0.52100000000000002</v>
      </c>
      <c r="F28" s="166"/>
      <c r="G28" s="166"/>
      <c r="H28" s="166">
        <v>0</v>
      </c>
      <c r="I28" s="166">
        <f t="shared" si="0"/>
        <v>0</v>
      </c>
      <c r="J28" s="166">
        <v>2496</v>
      </c>
      <c r="K28" s="166">
        <f t="shared" si="1"/>
        <v>1300.42</v>
      </c>
      <c r="L28" s="166">
        <v>21</v>
      </c>
      <c r="M28" s="166">
        <f t="shared" si="2"/>
        <v>0</v>
      </c>
      <c r="N28" s="159">
        <v>0</v>
      </c>
      <c r="O28" s="159">
        <f t="shared" si="3"/>
        <v>0</v>
      </c>
      <c r="P28" s="159">
        <v>0</v>
      </c>
      <c r="Q28" s="159">
        <f t="shared" si="4"/>
        <v>0</v>
      </c>
      <c r="R28" s="159"/>
      <c r="S28" s="159"/>
      <c r="T28" s="160">
        <v>4.7370000000000001</v>
      </c>
      <c r="U28" s="159">
        <f t="shared" si="5"/>
        <v>2.4700000000000002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 t="s">
        <v>97</v>
      </c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0">
        <v>18</v>
      </c>
      <c r="B29" s="156" t="s">
        <v>128</v>
      </c>
      <c r="C29" s="182" t="s">
        <v>129</v>
      </c>
      <c r="D29" s="158" t="s">
        <v>130</v>
      </c>
      <c r="E29" s="164">
        <v>1</v>
      </c>
      <c r="F29" s="166"/>
      <c r="G29" s="166"/>
      <c r="H29" s="166">
        <v>0</v>
      </c>
      <c r="I29" s="166">
        <f t="shared" si="0"/>
        <v>0</v>
      </c>
      <c r="J29" s="166">
        <v>5052</v>
      </c>
      <c r="K29" s="166">
        <f t="shared" si="1"/>
        <v>5052</v>
      </c>
      <c r="L29" s="166">
        <v>21</v>
      </c>
      <c r="M29" s="166">
        <f t="shared" si="2"/>
        <v>0</v>
      </c>
      <c r="N29" s="159">
        <v>0</v>
      </c>
      <c r="O29" s="159">
        <f t="shared" si="3"/>
        <v>0</v>
      </c>
      <c r="P29" s="159">
        <v>0</v>
      </c>
      <c r="Q29" s="159">
        <f t="shared" si="4"/>
        <v>0</v>
      </c>
      <c r="R29" s="159"/>
      <c r="S29" s="159"/>
      <c r="T29" s="160">
        <v>4.82</v>
      </c>
      <c r="U29" s="159">
        <f t="shared" si="5"/>
        <v>4.82</v>
      </c>
      <c r="V29" s="149"/>
      <c r="W29" s="149"/>
      <c r="X29" s="149"/>
      <c r="Y29" s="149"/>
      <c r="Z29" s="149"/>
      <c r="AA29" s="149"/>
      <c r="AB29" s="149"/>
      <c r="AC29" s="149"/>
      <c r="AD29" s="149"/>
      <c r="AE29" s="149" t="s">
        <v>97</v>
      </c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51" t="s">
        <v>89</v>
      </c>
      <c r="B30" s="157" t="s">
        <v>60</v>
      </c>
      <c r="C30" s="183" t="s">
        <v>61</v>
      </c>
      <c r="D30" s="161"/>
      <c r="E30" s="165"/>
      <c r="F30" s="167"/>
      <c r="G30" s="167">
        <f>SUMIF(AE31:AE52,"&lt;&gt;NOR",G31:G52)</f>
        <v>0</v>
      </c>
      <c r="H30" s="167"/>
      <c r="I30" s="167">
        <f>SUM(I31:I52)</f>
        <v>199551.80000000002</v>
      </c>
      <c r="J30" s="167"/>
      <c r="K30" s="167">
        <f>SUM(K31:K52)</f>
        <v>123881</v>
      </c>
      <c r="L30" s="167"/>
      <c r="M30" s="167">
        <f>SUM(M31:M52)</f>
        <v>0</v>
      </c>
      <c r="N30" s="162"/>
      <c r="O30" s="162">
        <f>SUM(O31:O52)</f>
        <v>9.5000000000000015E-2</v>
      </c>
      <c r="P30" s="162"/>
      <c r="Q30" s="162">
        <f>SUM(Q31:Q52)</f>
        <v>12.864000000000001</v>
      </c>
      <c r="R30" s="162"/>
      <c r="S30" s="162"/>
      <c r="T30" s="163"/>
      <c r="U30" s="162">
        <f>SUM(U31:U52)</f>
        <v>197.09999999999994</v>
      </c>
      <c r="AE30" t="s">
        <v>90</v>
      </c>
    </row>
    <row r="31" spans="1:60" outlineLevel="1" x14ac:dyDescent="0.2">
      <c r="A31" s="150">
        <v>19</v>
      </c>
      <c r="B31" s="156" t="s">
        <v>131</v>
      </c>
      <c r="C31" s="182" t="s">
        <v>132</v>
      </c>
      <c r="D31" s="158" t="s">
        <v>108</v>
      </c>
      <c r="E31" s="164">
        <v>192</v>
      </c>
      <c r="F31" s="166"/>
      <c r="G31" s="166"/>
      <c r="H31" s="166">
        <v>0</v>
      </c>
      <c r="I31" s="166">
        <f t="shared" ref="I31:I52" si="6">ROUND(E31*H31,2)</f>
        <v>0</v>
      </c>
      <c r="J31" s="166">
        <v>126</v>
      </c>
      <c r="K31" s="166">
        <f t="shared" ref="K31:K52" si="7">ROUND(E31*J31,2)</f>
        <v>24192</v>
      </c>
      <c r="L31" s="166">
        <v>21</v>
      </c>
      <c r="M31" s="166">
        <f t="shared" ref="M31:M52" si="8">G31*(1+L31/100)</f>
        <v>0</v>
      </c>
      <c r="N31" s="159">
        <v>0</v>
      </c>
      <c r="O31" s="159">
        <f t="shared" ref="O31:O52" si="9">ROUND(E31*N31,5)</f>
        <v>0</v>
      </c>
      <c r="P31" s="159">
        <v>6.7000000000000004E-2</v>
      </c>
      <c r="Q31" s="159">
        <f t="shared" ref="Q31:Q52" si="10">ROUND(E31*P31,5)</f>
        <v>12.864000000000001</v>
      </c>
      <c r="R31" s="159"/>
      <c r="S31" s="159"/>
      <c r="T31" s="160">
        <v>0.21099999999999999</v>
      </c>
      <c r="U31" s="159">
        <f t="shared" ref="U31:U52" si="11">ROUND(E31*T31,2)</f>
        <v>40.51</v>
      </c>
      <c r="V31" s="149"/>
      <c r="W31" s="149"/>
      <c r="X31" s="149"/>
      <c r="Y31" s="149"/>
      <c r="Z31" s="149"/>
      <c r="AA31" s="149"/>
      <c r="AB31" s="149"/>
      <c r="AC31" s="149"/>
      <c r="AD31" s="149"/>
      <c r="AE31" s="149" t="s">
        <v>97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0">
        <v>20</v>
      </c>
      <c r="B32" s="156" t="s">
        <v>133</v>
      </c>
      <c r="C32" s="182" t="s">
        <v>134</v>
      </c>
      <c r="D32" s="158" t="s">
        <v>100</v>
      </c>
      <c r="E32" s="164">
        <v>8.6</v>
      </c>
      <c r="F32" s="166"/>
      <c r="G32" s="166"/>
      <c r="H32" s="166">
        <v>0</v>
      </c>
      <c r="I32" s="166">
        <f t="shared" si="6"/>
        <v>0</v>
      </c>
      <c r="J32" s="166">
        <v>1752</v>
      </c>
      <c r="K32" s="166">
        <f t="shared" si="7"/>
        <v>15067.2</v>
      </c>
      <c r="L32" s="166">
        <v>21</v>
      </c>
      <c r="M32" s="166">
        <f t="shared" si="8"/>
        <v>0</v>
      </c>
      <c r="N32" s="159">
        <v>0</v>
      </c>
      <c r="O32" s="159">
        <f t="shared" si="9"/>
        <v>0</v>
      </c>
      <c r="P32" s="159">
        <v>0</v>
      </c>
      <c r="Q32" s="159">
        <f t="shared" si="10"/>
        <v>0</v>
      </c>
      <c r="R32" s="159"/>
      <c r="S32" s="159"/>
      <c r="T32" s="160">
        <v>0.49</v>
      </c>
      <c r="U32" s="159">
        <f t="shared" si="11"/>
        <v>4.21</v>
      </c>
      <c r="V32" s="149"/>
      <c r="W32" s="149"/>
      <c r="X32" s="149"/>
      <c r="Y32" s="149"/>
      <c r="Z32" s="149"/>
      <c r="AA32" s="149"/>
      <c r="AB32" s="149"/>
      <c r="AC32" s="149"/>
      <c r="AD32" s="149"/>
      <c r="AE32" s="149" t="s">
        <v>97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50">
        <v>21</v>
      </c>
      <c r="B33" s="156" t="s">
        <v>135</v>
      </c>
      <c r="C33" s="182" t="s">
        <v>136</v>
      </c>
      <c r="D33" s="158" t="s">
        <v>108</v>
      </c>
      <c r="E33" s="164">
        <v>193</v>
      </c>
      <c r="F33" s="166"/>
      <c r="G33" s="166"/>
      <c r="H33" s="166">
        <v>34.9</v>
      </c>
      <c r="I33" s="166">
        <f t="shared" si="6"/>
        <v>6735.7</v>
      </c>
      <c r="J33" s="166">
        <v>67.099999999999994</v>
      </c>
      <c r="K33" s="166">
        <f t="shared" si="7"/>
        <v>12950.3</v>
      </c>
      <c r="L33" s="166">
        <v>21</v>
      </c>
      <c r="M33" s="166">
        <f t="shared" si="8"/>
        <v>0</v>
      </c>
      <c r="N33" s="159">
        <v>2.0000000000000001E-4</v>
      </c>
      <c r="O33" s="159">
        <f t="shared" si="9"/>
        <v>3.8600000000000002E-2</v>
      </c>
      <c r="P33" s="159">
        <v>0</v>
      </c>
      <c r="Q33" s="159">
        <f t="shared" si="10"/>
        <v>0</v>
      </c>
      <c r="R33" s="159"/>
      <c r="S33" s="159"/>
      <c r="T33" s="160">
        <v>0.14000000000000001</v>
      </c>
      <c r="U33" s="159">
        <f t="shared" si="11"/>
        <v>27.02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 t="s">
        <v>97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0">
        <v>22</v>
      </c>
      <c r="B34" s="156" t="s">
        <v>137</v>
      </c>
      <c r="C34" s="182" t="s">
        <v>138</v>
      </c>
      <c r="D34" s="158" t="s">
        <v>108</v>
      </c>
      <c r="E34" s="164">
        <v>222</v>
      </c>
      <c r="F34" s="166"/>
      <c r="G34" s="166"/>
      <c r="H34" s="166">
        <v>50</v>
      </c>
      <c r="I34" s="166">
        <f t="shared" si="6"/>
        <v>11100</v>
      </c>
      <c r="J34" s="166">
        <v>0</v>
      </c>
      <c r="K34" s="166">
        <f t="shared" si="7"/>
        <v>0</v>
      </c>
      <c r="L34" s="166">
        <v>21</v>
      </c>
      <c r="M34" s="166">
        <f t="shared" si="8"/>
        <v>0</v>
      </c>
      <c r="N34" s="159">
        <v>1.4999999999999999E-4</v>
      </c>
      <c r="O34" s="159">
        <f t="shared" si="9"/>
        <v>3.3300000000000003E-2</v>
      </c>
      <c r="P34" s="159">
        <v>0</v>
      </c>
      <c r="Q34" s="159">
        <f t="shared" si="10"/>
        <v>0</v>
      </c>
      <c r="R34" s="159"/>
      <c r="S34" s="159"/>
      <c r="T34" s="160">
        <v>0</v>
      </c>
      <c r="U34" s="159">
        <f t="shared" si="11"/>
        <v>0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 t="s">
        <v>92</v>
      </c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0">
        <v>23</v>
      </c>
      <c r="B35" s="156" t="s">
        <v>139</v>
      </c>
      <c r="C35" s="182" t="s">
        <v>140</v>
      </c>
      <c r="D35" s="158" t="s">
        <v>108</v>
      </c>
      <c r="E35" s="164">
        <v>193</v>
      </c>
      <c r="F35" s="166"/>
      <c r="G35" s="166"/>
      <c r="H35" s="166">
        <v>0</v>
      </c>
      <c r="I35" s="166">
        <f t="shared" si="6"/>
        <v>0</v>
      </c>
      <c r="J35" s="166">
        <v>168</v>
      </c>
      <c r="K35" s="166">
        <f t="shared" si="7"/>
        <v>32424</v>
      </c>
      <c r="L35" s="166">
        <v>21</v>
      </c>
      <c r="M35" s="166">
        <f t="shared" si="8"/>
        <v>0</v>
      </c>
      <c r="N35" s="159">
        <v>0</v>
      </c>
      <c r="O35" s="159">
        <f t="shared" si="9"/>
        <v>0</v>
      </c>
      <c r="P35" s="159">
        <v>0</v>
      </c>
      <c r="Q35" s="159">
        <f t="shared" si="10"/>
        <v>0</v>
      </c>
      <c r="R35" s="159"/>
      <c r="S35" s="159"/>
      <c r="T35" s="160">
        <v>0.40300000000000002</v>
      </c>
      <c r="U35" s="159">
        <f t="shared" si="11"/>
        <v>77.78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 t="s">
        <v>97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50">
        <v>24</v>
      </c>
      <c r="B36" s="156" t="s">
        <v>141</v>
      </c>
      <c r="C36" s="182" t="s">
        <v>142</v>
      </c>
      <c r="D36" s="158" t="s">
        <v>111</v>
      </c>
      <c r="E36" s="164">
        <v>15</v>
      </c>
      <c r="F36" s="166"/>
      <c r="G36" s="166"/>
      <c r="H36" s="166">
        <v>0</v>
      </c>
      <c r="I36" s="166">
        <f t="shared" si="6"/>
        <v>0</v>
      </c>
      <c r="J36" s="166">
        <v>256</v>
      </c>
      <c r="K36" s="166">
        <f t="shared" si="7"/>
        <v>3840</v>
      </c>
      <c r="L36" s="166">
        <v>21</v>
      </c>
      <c r="M36" s="166">
        <f t="shared" si="8"/>
        <v>0</v>
      </c>
      <c r="N36" s="159">
        <v>0</v>
      </c>
      <c r="O36" s="159">
        <f t="shared" si="9"/>
        <v>0</v>
      </c>
      <c r="P36" s="159">
        <v>0</v>
      </c>
      <c r="Q36" s="159">
        <f t="shared" si="10"/>
        <v>0</v>
      </c>
      <c r="R36" s="159"/>
      <c r="S36" s="159"/>
      <c r="T36" s="160">
        <v>0.35</v>
      </c>
      <c r="U36" s="159">
        <f t="shared" si="11"/>
        <v>5.25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 t="s">
        <v>97</v>
      </c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0">
        <v>25</v>
      </c>
      <c r="B37" s="156" t="s">
        <v>143</v>
      </c>
      <c r="C37" s="182" t="s">
        <v>144</v>
      </c>
      <c r="D37" s="158" t="s">
        <v>111</v>
      </c>
      <c r="E37" s="164">
        <v>26</v>
      </c>
      <c r="F37" s="166"/>
      <c r="G37" s="166"/>
      <c r="H37" s="166">
        <v>0</v>
      </c>
      <c r="I37" s="166">
        <f t="shared" si="6"/>
        <v>0</v>
      </c>
      <c r="J37" s="166">
        <v>513</v>
      </c>
      <c r="K37" s="166">
        <f t="shared" si="7"/>
        <v>13338</v>
      </c>
      <c r="L37" s="166">
        <v>21</v>
      </c>
      <c r="M37" s="166">
        <f t="shared" si="8"/>
        <v>0</v>
      </c>
      <c r="N37" s="159">
        <v>0</v>
      </c>
      <c r="O37" s="159">
        <f t="shared" si="9"/>
        <v>0</v>
      </c>
      <c r="P37" s="159">
        <v>0</v>
      </c>
      <c r="Q37" s="159">
        <f t="shared" si="10"/>
        <v>0</v>
      </c>
      <c r="R37" s="159"/>
      <c r="S37" s="159"/>
      <c r="T37" s="160">
        <v>0.7</v>
      </c>
      <c r="U37" s="159">
        <f t="shared" si="11"/>
        <v>18.2</v>
      </c>
      <c r="V37" s="149"/>
      <c r="W37" s="149"/>
      <c r="X37" s="149"/>
      <c r="Y37" s="149"/>
      <c r="Z37" s="149"/>
      <c r="AA37" s="149"/>
      <c r="AB37" s="149"/>
      <c r="AC37" s="149"/>
      <c r="AD37" s="149"/>
      <c r="AE37" s="149" t="s">
        <v>97</v>
      </c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0">
        <v>26</v>
      </c>
      <c r="B38" s="156" t="s">
        <v>145</v>
      </c>
      <c r="C38" s="182" t="s">
        <v>146</v>
      </c>
      <c r="D38" s="158" t="s">
        <v>147</v>
      </c>
      <c r="E38" s="164">
        <v>2220</v>
      </c>
      <c r="F38" s="166"/>
      <c r="G38" s="166"/>
      <c r="H38" s="166">
        <v>50</v>
      </c>
      <c r="I38" s="166">
        <f t="shared" si="6"/>
        <v>111000</v>
      </c>
      <c r="J38" s="166">
        <v>0</v>
      </c>
      <c r="K38" s="166">
        <f t="shared" si="7"/>
        <v>0</v>
      </c>
      <c r="L38" s="166">
        <v>21</v>
      </c>
      <c r="M38" s="166">
        <f t="shared" si="8"/>
        <v>0</v>
      </c>
      <c r="N38" s="159">
        <v>0</v>
      </c>
      <c r="O38" s="159">
        <f t="shared" si="9"/>
        <v>0</v>
      </c>
      <c r="P38" s="159">
        <v>0</v>
      </c>
      <c r="Q38" s="159">
        <f t="shared" si="10"/>
        <v>0</v>
      </c>
      <c r="R38" s="159"/>
      <c r="S38" s="159"/>
      <c r="T38" s="160">
        <v>0</v>
      </c>
      <c r="U38" s="159">
        <f t="shared" si="11"/>
        <v>0</v>
      </c>
      <c r="V38" s="149"/>
      <c r="W38" s="149"/>
      <c r="X38" s="149"/>
      <c r="Y38" s="149"/>
      <c r="Z38" s="149"/>
      <c r="AA38" s="149"/>
      <c r="AB38" s="149"/>
      <c r="AC38" s="149"/>
      <c r="AD38" s="149"/>
      <c r="AE38" s="149" t="s">
        <v>92</v>
      </c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0">
        <v>27</v>
      </c>
      <c r="B39" s="156" t="s">
        <v>148</v>
      </c>
      <c r="C39" s="182" t="s">
        <v>149</v>
      </c>
      <c r="D39" s="158" t="s">
        <v>147</v>
      </c>
      <c r="E39" s="164">
        <v>60</v>
      </c>
      <c r="F39" s="166"/>
      <c r="G39" s="166"/>
      <c r="H39" s="166">
        <v>448</v>
      </c>
      <c r="I39" s="166">
        <f t="shared" si="6"/>
        <v>26880</v>
      </c>
      <c r="J39" s="166">
        <v>0</v>
      </c>
      <c r="K39" s="166">
        <f t="shared" si="7"/>
        <v>0</v>
      </c>
      <c r="L39" s="166">
        <v>21</v>
      </c>
      <c r="M39" s="166">
        <f t="shared" si="8"/>
        <v>0</v>
      </c>
      <c r="N39" s="159">
        <v>0</v>
      </c>
      <c r="O39" s="159">
        <f t="shared" si="9"/>
        <v>0</v>
      </c>
      <c r="P39" s="159">
        <v>0</v>
      </c>
      <c r="Q39" s="159">
        <f t="shared" si="10"/>
        <v>0</v>
      </c>
      <c r="R39" s="159"/>
      <c r="S39" s="159"/>
      <c r="T39" s="160">
        <v>0</v>
      </c>
      <c r="U39" s="159">
        <f t="shared" si="11"/>
        <v>0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 t="s">
        <v>92</v>
      </c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0">
        <v>28</v>
      </c>
      <c r="B40" s="156" t="s">
        <v>150</v>
      </c>
      <c r="C40" s="182" t="s">
        <v>151</v>
      </c>
      <c r="D40" s="158" t="s">
        <v>147</v>
      </c>
      <c r="E40" s="164">
        <v>45</v>
      </c>
      <c r="F40" s="166"/>
      <c r="G40" s="166"/>
      <c r="H40" s="166">
        <v>194</v>
      </c>
      <c r="I40" s="166">
        <f t="shared" si="6"/>
        <v>8730</v>
      </c>
      <c r="J40" s="166">
        <v>0</v>
      </c>
      <c r="K40" s="166">
        <f t="shared" si="7"/>
        <v>0</v>
      </c>
      <c r="L40" s="166">
        <v>21</v>
      </c>
      <c r="M40" s="166">
        <f t="shared" si="8"/>
        <v>0</v>
      </c>
      <c r="N40" s="159">
        <v>0</v>
      </c>
      <c r="O40" s="159">
        <f t="shared" si="9"/>
        <v>0</v>
      </c>
      <c r="P40" s="159">
        <v>0</v>
      </c>
      <c r="Q40" s="159">
        <f t="shared" si="10"/>
        <v>0</v>
      </c>
      <c r="R40" s="159"/>
      <c r="S40" s="159"/>
      <c r="T40" s="160">
        <v>0</v>
      </c>
      <c r="U40" s="159">
        <f t="shared" si="11"/>
        <v>0</v>
      </c>
      <c r="V40" s="149"/>
      <c r="W40" s="149"/>
      <c r="X40" s="149"/>
      <c r="Y40" s="149"/>
      <c r="Z40" s="149"/>
      <c r="AA40" s="149"/>
      <c r="AB40" s="149"/>
      <c r="AC40" s="149"/>
      <c r="AD40" s="149"/>
      <c r="AE40" s="149" t="s">
        <v>92</v>
      </c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0">
        <v>29</v>
      </c>
      <c r="B41" s="156" t="s">
        <v>152</v>
      </c>
      <c r="C41" s="182" t="s">
        <v>153</v>
      </c>
      <c r="D41" s="158" t="s">
        <v>147</v>
      </c>
      <c r="E41" s="164">
        <v>45</v>
      </c>
      <c r="F41" s="166"/>
      <c r="G41" s="166"/>
      <c r="H41" s="166">
        <v>8</v>
      </c>
      <c r="I41" s="166">
        <f t="shared" si="6"/>
        <v>360</v>
      </c>
      <c r="J41" s="166">
        <v>0</v>
      </c>
      <c r="K41" s="166">
        <f t="shared" si="7"/>
        <v>0</v>
      </c>
      <c r="L41" s="166">
        <v>21</v>
      </c>
      <c r="M41" s="166">
        <f t="shared" si="8"/>
        <v>0</v>
      </c>
      <c r="N41" s="159">
        <v>0</v>
      </c>
      <c r="O41" s="159">
        <f t="shared" si="9"/>
        <v>0</v>
      </c>
      <c r="P41" s="159">
        <v>0</v>
      </c>
      <c r="Q41" s="159">
        <f t="shared" si="10"/>
        <v>0</v>
      </c>
      <c r="R41" s="159"/>
      <c r="S41" s="159"/>
      <c r="T41" s="160">
        <v>0</v>
      </c>
      <c r="U41" s="159">
        <f t="shared" si="11"/>
        <v>0</v>
      </c>
      <c r="V41" s="149"/>
      <c r="W41" s="149"/>
      <c r="X41" s="149"/>
      <c r="Y41" s="149"/>
      <c r="Z41" s="149"/>
      <c r="AA41" s="149"/>
      <c r="AB41" s="149"/>
      <c r="AC41" s="149"/>
      <c r="AD41" s="149"/>
      <c r="AE41" s="149" t="s">
        <v>92</v>
      </c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0">
        <v>30</v>
      </c>
      <c r="B42" s="156" t="s">
        <v>154</v>
      </c>
      <c r="C42" s="182" t="s">
        <v>155</v>
      </c>
      <c r="D42" s="158" t="s">
        <v>147</v>
      </c>
      <c r="E42" s="164">
        <v>39</v>
      </c>
      <c r="F42" s="166"/>
      <c r="G42" s="166"/>
      <c r="H42" s="166">
        <v>293</v>
      </c>
      <c r="I42" s="166">
        <f t="shared" si="6"/>
        <v>11427</v>
      </c>
      <c r="J42" s="166">
        <v>0</v>
      </c>
      <c r="K42" s="166">
        <f t="shared" si="7"/>
        <v>0</v>
      </c>
      <c r="L42" s="166">
        <v>21</v>
      </c>
      <c r="M42" s="166">
        <f t="shared" si="8"/>
        <v>0</v>
      </c>
      <c r="N42" s="159">
        <v>0</v>
      </c>
      <c r="O42" s="159">
        <f t="shared" si="9"/>
        <v>0</v>
      </c>
      <c r="P42" s="159">
        <v>0</v>
      </c>
      <c r="Q42" s="159">
        <f t="shared" si="10"/>
        <v>0</v>
      </c>
      <c r="R42" s="159"/>
      <c r="S42" s="159"/>
      <c r="T42" s="160">
        <v>0</v>
      </c>
      <c r="U42" s="159">
        <f t="shared" si="11"/>
        <v>0</v>
      </c>
      <c r="V42" s="149"/>
      <c r="W42" s="149"/>
      <c r="X42" s="149"/>
      <c r="Y42" s="149"/>
      <c r="Z42" s="149"/>
      <c r="AA42" s="149"/>
      <c r="AB42" s="149"/>
      <c r="AC42" s="149"/>
      <c r="AD42" s="149"/>
      <c r="AE42" s="149" t="s">
        <v>92</v>
      </c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0">
        <v>31</v>
      </c>
      <c r="B43" s="156" t="s">
        <v>156</v>
      </c>
      <c r="C43" s="182" t="s">
        <v>157</v>
      </c>
      <c r="D43" s="158" t="s">
        <v>147</v>
      </c>
      <c r="E43" s="164">
        <v>39</v>
      </c>
      <c r="F43" s="166"/>
      <c r="G43" s="166"/>
      <c r="H43" s="166">
        <v>293</v>
      </c>
      <c r="I43" s="166">
        <f t="shared" si="6"/>
        <v>11427</v>
      </c>
      <c r="J43" s="166">
        <v>0</v>
      </c>
      <c r="K43" s="166">
        <f t="shared" si="7"/>
        <v>0</v>
      </c>
      <c r="L43" s="166">
        <v>21</v>
      </c>
      <c r="M43" s="166">
        <f t="shared" si="8"/>
        <v>0</v>
      </c>
      <c r="N43" s="159">
        <v>0</v>
      </c>
      <c r="O43" s="159">
        <f t="shared" si="9"/>
        <v>0</v>
      </c>
      <c r="P43" s="159">
        <v>0</v>
      </c>
      <c r="Q43" s="159">
        <f t="shared" si="10"/>
        <v>0</v>
      </c>
      <c r="R43" s="159"/>
      <c r="S43" s="159"/>
      <c r="T43" s="160">
        <v>0</v>
      </c>
      <c r="U43" s="159">
        <f t="shared" si="11"/>
        <v>0</v>
      </c>
      <c r="V43" s="149"/>
      <c r="W43" s="149"/>
      <c r="X43" s="149"/>
      <c r="Y43" s="149"/>
      <c r="Z43" s="149"/>
      <c r="AA43" s="149"/>
      <c r="AB43" s="149"/>
      <c r="AC43" s="149"/>
      <c r="AD43" s="149"/>
      <c r="AE43" s="149" t="s">
        <v>92</v>
      </c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0">
        <v>32</v>
      </c>
      <c r="B44" s="156" t="s">
        <v>158</v>
      </c>
      <c r="C44" s="182" t="s">
        <v>159</v>
      </c>
      <c r="D44" s="158" t="s">
        <v>147</v>
      </c>
      <c r="E44" s="164">
        <v>1</v>
      </c>
      <c r="F44" s="166"/>
      <c r="G44" s="166"/>
      <c r="H44" s="166">
        <v>563</v>
      </c>
      <c r="I44" s="166">
        <f t="shared" si="6"/>
        <v>563</v>
      </c>
      <c r="J44" s="166">
        <v>0</v>
      </c>
      <c r="K44" s="166">
        <f t="shared" si="7"/>
        <v>0</v>
      </c>
      <c r="L44" s="166">
        <v>21</v>
      </c>
      <c r="M44" s="166">
        <f t="shared" si="8"/>
        <v>0</v>
      </c>
      <c r="N44" s="159">
        <v>0</v>
      </c>
      <c r="O44" s="159">
        <f t="shared" si="9"/>
        <v>0</v>
      </c>
      <c r="P44" s="159">
        <v>0</v>
      </c>
      <c r="Q44" s="159">
        <f t="shared" si="10"/>
        <v>0</v>
      </c>
      <c r="R44" s="159"/>
      <c r="S44" s="159"/>
      <c r="T44" s="160">
        <v>0</v>
      </c>
      <c r="U44" s="159">
        <f t="shared" si="11"/>
        <v>0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 t="s">
        <v>92</v>
      </c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0">
        <v>33</v>
      </c>
      <c r="B45" s="156" t="s">
        <v>160</v>
      </c>
      <c r="C45" s="182" t="s">
        <v>161</v>
      </c>
      <c r="D45" s="158" t="s">
        <v>147</v>
      </c>
      <c r="E45" s="164">
        <v>1</v>
      </c>
      <c r="F45" s="166"/>
      <c r="G45" s="166"/>
      <c r="H45" s="166">
        <v>379</v>
      </c>
      <c r="I45" s="166">
        <f t="shared" si="6"/>
        <v>379</v>
      </c>
      <c r="J45" s="166">
        <v>0</v>
      </c>
      <c r="K45" s="166">
        <f t="shared" si="7"/>
        <v>0</v>
      </c>
      <c r="L45" s="166">
        <v>21</v>
      </c>
      <c r="M45" s="166">
        <f t="shared" si="8"/>
        <v>0</v>
      </c>
      <c r="N45" s="159">
        <v>0</v>
      </c>
      <c r="O45" s="159">
        <f t="shared" si="9"/>
        <v>0</v>
      </c>
      <c r="P45" s="159">
        <v>0</v>
      </c>
      <c r="Q45" s="159">
        <f t="shared" si="10"/>
        <v>0</v>
      </c>
      <c r="R45" s="159"/>
      <c r="S45" s="159"/>
      <c r="T45" s="160">
        <v>0</v>
      </c>
      <c r="U45" s="159">
        <f t="shared" si="11"/>
        <v>0</v>
      </c>
      <c r="V45" s="149"/>
      <c r="W45" s="149"/>
      <c r="X45" s="149"/>
      <c r="Y45" s="149"/>
      <c r="Z45" s="149"/>
      <c r="AA45" s="149"/>
      <c r="AB45" s="149"/>
      <c r="AC45" s="149"/>
      <c r="AD45" s="149"/>
      <c r="AE45" s="149" t="s">
        <v>92</v>
      </c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0">
        <v>34</v>
      </c>
      <c r="B46" s="156" t="s">
        <v>162</v>
      </c>
      <c r="C46" s="182" t="s">
        <v>163</v>
      </c>
      <c r="D46" s="158" t="s">
        <v>111</v>
      </c>
      <c r="E46" s="164">
        <v>30</v>
      </c>
      <c r="F46" s="166"/>
      <c r="G46" s="166"/>
      <c r="H46" s="166">
        <v>44.5</v>
      </c>
      <c r="I46" s="166">
        <f t="shared" si="6"/>
        <v>1335</v>
      </c>
      <c r="J46" s="166">
        <v>81.5</v>
      </c>
      <c r="K46" s="166">
        <f t="shared" si="7"/>
        <v>2445</v>
      </c>
      <c r="L46" s="166">
        <v>21</v>
      </c>
      <c r="M46" s="166">
        <f t="shared" si="8"/>
        <v>0</v>
      </c>
      <c r="N46" s="159">
        <v>5.0000000000000001E-4</v>
      </c>
      <c r="O46" s="159">
        <f t="shared" si="9"/>
        <v>1.4999999999999999E-2</v>
      </c>
      <c r="P46" s="159">
        <v>0</v>
      </c>
      <c r="Q46" s="159">
        <f t="shared" si="10"/>
        <v>0</v>
      </c>
      <c r="R46" s="159"/>
      <c r="S46" s="159"/>
      <c r="T46" s="160">
        <v>0.1</v>
      </c>
      <c r="U46" s="159">
        <f t="shared" si="11"/>
        <v>3</v>
      </c>
      <c r="V46" s="149"/>
      <c r="W46" s="149"/>
      <c r="X46" s="149"/>
      <c r="Y46" s="149"/>
      <c r="Z46" s="149"/>
      <c r="AA46" s="149"/>
      <c r="AB46" s="149"/>
      <c r="AC46" s="149"/>
      <c r="AD46" s="149"/>
      <c r="AE46" s="149" t="s">
        <v>97</v>
      </c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0">
        <v>35</v>
      </c>
      <c r="B47" s="156" t="s">
        <v>164</v>
      </c>
      <c r="C47" s="182" t="s">
        <v>165</v>
      </c>
      <c r="D47" s="158" t="s">
        <v>111</v>
      </c>
      <c r="E47" s="164">
        <v>30</v>
      </c>
      <c r="F47" s="166"/>
      <c r="G47" s="166"/>
      <c r="H47" s="166">
        <v>84.62</v>
      </c>
      <c r="I47" s="166">
        <f t="shared" si="6"/>
        <v>2538.6</v>
      </c>
      <c r="J47" s="166">
        <v>65.38</v>
      </c>
      <c r="K47" s="166">
        <f t="shared" si="7"/>
        <v>1961.4</v>
      </c>
      <c r="L47" s="166">
        <v>21</v>
      </c>
      <c r="M47" s="166">
        <f t="shared" si="8"/>
        <v>0</v>
      </c>
      <c r="N47" s="159">
        <v>1E-4</v>
      </c>
      <c r="O47" s="159">
        <f t="shared" si="9"/>
        <v>3.0000000000000001E-3</v>
      </c>
      <c r="P47" s="159">
        <v>0</v>
      </c>
      <c r="Q47" s="159">
        <f t="shared" si="10"/>
        <v>0</v>
      </c>
      <c r="R47" s="159"/>
      <c r="S47" s="159"/>
      <c r="T47" s="160">
        <v>6.7000000000000004E-2</v>
      </c>
      <c r="U47" s="159">
        <f t="shared" si="11"/>
        <v>2.0099999999999998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 t="s">
        <v>97</v>
      </c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0">
        <v>36</v>
      </c>
      <c r="B48" s="156" t="s">
        <v>166</v>
      </c>
      <c r="C48" s="182" t="s">
        <v>167</v>
      </c>
      <c r="D48" s="158" t="s">
        <v>130</v>
      </c>
      <c r="E48" s="164">
        <v>1</v>
      </c>
      <c r="F48" s="166"/>
      <c r="G48" s="166"/>
      <c r="H48" s="166">
        <v>0</v>
      </c>
      <c r="I48" s="166">
        <f t="shared" si="6"/>
        <v>0</v>
      </c>
      <c r="J48" s="166">
        <v>2772</v>
      </c>
      <c r="K48" s="166">
        <f t="shared" si="7"/>
        <v>2772</v>
      </c>
      <c r="L48" s="166">
        <v>21</v>
      </c>
      <c r="M48" s="166">
        <f t="shared" si="8"/>
        <v>0</v>
      </c>
      <c r="N48" s="159">
        <v>0</v>
      </c>
      <c r="O48" s="159">
        <f t="shared" si="9"/>
        <v>0</v>
      </c>
      <c r="P48" s="159">
        <v>0</v>
      </c>
      <c r="Q48" s="159">
        <f t="shared" si="10"/>
        <v>0</v>
      </c>
      <c r="R48" s="159"/>
      <c r="S48" s="159"/>
      <c r="T48" s="160">
        <v>0.04</v>
      </c>
      <c r="U48" s="159">
        <f t="shared" si="11"/>
        <v>0.04</v>
      </c>
      <c r="V48" s="149"/>
      <c r="W48" s="149"/>
      <c r="X48" s="149"/>
      <c r="Y48" s="149"/>
      <c r="Z48" s="149"/>
      <c r="AA48" s="149"/>
      <c r="AB48" s="149"/>
      <c r="AC48" s="149"/>
      <c r="AD48" s="149"/>
      <c r="AE48" s="149" t="s">
        <v>97</v>
      </c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0">
        <v>37</v>
      </c>
      <c r="B49" s="156" t="s">
        <v>168</v>
      </c>
      <c r="C49" s="182" t="s">
        <v>169</v>
      </c>
      <c r="D49" s="158" t="s">
        <v>100</v>
      </c>
      <c r="E49" s="164">
        <v>8.6</v>
      </c>
      <c r="F49" s="166"/>
      <c r="G49" s="166"/>
      <c r="H49" s="166">
        <v>0</v>
      </c>
      <c r="I49" s="166">
        <f t="shared" si="6"/>
        <v>0</v>
      </c>
      <c r="J49" s="166">
        <v>1346</v>
      </c>
      <c r="K49" s="166">
        <f t="shared" si="7"/>
        <v>11575.6</v>
      </c>
      <c r="L49" s="166">
        <v>21</v>
      </c>
      <c r="M49" s="166">
        <f t="shared" si="8"/>
        <v>0</v>
      </c>
      <c r="N49" s="159">
        <v>0</v>
      </c>
      <c r="O49" s="159">
        <f t="shared" si="9"/>
        <v>0</v>
      </c>
      <c r="P49" s="159">
        <v>0</v>
      </c>
      <c r="Q49" s="159">
        <f t="shared" si="10"/>
        <v>0</v>
      </c>
      <c r="R49" s="159"/>
      <c r="S49" s="159"/>
      <c r="T49" s="160">
        <v>2.1779999999999999</v>
      </c>
      <c r="U49" s="159">
        <f t="shared" si="11"/>
        <v>18.73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 t="s">
        <v>97</v>
      </c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0">
        <v>38</v>
      </c>
      <c r="B50" s="156" t="s">
        <v>170</v>
      </c>
      <c r="C50" s="182" t="s">
        <v>171</v>
      </c>
      <c r="D50" s="158" t="s">
        <v>91</v>
      </c>
      <c r="E50" s="164">
        <v>1</v>
      </c>
      <c r="F50" s="166"/>
      <c r="G50" s="166"/>
      <c r="H50" s="166">
        <v>4668</v>
      </c>
      <c r="I50" s="166">
        <f t="shared" si="6"/>
        <v>4668</v>
      </c>
      <c r="J50" s="166">
        <v>0</v>
      </c>
      <c r="K50" s="166">
        <f t="shared" si="7"/>
        <v>0</v>
      </c>
      <c r="L50" s="166">
        <v>21</v>
      </c>
      <c r="M50" s="166">
        <f t="shared" si="8"/>
        <v>0</v>
      </c>
      <c r="N50" s="159">
        <v>2.3999999999999998E-3</v>
      </c>
      <c r="O50" s="159">
        <f t="shared" si="9"/>
        <v>2.3999999999999998E-3</v>
      </c>
      <c r="P50" s="159">
        <v>0</v>
      </c>
      <c r="Q50" s="159">
        <f t="shared" si="10"/>
        <v>0</v>
      </c>
      <c r="R50" s="159"/>
      <c r="S50" s="159"/>
      <c r="T50" s="160">
        <v>0</v>
      </c>
      <c r="U50" s="159">
        <f t="shared" si="11"/>
        <v>0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 t="s">
        <v>92</v>
      </c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0">
        <v>39</v>
      </c>
      <c r="B51" s="156" t="s">
        <v>172</v>
      </c>
      <c r="C51" s="182" t="s">
        <v>173</v>
      </c>
      <c r="D51" s="158" t="s">
        <v>91</v>
      </c>
      <c r="E51" s="164">
        <v>1</v>
      </c>
      <c r="F51" s="166"/>
      <c r="G51" s="166"/>
      <c r="H51" s="166">
        <v>1025</v>
      </c>
      <c r="I51" s="166">
        <f t="shared" si="6"/>
        <v>1025</v>
      </c>
      <c r="J51" s="166">
        <v>2131</v>
      </c>
      <c r="K51" s="166">
        <f t="shared" si="7"/>
        <v>2131</v>
      </c>
      <c r="L51" s="166">
        <v>21</v>
      </c>
      <c r="M51" s="166">
        <f t="shared" si="8"/>
        <v>0</v>
      </c>
      <c r="N51" s="159">
        <v>1.1999999999999999E-3</v>
      </c>
      <c r="O51" s="159">
        <f t="shared" si="9"/>
        <v>1.1999999999999999E-3</v>
      </c>
      <c r="P51" s="159">
        <v>0</v>
      </c>
      <c r="Q51" s="159">
        <f t="shared" si="10"/>
        <v>0</v>
      </c>
      <c r="R51" s="159"/>
      <c r="S51" s="159"/>
      <c r="T51" s="160">
        <v>0.1</v>
      </c>
      <c r="U51" s="159">
        <f t="shared" si="11"/>
        <v>0.1</v>
      </c>
      <c r="V51" s="149"/>
      <c r="W51" s="149"/>
      <c r="X51" s="149"/>
      <c r="Y51" s="149"/>
      <c r="Z51" s="149"/>
      <c r="AA51" s="149"/>
      <c r="AB51" s="149"/>
      <c r="AC51" s="149"/>
      <c r="AD51" s="149"/>
      <c r="AE51" s="149" t="s">
        <v>97</v>
      </c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0">
        <v>40</v>
      </c>
      <c r="B52" s="176" t="s">
        <v>174</v>
      </c>
      <c r="C52" s="184" t="s">
        <v>175</v>
      </c>
      <c r="D52" s="177" t="s">
        <v>91</v>
      </c>
      <c r="E52" s="178">
        <v>1</v>
      </c>
      <c r="F52" s="179"/>
      <c r="G52" s="179"/>
      <c r="H52" s="179">
        <v>1383.5</v>
      </c>
      <c r="I52" s="179">
        <f t="shared" si="6"/>
        <v>1383.5</v>
      </c>
      <c r="J52" s="179">
        <v>1184.5</v>
      </c>
      <c r="K52" s="179">
        <f t="shared" si="7"/>
        <v>1184.5</v>
      </c>
      <c r="L52" s="179">
        <v>21</v>
      </c>
      <c r="M52" s="179">
        <f t="shared" si="8"/>
        <v>0</v>
      </c>
      <c r="N52" s="180">
        <v>1.5E-3</v>
      </c>
      <c r="O52" s="180">
        <f t="shared" si="9"/>
        <v>1.5E-3</v>
      </c>
      <c r="P52" s="180">
        <v>0</v>
      </c>
      <c r="Q52" s="180">
        <f t="shared" si="10"/>
        <v>0</v>
      </c>
      <c r="R52" s="180"/>
      <c r="S52" s="180"/>
      <c r="T52" s="181">
        <v>0.25</v>
      </c>
      <c r="U52" s="180">
        <f t="shared" si="11"/>
        <v>0.25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 t="s">
        <v>97</v>
      </c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6"/>
      <c r="B53" s="7" t="s">
        <v>176</v>
      </c>
      <c r="C53" s="185" t="s">
        <v>176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AC53">
        <v>12</v>
      </c>
      <c r="AD53">
        <v>21</v>
      </c>
    </row>
    <row r="54" spans="1:60" x14ac:dyDescent="0.2">
      <c r="C54" s="186"/>
      <c r="AE54" t="s">
        <v>177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Bočáň</dc:creator>
  <cp:lastModifiedBy>Svobodová Michaela</cp:lastModifiedBy>
  <cp:lastPrinted>2014-02-28T09:52:57Z</cp:lastPrinted>
  <dcterms:created xsi:type="dcterms:W3CDTF">2009-04-08T07:15:50Z</dcterms:created>
  <dcterms:modified xsi:type="dcterms:W3CDTF">2024-07-18T09:07:04Z</dcterms:modified>
</cp:coreProperties>
</file>