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qgpc1\Dropbox\400_projekty\.Autorský dozor\P-22-039-000_CTIV Kyjov\14_Dotazy z Výběru dodavatele stavby\2024_07_24\"/>
    </mc:Choice>
  </mc:AlternateContent>
  <xr:revisionPtr revIDLastSave="0" documentId="13_ncr:1_{C1A04A27-C447-48E4-A96B-FA1C504AD2AF}" xr6:coauthVersionLast="47" xr6:coauthVersionMax="47" xr10:uidLastSave="{00000000-0000-0000-0000-000000000000}"/>
  <bookViews>
    <workbookView xWindow="-98" yWindow="-98" windowWidth="21795" windowHeight="12975" tabRatio="921" firstSheet="2" activeTab="7" xr2:uid="{00000000-000D-0000-FFFF-FFFF00000000}"/>
  </bookViews>
  <sheets>
    <sheet name="VzorPolozky" sheetId="3" state="hidden" r:id="rId1"/>
    <sheet name="VzorPolozky (2)" sheetId="4" state="hidden" r:id="rId2"/>
    <sheet name="Soupis" sheetId="2" r:id="rId3"/>
    <sheet name="VzorPolozky (3)" sheetId="6" state="hidden" r:id="rId4"/>
    <sheet name="VzorPolozky (4)" sheetId="13" state="hidden" r:id="rId5"/>
    <sheet name="VzorPolozky (5)" sheetId="19" state="hidden" r:id="rId6"/>
    <sheet name="VzorPolozky (6)" sheetId="26" state="hidden" r:id="rId7"/>
    <sheet name="D.104.01" sheetId="27" r:id="rId8"/>
    <sheet name="VzorPolozky (7)" sheetId="28" state="hidden" r:id="rId9"/>
    <sheet name="VzorPolozky (8)" sheetId="30" state="hidden" r:id="rId10"/>
    <sheet name="D.104.04" sheetId="32" r:id="rId11"/>
    <sheet name="D.104.05" sheetId="33" r:id="rId12"/>
    <sheet name="D.104.06" sheetId="71" r:id="rId13"/>
    <sheet name="D.104.07" sheetId="34" r:id="rId14"/>
    <sheet name="D.104.08a" sheetId="35" r:id="rId15"/>
    <sheet name="D.104.08b" sheetId="78" r:id="rId16"/>
    <sheet name="VzorPolozky (9)" sheetId="36" state="hidden" r:id="rId17"/>
    <sheet name="D.104.09" sheetId="37" r:id="rId18"/>
    <sheet name="VzorPolozky (10)" sheetId="38" state="hidden" r:id="rId19"/>
    <sheet name="VzorPolozky (11)" sheetId="40" state="hidden" r:id="rId20"/>
    <sheet name="VzorPolozky (12)" sheetId="42" state="hidden" r:id="rId21"/>
    <sheet name="VzorPolozky (13)" sheetId="49" state="hidden" r:id="rId22"/>
    <sheet name="VzorPolozky (14)" sheetId="51" state="hidden" r:id="rId23"/>
    <sheet name="VzorPolozky (15)" sheetId="53" state="hidden" r:id="rId24"/>
    <sheet name="VzorPolozky (16)" sheetId="55" state="hidden" r:id="rId25"/>
    <sheet name="VzorPolozky (17)" sheetId="60" state="hidden" r:id="rId26"/>
    <sheet name="VzorPolozky (18)" sheetId="66" state="hidden" r:id="rId27"/>
    <sheet name="VzorPolozky (19)" sheetId="68" state="hidden" r:id="rId28"/>
  </sheets>
  <definedNames>
    <definedName name="_dph1">#REF!</definedName>
    <definedName name="_dph2">#REF!</definedName>
    <definedName name="_dph3">#REF!</definedName>
    <definedName name="_pol1">#REF!</definedName>
    <definedName name="_pol2">#REF!</definedName>
    <definedName name="_pol3">#REF!</definedName>
    <definedName name="CelkemDPHVypocet" localSheetId="2">Soupis!#REF!</definedName>
    <definedName name="CenaCelkem">#REF!</definedName>
    <definedName name="CenaCelkemBezDPH">#REF!</definedName>
    <definedName name="CenaCelkemVypocet" localSheetId="2">Soupis!#REF!</definedName>
    <definedName name="cisloobjektu">#REF!</definedName>
    <definedName name="CisloRozpoctu">#REF!</definedName>
    <definedName name="CisloStavby" localSheetId="2">Soupis!$D$2</definedName>
    <definedName name="cislostavby">#REF!</definedName>
    <definedName name="CisloStavebnihoRozpoctu">#REF!</definedName>
    <definedName name="dadresa">#REF!</definedName>
    <definedName name="DIČ" localSheetId="2">Soupis!$I$11</definedName>
    <definedName name="dmisto">#REF!</definedName>
    <definedName name="DPHSni">#REF!</definedName>
    <definedName name="DPHZakl">#REF!</definedName>
    <definedName name="dpsc" localSheetId="2">Soupis!$D$12</definedName>
    <definedName name="footer">#REF!</definedName>
    <definedName name="footer2">#REF!</definedName>
    <definedName name="head1">#REF!</definedName>
    <definedName name="Header">#REF!</definedName>
    <definedName name="Header2">#REF!</definedName>
    <definedName name="Hlava1">#REF!</definedName>
    <definedName name="Hlava2">#REF!</definedName>
    <definedName name="Hlava3">#REF!</definedName>
    <definedName name="Hlava4">#REF!</definedName>
    <definedName name="IČO" localSheetId="2">Soupis!$I$10</definedName>
    <definedName name="Mena">#REF!</definedName>
    <definedName name="MistoStavby">#REF!</definedName>
    <definedName name="nazevobjektu">#REF!</definedName>
    <definedName name="NazevRozpoctu">#REF!</definedName>
    <definedName name="NazevStavby" localSheetId="2">Soupis!$E$2</definedName>
    <definedName name="nazevstavby">#REF!</definedName>
    <definedName name="NazevStavebnihoRozpoctu">#REF!</definedName>
    <definedName name="_xlnm.Print_Titles" localSheetId="7">'D.104.01'!#REF!</definedName>
    <definedName name="_xlnm.Print_Titles" localSheetId="17">'D.104.09'!$1:$7</definedName>
    <definedName name="oadresa">#REF!</definedName>
    <definedName name="Objednatel" localSheetId="2">Soupis!$D$5</definedName>
    <definedName name="Objekt" localSheetId="2">Soupis!#REF!</definedName>
    <definedName name="_xlnm.Print_Area" localSheetId="7">'D.104.01'!#REF!</definedName>
    <definedName name="_xlnm.Print_Area" localSheetId="17">'D.104.09'!$A$1:$Y$30</definedName>
    <definedName name="_xlnm.Print_Area" localSheetId="2">Soupis!$A$1:$J$40</definedName>
    <definedName name="odic" localSheetId="2">Soupis!$I$6</definedName>
    <definedName name="oico" localSheetId="2">Soupis!$I$5</definedName>
    <definedName name="omisto" localSheetId="2">Soupis!#REF!</definedName>
    <definedName name="onazev" localSheetId="2">Soupis!$D$6</definedName>
    <definedName name="opsc" localSheetId="2">Soupis!#REF!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lbezcen1">#REF!</definedName>
    <definedName name="polcen2">#REF!</definedName>
    <definedName name="polcen3">#REF!</definedName>
    <definedName name="PoptavkaID">#REF!</definedName>
    <definedName name="Poznamka">#REF!</definedName>
    <definedName name="pPSC">#REF!</definedName>
    <definedName name="Projektant">#REF!</definedName>
    <definedName name="SazbaDPH1" localSheetId="2">Soupis!#REF!</definedName>
    <definedName name="SazbaDPH1">#REF!</definedName>
    <definedName name="SazbaDPH2" localSheetId="2">Soupis!#REF!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_B7E7C763_C459_487D_8ABA_5CFDDFBD5A84_.wvu.Cols" localSheetId="2" hidden="1">Soupis!$A:$A</definedName>
    <definedName name="Z_B7E7C763_C459_487D_8ABA_5CFDDFBD5A84_.wvu.PrintArea" localSheetId="2" hidden="1">Soupis!$B$1:$J$40</definedName>
    <definedName name="ZakHead">#REF!</definedName>
    <definedName name="ZakladDPHSni">#REF!</definedName>
    <definedName name="ZakladDPHSniVypocet" localSheetId="2">Soupis!#REF!</definedName>
    <definedName name="ZakladDPHZakl">#REF!</definedName>
    <definedName name="ZakladDPHZaklVypocet" localSheetId="2">Soupis!#REF!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Q452" i="27" l="1"/>
  <c r="O452" i="27"/>
  <c r="K452" i="27"/>
  <c r="I452" i="27"/>
  <c r="G452" i="27"/>
  <c r="M452" i="27" s="1"/>
  <c r="Q403" i="27" l="1"/>
  <c r="O403" i="27"/>
  <c r="K403" i="27"/>
  <c r="I403" i="27"/>
  <c r="G403" i="27"/>
  <c r="M403" i="27" s="1"/>
  <c r="E348" i="27"/>
  <c r="Q347" i="27"/>
  <c r="O347" i="27"/>
  <c r="K347" i="27"/>
  <c r="I347" i="27"/>
  <c r="G347" i="27"/>
  <c r="M347" i="27" s="1"/>
  <c r="G349" i="27"/>
  <c r="M349" i="27" s="1"/>
  <c r="I349" i="27"/>
  <c r="K349" i="27"/>
  <c r="O349" i="27"/>
  <c r="Q349" i="27"/>
  <c r="BK246" i="78"/>
  <c r="BI246" i="78"/>
  <c r="BH246" i="78"/>
  <c r="BG246" i="78"/>
  <c r="BF246" i="78"/>
  <c r="T246" i="78"/>
  <c r="R246" i="78"/>
  <c r="P246" i="78"/>
  <c r="J246" i="78"/>
  <c r="BE246" i="78" s="1"/>
  <c r="BK243" i="78"/>
  <c r="BI243" i="78"/>
  <c r="BH243" i="78"/>
  <c r="BG243" i="78"/>
  <c r="BF243" i="78"/>
  <c r="T243" i="78"/>
  <c r="R243" i="78"/>
  <c r="P243" i="78"/>
  <c r="J243" i="78"/>
  <c r="BE243" i="78" s="1"/>
  <c r="BK241" i="78"/>
  <c r="BI241" i="78"/>
  <c r="BH241" i="78"/>
  <c r="BG241" i="78"/>
  <c r="BF241" i="78"/>
  <c r="T241" i="78"/>
  <c r="R241" i="78"/>
  <c r="P241" i="78"/>
  <c r="J241" i="78"/>
  <c r="BE241" i="78" s="1"/>
  <c r="BK238" i="78"/>
  <c r="BI238" i="78"/>
  <c r="BH238" i="78"/>
  <c r="BG238" i="78"/>
  <c r="BF238" i="78"/>
  <c r="T238" i="78"/>
  <c r="R238" i="78"/>
  <c r="P238" i="78"/>
  <c r="J238" i="78"/>
  <c r="BE238" i="78" s="1"/>
  <c r="BK236" i="78"/>
  <c r="BI236" i="78"/>
  <c r="BH236" i="78"/>
  <c r="BG236" i="78"/>
  <c r="BF236" i="78"/>
  <c r="T236" i="78"/>
  <c r="R236" i="78"/>
  <c r="P236" i="78"/>
  <c r="J236" i="78"/>
  <c r="BE236" i="78" s="1"/>
  <c r="BK233" i="78"/>
  <c r="BI233" i="78"/>
  <c r="BH233" i="78"/>
  <c r="BG233" i="78"/>
  <c r="BF233" i="78"/>
  <c r="T233" i="78"/>
  <c r="R233" i="78"/>
  <c r="P233" i="78"/>
  <c r="J233" i="78"/>
  <c r="BE233" i="78" s="1"/>
  <c r="BK231" i="78"/>
  <c r="BI231" i="78"/>
  <c r="BH231" i="78"/>
  <c r="BG231" i="78"/>
  <c r="BF231" i="78"/>
  <c r="T231" i="78"/>
  <c r="R231" i="78"/>
  <c r="P231" i="78"/>
  <c r="J231" i="78"/>
  <c r="BE231" i="78" s="1"/>
  <c r="BK229" i="78"/>
  <c r="BI229" i="78"/>
  <c r="BH229" i="78"/>
  <c r="BG229" i="78"/>
  <c r="BF229" i="78"/>
  <c r="T229" i="78"/>
  <c r="R229" i="78"/>
  <c r="P229" i="78"/>
  <c r="J229" i="78"/>
  <c r="BE229" i="78" s="1"/>
  <c r="BK226" i="78"/>
  <c r="BI226" i="78"/>
  <c r="BH226" i="78"/>
  <c r="BG226" i="78"/>
  <c r="BF226" i="78"/>
  <c r="T226" i="78"/>
  <c r="R226" i="78"/>
  <c r="P226" i="78"/>
  <c r="J226" i="78"/>
  <c r="BE226" i="78" s="1"/>
  <c r="BK224" i="78"/>
  <c r="BI224" i="78"/>
  <c r="BH224" i="78"/>
  <c r="BG224" i="78"/>
  <c r="BF224" i="78"/>
  <c r="T224" i="78"/>
  <c r="R224" i="78"/>
  <c r="P224" i="78"/>
  <c r="J224" i="78"/>
  <c r="BE224" i="78" s="1"/>
  <c r="BK221" i="78"/>
  <c r="BI221" i="78"/>
  <c r="BH221" i="78"/>
  <c r="BG221" i="78"/>
  <c r="BF221" i="78"/>
  <c r="T221" i="78"/>
  <c r="R221" i="78"/>
  <c r="P221" i="78"/>
  <c r="J221" i="78"/>
  <c r="BE221" i="78" s="1"/>
  <c r="BK219" i="78"/>
  <c r="BI219" i="78"/>
  <c r="BH219" i="78"/>
  <c r="BG219" i="78"/>
  <c r="BF219" i="78"/>
  <c r="T219" i="78"/>
  <c r="R219" i="78"/>
  <c r="P219" i="78"/>
  <c r="J219" i="78"/>
  <c r="BE219" i="78" s="1"/>
  <c r="BK216" i="78"/>
  <c r="BI216" i="78"/>
  <c r="BH216" i="78"/>
  <c r="BG216" i="78"/>
  <c r="BF216" i="78"/>
  <c r="T216" i="78"/>
  <c r="R216" i="78"/>
  <c r="P216" i="78"/>
  <c r="J216" i="78"/>
  <c r="BE216" i="78" s="1"/>
  <c r="BK214" i="78"/>
  <c r="BI214" i="78"/>
  <c r="BH214" i="78"/>
  <c r="BG214" i="78"/>
  <c r="BF214" i="78"/>
  <c r="T214" i="78"/>
  <c r="R214" i="78"/>
  <c r="P214" i="78"/>
  <c r="J214" i="78"/>
  <c r="BE214" i="78" s="1"/>
  <c r="BK211" i="78"/>
  <c r="BI211" i="78"/>
  <c r="BH211" i="78"/>
  <c r="BG211" i="78"/>
  <c r="BF211" i="78"/>
  <c r="T211" i="78"/>
  <c r="R211" i="78"/>
  <c r="P211" i="78"/>
  <c r="J211" i="78"/>
  <c r="BE211" i="78" s="1"/>
  <c r="BK209" i="78"/>
  <c r="BI209" i="78"/>
  <c r="BH209" i="78"/>
  <c r="BG209" i="78"/>
  <c r="BF209" i="78"/>
  <c r="T209" i="78"/>
  <c r="R209" i="78"/>
  <c r="P209" i="78"/>
  <c r="J209" i="78"/>
  <c r="BE209" i="78" s="1"/>
  <c r="BK207" i="78"/>
  <c r="BI207" i="78"/>
  <c r="BH207" i="78"/>
  <c r="BG207" i="78"/>
  <c r="BF207" i="78"/>
  <c r="T207" i="78"/>
  <c r="R207" i="78"/>
  <c r="P207" i="78"/>
  <c r="J207" i="78"/>
  <c r="BE207" i="78" s="1"/>
  <c r="BK205" i="78"/>
  <c r="BI205" i="78"/>
  <c r="BH205" i="78"/>
  <c r="BG205" i="78"/>
  <c r="BF205" i="78"/>
  <c r="T205" i="78"/>
  <c r="R205" i="78"/>
  <c r="P205" i="78"/>
  <c r="J205" i="78"/>
  <c r="BE205" i="78" s="1"/>
  <c r="BK202" i="78"/>
  <c r="BI202" i="78"/>
  <c r="BH202" i="78"/>
  <c r="BG202" i="78"/>
  <c r="BF202" i="78"/>
  <c r="T202" i="78"/>
  <c r="R202" i="78"/>
  <c r="P202" i="78"/>
  <c r="J202" i="78"/>
  <c r="BE202" i="78" s="1"/>
  <c r="BK200" i="78"/>
  <c r="BI200" i="78"/>
  <c r="BH200" i="78"/>
  <c r="BG200" i="78"/>
  <c r="BF200" i="78"/>
  <c r="T200" i="78"/>
  <c r="R200" i="78"/>
  <c r="P200" i="78"/>
  <c r="J200" i="78"/>
  <c r="BE200" i="78" s="1"/>
  <c r="BK197" i="78"/>
  <c r="BI197" i="78"/>
  <c r="BH197" i="78"/>
  <c r="BG197" i="78"/>
  <c r="BF197" i="78"/>
  <c r="T197" i="78"/>
  <c r="R197" i="78"/>
  <c r="P197" i="78"/>
  <c r="J197" i="78"/>
  <c r="BE197" i="78" s="1"/>
  <c r="BK195" i="78"/>
  <c r="BI195" i="78"/>
  <c r="BH195" i="78"/>
  <c r="BG195" i="78"/>
  <c r="BF195" i="78"/>
  <c r="T195" i="78"/>
  <c r="R195" i="78"/>
  <c r="P195" i="78"/>
  <c r="J195" i="78"/>
  <c r="BE195" i="78" s="1"/>
  <c r="BK193" i="78"/>
  <c r="BI193" i="78"/>
  <c r="BH193" i="78"/>
  <c r="BG193" i="78"/>
  <c r="BF193" i="78"/>
  <c r="T193" i="78"/>
  <c r="R193" i="78"/>
  <c r="P193" i="78"/>
  <c r="J193" i="78"/>
  <c r="BE193" i="78" s="1"/>
  <c r="BK191" i="78"/>
  <c r="BI191" i="78"/>
  <c r="BH191" i="78"/>
  <c r="BG191" i="78"/>
  <c r="BF191" i="78"/>
  <c r="T191" i="78"/>
  <c r="R191" i="78"/>
  <c r="P191" i="78"/>
  <c r="J191" i="78"/>
  <c r="BE191" i="78" s="1"/>
  <c r="BK188" i="78"/>
  <c r="BI188" i="78"/>
  <c r="BH188" i="78"/>
  <c r="BG188" i="78"/>
  <c r="BF188" i="78"/>
  <c r="T188" i="78"/>
  <c r="R188" i="78"/>
  <c r="P188" i="78"/>
  <c r="J188" i="78"/>
  <c r="BE188" i="78" s="1"/>
  <c r="BK186" i="78"/>
  <c r="BI186" i="78"/>
  <c r="BH186" i="78"/>
  <c r="BG186" i="78"/>
  <c r="BF186" i="78"/>
  <c r="T186" i="78"/>
  <c r="R186" i="78"/>
  <c r="P186" i="78"/>
  <c r="J186" i="78"/>
  <c r="BE186" i="78" s="1"/>
  <c r="BK183" i="78"/>
  <c r="BI183" i="78"/>
  <c r="BH183" i="78"/>
  <c r="BG183" i="78"/>
  <c r="BF183" i="78"/>
  <c r="T183" i="78"/>
  <c r="R183" i="78"/>
  <c r="P183" i="78"/>
  <c r="J183" i="78"/>
  <c r="BE183" i="78" s="1"/>
  <c r="BK181" i="78"/>
  <c r="BI181" i="78"/>
  <c r="BH181" i="78"/>
  <c r="BG181" i="78"/>
  <c r="BF181" i="78"/>
  <c r="T181" i="78"/>
  <c r="R181" i="78"/>
  <c r="P181" i="78"/>
  <c r="J181" i="78"/>
  <c r="BE181" i="78" s="1"/>
  <c r="BK178" i="78"/>
  <c r="BI178" i="78"/>
  <c r="BH178" i="78"/>
  <c r="BG178" i="78"/>
  <c r="BF178" i="78"/>
  <c r="T178" i="78"/>
  <c r="R178" i="78"/>
  <c r="P178" i="78"/>
  <c r="J178" i="78"/>
  <c r="BE178" i="78" s="1"/>
  <c r="BK176" i="78"/>
  <c r="BI176" i="78"/>
  <c r="BH176" i="78"/>
  <c r="BG176" i="78"/>
  <c r="BF176" i="78"/>
  <c r="T176" i="78"/>
  <c r="R176" i="78"/>
  <c r="P176" i="78"/>
  <c r="J176" i="78"/>
  <c r="BE176" i="78" s="1"/>
  <c r="BK173" i="78"/>
  <c r="BI173" i="78"/>
  <c r="BH173" i="78"/>
  <c r="BG173" i="78"/>
  <c r="BF173" i="78"/>
  <c r="T173" i="78"/>
  <c r="R173" i="78"/>
  <c r="P173" i="78"/>
  <c r="J173" i="78"/>
  <c r="BE173" i="78" s="1"/>
  <c r="BK171" i="78"/>
  <c r="BI171" i="78"/>
  <c r="BH171" i="78"/>
  <c r="BG171" i="78"/>
  <c r="BF171" i="78"/>
  <c r="T171" i="78"/>
  <c r="R171" i="78"/>
  <c r="P171" i="78"/>
  <c r="J171" i="78"/>
  <c r="BE171" i="78" s="1"/>
  <c r="BK169" i="78"/>
  <c r="BI169" i="78"/>
  <c r="BH169" i="78"/>
  <c r="BG169" i="78"/>
  <c r="BF169" i="78"/>
  <c r="T169" i="78"/>
  <c r="R169" i="78"/>
  <c r="P169" i="78"/>
  <c r="J169" i="78"/>
  <c r="BE169" i="78" s="1"/>
  <c r="BK166" i="78"/>
  <c r="BI166" i="78"/>
  <c r="BH166" i="78"/>
  <c r="BG166" i="78"/>
  <c r="BF166" i="78"/>
  <c r="T166" i="78"/>
  <c r="R166" i="78"/>
  <c r="P166" i="78"/>
  <c r="J166" i="78"/>
  <c r="BE166" i="78" s="1"/>
  <c r="BK164" i="78"/>
  <c r="BI164" i="78"/>
  <c r="BH164" i="78"/>
  <c r="BG164" i="78"/>
  <c r="BF164" i="78"/>
  <c r="T164" i="78"/>
  <c r="R164" i="78"/>
  <c r="P164" i="78"/>
  <c r="J164" i="78"/>
  <c r="BE164" i="78" s="1"/>
  <c r="BK162" i="78"/>
  <c r="BI162" i="78"/>
  <c r="BH162" i="78"/>
  <c r="BG162" i="78"/>
  <c r="BF162" i="78"/>
  <c r="T162" i="78"/>
  <c r="R162" i="78"/>
  <c r="P162" i="78"/>
  <c r="J162" i="78"/>
  <c r="BE162" i="78" s="1"/>
  <c r="BK159" i="78"/>
  <c r="BI159" i="78"/>
  <c r="BH159" i="78"/>
  <c r="BG159" i="78"/>
  <c r="BF159" i="78"/>
  <c r="T159" i="78"/>
  <c r="R159" i="78"/>
  <c r="P159" i="78"/>
  <c r="J159" i="78"/>
  <c r="BE159" i="78" s="1"/>
  <c r="BK157" i="78"/>
  <c r="BI157" i="78"/>
  <c r="BH157" i="78"/>
  <c r="BG157" i="78"/>
  <c r="BF157" i="78"/>
  <c r="T157" i="78"/>
  <c r="R157" i="78"/>
  <c r="P157" i="78"/>
  <c r="J157" i="78"/>
  <c r="BE157" i="78" s="1"/>
  <c r="BK154" i="78"/>
  <c r="BI154" i="78"/>
  <c r="BH154" i="78"/>
  <c r="BG154" i="78"/>
  <c r="BF154" i="78"/>
  <c r="T154" i="78"/>
  <c r="R154" i="78"/>
  <c r="P154" i="78"/>
  <c r="J154" i="78"/>
  <c r="BE154" i="78" s="1"/>
  <c r="BK149" i="78"/>
  <c r="BI149" i="78"/>
  <c r="BH149" i="78"/>
  <c r="BG149" i="78"/>
  <c r="BF149" i="78"/>
  <c r="T149" i="78"/>
  <c r="R149" i="78"/>
  <c r="P149" i="78"/>
  <c r="J149" i="78"/>
  <c r="BE149" i="78" s="1"/>
  <c r="BK146" i="78"/>
  <c r="BI146" i="78"/>
  <c r="BH146" i="78"/>
  <c r="BG146" i="78"/>
  <c r="BF146" i="78"/>
  <c r="T146" i="78"/>
  <c r="R146" i="78"/>
  <c r="P146" i="78"/>
  <c r="J146" i="78"/>
  <c r="BE146" i="78" s="1"/>
  <c r="BK143" i="78"/>
  <c r="BI143" i="78"/>
  <c r="BH143" i="78"/>
  <c r="BG143" i="78"/>
  <c r="BF143" i="78"/>
  <c r="T143" i="78"/>
  <c r="R143" i="78"/>
  <c r="P143" i="78"/>
  <c r="J143" i="78"/>
  <c r="BE143" i="78" s="1"/>
  <c r="BK140" i="78"/>
  <c r="BI140" i="78"/>
  <c r="BH140" i="78"/>
  <c r="BG140" i="78"/>
  <c r="BF140" i="78"/>
  <c r="T140" i="78"/>
  <c r="R140" i="78"/>
  <c r="P140" i="78"/>
  <c r="J140" i="78"/>
  <c r="BE140" i="78" s="1"/>
  <c r="BK137" i="78"/>
  <c r="BI137" i="78"/>
  <c r="BH137" i="78"/>
  <c r="BG137" i="78"/>
  <c r="BF137" i="78"/>
  <c r="T137" i="78"/>
  <c r="R137" i="78"/>
  <c r="P137" i="78"/>
  <c r="J137" i="78"/>
  <c r="BE137" i="78" s="1"/>
  <c r="BK134" i="78"/>
  <c r="BI134" i="78"/>
  <c r="BH134" i="78"/>
  <c r="BG134" i="78"/>
  <c r="BF134" i="78"/>
  <c r="T134" i="78"/>
  <c r="R134" i="78"/>
  <c r="P134" i="78"/>
  <c r="J134" i="78"/>
  <c r="BE134" i="78" s="1"/>
  <c r="BK131" i="78"/>
  <c r="BI131" i="78"/>
  <c r="BH131" i="78"/>
  <c r="BG131" i="78"/>
  <c r="BF131" i="78"/>
  <c r="T131" i="78"/>
  <c r="R131" i="78"/>
  <c r="P131" i="78"/>
  <c r="J131" i="78"/>
  <c r="BE131" i="78" s="1"/>
  <c r="BK128" i="78"/>
  <c r="BI128" i="78"/>
  <c r="BH128" i="78"/>
  <c r="BG128" i="78"/>
  <c r="BF128" i="78"/>
  <c r="T128" i="78"/>
  <c r="R128" i="78"/>
  <c r="P128" i="78"/>
  <c r="J128" i="78"/>
  <c r="BE128" i="78" s="1"/>
  <c r="BK124" i="78"/>
  <c r="BK123" i="78" s="1"/>
  <c r="J123" i="78" s="1"/>
  <c r="J98" i="78" s="1"/>
  <c r="BI124" i="78"/>
  <c r="BH124" i="78"/>
  <c r="BG124" i="78"/>
  <c r="BF124" i="78"/>
  <c r="T124" i="78"/>
  <c r="T123" i="78" s="1"/>
  <c r="R124" i="78"/>
  <c r="R123" i="78" s="1"/>
  <c r="P124" i="78"/>
  <c r="P123" i="78" s="1"/>
  <c r="J124" i="78"/>
  <c r="BE124" i="78" s="1"/>
  <c r="F115" i="78"/>
  <c r="E113" i="78"/>
  <c r="F89" i="78"/>
  <c r="E87" i="78"/>
  <c r="J37" i="78"/>
  <c r="J36" i="78"/>
  <c r="J35" i="78"/>
  <c r="J118" i="78"/>
  <c r="J117" i="78"/>
  <c r="F118" i="78"/>
  <c r="F117" i="78"/>
  <c r="J89" i="78"/>
  <c r="E111" i="78"/>
  <c r="J34" i="78" l="1"/>
  <c r="BK127" i="78"/>
  <c r="J127" i="78" s="1"/>
  <c r="J99" i="78" s="1"/>
  <c r="P127" i="78"/>
  <c r="R127" i="78"/>
  <c r="R122" i="78" s="1"/>
  <c r="F35" i="78"/>
  <c r="T153" i="78"/>
  <c r="T152" i="78" s="1"/>
  <c r="P122" i="78"/>
  <c r="F34" i="78"/>
  <c r="P153" i="78"/>
  <c r="P152" i="78" s="1"/>
  <c r="F37" i="78"/>
  <c r="T127" i="78"/>
  <c r="T122" i="78" s="1"/>
  <c r="F36" i="78"/>
  <c r="R153" i="78"/>
  <c r="R152" i="78" s="1"/>
  <c r="BK153" i="78"/>
  <c r="J153" i="78" s="1"/>
  <c r="J101" i="78" s="1"/>
  <c r="F91" i="78"/>
  <c r="J91" i="78"/>
  <c r="J115" i="78"/>
  <c r="BK122" i="78"/>
  <c r="J33" i="78"/>
  <c r="F92" i="78"/>
  <c r="J92" i="78"/>
  <c r="E85" i="78"/>
  <c r="F33" i="78"/>
  <c r="T121" i="78" l="1"/>
  <c r="R121" i="78"/>
  <c r="BK152" i="78"/>
  <c r="J152" i="78" s="1"/>
  <c r="J100" i="78" s="1"/>
  <c r="P121" i="78"/>
  <c r="J122" i="78"/>
  <c r="J97" i="78" s="1"/>
  <c r="BK121" i="78" l="1"/>
  <c r="J121" i="78" s="1"/>
  <c r="I22" i="2" s="1"/>
  <c r="J96" i="78"/>
  <c r="J30" i="78"/>
  <c r="J39" i="78" s="1"/>
  <c r="A10" i="37" l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G91" i="34" l="1"/>
  <c r="A91" i="34"/>
  <c r="G90" i="34"/>
  <c r="G93" i="34" s="1"/>
  <c r="A90" i="34"/>
  <c r="G83" i="34"/>
  <c r="A83" i="34"/>
  <c r="G82" i="34"/>
  <c r="A82" i="34"/>
  <c r="G81" i="34"/>
  <c r="A81" i="34"/>
  <c r="G80" i="34"/>
  <c r="A80" i="34"/>
  <c r="G79" i="34"/>
  <c r="A79" i="34"/>
  <c r="G78" i="34"/>
  <c r="A78" i="34"/>
  <c r="G77" i="34"/>
  <c r="A77" i="34"/>
  <c r="G76" i="34"/>
  <c r="A76" i="34"/>
  <c r="G75" i="34"/>
  <c r="A75" i="34"/>
  <c r="G74" i="34"/>
  <c r="A74" i="34"/>
  <c r="G64" i="34"/>
  <c r="A64" i="34"/>
  <c r="G63" i="34"/>
  <c r="A63" i="34"/>
  <c r="G62" i="34"/>
  <c r="A62" i="34"/>
  <c r="G61" i="34"/>
  <c r="A61" i="34"/>
  <c r="G60" i="34"/>
  <c r="A60" i="34"/>
  <c r="G59" i="34"/>
  <c r="A59" i="34"/>
  <c r="G58" i="34"/>
  <c r="A58" i="34"/>
  <c r="G57" i="34"/>
  <c r="A57" i="34"/>
  <c r="G56" i="34"/>
  <c r="A56" i="34"/>
  <c r="G55" i="34"/>
  <c r="A55" i="34"/>
  <c r="G54" i="34"/>
  <c r="A54" i="34"/>
  <c r="G48" i="34"/>
  <c r="A48" i="34"/>
  <c r="G47" i="34"/>
  <c r="A47" i="34"/>
  <c r="G46" i="34"/>
  <c r="A46" i="34"/>
  <c r="G45" i="34"/>
  <c r="A45" i="34"/>
  <c r="G44" i="34"/>
  <c r="A44" i="34"/>
  <c r="G43" i="34"/>
  <c r="A43" i="34"/>
  <c r="G42" i="34"/>
  <c r="A42" i="34"/>
  <c r="G41" i="34"/>
  <c r="A41" i="34"/>
  <c r="G40" i="34"/>
  <c r="A40" i="34"/>
  <c r="G39" i="34"/>
  <c r="A39" i="34"/>
  <c r="G38" i="34"/>
  <c r="A38" i="34"/>
  <c r="G37" i="34"/>
  <c r="A37" i="34"/>
  <c r="G36" i="34"/>
  <c r="A36" i="34"/>
  <c r="G35" i="34"/>
  <c r="A35" i="34"/>
  <c r="G34" i="34"/>
  <c r="A34" i="34"/>
  <c r="G33" i="34"/>
  <c r="A33" i="34"/>
  <c r="G32" i="34"/>
  <c r="A32" i="34"/>
  <c r="G26" i="34"/>
  <c r="A26" i="34"/>
  <c r="G25" i="34"/>
  <c r="A25" i="34"/>
  <c r="G24" i="34"/>
  <c r="A24" i="34"/>
  <c r="G23" i="34"/>
  <c r="A23" i="34"/>
  <c r="G22" i="34"/>
  <c r="A22" i="34"/>
  <c r="G21" i="34"/>
  <c r="A21" i="34"/>
  <c r="G20" i="34"/>
  <c r="A20" i="34"/>
  <c r="G19" i="34"/>
  <c r="A19" i="34"/>
  <c r="G18" i="34"/>
  <c r="A18" i="34"/>
  <c r="G17" i="34"/>
  <c r="A17" i="34"/>
  <c r="G16" i="34"/>
  <c r="A16" i="34"/>
  <c r="G15" i="34"/>
  <c r="A15" i="34"/>
  <c r="G14" i="34"/>
  <c r="A14" i="34"/>
  <c r="G13" i="34"/>
  <c r="A13" i="34"/>
  <c r="G12" i="34"/>
  <c r="A12" i="34"/>
  <c r="G11" i="34"/>
  <c r="A11" i="34"/>
  <c r="G10" i="34"/>
  <c r="A10" i="34"/>
  <c r="G9" i="34"/>
  <c r="A9" i="34"/>
  <c r="G8" i="34"/>
  <c r="A8" i="34"/>
  <c r="G49" i="34" l="1"/>
  <c r="G27" i="34"/>
  <c r="G65" i="34"/>
  <c r="G85" i="34"/>
  <c r="G95" i="34" l="1"/>
  <c r="I20" i="2" s="1"/>
  <c r="BK339" i="32"/>
  <c r="BI339" i="32"/>
  <c r="BH339" i="32"/>
  <c r="BG339" i="32"/>
  <c r="BF339" i="32"/>
  <c r="T339" i="32"/>
  <c r="R339" i="32"/>
  <c r="P339" i="32"/>
  <c r="J339" i="32"/>
  <c r="BE339" i="32" s="1"/>
  <c r="BK336" i="32"/>
  <c r="BK335" i="32" s="1"/>
  <c r="J335" i="32" s="1"/>
  <c r="J109" i="32" s="1"/>
  <c r="BI336" i="32"/>
  <c r="BH336" i="32"/>
  <c r="BG336" i="32"/>
  <c r="BF336" i="32"/>
  <c r="T336" i="32"/>
  <c r="R336" i="32"/>
  <c r="P336" i="32"/>
  <c r="J336" i="32"/>
  <c r="BE336" i="32" s="1"/>
  <c r="T335" i="32"/>
  <c r="R335" i="32"/>
  <c r="P335" i="32"/>
  <c r="BK332" i="32"/>
  <c r="BI332" i="32"/>
  <c r="BH332" i="32"/>
  <c r="BG332" i="32"/>
  <c r="BF332" i="32"/>
  <c r="T332" i="32"/>
  <c r="R332" i="32"/>
  <c r="P332" i="32"/>
  <c r="J332" i="32"/>
  <c r="BE332" i="32" s="1"/>
  <c r="BK329" i="32"/>
  <c r="BI329" i="32"/>
  <c r="BH329" i="32"/>
  <c r="BG329" i="32"/>
  <c r="BF329" i="32"/>
  <c r="T329" i="32"/>
  <c r="R329" i="32"/>
  <c r="P329" i="32"/>
  <c r="J329" i="32"/>
  <c r="BE329" i="32" s="1"/>
  <c r="BK326" i="32"/>
  <c r="BI326" i="32"/>
  <c r="BH326" i="32"/>
  <c r="BG326" i="32"/>
  <c r="BF326" i="32"/>
  <c r="T326" i="32"/>
  <c r="R326" i="32"/>
  <c r="P326" i="32"/>
  <c r="J326" i="32"/>
  <c r="BE326" i="32" s="1"/>
  <c r="BK323" i="32"/>
  <c r="BI323" i="32"/>
  <c r="BH323" i="32"/>
  <c r="BG323" i="32"/>
  <c r="BF323" i="32"/>
  <c r="T323" i="32"/>
  <c r="R323" i="32"/>
  <c r="P323" i="32"/>
  <c r="J323" i="32"/>
  <c r="BE323" i="32" s="1"/>
  <c r="BK321" i="32"/>
  <c r="BI321" i="32"/>
  <c r="BH321" i="32"/>
  <c r="BG321" i="32"/>
  <c r="BF321" i="32"/>
  <c r="T321" i="32"/>
  <c r="R321" i="32"/>
  <c r="P321" i="32"/>
  <c r="J321" i="32"/>
  <c r="BE321" i="32" s="1"/>
  <c r="BK318" i="32"/>
  <c r="BI318" i="32"/>
  <c r="BH318" i="32"/>
  <c r="BG318" i="32"/>
  <c r="BF318" i="32"/>
  <c r="T318" i="32"/>
  <c r="R318" i="32"/>
  <c r="P318" i="32"/>
  <c r="J318" i="32"/>
  <c r="BE318" i="32" s="1"/>
  <c r="BK315" i="32"/>
  <c r="BI315" i="32"/>
  <c r="BH315" i="32"/>
  <c r="BG315" i="32"/>
  <c r="BF315" i="32"/>
  <c r="T315" i="32"/>
  <c r="R315" i="32"/>
  <c r="P315" i="32"/>
  <c r="J315" i="32"/>
  <c r="BE315" i="32" s="1"/>
  <c r="BK312" i="32"/>
  <c r="BI312" i="32"/>
  <c r="BH312" i="32"/>
  <c r="BG312" i="32"/>
  <c r="BF312" i="32"/>
  <c r="T312" i="32"/>
  <c r="R312" i="32"/>
  <c r="P312" i="32"/>
  <c r="J312" i="32"/>
  <c r="BE312" i="32" s="1"/>
  <c r="BK310" i="32"/>
  <c r="BI310" i="32"/>
  <c r="BH310" i="32"/>
  <c r="BG310" i="32"/>
  <c r="BF310" i="32"/>
  <c r="T310" i="32"/>
  <c r="R310" i="32"/>
  <c r="P310" i="32"/>
  <c r="J310" i="32"/>
  <c r="BE310" i="32" s="1"/>
  <c r="BK307" i="32"/>
  <c r="BI307" i="32"/>
  <c r="BH307" i="32"/>
  <c r="BG307" i="32"/>
  <c r="BF307" i="32"/>
  <c r="T307" i="32"/>
  <c r="R307" i="32"/>
  <c r="P307" i="32"/>
  <c r="J307" i="32"/>
  <c r="BE307" i="32" s="1"/>
  <c r="BK305" i="32"/>
  <c r="BI305" i="32"/>
  <c r="BH305" i="32"/>
  <c r="BG305" i="32"/>
  <c r="BF305" i="32"/>
  <c r="T305" i="32"/>
  <c r="R305" i="32"/>
  <c r="R296" i="32" s="1"/>
  <c r="P305" i="32"/>
  <c r="J305" i="32"/>
  <c r="BE305" i="32" s="1"/>
  <c r="BK302" i="32"/>
  <c r="BI302" i="32"/>
  <c r="BH302" i="32"/>
  <c r="BG302" i="32"/>
  <c r="BF302" i="32"/>
  <c r="T302" i="32"/>
  <c r="R302" i="32"/>
  <c r="P302" i="32"/>
  <c r="J302" i="32"/>
  <c r="BE302" i="32" s="1"/>
  <c r="BK299" i="32"/>
  <c r="BI299" i="32"/>
  <c r="BH299" i="32"/>
  <c r="BG299" i="32"/>
  <c r="BF299" i="32"/>
  <c r="T299" i="32"/>
  <c r="R299" i="32"/>
  <c r="P299" i="32"/>
  <c r="J299" i="32"/>
  <c r="BE299" i="32" s="1"/>
  <c r="BK297" i="32"/>
  <c r="BI297" i="32"/>
  <c r="BH297" i="32"/>
  <c r="BG297" i="32"/>
  <c r="BF297" i="32"/>
  <c r="T297" i="32"/>
  <c r="R297" i="32"/>
  <c r="P297" i="32"/>
  <c r="J297" i="32"/>
  <c r="BE297" i="32" s="1"/>
  <c r="BK293" i="32"/>
  <c r="BI293" i="32"/>
  <c r="BH293" i="32"/>
  <c r="BG293" i="32"/>
  <c r="BF293" i="32"/>
  <c r="T293" i="32"/>
  <c r="R293" i="32"/>
  <c r="P293" i="32"/>
  <c r="J293" i="32"/>
  <c r="BE293" i="32" s="1"/>
  <c r="BK290" i="32"/>
  <c r="BI290" i="32"/>
  <c r="BH290" i="32"/>
  <c r="BG290" i="32"/>
  <c r="BF290" i="32"/>
  <c r="T290" i="32"/>
  <c r="R290" i="32"/>
  <c r="P290" i="32"/>
  <c r="J290" i="32"/>
  <c r="BE290" i="32" s="1"/>
  <c r="BK287" i="32"/>
  <c r="BI287" i="32"/>
  <c r="BH287" i="32"/>
  <c r="BG287" i="32"/>
  <c r="BF287" i="32"/>
  <c r="T287" i="32"/>
  <c r="R287" i="32"/>
  <c r="P287" i="32"/>
  <c r="J287" i="32"/>
  <c r="BE287" i="32" s="1"/>
  <c r="BK284" i="32"/>
  <c r="BI284" i="32"/>
  <c r="BH284" i="32"/>
  <c r="BG284" i="32"/>
  <c r="BF284" i="32"/>
  <c r="T284" i="32"/>
  <c r="R284" i="32"/>
  <c r="P284" i="32"/>
  <c r="J284" i="32"/>
  <c r="BE284" i="32" s="1"/>
  <c r="BK281" i="32"/>
  <c r="BI281" i="32"/>
  <c r="BH281" i="32"/>
  <c r="BG281" i="32"/>
  <c r="BF281" i="32"/>
  <c r="BE281" i="32"/>
  <c r="T281" i="32"/>
  <c r="R281" i="32"/>
  <c r="P281" i="32"/>
  <c r="J281" i="32"/>
  <c r="BK278" i="32"/>
  <c r="BI278" i="32"/>
  <c r="BH278" i="32"/>
  <c r="BG278" i="32"/>
  <c r="BF278" i="32"/>
  <c r="BE278" i="32"/>
  <c r="T278" i="32"/>
  <c r="R278" i="32"/>
  <c r="P278" i="32"/>
  <c r="J278" i="32"/>
  <c r="BK275" i="32"/>
  <c r="BI275" i="32"/>
  <c r="BH275" i="32"/>
  <c r="BG275" i="32"/>
  <c r="BF275" i="32"/>
  <c r="T275" i="32"/>
  <c r="R275" i="32"/>
  <c r="P275" i="32"/>
  <c r="J275" i="32"/>
  <c r="BE275" i="32" s="1"/>
  <c r="BK272" i="32"/>
  <c r="BI272" i="32"/>
  <c r="BH272" i="32"/>
  <c r="BG272" i="32"/>
  <c r="BF272" i="32"/>
  <c r="T272" i="32"/>
  <c r="R272" i="32"/>
  <c r="P272" i="32"/>
  <c r="J272" i="32"/>
  <c r="BE272" i="32" s="1"/>
  <c r="BK269" i="32"/>
  <c r="BI269" i="32"/>
  <c r="BH269" i="32"/>
  <c r="BG269" i="32"/>
  <c r="BF269" i="32"/>
  <c r="T269" i="32"/>
  <c r="R269" i="32"/>
  <c r="P269" i="32"/>
  <c r="J269" i="32"/>
  <c r="BE269" i="32" s="1"/>
  <c r="BK266" i="32"/>
  <c r="BI266" i="32"/>
  <c r="BH266" i="32"/>
  <c r="BG266" i="32"/>
  <c r="BF266" i="32"/>
  <c r="T266" i="32"/>
  <c r="R266" i="32"/>
  <c r="P266" i="32"/>
  <c r="J266" i="32"/>
  <c r="BE266" i="32" s="1"/>
  <c r="BK263" i="32"/>
  <c r="BI263" i="32"/>
  <c r="BH263" i="32"/>
  <c r="BG263" i="32"/>
  <c r="BF263" i="32"/>
  <c r="T263" i="32"/>
  <c r="R263" i="32"/>
  <c r="P263" i="32"/>
  <c r="J263" i="32"/>
  <c r="BE263" i="32" s="1"/>
  <c r="BK260" i="32"/>
  <c r="BI260" i="32"/>
  <c r="BH260" i="32"/>
  <c r="BG260" i="32"/>
  <c r="BF260" i="32"/>
  <c r="BE260" i="32"/>
  <c r="T260" i="32"/>
  <c r="R260" i="32"/>
  <c r="P260" i="32"/>
  <c r="J260" i="32"/>
  <c r="BK257" i="32"/>
  <c r="BI257" i="32"/>
  <c r="BH257" i="32"/>
  <c r="BG257" i="32"/>
  <c r="BF257" i="32"/>
  <c r="T257" i="32"/>
  <c r="R257" i="32"/>
  <c r="P257" i="32"/>
  <c r="J257" i="32"/>
  <c r="BE257" i="32" s="1"/>
  <c r="BK254" i="32"/>
  <c r="BI254" i="32"/>
  <c r="BH254" i="32"/>
  <c r="BG254" i="32"/>
  <c r="BF254" i="32"/>
  <c r="T254" i="32"/>
  <c r="R254" i="32"/>
  <c r="P254" i="32"/>
  <c r="J254" i="32"/>
  <c r="BE254" i="32" s="1"/>
  <c r="BK251" i="32"/>
  <c r="BI251" i="32"/>
  <c r="BH251" i="32"/>
  <c r="BG251" i="32"/>
  <c r="BF251" i="32"/>
  <c r="T251" i="32"/>
  <c r="R251" i="32"/>
  <c r="P251" i="32"/>
  <c r="J251" i="32"/>
  <c r="BE251" i="32" s="1"/>
  <c r="BK248" i="32"/>
  <c r="BI248" i="32"/>
  <c r="BH248" i="32"/>
  <c r="BG248" i="32"/>
  <c r="BF248" i="32"/>
  <c r="T248" i="32"/>
  <c r="R248" i="32"/>
  <c r="P248" i="32"/>
  <c r="J248" i="32"/>
  <c r="BE248" i="32" s="1"/>
  <c r="BK245" i="32"/>
  <c r="BI245" i="32"/>
  <c r="BH245" i="32"/>
  <c r="BG245" i="32"/>
  <c r="BF245" i="32"/>
  <c r="T245" i="32"/>
  <c r="R245" i="32"/>
  <c r="P245" i="32"/>
  <c r="J245" i="32"/>
  <c r="BE245" i="32" s="1"/>
  <c r="BK242" i="32"/>
  <c r="BI242" i="32"/>
  <c r="BH242" i="32"/>
  <c r="BG242" i="32"/>
  <c r="BF242" i="32"/>
  <c r="T242" i="32"/>
  <c r="R242" i="32"/>
  <c r="R241" i="32" s="1"/>
  <c r="P242" i="32"/>
  <c r="J242" i="32"/>
  <c r="BE242" i="32" s="1"/>
  <c r="P241" i="32"/>
  <c r="BK238" i="32"/>
  <c r="BI238" i="32"/>
  <c r="BH238" i="32"/>
  <c r="BG238" i="32"/>
  <c r="BF238" i="32"/>
  <c r="BE238" i="32"/>
  <c r="T238" i="32"/>
  <c r="R238" i="32"/>
  <c r="P238" i="32"/>
  <c r="J238" i="32"/>
  <c r="BK235" i="32"/>
  <c r="BI235" i="32"/>
  <c r="BH235" i="32"/>
  <c r="BG235" i="32"/>
  <c r="BF235" i="32"/>
  <c r="BE235" i="32"/>
  <c r="T235" i="32"/>
  <c r="R235" i="32"/>
  <c r="P235" i="32"/>
  <c r="J235" i="32"/>
  <c r="BK232" i="32"/>
  <c r="BI232" i="32"/>
  <c r="BH232" i="32"/>
  <c r="BG232" i="32"/>
  <c r="BF232" i="32"/>
  <c r="T232" i="32"/>
  <c r="R232" i="32"/>
  <c r="P232" i="32"/>
  <c r="J232" i="32"/>
  <c r="BE232" i="32" s="1"/>
  <c r="BK229" i="32"/>
  <c r="BI229" i="32"/>
  <c r="BH229" i="32"/>
  <c r="BG229" i="32"/>
  <c r="BF229" i="32"/>
  <c r="T229" i="32"/>
  <c r="R229" i="32"/>
  <c r="P229" i="32"/>
  <c r="J229" i="32"/>
  <c r="BE229" i="32" s="1"/>
  <c r="BK227" i="32"/>
  <c r="BI227" i="32"/>
  <c r="BH227" i="32"/>
  <c r="BG227" i="32"/>
  <c r="BF227" i="32"/>
  <c r="T227" i="32"/>
  <c r="R227" i="32"/>
  <c r="P227" i="32"/>
  <c r="J227" i="32"/>
  <c r="BE227" i="32" s="1"/>
  <c r="BK224" i="32"/>
  <c r="BI224" i="32"/>
  <c r="BH224" i="32"/>
  <c r="BG224" i="32"/>
  <c r="BF224" i="32"/>
  <c r="T224" i="32"/>
  <c r="R224" i="32"/>
  <c r="P224" i="32"/>
  <c r="J224" i="32"/>
  <c r="BE224" i="32" s="1"/>
  <c r="BK221" i="32"/>
  <c r="BI221" i="32"/>
  <c r="BH221" i="32"/>
  <c r="BG221" i="32"/>
  <c r="BF221" i="32"/>
  <c r="T221" i="32"/>
  <c r="R221" i="32"/>
  <c r="P221" i="32"/>
  <c r="J221" i="32"/>
  <c r="BE221" i="32" s="1"/>
  <c r="BK218" i="32"/>
  <c r="BI218" i="32"/>
  <c r="BH218" i="32"/>
  <c r="BG218" i="32"/>
  <c r="BF218" i="32"/>
  <c r="T218" i="32"/>
  <c r="R218" i="32"/>
  <c r="P218" i="32"/>
  <c r="J218" i="32"/>
  <c r="BE218" i="32" s="1"/>
  <c r="BK216" i="32"/>
  <c r="BI216" i="32"/>
  <c r="BH216" i="32"/>
  <c r="BG216" i="32"/>
  <c r="BF216" i="32"/>
  <c r="T216" i="32"/>
  <c r="R216" i="32"/>
  <c r="P216" i="32"/>
  <c r="J216" i="32"/>
  <c r="BE216" i="32" s="1"/>
  <c r="BK213" i="32"/>
  <c r="BI213" i="32"/>
  <c r="BH213" i="32"/>
  <c r="BG213" i="32"/>
  <c r="BF213" i="32"/>
  <c r="T213" i="32"/>
  <c r="R213" i="32"/>
  <c r="P213" i="32"/>
  <c r="J213" i="32"/>
  <c r="BE213" i="32" s="1"/>
  <c r="BK210" i="32"/>
  <c r="BI210" i="32"/>
  <c r="BH210" i="32"/>
  <c r="BG210" i="32"/>
  <c r="BF210" i="32"/>
  <c r="T210" i="32"/>
  <c r="R210" i="32"/>
  <c r="P210" i="32"/>
  <c r="J210" i="32"/>
  <c r="BE210" i="32" s="1"/>
  <c r="BK208" i="32"/>
  <c r="BI208" i="32"/>
  <c r="BH208" i="32"/>
  <c r="BG208" i="32"/>
  <c r="BF208" i="32"/>
  <c r="T208" i="32"/>
  <c r="R208" i="32"/>
  <c r="P208" i="32"/>
  <c r="J208" i="32"/>
  <c r="BE208" i="32" s="1"/>
  <c r="BK205" i="32"/>
  <c r="BI205" i="32"/>
  <c r="BH205" i="32"/>
  <c r="BG205" i="32"/>
  <c r="BF205" i="32"/>
  <c r="T205" i="32"/>
  <c r="R205" i="32"/>
  <c r="P205" i="32"/>
  <c r="J205" i="32"/>
  <c r="BE205" i="32" s="1"/>
  <c r="BK202" i="32"/>
  <c r="BI202" i="32"/>
  <c r="BH202" i="32"/>
  <c r="BG202" i="32"/>
  <c r="BF202" i="32"/>
  <c r="T202" i="32"/>
  <c r="R202" i="32"/>
  <c r="P202" i="32"/>
  <c r="J202" i="32"/>
  <c r="BE202" i="32" s="1"/>
  <c r="BK199" i="32"/>
  <c r="BI199" i="32"/>
  <c r="BH199" i="32"/>
  <c r="BG199" i="32"/>
  <c r="BF199" i="32"/>
  <c r="T199" i="32"/>
  <c r="R199" i="32"/>
  <c r="P199" i="32"/>
  <c r="J199" i="32"/>
  <c r="BE199" i="32" s="1"/>
  <c r="BK197" i="32"/>
  <c r="BI197" i="32"/>
  <c r="BH197" i="32"/>
  <c r="BG197" i="32"/>
  <c r="BF197" i="32"/>
  <c r="T197" i="32"/>
  <c r="R197" i="32"/>
  <c r="P197" i="32"/>
  <c r="J197" i="32"/>
  <c r="BE197" i="32" s="1"/>
  <c r="BK195" i="32"/>
  <c r="BI195" i="32"/>
  <c r="BH195" i="32"/>
  <c r="BG195" i="32"/>
  <c r="BF195" i="32"/>
  <c r="T195" i="32"/>
  <c r="R195" i="32"/>
  <c r="P195" i="32"/>
  <c r="J195" i="32"/>
  <c r="BE195" i="32" s="1"/>
  <c r="BK193" i="32"/>
  <c r="BI193" i="32"/>
  <c r="BH193" i="32"/>
  <c r="BG193" i="32"/>
  <c r="BF193" i="32"/>
  <c r="T193" i="32"/>
  <c r="R193" i="32"/>
  <c r="P193" i="32"/>
  <c r="J193" i="32"/>
  <c r="BE193" i="32" s="1"/>
  <c r="BK191" i="32"/>
  <c r="BI191" i="32"/>
  <c r="BH191" i="32"/>
  <c r="BG191" i="32"/>
  <c r="BF191" i="32"/>
  <c r="T191" i="32"/>
  <c r="R191" i="32"/>
  <c r="P191" i="32"/>
  <c r="J191" i="32"/>
  <c r="BE191" i="32" s="1"/>
  <c r="BK189" i="32"/>
  <c r="BI189" i="32"/>
  <c r="BH189" i="32"/>
  <c r="BG189" i="32"/>
  <c r="BF189" i="32"/>
  <c r="BE189" i="32"/>
  <c r="T189" i="32"/>
  <c r="R189" i="32"/>
  <c r="P189" i="32"/>
  <c r="J189" i="32"/>
  <c r="BK186" i="32"/>
  <c r="BI186" i="32"/>
  <c r="BH186" i="32"/>
  <c r="BG186" i="32"/>
  <c r="BF186" i="32"/>
  <c r="T186" i="32"/>
  <c r="R186" i="32"/>
  <c r="R182" i="32" s="1"/>
  <c r="P186" i="32"/>
  <c r="J186" i="32"/>
  <c r="BE186" i="32" s="1"/>
  <c r="BK183" i="32"/>
  <c r="BI183" i="32"/>
  <c r="BH183" i="32"/>
  <c r="BG183" i="32"/>
  <c r="BF183" i="32"/>
  <c r="T183" i="32"/>
  <c r="T182" i="32" s="1"/>
  <c r="R183" i="32"/>
  <c r="P183" i="32"/>
  <c r="J183" i="32"/>
  <c r="BE183" i="32" s="1"/>
  <c r="BK179" i="32"/>
  <c r="BI179" i="32"/>
  <c r="BH179" i="32"/>
  <c r="BG179" i="32"/>
  <c r="BF179" i="32"/>
  <c r="T179" i="32"/>
  <c r="R179" i="32"/>
  <c r="P179" i="32"/>
  <c r="J179" i="32"/>
  <c r="BE179" i="32" s="1"/>
  <c r="BK176" i="32"/>
  <c r="BI176" i="32"/>
  <c r="BH176" i="32"/>
  <c r="BG176" i="32"/>
  <c r="BF176" i="32"/>
  <c r="T176" i="32"/>
  <c r="R176" i="32"/>
  <c r="P176" i="32"/>
  <c r="J176" i="32"/>
  <c r="BE176" i="32" s="1"/>
  <c r="BK173" i="32"/>
  <c r="BI173" i="32"/>
  <c r="BH173" i="32"/>
  <c r="BG173" i="32"/>
  <c r="BF173" i="32"/>
  <c r="T173" i="32"/>
  <c r="R173" i="32"/>
  <c r="P173" i="32"/>
  <c r="J173" i="32"/>
  <c r="BE173" i="32" s="1"/>
  <c r="BK170" i="32"/>
  <c r="BI170" i="32"/>
  <c r="BH170" i="32"/>
  <c r="BG170" i="32"/>
  <c r="BF170" i="32"/>
  <c r="T170" i="32"/>
  <c r="R170" i="32"/>
  <c r="P170" i="32"/>
  <c r="J170" i="32"/>
  <c r="BE170" i="32" s="1"/>
  <c r="BK167" i="32"/>
  <c r="BI167" i="32"/>
  <c r="BH167" i="32"/>
  <c r="BG167" i="32"/>
  <c r="BF167" i="32"/>
  <c r="T167" i="32"/>
  <c r="R167" i="32"/>
  <c r="P167" i="32"/>
  <c r="J167" i="32"/>
  <c r="BE167" i="32" s="1"/>
  <c r="BK164" i="32"/>
  <c r="BI164" i="32"/>
  <c r="BH164" i="32"/>
  <c r="BG164" i="32"/>
  <c r="BF164" i="32"/>
  <c r="T164" i="32"/>
  <c r="R164" i="32"/>
  <c r="P164" i="32"/>
  <c r="J164" i="32"/>
  <c r="BE164" i="32" s="1"/>
  <c r="BK160" i="32"/>
  <c r="BI160" i="32"/>
  <c r="BH160" i="32"/>
  <c r="BG160" i="32"/>
  <c r="BF160" i="32"/>
  <c r="T160" i="32"/>
  <c r="R160" i="32"/>
  <c r="P160" i="32"/>
  <c r="J160" i="32"/>
  <c r="BE160" i="32" s="1"/>
  <c r="BK157" i="32"/>
  <c r="BI157" i="32"/>
  <c r="BH157" i="32"/>
  <c r="BG157" i="32"/>
  <c r="BF157" i="32"/>
  <c r="BE157" i="32"/>
  <c r="T157" i="32"/>
  <c r="R157" i="32"/>
  <c r="P157" i="32"/>
  <c r="J157" i="32"/>
  <c r="BK154" i="32"/>
  <c r="BI154" i="32"/>
  <c r="BH154" i="32"/>
  <c r="BG154" i="32"/>
  <c r="BF154" i="32"/>
  <c r="T154" i="32"/>
  <c r="T153" i="32" s="1"/>
  <c r="R154" i="32"/>
  <c r="P154" i="32"/>
  <c r="P153" i="32" s="1"/>
  <c r="J154" i="32"/>
  <c r="BE154" i="32" s="1"/>
  <c r="BK150" i="32"/>
  <c r="BK149" i="32" s="1"/>
  <c r="J149" i="32" s="1"/>
  <c r="J101" i="32" s="1"/>
  <c r="BI150" i="32"/>
  <c r="BH150" i="32"/>
  <c r="BG150" i="32"/>
  <c r="BF150" i="32"/>
  <c r="T150" i="32"/>
  <c r="T149" i="32" s="1"/>
  <c r="R150" i="32"/>
  <c r="P150" i="32"/>
  <c r="P149" i="32" s="1"/>
  <c r="J150" i="32"/>
  <c r="BE150" i="32" s="1"/>
  <c r="R149" i="32"/>
  <c r="BK146" i="32"/>
  <c r="BK142" i="32" s="1"/>
  <c r="J142" i="32" s="1"/>
  <c r="J100" i="32" s="1"/>
  <c r="BI146" i="32"/>
  <c r="BH146" i="32"/>
  <c r="BG146" i="32"/>
  <c r="BF146" i="32"/>
  <c r="T146" i="32"/>
  <c r="R146" i="32"/>
  <c r="P146" i="32"/>
  <c r="J146" i="32"/>
  <c r="BE146" i="32" s="1"/>
  <c r="BK143" i="32"/>
  <c r="BI143" i="32"/>
  <c r="BH143" i="32"/>
  <c r="BG143" i="32"/>
  <c r="BF143" i="32"/>
  <c r="T143" i="32"/>
  <c r="T142" i="32" s="1"/>
  <c r="R143" i="32"/>
  <c r="P143" i="32"/>
  <c r="J143" i="32"/>
  <c r="BE143" i="32" s="1"/>
  <c r="R142" i="32"/>
  <c r="BK139" i="32"/>
  <c r="BK138" i="32" s="1"/>
  <c r="J138" i="32" s="1"/>
  <c r="J99" i="32" s="1"/>
  <c r="BI139" i="32"/>
  <c r="BH139" i="32"/>
  <c r="BG139" i="32"/>
  <c r="BF139" i="32"/>
  <c r="T139" i="32"/>
  <c r="R139" i="32"/>
  <c r="R138" i="32" s="1"/>
  <c r="P139" i="32"/>
  <c r="J139" i="32"/>
  <c r="BE139" i="32" s="1"/>
  <c r="T138" i="32"/>
  <c r="P138" i="32"/>
  <c r="BK135" i="32"/>
  <c r="BI135" i="32"/>
  <c r="BH135" i="32"/>
  <c r="BG135" i="32"/>
  <c r="BF135" i="32"/>
  <c r="T135" i="32"/>
  <c r="R135" i="32"/>
  <c r="P135" i="32"/>
  <c r="J135" i="32"/>
  <c r="BE135" i="32" s="1"/>
  <c r="BK132" i="32"/>
  <c r="BI132" i="32"/>
  <c r="BH132" i="32"/>
  <c r="BG132" i="32"/>
  <c r="BF132" i="32"/>
  <c r="T132" i="32"/>
  <c r="T131" i="32" s="1"/>
  <c r="R132" i="32"/>
  <c r="R131" i="32" s="1"/>
  <c r="P132" i="32"/>
  <c r="J132" i="32"/>
  <c r="BE132" i="32" s="1"/>
  <c r="F123" i="32"/>
  <c r="E121" i="32"/>
  <c r="F89" i="32"/>
  <c r="E87" i="32"/>
  <c r="J37" i="32"/>
  <c r="J36" i="32"/>
  <c r="J35" i="32"/>
  <c r="J126" i="32"/>
  <c r="J91" i="32"/>
  <c r="F126" i="32"/>
  <c r="F91" i="32"/>
  <c r="J89" i="32"/>
  <c r="E85" i="32"/>
  <c r="T188" i="32" l="1"/>
  <c r="P188" i="32"/>
  <c r="T296" i="32"/>
  <c r="J34" i="32"/>
  <c r="P296" i="32"/>
  <c r="R153" i="32"/>
  <c r="R130" i="32" s="1"/>
  <c r="R129" i="32" s="1"/>
  <c r="P182" i="32"/>
  <c r="P163" i="32"/>
  <c r="P142" i="32"/>
  <c r="P130" i="32" s="1"/>
  <c r="P129" i="32" s="1"/>
  <c r="F37" i="32"/>
  <c r="T241" i="32"/>
  <c r="T181" i="32" s="1"/>
  <c r="T129" i="32" s="1"/>
  <c r="BK131" i="32"/>
  <c r="J131" i="32" s="1"/>
  <c r="J98" i="32" s="1"/>
  <c r="R163" i="32"/>
  <c r="P131" i="32"/>
  <c r="BK153" i="32"/>
  <c r="J153" i="32" s="1"/>
  <c r="J102" i="32" s="1"/>
  <c r="T163" i="32"/>
  <c r="T130" i="32" s="1"/>
  <c r="R188" i="32"/>
  <c r="R181" i="32" s="1"/>
  <c r="BK182" i="32"/>
  <c r="BK241" i="32"/>
  <c r="J241" i="32" s="1"/>
  <c r="J107" i="32" s="1"/>
  <c r="BK163" i="32"/>
  <c r="J163" i="32" s="1"/>
  <c r="J103" i="32" s="1"/>
  <c r="BK188" i="32"/>
  <c r="J188" i="32" s="1"/>
  <c r="J106" i="32" s="1"/>
  <c r="F34" i="32"/>
  <c r="F35" i="32"/>
  <c r="F36" i="32"/>
  <c r="BK296" i="32"/>
  <c r="J296" i="32" s="1"/>
  <c r="J108" i="32" s="1"/>
  <c r="F92" i="32"/>
  <c r="J92" i="32"/>
  <c r="J182" i="32"/>
  <c r="J105" i="32" s="1"/>
  <c r="P181" i="32"/>
  <c r="J33" i="32"/>
  <c r="F33" i="32"/>
  <c r="E119" i="32"/>
  <c r="J123" i="32"/>
  <c r="F125" i="32"/>
  <c r="J125" i="32"/>
  <c r="BK130" i="32" l="1"/>
  <c r="J130" i="32" s="1"/>
  <c r="J97" i="32" s="1"/>
  <c r="BK181" i="32"/>
  <c r="J181" i="32" s="1"/>
  <c r="J104" i="32" s="1"/>
  <c r="BK129" i="32" l="1"/>
  <c r="J129" i="32" s="1"/>
  <c r="I17" i="2" s="1"/>
  <c r="J30" i="32" l="1"/>
  <c r="J39" i="32" s="1"/>
  <c r="J96" i="32"/>
  <c r="G86" i="71"/>
  <c r="G85" i="71"/>
  <c r="G84" i="71"/>
  <c r="G83" i="71"/>
  <c r="G82" i="71"/>
  <c r="G81" i="71"/>
  <c r="G80" i="71"/>
  <c r="G79" i="71"/>
  <c r="G78" i="71"/>
  <c r="G77" i="71"/>
  <c r="G76" i="71"/>
  <c r="G75" i="71"/>
  <c r="G74" i="71"/>
  <c r="G73" i="71"/>
  <c r="G72" i="71"/>
  <c r="G71" i="71"/>
  <c r="G70" i="71"/>
  <c r="G69" i="71"/>
  <c r="G68" i="71"/>
  <c r="G67" i="71"/>
  <c r="G66" i="71"/>
  <c r="G65" i="71"/>
  <c r="G64" i="71"/>
  <c r="G63" i="71"/>
  <c r="G62" i="71"/>
  <c r="G61" i="71"/>
  <c r="G60" i="71"/>
  <c r="G59" i="71"/>
  <c r="G58" i="71"/>
  <c r="G57" i="71"/>
  <c r="G56" i="71"/>
  <c r="G55" i="71"/>
  <c r="G54" i="71"/>
  <c r="G53" i="71"/>
  <c r="G52" i="71"/>
  <c r="G51" i="71"/>
  <c r="G50" i="71"/>
  <c r="G49" i="71"/>
  <c r="G48" i="71"/>
  <c r="G47" i="71"/>
  <c r="G46" i="71"/>
  <c r="G45" i="71"/>
  <c r="G44" i="71"/>
  <c r="G43" i="71"/>
  <c r="G42" i="71"/>
  <c r="G41" i="71"/>
  <c r="G40" i="71"/>
  <c r="G39" i="71"/>
  <c r="G38" i="71"/>
  <c r="G37" i="71"/>
  <c r="G36" i="71"/>
  <c r="G35" i="71"/>
  <c r="G34" i="71"/>
  <c r="G33" i="71"/>
  <c r="G32" i="71"/>
  <c r="G31" i="71"/>
  <c r="G30" i="71"/>
  <c r="G29" i="71"/>
  <c r="G28" i="71"/>
  <c r="G27" i="71"/>
  <c r="G26" i="71"/>
  <c r="G25" i="71"/>
  <c r="G24" i="71"/>
  <c r="G23" i="71"/>
  <c r="G22" i="71"/>
  <c r="G21" i="71"/>
  <c r="G20" i="71"/>
  <c r="G19" i="71"/>
  <c r="G18" i="71"/>
  <c r="G17" i="71"/>
  <c r="G16" i="71"/>
  <c r="G15" i="71"/>
  <c r="G14" i="71"/>
  <c r="G13" i="71"/>
  <c r="G12" i="71"/>
  <c r="G11" i="71"/>
  <c r="G10" i="71"/>
  <c r="G9" i="71"/>
  <c r="G8" i="71"/>
  <c r="G7" i="71"/>
  <c r="G87" i="71" l="1"/>
  <c r="I19" i="2" s="1"/>
  <c r="AE562" i="27"/>
  <c r="V560" i="27"/>
  <c r="Q560" i="27"/>
  <c r="O560" i="27"/>
  <c r="K560" i="27"/>
  <c r="I560" i="27"/>
  <c r="G560" i="27"/>
  <c r="M560" i="27" s="1"/>
  <c r="V559" i="27"/>
  <c r="Q559" i="27"/>
  <c r="O559" i="27"/>
  <c r="K559" i="27"/>
  <c r="I559" i="27"/>
  <c r="G559" i="27"/>
  <c r="M559" i="27" s="1"/>
  <c r="V557" i="27"/>
  <c r="Q557" i="27"/>
  <c r="O557" i="27"/>
  <c r="K557" i="27"/>
  <c r="I557" i="27"/>
  <c r="I556" i="27" s="1"/>
  <c r="G557" i="27"/>
  <c r="V553" i="27"/>
  <c r="V550" i="27" s="1"/>
  <c r="Q553" i="27"/>
  <c r="Q550" i="27" s="1"/>
  <c r="O553" i="27"/>
  <c r="K553" i="27"/>
  <c r="I553" i="27"/>
  <c r="G553" i="27"/>
  <c r="V551" i="27"/>
  <c r="Q551" i="27"/>
  <c r="O551" i="27"/>
  <c r="K551" i="27"/>
  <c r="I551" i="27"/>
  <c r="G551" i="27"/>
  <c r="M551" i="27" s="1"/>
  <c r="V549" i="27"/>
  <c r="Q549" i="27"/>
  <c r="O549" i="27"/>
  <c r="K549" i="27"/>
  <c r="I549" i="27"/>
  <c r="G549" i="27"/>
  <c r="M549" i="27" s="1"/>
  <c r="V548" i="27"/>
  <c r="Q548" i="27"/>
  <c r="O548" i="27"/>
  <c r="K548" i="27"/>
  <c r="I548" i="27"/>
  <c r="G548" i="27"/>
  <c r="M548" i="27" s="1"/>
  <c r="V546" i="27"/>
  <c r="Q546" i="27"/>
  <c r="O546" i="27"/>
  <c r="K546" i="27"/>
  <c r="I546" i="27"/>
  <c r="G546" i="27"/>
  <c r="V544" i="27"/>
  <c r="Q544" i="27"/>
  <c r="O544" i="27"/>
  <c r="K544" i="27"/>
  <c r="I544" i="27"/>
  <c r="G544" i="27"/>
  <c r="M544" i="27" s="1"/>
  <c r="V534" i="27"/>
  <c r="Q534" i="27"/>
  <c r="O534" i="27"/>
  <c r="K534" i="27"/>
  <c r="I534" i="27"/>
  <c r="G534" i="27"/>
  <c r="M534" i="27" s="1"/>
  <c r="V533" i="27"/>
  <c r="Q533" i="27"/>
  <c r="O533" i="27"/>
  <c r="K533" i="27"/>
  <c r="I533" i="27"/>
  <c r="G533" i="27"/>
  <c r="M533" i="27" s="1"/>
  <c r="BA527" i="27"/>
  <c r="V526" i="27"/>
  <c r="Q526" i="27"/>
  <c r="O526" i="27"/>
  <c r="K526" i="27"/>
  <c r="I526" i="27"/>
  <c r="G526" i="27"/>
  <c r="V524" i="27"/>
  <c r="Q524" i="27"/>
  <c r="O524" i="27"/>
  <c r="K524" i="27"/>
  <c r="I524" i="27"/>
  <c r="G524" i="27"/>
  <c r="M524" i="27" s="1"/>
  <c r="V521" i="27"/>
  <c r="Q521" i="27"/>
  <c r="O521" i="27"/>
  <c r="K521" i="27"/>
  <c r="I521" i="27"/>
  <c r="G521" i="27"/>
  <c r="M521" i="27" s="1"/>
  <c r="V518" i="27"/>
  <c r="Q518" i="27"/>
  <c r="O518" i="27"/>
  <c r="K518" i="27"/>
  <c r="I518" i="27"/>
  <c r="G518" i="27"/>
  <c r="M518" i="27" s="1"/>
  <c r="V515" i="27"/>
  <c r="Q515" i="27"/>
  <c r="O515" i="27"/>
  <c r="K515" i="27"/>
  <c r="I515" i="27"/>
  <c r="G515" i="27"/>
  <c r="V510" i="27"/>
  <c r="Q510" i="27"/>
  <c r="O510" i="27"/>
  <c r="K510" i="27"/>
  <c r="I510" i="27"/>
  <c r="G510" i="27"/>
  <c r="M510" i="27" s="1"/>
  <c r="V509" i="27"/>
  <c r="Q509" i="27"/>
  <c r="O509" i="27"/>
  <c r="K509" i="27"/>
  <c r="I509" i="27"/>
  <c r="G509" i="27"/>
  <c r="M509" i="27" s="1"/>
  <c r="V507" i="27"/>
  <c r="Q507" i="27"/>
  <c r="O507" i="27"/>
  <c r="K507" i="27"/>
  <c r="I507" i="27"/>
  <c r="G507" i="27"/>
  <c r="M507" i="27" s="1"/>
  <c r="V506" i="27"/>
  <c r="Q506" i="27"/>
  <c r="O506" i="27"/>
  <c r="K506" i="27"/>
  <c r="I506" i="27"/>
  <c r="G506" i="27"/>
  <c r="M506" i="27" s="1"/>
  <c r="V504" i="27"/>
  <c r="Q504" i="27"/>
  <c r="O504" i="27"/>
  <c r="K504" i="27"/>
  <c r="I504" i="27"/>
  <c r="G504" i="27"/>
  <c r="M504" i="27" s="1"/>
  <c r="V503" i="27"/>
  <c r="Q503" i="27"/>
  <c r="O503" i="27"/>
  <c r="K503" i="27"/>
  <c r="I503" i="27"/>
  <c r="G503" i="27"/>
  <c r="M503" i="27" s="1"/>
  <c r="V502" i="27"/>
  <c r="Q502" i="27"/>
  <c r="O502" i="27"/>
  <c r="K502" i="27"/>
  <c r="I502" i="27"/>
  <c r="G502" i="27"/>
  <c r="M502" i="27" s="1"/>
  <c r="V501" i="27"/>
  <c r="Q501" i="27"/>
  <c r="O501" i="27"/>
  <c r="K501" i="27"/>
  <c r="I501" i="27"/>
  <c r="G501" i="27"/>
  <c r="M501" i="27" s="1"/>
  <c r="V500" i="27"/>
  <c r="Q500" i="27"/>
  <c r="O500" i="27"/>
  <c r="K500" i="27"/>
  <c r="I500" i="27"/>
  <c r="G500" i="27"/>
  <c r="M500" i="27" s="1"/>
  <c r="V499" i="27"/>
  <c r="Q499" i="27"/>
  <c r="O499" i="27"/>
  <c r="K499" i="27"/>
  <c r="I499" i="27"/>
  <c r="G499" i="27"/>
  <c r="M499" i="27" s="1"/>
  <c r="V498" i="27"/>
  <c r="Q498" i="27"/>
  <c r="O498" i="27"/>
  <c r="K498" i="27"/>
  <c r="I498" i="27"/>
  <c r="G498" i="27"/>
  <c r="M498" i="27" s="1"/>
  <c r="V497" i="27"/>
  <c r="Q497" i="27"/>
  <c r="O497" i="27"/>
  <c r="K497" i="27"/>
  <c r="I497" i="27"/>
  <c r="G497" i="27"/>
  <c r="M497" i="27" s="1"/>
  <c r="V496" i="27"/>
  <c r="Q496" i="27"/>
  <c r="O496" i="27"/>
  <c r="K496" i="27"/>
  <c r="I496" i="27"/>
  <c r="G496" i="27"/>
  <c r="M496" i="27" s="1"/>
  <c r="V495" i="27"/>
  <c r="Q495" i="27"/>
  <c r="O495" i="27"/>
  <c r="K495" i="27"/>
  <c r="I495" i="27"/>
  <c r="G495" i="27"/>
  <c r="M495" i="27" s="1"/>
  <c r="V494" i="27"/>
  <c r="Q494" i="27"/>
  <c r="O494" i="27"/>
  <c r="K494" i="27"/>
  <c r="I494" i="27"/>
  <c r="G494" i="27"/>
  <c r="M494" i="27" s="1"/>
  <c r="V493" i="27"/>
  <c r="Q493" i="27"/>
  <c r="O493" i="27"/>
  <c r="K493" i="27"/>
  <c r="I493" i="27"/>
  <c r="G493" i="27"/>
  <c r="M493" i="27" s="1"/>
  <c r="V492" i="27"/>
  <c r="Q492" i="27"/>
  <c r="O492" i="27"/>
  <c r="K492" i="27"/>
  <c r="I492" i="27"/>
  <c r="G492" i="27"/>
  <c r="M492" i="27" s="1"/>
  <c r="V491" i="27"/>
  <c r="Q491" i="27"/>
  <c r="O491" i="27"/>
  <c r="K491" i="27"/>
  <c r="I491" i="27"/>
  <c r="G491" i="27"/>
  <c r="M491" i="27" s="1"/>
  <c r="V490" i="27"/>
  <c r="Q490" i="27"/>
  <c r="O490" i="27"/>
  <c r="K490" i="27"/>
  <c r="I490" i="27"/>
  <c r="G490" i="27"/>
  <c r="V489" i="27"/>
  <c r="Q489" i="27"/>
  <c r="O489" i="27"/>
  <c r="K489" i="27"/>
  <c r="I489" i="27"/>
  <c r="G489" i="27"/>
  <c r="M489" i="27" s="1"/>
  <c r="V488" i="27"/>
  <c r="Q488" i="27"/>
  <c r="O488" i="27"/>
  <c r="K488" i="27"/>
  <c r="I488" i="27"/>
  <c r="G488" i="27"/>
  <c r="M488" i="27" s="1"/>
  <c r="V487" i="27"/>
  <c r="Q487" i="27"/>
  <c r="O487" i="27"/>
  <c r="K487" i="27"/>
  <c r="I487" i="27"/>
  <c r="G487" i="27"/>
  <c r="M487" i="27" s="1"/>
  <c r="V485" i="27"/>
  <c r="Q485" i="27"/>
  <c r="O485" i="27"/>
  <c r="K485" i="27"/>
  <c r="I485" i="27"/>
  <c r="G485" i="27"/>
  <c r="M485" i="27" s="1"/>
  <c r="V484" i="27"/>
  <c r="Q484" i="27"/>
  <c r="O484" i="27"/>
  <c r="K484" i="27"/>
  <c r="I484" i="27"/>
  <c r="G484" i="27"/>
  <c r="M484" i="27" s="1"/>
  <c r="V483" i="27"/>
  <c r="Q483" i="27"/>
  <c r="O483" i="27"/>
  <c r="K483" i="27"/>
  <c r="I483" i="27"/>
  <c r="G483" i="27"/>
  <c r="M483" i="27" s="1"/>
  <c r="V482" i="27"/>
  <c r="Q482" i="27"/>
  <c r="O482" i="27"/>
  <c r="K482" i="27"/>
  <c r="I482" i="27"/>
  <c r="G482" i="27"/>
  <c r="M482" i="27" s="1"/>
  <c r="V481" i="27"/>
  <c r="Q481" i="27"/>
  <c r="O481" i="27"/>
  <c r="K481" i="27"/>
  <c r="I481" i="27"/>
  <c r="G481" i="27"/>
  <c r="M481" i="27" s="1"/>
  <c r="V480" i="27"/>
  <c r="Q480" i="27"/>
  <c r="O480" i="27"/>
  <c r="K480" i="27"/>
  <c r="I480" i="27"/>
  <c r="G480" i="27"/>
  <c r="M480" i="27" s="1"/>
  <c r="V479" i="27"/>
  <c r="Q479" i="27"/>
  <c r="O479" i="27"/>
  <c r="K479" i="27"/>
  <c r="I479" i="27"/>
  <c r="G479" i="27"/>
  <c r="M479" i="27" s="1"/>
  <c r="V478" i="27"/>
  <c r="Q478" i="27"/>
  <c r="O478" i="27"/>
  <c r="K478" i="27"/>
  <c r="I478" i="27"/>
  <c r="G478" i="27"/>
  <c r="M478" i="27" s="1"/>
  <c r="V477" i="27"/>
  <c r="Q477" i="27"/>
  <c r="O477" i="27"/>
  <c r="K477" i="27"/>
  <c r="I477" i="27"/>
  <c r="G477" i="27"/>
  <c r="M477" i="27" s="1"/>
  <c r="V476" i="27"/>
  <c r="Q476" i="27"/>
  <c r="O476" i="27"/>
  <c r="K476" i="27"/>
  <c r="I476" i="27"/>
  <c r="G476" i="27"/>
  <c r="M476" i="27" s="1"/>
  <c r="V475" i="27"/>
  <c r="Q475" i="27"/>
  <c r="O475" i="27"/>
  <c r="K475" i="27"/>
  <c r="I475" i="27"/>
  <c r="G475" i="27"/>
  <c r="M475" i="27" s="1"/>
  <c r="V474" i="27"/>
  <c r="Q474" i="27"/>
  <c r="O474" i="27"/>
  <c r="K474" i="27"/>
  <c r="I474" i="27"/>
  <c r="G474" i="27"/>
  <c r="M474" i="27" s="1"/>
  <c r="V473" i="27"/>
  <c r="Q473" i="27"/>
  <c r="O473" i="27"/>
  <c r="K473" i="27"/>
  <c r="I473" i="27"/>
  <c r="G473" i="27"/>
  <c r="M473" i="27" s="1"/>
  <c r="V472" i="27"/>
  <c r="Q472" i="27"/>
  <c r="O472" i="27"/>
  <c r="K472" i="27"/>
  <c r="I472" i="27"/>
  <c r="G472" i="27"/>
  <c r="M472" i="27" s="1"/>
  <c r="V471" i="27"/>
  <c r="Q471" i="27"/>
  <c r="O471" i="27"/>
  <c r="K471" i="27"/>
  <c r="I471" i="27"/>
  <c r="G471" i="27"/>
  <c r="M471" i="27" s="1"/>
  <c r="V470" i="27"/>
  <c r="Q470" i="27"/>
  <c r="O470" i="27"/>
  <c r="K470" i="27"/>
  <c r="I470" i="27"/>
  <c r="G470" i="27"/>
  <c r="M470" i="27" s="1"/>
  <c r="V469" i="27"/>
  <c r="Q469" i="27"/>
  <c r="O469" i="27"/>
  <c r="K469" i="27"/>
  <c r="I469" i="27"/>
  <c r="G469" i="27"/>
  <c r="M469" i="27" s="1"/>
  <c r="V468" i="27"/>
  <c r="Q468" i="27"/>
  <c r="O468" i="27"/>
  <c r="K468" i="27"/>
  <c r="I468" i="27"/>
  <c r="G468" i="27"/>
  <c r="M468" i="27" s="1"/>
  <c r="V467" i="27"/>
  <c r="Q467" i="27"/>
  <c r="O467" i="27"/>
  <c r="K467" i="27"/>
  <c r="I467" i="27"/>
  <c r="G467" i="27"/>
  <c r="M467" i="27" s="1"/>
  <c r="V466" i="27"/>
  <c r="Q466" i="27"/>
  <c r="O466" i="27"/>
  <c r="K466" i="27"/>
  <c r="I466" i="27"/>
  <c r="G466" i="27"/>
  <c r="M466" i="27" s="1"/>
  <c r="V465" i="27"/>
  <c r="Q465" i="27"/>
  <c r="O465" i="27"/>
  <c r="K465" i="27"/>
  <c r="I465" i="27"/>
  <c r="G465" i="27"/>
  <c r="M465" i="27" s="1"/>
  <c r="V464" i="27"/>
  <c r="Q464" i="27"/>
  <c r="O464" i="27"/>
  <c r="K464" i="27"/>
  <c r="I464" i="27"/>
  <c r="G464" i="27"/>
  <c r="M464" i="27" s="1"/>
  <c r="V463" i="27"/>
  <c r="Q463" i="27"/>
  <c r="O463" i="27"/>
  <c r="K463" i="27"/>
  <c r="I463" i="27"/>
  <c r="G463" i="27"/>
  <c r="M463" i="27" s="1"/>
  <c r="V462" i="27"/>
  <c r="Q462" i="27"/>
  <c r="O462" i="27"/>
  <c r="K462" i="27"/>
  <c r="I462" i="27"/>
  <c r="G462" i="27"/>
  <c r="M462" i="27" s="1"/>
  <c r="V461" i="27"/>
  <c r="Q461" i="27"/>
  <c r="O461" i="27"/>
  <c r="K461" i="27"/>
  <c r="I461" i="27"/>
  <c r="G461" i="27"/>
  <c r="M461" i="27" s="1"/>
  <c r="V460" i="27"/>
  <c r="Q460" i="27"/>
  <c r="O460" i="27"/>
  <c r="K460" i="27"/>
  <c r="I460" i="27"/>
  <c r="G460" i="27"/>
  <c r="M460" i="27" s="1"/>
  <c r="V459" i="27"/>
  <c r="Q459" i="27"/>
  <c r="O459" i="27"/>
  <c r="K459" i="27"/>
  <c r="I459" i="27"/>
  <c r="G459" i="27"/>
  <c r="M459" i="27" s="1"/>
  <c r="V458" i="27"/>
  <c r="Q458" i="27"/>
  <c r="O458" i="27"/>
  <c r="K458" i="27"/>
  <c r="I458" i="27"/>
  <c r="G458" i="27"/>
  <c r="M458" i="27" s="1"/>
  <c r="V457" i="27"/>
  <c r="Q457" i="27"/>
  <c r="O457" i="27"/>
  <c r="K457" i="27"/>
  <c r="I457" i="27"/>
  <c r="G457" i="27"/>
  <c r="M457" i="27" s="1"/>
  <c r="V456" i="27"/>
  <c r="Q456" i="27"/>
  <c r="O456" i="27"/>
  <c r="K456" i="27"/>
  <c r="I456" i="27"/>
  <c r="G456" i="27"/>
  <c r="M456" i="27" s="1"/>
  <c r="V455" i="27"/>
  <c r="Q455" i="27"/>
  <c r="O455" i="27"/>
  <c r="K455" i="27"/>
  <c r="I455" i="27"/>
  <c r="G455" i="27"/>
  <c r="M455" i="27" s="1"/>
  <c r="V454" i="27"/>
  <c r="Q454" i="27"/>
  <c r="O454" i="27"/>
  <c r="K454" i="27"/>
  <c r="I454" i="27"/>
  <c r="G454" i="27"/>
  <c r="M454" i="27" s="1"/>
  <c r="V453" i="27"/>
  <c r="Q453" i="27"/>
  <c r="O453" i="27"/>
  <c r="K453" i="27"/>
  <c r="I453" i="27"/>
  <c r="G453" i="27"/>
  <c r="M453" i="27" s="1"/>
  <c r="V451" i="27"/>
  <c r="Q451" i="27"/>
  <c r="O451" i="27"/>
  <c r="K451" i="27"/>
  <c r="I451" i="27"/>
  <c r="G451" i="27"/>
  <c r="M451" i="27" s="1"/>
  <c r="V450" i="27"/>
  <c r="Q450" i="27"/>
  <c r="O450" i="27"/>
  <c r="K450" i="27"/>
  <c r="I450" i="27"/>
  <c r="G450" i="27"/>
  <c r="M450" i="27" s="1"/>
  <c r="V449" i="27"/>
  <c r="Q449" i="27"/>
  <c r="O449" i="27"/>
  <c r="K449" i="27"/>
  <c r="I449" i="27"/>
  <c r="G449" i="27"/>
  <c r="M449" i="27" s="1"/>
  <c r="V448" i="27"/>
  <c r="Q448" i="27"/>
  <c r="O448" i="27"/>
  <c r="K448" i="27"/>
  <c r="I448" i="27"/>
  <c r="G448" i="27"/>
  <c r="M448" i="27" s="1"/>
  <c r="V447" i="27"/>
  <c r="Q447" i="27"/>
  <c r="O447" i="27"/>
  <c r="K447" i="27"/>
  <c r="I447" i="27"/>
  <c r="G447" i="27"/>
  <c r="M447" i="27" s="1"/>
  <c r="V445" i="27"/>
  <c r="Q445" i="27"/>
  <c r="O445" i="27"/>
  <c r="K445" i="27"/>
  <c r="I445" i="27"/>
  <c r="G445" i="27"/>
  <c r="M445" i="27" s="1"/>
  <c r="V444" i="27"/>
  <c r="Q444" i="27"/>
  <c r="O444" i="27"/>
  <c r="K444" i="27"/>
  <c r="I444" i="27"/>
  <c r="G444" i="27"/>
  <c r="M444" i="27" s="1"/>
  <c r="V443" i="27"/>
  <c r="Q443" i="27"/>
  <c r="O443" i="27"/>
  <c r="K443" i="27"/>
  <c r="I443" i="27"/>
  <c r="G443" i="27"/>
  <c r="M443" i="27" s="1"/>
  <c r="V442" i="27"/>
  <c r="Q442" i="27"/>
  <c r="O442" i="27"/>
  <c r="K442" i="27"/>
  <c r="I442" i="27"/>
  <c r="G442" i="27"/>
  <c r="M442" i="27" s="1"/>
  <c r="V441" i="27"/>
  <c r="Q441" i="27"/>
  <c r="O441" i="27"/>
  <c r="K441" i="27"/>
  <c r="I441" i="27"/>
  <c r="G441" i="27"/>
  <c r="M441" i="27" s="1"/>
  <c r="V440" i="27"/>
  <c r="Q440" i="27"/>
  <c r="O440" i="27"/>
  <c r="K440" i="27"/>
  <c r="I440" i="27"/>
  <c r="G440" i="27"/>
  <c r="M440" i="27" s="1"/>
  <c r="V439" i="27"/>
  <c r="Q439" i="27"/>
  <c r="O439" i="27"/>
  <c r="K439" i="27"/>
  <c r="I439" i="27"/>
  <c r="G439" i="27"/>
  <c r="M439" i="27" s="1"/>
  <c r="V438" i="27"/>
  <c r="Q438" i="27"/>
  <c r="O438" i="27"/>
  <c r="K438" i="27"/>
  <c r="I438" i="27"/>
  <c r="G438" i="27"/>
  <c r="M438" i="27" s="1"/>
  <c r="V437" i="27"/>
  <c r="Q437" i="27"/>
  <c r="O437" i="27"/>
  <c r="K437" i="27"/>
  <c r="I437" i="27"/>
  <c r="G437" i="27"/>
  <c r="M437" i="27" s="1"/>
  <c r="V436" i="27"/>
  <c r="Q436" i="27"/>
  <c r="O436" i="27"/>
  <c r="K436" i="27"/>
  <c r="I436" i="27"/>
  <c r="G436" i="27"/>
  <c r="M436" i="27" s="1"/>
  <c r="V435" i="27"/>
  <c r="Q435" i="27"/>
  <c r="O435" i="27"/>
  <c r="K435" i="27"/>
  <c r="I435" i="27"/>
  <c r="G435" i="27"/>
  <c r="M435" i="27" s="1"/>
  <c r="V434" i="27"/>
  <c r="Q434" i="27"/>
  <c r="O434" i="27"/>
  <c r="K434" i="27"/>
  <c r="I434" i="27"/>
  <c r="G434" i="27"/>
  <c r="M434" i="27" s="1"/>
  <c r="V433" i="27"/>
  <c r="Q433" i="27"/>
  <c r="O433" i="27"/>
  <c r="K433" i="27"/>
  <c r="I433" i="27"/>
  <c r="G433" i="27"/>
  <c r="M433" i="27" s="1"/>
  <c r="V432" i="27"/>
  <c r="Q432" i="27"/>
  <c r="O432" i="27"/>
  <c r="K432" i="27"/>
  <c r="I432" i="27"/>
  <c r="G432" i="27"/>
  <c r="V429" i="27"/>
  <c r="Q429" i="27"/>
  <c r="O429" i="27"/>
  <c r="K429" i="27"/>
  <c r="I429" i="27"/>
  <c r="G429" i="27"/>
  <c r="M429" i="27" s="1"/>
  <c r="V428" i="27"/>
  <c r="Q428" i="27"/>
  <c r="O428" i="27"/>
  <c r="K428" i="27"/>
  <c r="I428" i="27"/>
  <c r="G428" i="27"/>
  <c r="M428" i="27" s="1"/>
  <c r="V425" i="27"/>
  <c r="Q425" i="27"/>
  <c r="O425" i="27"/>
  <c r="K425" i="27"/>
  <c r="I425" i="27"/>
  <c r="G425" i="27"/>
  <c r="M425" i="27" s="1"/>
  <c r="V421" i="27"/>
  <c r="Q421" i="27"/>
  <c r="O421" i="27"/>
  <c r="K421" i="27"/>
  <c r="I421" i="27"/>
  <c r="G421" i="27"/>
  <c r="M421" i="27" s="1"/>
  <c r="V417" i="27"/>
  <c r="Q417" i="27"/>
  <c r="O417" i="27"/>
  <c r="K417" i="27"/>
  <c r="I417" i="27"/>
  <c r="G417" i="27"/>
  <c r="M417" i="27" s="1"/>
  <c r="V414" i="27"/>
  <c r="Q414" i="27"/>
  <c r="O414" i="27"/>
  <c r="K414" i="27"/>
  <c r="I414" i="27"/>
  <c r="G414" i="27"/>
  <c r="M414" i="27" s="1"/>
  <c r="V411" i="27"/>
  <c r="Q411" i="27"/>
  <c r="O411" i="27"/>
  <c r="K411" i="27"/>
  <c r="I411" i="27"/>
  <c r="G411" i="27"/>
  <c r="M411" i="27" s="1"/>
  <c r="V408" i="27"/>
  <c r="Q408" i="27"/>
  <c r="O408" i="27"/>
  <c r="K408" i="27"/>
  <c r="I408" i="27"/>
  <c r="G408" i="27"/>
  <c r="V405" i="27"/>
  <c r="Q405" i="27"/>
  <c r="O405" i="27"/>
  <c r="K405" i="27"/>
  <c r="I405" i="27"/>
  <c r="G405" i="27"/>
  <c r="M405" i="27" s="1"/>
  <c r="V403" i="27"/>
  <c r="V401" i="27"/>
  <c r="Q401" i="27"/>
  <c r="O401" i="27"/>
  <c r="K401" i="27"/>
  <c r="I401" i="27"/>
  <c r="G401" i="27"/>
  <c r="M401" i="27" s="1"/>
  <c r="V399" i="27"/>
  <c r="Q399" i="27"/>
  <c r="O399" i="27"/>
  <c r="K399" i="27"/>
  <c r="I399" i="27"/>
  <c r="G399" i="27"/>
  <c r="M399" i="27" s="1"/>
  <c r="V397" i="27"/>
  <c r="Q397" i="27"/>
  <c r="O397" i="27"/>
  <c r="K397" i="27"/>
  <c r="I397" i="27"/>
  <c r="G397" i="27"/>
  <c r="M397" i="27" s="1"/>
  <c r="V394" i="27"/>
  <c r="Q394" i="27"/>
  <c r="O394" i="27"/>
  <c r="K394" i="27"/>
  <c r="I394" i="27"/>
  <c r="G394" i="27"/>
  <c r="M394" i="27" s="1"/>
  <c r="V389" i="27"/>
  <c r="Q389" i="27"/>
  <c r="O389" i="27"/>
  <c r="K389" i="27"/>
  <c r="I389" i="27"/>
  <c r="G389" i="27"/>
  <c r="M389" i="27" s="1"/>
  <c r="V387" i="27"/>
  <c r="Q387" i="27"/>
  <c r="O387" i="27"/>
  <c r="K387" i="27"/>
  <c r="I387" i="27"/>
  <c r="G387" i="27"/>
  <c r="M387" i="27" s="1"/>
  <c r="V385" i="27"/>
  <c r="Q385" i="27"/>
  <c r="O385" i="27"/>
  <c r="K385" i="27"/>
  <c r="I385" i="27"/>
  <c r="G385" i="27"/>
  <c r="M385" i="27" s="1"/>
  <c r="V381" i="27"/>
  <c r="Q381" i="27"/>
  <c r="O381" i="27"/>
  <c r="K381" i="27"/>
  <c r="I381" i="27"/>
  <c r="G381" i="27"/>
  <c r="M381" i="27" s="1"/>
  <c r="BA377" i="27"/>
  <c r="V376" i="27"/>
  <c r="Q376" i="27"/>
  <c r="O376" i="27"/>
  <c r="K376" i="27"/>
  <c r="I376" i="27"/>
  <c r="G376" i="27"/>
  <c r="M376" i="27" s="1"/>
  <c r="V369" i="27"/>
  <c r="Q369" i="27"/>
  <c r="O369" i="27"/>
  <c r="K369" i="27"/>
  <c r="I369" i="27"/>
  <c r="G369" i="27"/>
  <c r="M369" i="27" s="1"/>
  <c r="V364" i="27"/>
  <c r="Q364" i="27"/>
  <c r="O364" i="27"/>
  <c r="K364" i="27"/>
  <c r="I364" i="27"/>
  <c r="G364" i="27"/>
  <c r="M364" i="27" s="1"/>
  <c r="V361" i="27"/>
  <c r="Q361" i="27"/>
  <c r="O361" i="27"/>
  <c r="K361" i="27"/>
  <c r="I361" i="27"/>
  <c r="G361" i="27"/>
  <c r="M361" i="27" s="1"/>
  <c r="V359" i="27"/>
  <c r="Q359" i="27"/>
  <c r="O359" i="27"/>
  <c r="K359" i="27"/>
  <c r="I359" i="27"/>
  <c r="G359" i="27"/>
  <c r="M359" i="27" s="1"/>
  <c r="V357" i="27"/>
  <c r="Q357" i="27"/>
  <c r="O357" i="27"/>
  <c r="K357" i="27"/>
  <c r="I357" i="27"/>
  <c r="G357" i="27"/>
  <c r="M357" i="27" s="1"/>
  <c r="V355" i="27"/>
  <c r="Q355" i="27"/>
  <c r="O355" i="27"/>
  <c r="K355" i="27"/>
  <c r="I355" i="27"/>
  <c r="G355" i="27"/>
  <c r="M355" i="27" s="1"/>
  <c r="V353" i="27"/>
  <c r="Q353" i="27"/>
  <c r="O353" i="27"/>
  <c r="K353" i="27"/>
  <c r="I353" i="27"/>
  <c r="G353" i="27"/>
  <c r="M353" i="27" s="1"/>
  <c r="V351" i="27"/>
  <c r="Q351" i="27"/>
  <c r="O351" i="27"/>
  <c r="K351" i="27"/>
  <c r="I351" i="27"/>
  <c r="G351" i="27"/>
  <c r="M351" i="27" s="1"/>
  <c r="V349" i="27"/>
  <c r="V344" i="27"/>
  <c r="Q344" i="27"/>
  <c r="O344" i="27"/>
  <c r="K344" i="27"/>
  <c r="I344" i="27"/>
  <c r="G344" i="27"/>
  <c r="M344" i="27" s="1"/>
  <c r="V340" i="27"/>
  <c r="Q340" i="27"/>
  <c r="O340" i="27"/>
  <c r="K340" i="27"/>
  <c r="I340" i="27"/>
  <c r="G340" i="27"/>
  <c r="M340" i="27" s="1"/>
  <c r="V336" i="27"/>
  <c r="Q336" i="27"/>
  <c r="O336" i="27"/>
  <c r="K336" i="27"/>
  <c r="I336" i="27"/>
  <c r="G336" i="27"/>
  <c r="M336" i="27" s="1"/>
  <c r="V332" i="27"/>
  <c r="Q332" i="27"/>
  <c r="O332" i="27"/>
  <c r="K332" i="27"/>
  <c r="I332" i="27"/>
  <c r="G332" i="27"/>
  <c r="M332" i="27" s="1"/>
  <c r="V328" i="27"/>
  <c r="Q328" i="27"/>
  <c r="O328" i="27"/>
  <c r="K328" i="27"/>
  <c r="I328" i="27"/>
  <c r="G328" i="27"/>
  <c r="BA326" i="27"/>
  <c r="V325" i="27"/>
  <c r="Q325" i="27"/>
  <c r="O325" i="27"/>
  <c r="K325" i="27"/>
  <c r="I325" i="27"/>
  <c r="G325" i="27"/>
  <c r="M325" i="27" s="1"/>
  <c r="BA323" i="27"/>
  <c r="V322" i="27"/>
  <c r="Q322" i="27"/>
  <c r="O322" i="27"/>
  <c r="K322" i="27"/>
  <c r="I322" i="27"/>
  <c r="G322" i="27"/>
  <c r="M322" i="27" s="1"/>
  <c r="V319" i="27"/>
  <c r="Q319" i="27"/>
  <c r="O319" i="27"/>
  <c r="K319" i="27"/>
  <c r="I319" i="27"/>
  <c r="G319" i="27"/>
  <c r="M319" i="27" s="1"/>
  <c r="V317" i="27"/>
  <c r="Q317" i="27"/>
  <c r="O317" i="27"/>
  <c r="K317" i="27"/>
  <c r="I317" i="27"/>
  <c r="G317" i="27"/>
  <c r="M317" i="27" s="1"/>
  <c r="V315" i="27"/>
  <c r="Q315" i="27"/>
  <c r="O315" i="27"/>
  <c r="K315" i="27"/>
  <c r="I315" i="27"/>
  <c r="G315" i="27"/>
  <c r="M315" i="27" s="1"/>
  <c r="BA310" i="27"/>
  <c r="V309" i="27"/>
  <c r="Q309" i="27"/>
  <c r="O309" i="27"/>
  <c r="K309" i="27"/>
  <c r="I309" i="27"/>
  <c r="G309" i="27"/>
  <c r="M309" i="27" s="1"/>
  <c r="V305" i="27"/>
  <c r="Q305" i="27"/>
  <c r="O305" i="27"/>
  <c r="K305" i="27"/>
  <c r="I305" i="27"/>
  <c r="G305" i="27"/>
  <c r="V303" i="27"/>
  <c r="Q303" i="27"/>
  <c r="O303" i="27"/>
  <c r="K303" i="27"/>
  <c r="I303" i="27"/>
  <c r="G303" i="27"/>
  <c r="M303" i="27" s="1"/>
  <c r="V301" i="27"/>
  <c r="Q301" i="27"/>
  <c r="O301" i="27"/>
  <c r="K301" i="27"/>
  <c r="I301" i="27"/>
  <c r="G301" i="27"/>
  <c r="M301" i="27" s="1"/>
  <c r="V298" i="27"/>
  <c r="Q298" i="27"/>
  <c r="O298" i="27"/>
  <c r="K298" i="27"/>
  <c r="I298" i="27"/>
  <c r="G298" i="27"/>
  <c r="M298" i="27" s="1"/>
  <c r="BA296" i="27"/>
  <c r="V295" i="27"/>
  <c r="V294" i="27" s="1"/>
  <c r="Q295" i="27"/>
  <c r="Q294" i="27" s="1"/>
  <c r="O295" i="27"/>
  <c r="O294" i="27" s="1"/>
  <c r="K295" i="27"/>
  <c r="K294" i="27" s="1"/>
  <c r="I295" i="27"/>
  <c r="I294" i="27" s="1"/>
  <c r="G295" i="27"/>
  <c r="G294" i="27" s="1"/>
  <c r="V293" i="27"/>
  <c r="Q293" i="27"/>
  <c r="O293" i="27"/>
  <c r="K293" i="27"/>
  <c r="I293" i="27"/>
  <c r="G293" i="27"/>
  <c r="M293" i="27" s="1"/>
  <c r="V292" i="27"/>
  <c r="Q292" i="27"/>
  <c r="O292" i="27"/>
  <c r="K292" i="27"/>
  <c r="I292" i="27"/>
  <c r="G292" i="27"/>
  <c r="M292" i="27" s="1"/>
  <c r="V291" i="27"/>
  <c r="Q291" i="27"/>
  <c r="O291" i="27"/>
  <c r="K291" i="27"/>
  <c r="I291" i="27"/>
  <c r="G291" i="27"/>
  <c r="M291" i="27" s="1"/>
  <c r="V290" i="27"/>
  <c r="Q290" i="27"/>
  <c r="O290" i="27"/>
  <c r="K290" i="27"/>
  <c r="I290" i="27"/>
  <c r="G290" i="27"/>
  <c r="M290" i="27" s="1"/>
  <c r="V289" i="27"/>
  <c r="Q289" i="27"/>
  <c r="O289" i="27"/>
  <c r="K289" i="27"/>
  <c r="I289" i="27"/>
  <c r="G289" i="27"/>
  <c r="M289" i="27" s="1"/>
  <c r="V288" i="27"/>
  <c r="Q288" i="27"/>
  <c r="O288" i="27"/>
  <c r="K288" i="27"/>
  <c r="I288" i="27"/>
  <c r="G288" i="27"/>
  <c r="M288" i="27" s="1"/>
  <c r="V284" i="27"/>
  <c r="Q284" i="27"/>
  <c r="O284" i="27"/>
  <c r="K284" i="27"/>
  <c r="I284" i="27"/>
  <c r="G284" i="27"/>
  <c r="M284" i="27" s="1"/>
  <c r="V281" i="27"/>
  <c r="Q281" i="27"/>
  <c r="O281" i="27"/>
  <c r="K281" i="27"/>
  <c r="I281" i="27"/>
  <c r="G281" i="27"/>
  <c r="M281" i="27" s="1"/>
  <c r="BA278" i="27"/>
  <c r="V277" i="27"/>
  <c r="Q277" i="27"/>
  <c r="O277" i="27"/>
  <c r="K277" i="27"/>
  <c r="I277" i="27"/>
  <c r="G277" i="27"/>
  <c r="M277" i="27" s="1"/>
  <c r="V272" i="27"/>
  <c r="Q272" i="27"/>
  <c r="O272" i="27"/>
  <c r="K272" i="27"/>
  <c r="I272" i="27"/>
  <c r="G272" i="27"/>
  <c r="M272" i="27" s="1"/>
  <c r="V270" i="27"/>
  <c r="Q270" i="27"/>
  <c r="O270" i="27"/>
  <c r="K270" i="27"/>
  <c r="I270" i="27"/>
  <c r="G270" i="27"/>
  <c r="M270" i="27" s="1"/>
  <c r="V268" i="27"/>
  <c r="Q268" i="27"/>
  <c r="O268" i="27"/>
  <c r="K268" i="27"/>
  <c r="I268" i="27"/>
  <c r="G268" i="27"/>
  <c r="M268" i="27" s="1"/>
  <c r="V267" i="27"/>
  <c r="Q267" i="27"/>
  <c r="O267" i="27"/>
  <c r="K267" i="27"/>
  <c r="I267" i="27"/>
  <c r="G267" i="27"/>
  <c r="M267" i="27" s="1"/>
  <c r="V265" i="27"/>
  <c r="Q265" i="27"/>
  <c r="O265" i="27"/>
  <c r="K265" i="27"/>
  <c r="I265" i="27"/>
  <c r="G265" i="27"/>
  <c r="M265" i="27" s="1"/>
  <c r="V263" i="27"/>
  <c r="Q263" i="27"/>
  <c r="O263" i="27"/>
  <c r="K263" i="27"/>
  <c r="I263" i="27"/>
  <c r="G263" i="27"/>
  <c r="M263" i="27" s="1"/>
  <c r="V261" i="27"/>
  <c r="Q261" i="27"/>
  <c r="O261" i="27"/>
  <c r="K261" i="27"/>
  <c r="I261" i="27"/>
  <c r="G261" i="27"/>
  <c r="M261" i="27" s="1"/>
  <c r="V259" i="27"/>
  <c r="Q259" i="27"/>
  <c r="O259" i="27"/>
  <c r="K259" i="27"/>
  <c r="I259" i="27"/>
  <c r="G259" i="27"/>
  <c r="M259" i="27" s="1"/>
  <c r="V253" i="27"/>
  <c r="Q253" i="27"/>
  <c r="O253" i="27"/>
  <c r="K253" i="27"/>
  <c r="I253" i="27"/>
  <c r="G253" i="27"/>
  <c r="M253" i="27" s="1"/>
  <c r="V249" i="27"/>
  <c r="Q249" i="27"/>
  <c r="O249" i="27"/>
  <c r="K249" i="27"/>
  <c r="I249" i="27"/>
  <c r="G249" i="27"/>
  <c r="M249" i="27" s="1"/>
  <c r="V245" i="27"/>
  <c r="Q245" i="27"/>
  <c r="O245" i="27"/>
  <c r="K245" i="27"/>
  <c r="I245" i="27"/>
  <c r="G245" i="27"/>
  <c r="M245" i="27" s="1"/>
  <c r="V242" i="27"/>
  <c r="Q242" i="27"/>
  <c r="O242" i="27"/>
  <c r="K242" i="27"/>
  <c r="I242" i="27"/>
  <c r="G242" i="27"/>
  <c r="M242" i="27" s="1"/>
  <c r="V238" i="27"/>
  <c r="Q238" i="27"/>
  <c r="O238" i="27"/>
  <c r="K238" i="27"/>
  <c r="I238" i="27"/>
  <c r="G238" i="27"/>
  <c r="M238" i="27" s="1"/>
  <c r="BA231" i="27"/>
  <c r="V230" i="27"/>
  <c r="Q230" i="27"/>
  <c r="O230" i="27"/>
  <c r="K230" i="27"/>
  <c r="I230" i="27"/>
  <c r="G230" i="27"/>
  <c r="M230" i="27" s="1"/>
  <c r="V222" i="27"/>
  <c r="Q222" i="27"/>
  <c r="O222" i="27"/>
  <c r="K222" i="27"/>
  <c r="I222" i="27"/>
  <c r="G222" i="27"/>
  <c r="M222" i="27" s="1"/>
  <c r="BA219" i="27"/>
  <c r="V218" i="27"/>
  <c r="Q218" i="27"/>
  <c r="O218" i="27"/>
  <c r="K218" i="27"/>
  <c r="I218" i="27"/>
  <c r="G218" i="27"/>
  <c r="M218" i="27" s="1"/>
  <c r="BA214" i="27"/>
  <c r="V213" i="27"/>
  <c r="Q213" i="27"/>
  <c r="O213" i="27"/>
  <c r="K213" i="27"/>
  <c r="I213" i="27"/>
  <c r="G213" i="27"/>
  <c r="M213" i="27" s="1"/>
  <c r="BA211" i="27"/>
  <c r="V210" i="27"/>
  <c r="Q210" i="27"/>
  <c r="O210" i="27"/>
  <c r="K210" i="27"/>
  <c r="I210" i="27"/>
  <c r="G210" i="27"/>
  <c r="M210" i="27" s="1"/>
  <c r="V193" i="27"/>
  <c r="Q193" i="27"/>
  <c r="O193" i="27"/>
  <c r="K193" i="27"/>
  <c r="I193" i="27"/>
  <c r="G193" i="27"/>
  <c r="M193" i="27" s="1"/>
  <c r="V191" i="27"/>
  <c r="Q191" i="27"/>
  <c r="O191" i="27"/>
  <c r="K191" i="27"/>
  <c r="I191" i="27"/>
  <c r="G191" i="27"/>
  <c r="M191" i="27" s="1"/>
  <c r="V187" i="27"/>
  <c r="Q187" i="27"/>
  <c r="O187" i="27"/>
  <c r="K187" i="27"/>
  <c r="I187" i="27"/>
  <c r="G187" i="27"/>
  <c r="V184" i="27"/>
  <c r="Q184" i="27"/>
  <c r="O184" i="27"/>
  <c r="K184" i="27"/>
  <c r="I184" i="27"/>
  <c r="G184" i="27"/>
  <c r="M184" i="27" s="1"/>
  <c r="V181" i="27"/>
  <c r="Q181" i="27"/>
  <c r="O181" i="27"/>
  <c r="K181" i="27"/>
  <c r="I181" i="27"/>
  <c r="G181" i="27"/>
  <c r="M181" i="27" s="1"/>
  <c r="V178" i="27"/>
  <c r="Q178" i="27"/>
  <c r="O178" i="27"/>
  <c r="K178" i="27"/>
  <c r="I178" i="27"/>
  <c r="G178" i="27"/>
  <c r="M178" i="27" s="1"/>
  <c r="V175" i="27"/>
  <c r="Q175" i="27"/>
  <c r="O175" i="27"/>
  <c r="K175" i="27"/>
  <c r="I175" i="27"/>
  <c r="G175" i="27"/>
  <c r="M175" i="27" s="1"/>
  <c r="V174" i="27"/>
  <c r="Q174" i="27"/>
  <c r="O174" i="27"/>
  <c r="K174" i="27"/>
  <c r="I174" i="27"/>
  <c r="G174" i="27"/>
  <c r="M174" i="27" s="1"/>
  <c r="V172" i="27"/>
  <c r="Q172" i="27"/>
  <c r="O172" i="27"/>
  <c r="K172" i="27"/>
  <c r="I172" i="27"/>
  <c r="G172" i="27"/>
  <c r="M172" i="27" s="1"/>
  <c r="V170" i="27"/>
  <c r="Q170" i="27"/>
  <c r="O170" i="27"/>
  <c r="K170" i="27"/>
  <c r="I170" i="27"/>
  <c r="G170" i="27"/>
  <c r="M170" i="27" s="1"/>
  <c r="BA169" i="27"/>
  <c r="V168" i="27"/>
  <c r="Q168" i="27"/>
  <c r="O168" i="27"/>
  <c r="K168" i="27"/>
  <c r="I168" i="27"/>
  <c r="G168" i="27"/>
  <c r="M168" i="27" s="1"/>
  <c r="BA166" i="27"/>
  <c r="V165" i="27"/>
  <c r="Q165" i="27"/>
  <c r="O165" i="27"/>
  <c r="K165" i="27"/>
  <c r="I165" i="27"/>
  <c r="G165" i="27"/>
  <c r="M165" i="27" s="1"/>
  <c r="BA163" i="27"/>
  <c r="V162" i="27"/>
  <c r="Q162" i="27"/>
  <c r="O162" i="27"/>
  <c r="K162" i="27"/>
  <c r="I162" i="27"/>
  <c r="G162" i="27"/>
  <c r="M162" i="27" s="1"/>
  <c r="BA159" i="27"/>
  <c r="V158" i="27"/>
  <c r="Q158" i="27"/>
  <c r="O158" i="27"/>
  <c r="K158" i="27"/>
  <c r="I158" i="27"/>
  <c r="G158" i="27"/>
  <c r="M158" i="27" s="1"/>
  <c r="BA155" i="27"/>
  <c r="V154" i="27"/>
  <c r="Q154" i="27"/>
  <c r="O154" i="27"/>
  <c r="K154" i="27"/>
  <c r="I154" i="27"/>
  <c r="G154" i="27"/>
  <c r="M154" i="27" s="1"/>
  <c r="BA153" i="27"/>
  <c r="V152" i="27"/>
  <c r="Q152" i="27"/>
  <c r="O152" i="27"/>
  <c r="K152" i="27"/>
  <c r="I152" i="27"/>
  <c r="G152" i="27"/>
  <c r="M152" i="27" s="1"/>
  <c r="BA151" i="27"/>
  <c r="V150" i="27"/>
  <c r="Q150" i="27"/>
  <c r="O150" i="27"/>
  <c r="K150" i="27"/>
  <c r="I150" i="27"/>
  <c r="G150" i="27"/>
  <c r="M150" i="27" s="1"/>
  <c r="V148" i="27"/>
  <c r="Q148" i="27"/>
  <c r="O148" i="27"/>
  <c r="K148" i="27"/>
  <c r="I148" i="27"/>
  <c r="G148" i="27"/>
  <c r="M148" i="27" s="1"/>
  <c r="V145" i="27"/>
  <c r="Q145" i="27"/>
  <c r="O145" i="27"/>
  <c r="K145" i="27"/>
  <c r="I145" i="27"/>
  <c r="G145" i="27"/>
  <c r="M145" i="27" s="1"/>
  <c r="V143" i="27"/>
  <c r="Q143" i="27"/>
  <c r="O143" i="27"/>
  <c r="K143" i="27"/>
  <c r="I143" i="27"/>
  <c r="G143" i="27"/>
  <c r="M143" i="27" s="1"/>
  <c r="BA138" i="27"/>
  <c r="V134" i="27"/>
  <c r="Q134" i="27"/>
  <c r="O134" i="27"/>
  <c r="K134" i="27"/>
  <c r="I134" i="27"/>
  <c r="G134" i="27"/>
  <c r="M134" i="27" s="1"/>
  <c r="V132" i="27"/>
  <c r="Q132" i="27"/>
  <c r="O132" i="27"/>
  <c r="K132" i="27"/>
  <c r="I132" i="27"/>
  <c r="G132" i="27"/>
  <c r="M132" i="27" s="1"/>
  <c r="V128" i="27"/>
  <c r="Q128" i="27"/>
  <c r="O128" i="27"/>
  <c r="K128" i="27"/>
  <c r="I128" i="27"/>
  <c r="G128" i="27"/>
  <c r="M128" i="27" s="1"/>
  <c r="V126" i="27"/>
  <c r="Q126" i="27"/>
  <c r="O126" i="27"/>
  <c r="K126" i="27"/>
  <c r="I126" i="27"/>
  <c r="G126" i="27"/>
  <c r="M126" i="27" s="1"/>
  <c r="V124" i="27"/>
  <c r="Q124" i="27"/>
  <c r="O124" i="27"/>
  <c r="K124" i="27"/>
  <c r="I124" i="27"/>
  <c r="G124" i="27"/>
  <c r="M124" i="27" s="1"/>
  <c r="V122" i="27"/>
  <c r="Q122" i="27"/>
  <c r="O122" i="27"/>
  <c r="K122" i="27"/>
  <c r="I122" i="27"/>
  <c r="G122" i="27"/>
  <c r="M122" i="27" s="1"/>
  <c r="V118" i="27"/>
  <c r="Q118" i="27"/>
  <c r="O118" i="27"/>
  <c r="K118" i="27"/>
  <c r="I118" i="27"/>
  <c r="G118" i="27"/>
  <c r="M118" i="27" s="1"/>
  <c r="V115" i="27"/>
  <c r="Q115" i="27"/>
  <c r="O115" i="27"/>
  <c r="K115" i="27"/>
  <c r="I115" i="27"/>
  <c r="G115" i="27"/>
  <c r="M115" i="27" s="1"/>
  <c r="BA110" i="27"/>
  <c r="V109" i="27"/>
  <c r="Q109" i="27"/>
  <c r="O109" i="27"/>
  <c r="K109" i="27"/>
  <c r="I109" i="27"/>
  <c r="G109" i="27"/>
  <c r="M109" i="27" s="1"/>
  <c r="BA106" i="27"/>
  <c r="V105" i="27"/>
  <c r="Q105" i="27"/>
  <c r="O105" i="27"/>
  <c r="K105" i="27"/>
  <c r="I105" i="27"/>
  <c r="G105" i="27"/>
  <c r="M105" i="27" s="1"/>
  <c r="V103" i="27"/>
  <c r="Q103" i="27"/>
  <c r="O103" i="27"/>
  <c r="K103" i="27"/>
  <c r="I103" i="27"/>
  <c r="G103" i="27"/>
  <c r="M103" i="27" s="1"/>
  <c r="V101" i="27"/>
  <c r="Q101" i="27"/>
  <c r="O101" i="27"/>
  <c r="K101" i="27"/>
  <c r="I101" i="27"/>
  <c r="G101" i="27"/>
  <c r="M101" i="27" s="1"/>
  <c r="V99" i="27"/>
  <c r="Q99" i="27"/>
  <c r="O99" i="27"/>
  <c r="K99" i="27"/>
  <c r="I99" i="27"/>
  <c r="G99" i="27"/>
  <c r="M99" i="27" s="1"/>
  <c r="V97" i="27"/>
  <c r="Q97" i="27"/>
  <c r="O97" i="27"/>
  <c r="K97" i="27"/>
  <c r="I97" i="27"/>
  <c r="G97" i="27"/>
  <c r="M97" i="27" s="1"/>
  <c r="V95" i="27"/>
  <c r="Q95" i="27"/>
  <c r="O95" i="27"/>
  <c r="K95" i="27"/>
  <c r="I95" i="27"/>
  <c r="G95" i="27"/>
  <c r="M95" i="27" s="1"/>
  <c r="V92" i="27"/>
  <c r="Q92" i="27"/>
  <c r="O92" i="27"/>
  <c r="K92" i="27"/>
  <c r="I92" i="27"/>
  <c r="G92" i="27"/>
  <c r="M92" i="27" s="1"/>
  <c r="V89" i="27"/>
  <c r="Q89" i="27"/>
  <c r="O89" i="27"/>
  <c r="K89" i="27"/>
  <c r="I89" i="27"/>
  <c r="G89" i="27"/>
  <c r="M89" i="27" s="1"/>
  <c r="V87" i="27"/>
  <c r="Q87" i="27"/>
  <c r="O87" i="27"/>
  <c r="K87" i="27"/>
  <c r="I87" i="27"/>
  <c r="G87" i="27"/>
  <c r="M87" i="27" s="1"/>
  <c r="V80" i="27"/>
  <c r="Q80" i="27"/>
  <c r="O80" i="27"/>
  <c r="K80" i="27"/>
  <c r="I80" i="27"/>
  <c r="G80" i="27"/>
  <c r="M80" i="27" s="1"/>
  <c r="V77" i="27"/>
  <c r="Q77" i="27"/>
  <c r="O77" i="27"/>
  <c r="K77" i="27"/>
  <c r="I77" i="27"/>
  <c r="G77" i="27"/>
  <c r="M77" i="27" s="1"/>
  <c r="BA75" i="27"/>
  <c r="V74" i="27"/>
  <c r="Q74" i="27"/>
  <c r="O74" i="27"/>
  <c r="K74" i="27"/>
  <c r="I74" i="27"/>
  <c r="G74" i="27"/>
  <c r="M74" i="27" s="1"/>
  <c r="BA71" i="27"/>
  <c r="V70" i="27"/>
  <c r="Q70" i="27"/>
  <c r="O70" i="27"/>
  <c r="K70" i="27"/>
  <c r="I70" i="27"/>
  <c r="G70" i="27"/>
  <c r="M70" i="27" s="1"/>
  <c r="V66" i="27"/>
  <c r="Q66" i="27"/>
  <c r="O66" i="27"/>
  <c r="K66" i="27"/>
  <c r="I66" i="27"/>
  <c r="G66" i="27"/>
  <c r="M66" i="27" s="1"/>
  <c r="V64" i="27"/>
  <c r="Q64" i="27"/>
  <c r="O64" i="27"/>
  <c r="K64" i="27"/>
  <c r="I64" i="27"/>
  <c r="G64" i="27"/>
  <c r="M64" i="27" s="1"/>
  <c r="V61" i="27"/>
  <c r="Q61" i="27"/>
  <c r="O61" i="27"/>
  <c r="K61" i="27"/>
  <c r="I61" i="27"/>
  <c r="G61" i="27"/>
  <c r="M61" i="27" s="1"/>
  <c r="BA59" i="27"/>
  <c r="V58" i="27"/>
  <c r="Q58" i="27"/>
  <c r="O58" i="27"/>
  <c r="K58" i="27"/>
  <c r="I58" i="27"/>
  <c r="G58" i="27"/>
  <c r="M58" i="27" s="1"/>
  <c r="BA53" i="27"/>
  <c r="V52" i="27"/>
  <c r="Q52" i="27"/>
  <c r="O52" i="27"/>
  <c r="K52" i="27"/>
  <c r="I52" i="27"/>
  <c r="G52" i="27"/>
  <c r="M52" i="27" s="1"/>
  <c r="V46" i="27"/>
  <c r="Q46" i="27"/>
  <c r="O46" i="27"/>
  <c r="K46" i="27"/>
  <c r="I46" i="27"/>
  <c r="G46" i="27"/>
  <c r="M46" i="27" s="1"/>
  <c r="V42" i="27"/>
  <c r="Q42" i="27"/>
  <c r="O42" i="27"/>
  <c r="K42" i="27"/>
  <c r="I42" i="27"/>
  <c r="G42" i="27"/>
  <c r="M42" i="27" s="1"/>
  <c r="V38" i="27"/>
  <c r="Q38" i="27"/>
  <c r="O38" i="27"/>
  <c r="K38" i="27"/>
  <c r="I38" i="27"/>
  <c r="G38" i="27"/>
  <c r="M38" i="27" s="1"/>
  <c r="V33" i="27"/>
  <c r="Q33" i="27"/>
  <c r="O33" i="27"/>
  <c r="K33" i="27"/>
  <c r="I33" i="27"/>
  <c r="G33" i="27"/>
  <c r="M33" i="27" s="1"/>
  <c r="BA32" i="27"/>
  <c r="V31" i="27"/>
  <c r="Q31" i="27"/>
  <c r="O31" i="27"/>
  <c r="K31" i="27"/>
  <c r="I31" i="27"/>
  <c r="G31" i="27"/>
  <c r="M31" i="27" s="1"/>
  <c r="BA28" i="27"/>
  <c r="V27" i="27"/>
  <c r="Q27" i="27"/>
  <c r="O27" i="27"/>
  <c r="K27" i="27"/>
  <c r="I27" i="27"/>
  <c r="G27" i="27"/>
  <c r="M27" i="27" s="1"/>
  <c r="V22" i="27"/>
  <c r="Q22" i="27"/>
  <c r="O22" i="27"/>
  <c r="K22" i="27"/>
  <c r="I22" i="27"/>
  <c r="G22" i="27"/>
  <c r="M22" i="27" s="1"/>
  <c r="V20" i="27"/>
  <c r="Q20" i="27"/>
  <c r="O20" i="27"/>
  <c r="K20" i="27"/>
  <c r="I20" i="27"/>
  <c r="G20" i="27"/>
  <c r="M20" i="27" s="1"/>
  <c r="V18" i="27"/>
  <c r="Q18" i="27"/>
  <c r="O18" i="27"/>
  <c r="K18" i="27"/>
  <c r="I18" i="27"/>
  <c r="G18" i="27"/>
  <c r="M18" i="27" s="1"/>
  <c r="V15" i="27"/>
  <c r="Q15" i="27"/>
  <c r="O15" i="27"/>
  <c r="K15" i="27"/>
  <c r="I15" i="27"/>
  <c r="G15" i="27"/>
  <c r="M15" i="27" s="1"/>
  <c r="V14" i="27"/>
  <c r="Q14" i="27"/>
  <c r="O14" i="27"/>
  <c r="K14" i="27"/>
  <c r="I14" i="27"/>
  <c r="G14" i="27"/>
  <c r="M14" i="27" s="1"/>
  <c r="V11" i="27"/>
  <c r="Q11" i="27"/>
  <c r="O11" i="27"/>
  <c r="K11" i="27"/>
  <c r="I11" i="27"/>
  <c r="G11" i="27"/>
  <c r="M11" i="27" s="1"/>
  <c r="BA10" i="27"/>
  <c r="V9" i="27"/>
  <c r="Q9" i="27"/>
  <c r="O9" i="27"/>
  <c r="K9" i="27"/>
  <c r="I9" i="27"/>
  <c r="G9" i="27"/>
  <c r="O556" i="27" l="1"/>
  <c r="Q556" i="27"/>
  <c r="G550" i="27"/>
  <c r="V556" i="27"/>
  <c r="Q532" i="27"/>
  <c r="K550" i="27"/>
  <c r="O550" i="27"/>
  <c r="K532" i="27"/>
  <c r="Q523" i="27"/>
  <c r="G407" i="27"/>
  <c r="G431" i="27"/>
  <c r="O523" i="27"/>
  <c r="K407" i="27"/>
  <c r="G523" i="27"/>
  <c r="V431" i="27"/>
  <c r="V523" i="27"/>
  <c r="O186" i="27"/>
  <c r="V8" i="27"/>
  <c r="K431" i="27"/>
  <c r="I505" i="27"/>
  <c r="I262" i="27"/>
  <c r="K523" i="27"/>
  <c r="G532" i="27"/>
  <c r="Q88" i="27"/>
  <c r="Q407" i="27"/>
  <c r="I532" i="27"/>
  <c r="Q505" i="27"/>
  <c r="K8" i="27"/>
  <c r="G486" i="27"/>
  <c r="I321" i="27"/>
  <c r="G186" i="27"/>
  <c r="K262" i="27"/>
  <c r="V88" i="27"/>
  <c r="O262" i="27"/>
  <c r="I297" i="27"/>
  <c r="K19" i="27"/>
  <c r="Q262" i="27"/>
  <c r="K297" i="27"/>
  <c r="K363" i="27"/>
  <c r="I446" i="27"/>
  <c r="O486" i="27"/>
  <c r="V505" i="27"/>
  <c r="G19" i="27"/>
  <c r="Q321" i="27"/>
  <c r="G505" i="27"/>
  <c r="I186" i="27"/>
  <c r="Q446" i="27"/>
  <c r="K486" i="27"/>
  <c r="I486" i="27"/>
  <c r="Q8" i="27"/>
  <c r="O19" i="27"/>
  <c r="O363" i="27"/>
  <c r="K446" i="27"/>
  <c r="Q486" i="27"/>
  <c r="Q19" i="27"/>
  <c r="V186" i="27"/>
  <c r="Q363" i="27"/>
  <c r="V486" i="27"/>
  <c r="K505" i="27"/>
  <c r="Q142" i="27"/>
  <c r="O505" i="27"/>
  <c r="I523" i="27"/>
  <c r="K88" i="27"/>
  <c r="G297" i="27"/>
  <c r="I8" i="27"/>
  <c r="V19" i="27"/>
  <c r="O142" i="27"/>
  <c r="V363" i="27"/>
  <c r="I19" i="27"/>
  <c r="O8" i="27"/>
  <c r="V142" i="27"/>
  <c r="K186" i="27"/>
  <c r="V321" i="27"/>
  <c r="O407" i="27"/>
  <c r="I431" i="27"/>
  <c r="V532" i="27"/>
  <c r="K556" i="27"/>
  <c r="I142" i="27"/>
  <c r="Q186" i="27"/>
  <c r="V262" i="27"/>
  <c r="O297" i="27"/>
  <c r="K321" i="27"/>
  <c r="G321" i="27"/>
  <c r="V407" i="27"/>
  <c r="O431" i="27"/>
  <c r="Q297" i="27"/>
  <c r="O321" i="27"/>
  <c r="Q431" i="27"/>
  <c r="O88" i="27"/>
  <c r="V297" i="27"/>
  <c r="G363" i="27"/>
  <c r="I363" i="27"/>
  <c r="I407" i="27"/>
  <c r="O446" i="27"/>
  <c r="O532" i="27"/>
  <c r="I88" i="27"/>
  <c r="K142" i="27"/>
  <c r="G446" i="27"/>
  <c r="V446" i="27"/>
  <c r="I550" i="27"/>
  <c r="G556" i="27"/>
  <c r="M553" i="27"/>
  <c r="M550" i="27" s="1"/>
  <c r="M490" i="27"/>
  <c r="M486" i="27" s="1"/>
  <c r="M408" i="27"/>
  <c r="M407" i="27" s="1"/>
  <c r="M363" i="27"/>
  <c r="M19" i="27"/>
  <c r="AF562" i="27"/>
  <c r="M88" i="27"/>
  <c r="M262" i="27"/>
  <c r="M446" i="27"/>
  <c r="M142" i="27"/>
  <c r="G262" i="27"/>
  <c r="M526" i="27"/>
  <c r="M523" i="27" s="1"/>
  <c r="M546" i="27"/>
  <c r="M532" i="27" s="1"/>
  <c r="M9" i="27"/>
  <c r="M8" i="27" s="1"/>
  <c r="M187" i="27"/>
  <c r="M186" i="27" s="1"/>
  <c r="M328" i="27"/>
  <c r="M321" i="27" s="1"/>
  <c r="M515" i="27"/>
  <c r="M505" i="27" s="1"/>
  <c r="M557" i="27"/>
  <c r="M556" i="27" s="1"/>
  <c r="G142" i="27"/>
  <c r="M295" i="27"/>
  <c r="M294" i="27" s="1"/>
  <c r="M305" i="27"/>
  <c r="M297" i="27" s="1"/>
  <c r="M432" i="27"/>
  <c r="M431" i="27" s="1"/>
  <c r="G8" i="27"/>
  <c r="G88" i="27"/>
  <c r="G562" i="27" l="1"/>
  <c r="I16" i="2" s="1"/>
  <c r="G28" i="37" l="1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20" i="35"/>
  <c r="G19" i="35"/>
  <c r="G18" i="35"/>
  <c r="G17" i="35"/>
  <c r="G15" i="35"/>
  <c r="G14" i="35"/>
  <c r="D13" i="35"/>
  <c r="G13" i="35" s="1"/>
  <c r="G12" i="35"/>
  <c r="D11" i="35"/>
  <c r="G11" i="35" s="1"/>
  <c r="G10" i="35"/>
  <c r="G9" i="35"/>
  <c r="G8" i="35"/>
  <c r="G7" i="35"/>
  <c r="G6" i="35"/>
  <c r="G5" i="35"/>
  <c r="G4" i="35"/>
  <c r="G37" i="33"/>
  <c r="G36" i="33"/>
  <c r="G35" i="33"/>
  <c r="G34" i="33"/>
  <c r="G33" i="33"/>
  <c r="G32" i="33"/>
  <c r="G31" i="33"/>
  <c r="G29" i="33"/>
  <c r="G28" i="33"/>
  <c r="G27" i="33"/>
  <c r="G26" i="33"/>
  <c r="G25" i="33"/>
  <c r="G24" i="33"/>
  <c r="G23" i="33"/>
  <c r="G22" i="33"/>
  <c r="G21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A31" i="2"/>
  <c r="G30" i="37" l="1"/>
  <c r="G39" i="33"/>
  <c r="I18" i="2" s="1"/>
  <c r="G40" i="33"/>
  <c r="I23" i="2"/>
  <c r="A32" i="2"/>
  <c r="G22" i="35"/>
  <c r="G23" i="35" l="1"/>
  <c r="I21" i="2"/>
  <c r="I24" i="2"/>
  <c r="I27" i="2" s="1"/>
  <c r="G29" i="2" l="1"/>
  <c r="G30" i="2" s="1"/>
  <c r="G33" i="2" s="1"/>
  <c r="G3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0" authorId="0" shapeId="0" xr:uid="{00000000-0006-0000-0000-000001000000}">
      <text>
        <r>
          <rPr>
            <sz val="9"/>
            <rFont val="Tahoma"/>
            <family val="2"/>
            <charset val="238"/>
          </rPr>
          <t>Název</t>
        </r>
      </text>
    </comment>
    <comment ref="I10" authorId="0" shapeId="0" xr:uid="{00000000-0006-0000-0000-000002000000}">
      <text>
        <r>
          <rPr>
            <sz val="9"/>
            <rFont val="Tahoma"/>
            <family val="2"/>
            <charset val="238"/>
          </rPr>
          <t>IČO</t>
        </r>
      </text>
    </comment>
    <comment ref="D11" authorId="0" shapeId="0" xr:uid="{00000000-0006-0000-0000-000003000000}">
      <text>
        <r>
          <rPr>
            <sz val="9"/>
            <rFont val="Tahoma"/>
            <family val="2"/>
            <charset val="238"/>
          </rPr>
          <t>Ulice</t>
        </r>
      </text>
    </comment>
    <comment ref="I11" authorId="0" shapeId="0" xr:uid="{00000000-0006-0000-0000-000004000000}">
      <text>
        <r>
          <rPr>
            <sz val="9"/>
            <rFont val="Tahoma"/>
            <family val="2"/>
            <charset val="238"/>
          </rPr>
          <t>DIČ</t>
        </r>
      </text>
    </comment>
    <comment ref="D12" authorId="0" shapeId="0" xr:uid="{00000000-0006-0000-0000-000005000000}">
      <text>
        <r>
          <rPr>
            <sz val="9"/>
            <rFont val="Tahoma"/>
            <family val="2"/>
            <charset val="238"/>
          </rPr>
          <t>PSČ</t>
        </r>
      </text>
    </comment>
    <comment ref="E12" authorId="1" shapeId="0" xr:uid="{00000000-0006-0000-0000-000006000000}">
      <text>
        <r>
          <rPr>
            <sz val="9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9590EAA3-0230-4075-964F-37FEA4578D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6993C6-F097-475F-9DD1-224E69593C6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0000000-0006-0000-2300-000001000000}">
      <text>
        <r>
          <rPr>
            <sz val="9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2300-000002000000}">
      <text>
        <r>
          <rPr>
            <sz val="9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<sst xmlns="http://schemas.openxmlformats.org/spreadsheetml/2006/main" count="6307" uniqueCount="1863">
  <si>
    <t>#RTSROZP#</t>
  </si>
  <si>
    <t>Soupis stavebních prací, dodávek a služeb</t>
  </si>
  <si>
    <t>Stavba:</t>
  </si>
  <si>
    <t>11252</t>
  </si>
  <si>
    <t>Centrum technického a inovativního vzdělávání, Kyjov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</si>
  <si>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</si>
  <si>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</si>
  <si>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</si>
  <si>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</si>
  <si>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</si>
  <si>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</si>
  <si>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</si>
  <si>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</si>
  <si>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</si>
  <si>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</si>
  <si>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Rekapitulace daní</t>
  </si>
  <si>
    <t>%</t>
  </si>
  <si>
    <t xml:space="preserve">Základní DPH 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</si>
  <si>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</si>
  <si>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</si>
  <si>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</si>
  <si>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</si>
  <si>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</si>
  <si>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</si>
  <si>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</si>
  <si>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Cena celkem</t>
  </si>
  <si>
    <t>ASŘ</t>
  </si>
  <si>
    <t>04</t>
  </si>
  <si>
    <t>D.104 Hala autoservisu</t>
  </si>
  <si>
    <t>11252/04-1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</si>
  <si>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</si>
  <si>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</si>
  <si>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</si>
  <si>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</si>
  <si>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</si>
  <si>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</si>
  <si>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</si>
  <si>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</si>
  <si>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</si>
  <si>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6</t>
  </si>
  <si>
    <t>Úpravy povrchu, podlahy</t>
  </si>
  <si>
    <t>9</t>
  </si>
  <si>
    <t>Ostatní konstrukce, bourání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</si>
  <si>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</si>
  <si>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</si>
  <si>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</si>
  <si>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</si>
  <si>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</si>
  <si>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</si>
  <si>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</si>
  <si>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</si>
  <si>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</si>
  <si>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</si>
  <si>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</si>
  <si>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</si>
  <si>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</si>
  <si>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</si>
  <si>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</si>
  <si>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</si>
  <si>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</si>
  <si>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</si>
  <si>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</si>
  <si>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</si>
  <si>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</si>
  <si>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</si>
  <si>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</si>
  <si>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</si>
  <si>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D96</t>
  </si>
  <si>
    <t>Přesuny suti a vybouraných hmot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</si>
  <si>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</si>
  <si>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</si>
  <si>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</si>
  <si>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</si>
  <si>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</si>
  <si>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</si>
  <si>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</si>
  <si>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</si>
  <si>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</si>
  <si>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</si>
  <si>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soubor</t>
  </si>
  <si>
    <t>kus</t>
  </si>
  <si>
    <t>Položkový soupis prací a dodávek</t>
  </si>
  <si>
    <t>#TypZaznamu#</t>
  </si>
  <si>
    <t>STA</t>
  </si>
  <si>
    <t>OBJ</t>
  </si>
  <si>
    <t>ROZ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</si>
  <si>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</si>
  <si>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</si>
  <si>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</si>
  <si>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</si>
  <si>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</si>
  <si>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</si>
  <si>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</si>
  <si>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</si>
  <si>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</si>
  <si>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</si>
  <si>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</si>
  <si>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</si>
  <si>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</si>
  <si>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</si>
  <si>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</si>
  <si>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</si>
  <si>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</si>
  <si>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</si>
  <si>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</si>
  <si>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</si>
  <si>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m3</t>
  </si>
  <si>
    <t>800-1</t>
  </si>
  <si>
    <t>RTS 23/ II</t>
  </si>
  <si>
    <t>Práce</t>
  </si>
  <si>
    <t>Běžná</t>
  </si>
  <si>
    <t>POL1_</t>
  </si>
  <si>
    <t>SPI</t>
  </si>
  <si>
    <t>162701105R00</t>
  </si>
  <si>
    <t>Vodorovné přemístění výkopku z horniny 1 až 4, na vzdálenost přes 9 000  do 10 000 m</t>
  </si>
  <si>
    <t>POL1_1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</si>
  <si>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</si>
  <si>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</si>
  <si>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</si>
  <si>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</si>
  <si>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</si>
  <si>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801-1</t>
  </si>
  <si>
    <t>bez dodávky a uložení výztuže</t>
  </si>
  <si>
    <t>VV</t>
  </si>
  <si>
    <t>273362021R00</t>
  </si>
  <si>
    <t>Výztuž základových desek ze svařovaných sítí ze svařovaných sítí</t>
  </si>
  <si>
    <t>t</t>
  </si>
  <si>
    <t>včetně distančních prvků</t>
  </si>
  <si>
    <t>274313621R00</t>
  </si>
  <si>
    <t>Beton základových pasů prostý třídy C 20/25</t>
  </si>
  <si>
    <t>Včetně dodávky a uložení betonu a kamene.</t>
  </si>
  <si>
    <t>POP</t>
  </si>
  <si>
    <t>m2</t>
  </si>
  <si>
    <t>311271177R00</t>
  </si>
  <si>
    <t>Zdivo nosné z tvárnic porobetonových hladkých tloušťky 300 mm, charakteristická pevnost v tlaku fk = 3,93 MPa, součinitel prostupu tepla U=0,541 W/m2.K</t>
  </si>
  <si>
    <t>Vlastní</t>
  </si>
  <si>
    <t>Indiv</t>
  </si>
  <si>
    <t>34202</t>
  </si>
  <si>
    <t>34203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</si>
  <si>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</si>
  <si>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</si>
  <si>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</si>
  <si>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612473186R00</t>
  </si>
  <si>
    <t>Omítky vnitřní zdiva ze suchých směsí příplatek za zabudované rohovníky</t>
  </si>
  <si>
    <t>m</t>
  </si>
  <si>
    <t>omítka vápenocementová, strojně nebo ručně nanášená v podlaží i ve schodišti na jakýkoliv druh podkladu, kompletní souvrství</t>
  </si>
  <si>
    <t>(z kameniva) hlazená dřevěným hladítkem</t>
  </si>
  <si>
    <t>Včetně vytvoření dilatačních spár, bez zaplnění.</t>
  </si>
  <si>
    <t xml:space="preserve">f13 : </t>
  </si>
  <si>
    <t>631362021R00</t>
  </si>
  <si>
    <t>Výztuž mazanin z betonů a z lehkých betonů ze svařovaných sítí ze svařovaných sítí</t>
  </si>
  <si>
    <t>632411105RT3</t>
  </si>
  <si>
    <t>Potěr ze suchých směsí samonivelační polymercementová stěrka, pevnost v tlaku 40 MPa, tloušťka 5 mm, bez penetrace</t>
  </si>
  <si>
    <t>s rozprostřením a uhlazením</t>
  </si>
  <si>
    <t>632411901R00</t>
  </si>
  <si>
    <t>Potěr ze suchých směsí nátěr nesavých podkladů kontaktní,  , Penetrace funkce: adhezní můstek; ředidlo: bez nutnosti ředit</t>
  </si>
  <si>
    <t>63001</t>
  </si>
  <si>
    <t>69001</t>
  </si>
  <si>
    <t>801-3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</si>
  <si>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</si>
  <si>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</si>
  <si>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</si>
  <si>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800-711</t>
  </si>
  <si>
    <t>POL1_7</t>
  </si>
  <si>
    <t>90001</t>
  </si>
  <si>
    <t>ks</t>
  </si>
  <si>
    <t>soub</t>
  </si>
  <si>
    <t>90091</t>
  </si>
  <si>
    <t>90092</t>
  </si>
  <si>
    <t>90093</t>
  </si>
  <si>
    <t>Přenosný hasící přístroj 21A, D+M, Ž03, popis viz výpis výrobků</t>
  </si>
  <si>
    <t>90095</t>
  </si>
  <si>
    <t>Přenosný hasící přístroj 21A, D+M, Ž05, popis viz výpis výrobků</t>
  </si>
  <si>
    <t>90096</t>
  </si>
  <si>
    <t>AP-PSV</t>
  </si>
  <si>
    <t>Agregovaná položka</t>
  </si>
  <si>
    <t>POL2_</t>
  </si>
  <si>
    <t>Přesun hmot</t>
  </si>
  <si>
    <t>POL7_</t>
  </si>
  <si>
    <t>Součtová</t>
  </si>
  <si>
    <t>711210020RA0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</si>
  <si>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</si>
  <si>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</si>
  <si>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>713121111R00</t>
  </si>
  <si>
    <t>Montáž tepelné izolace podlah  jednovrstvá, bez dodávky materiálu</t>
  </si>
  <si>
    <t>800-713</t>
  </si>
  <si>
    <t>713121121R00</t>
  </si>
  <si>
    <t>Montáž tepelné izolace podlah  dvouvrstvá, bez dodávky materiálu</t>
  </si>
  <si>
    <t xml:space="preserve">e05 : </t>
  </si>
  <si>
    <t>713191100RT9</t>
  </si>
  <si>
    <t>Izolace tepelné běžných konstrukcí - doplňky položení separační fólie, včetně dodávky PE fólie, Fólie hladká separační</t>
  </si>
  <si>
    <t>28375768.AR</t>
  </si>
  <si>
    <t>Výrobek izolační pro budovy z pěnového polystyrenu (EPS) tvar: deska; OH = 25 kg/m3; lambda = 0,035 W/(m.K); pevnost v tlaku CS 150 kPa; RtF: E</t>
  </si>
  <si>
    <t>SPCM</t>
  </si>
  <si>
    <t>Specifikace</t>
  </si>
  <si>
    <t>POL3_</t>
  </si>
  <si>
    <t>998713102R00</t>
  </si>
  <si>
    <t>Přesun hmot pro izolace tepelné v objektech výšky do 12 m</t>
  </si>
  <si>
    <t>50 m vodorovně</t>
  </si>
  <si>
    <t>998764101R00</t>
  </si>
  <si>
    <t>Přesun hmot pro konstrukce klempířské v objektech výšky do 6 m</t>
  </si>
  <si>
    <t>800-764</t>
  </si>
  <si>
    <t>76602</t>
  </si>
  <si>
    <t>76603</t>
  </si>
  <si>
    <t>76604</t>
  </si>
  <si>
    <t>76605</t>
  </si>
  <si>
    <t>76606</t>
  </si>
  <si>
    <t>76607</t>
  </si>
  <si>
    <t>76608</t>
  </si>
  <si>
    <t>76609</t>
  </si>
  <si>
    <t>76610</t>
  </si>
  <si>
    <t>76611</t>
  </si>
  <si>
    <t>76701</t>
  </si>
  <si>
    <t>76702</t>
  </si>
  <si>
    <t>76703</t>
  </si>
  <si>
    <t>76704</t>
  </si>
  <si>
    <t>76705</t>
  </si>
  <si>
    <t>76706</t>
  </si>
  <si>
    <t>76707</t>
  </si>
  <si>
    <t>76708</t>
  </si>
  <si>
    <t>76709</t>
  </si>
  <si>
    <t>76710</t>
  </si>
  <si>
    <t>76731</t>
  </si>
  <si>
    <t>76732</t>
  </si>
  <si>
    <t>76733</t>
  </si>
  <si>
    <t>76734</t>
  </si>
  <si>
    <t>76781</t>
  </si>
  <si>
    <t>76782</t>
  </si>
  <si>
    <t>76783</t>
  </si>
  <si>
    <t>76784</t>
  </si>
  <si>
    <t>76785</t>
  </si>
  <si>
    <t>76786</t>
  </si>
  <si>
    <t>76787</t>
  </si>
  <si>
    <t>76788</t>
  </si>
  <si>
    <t>76789</t>
  </si>
  <si>
    <t>771101210R00</t>
  </si>
  <si>
    <t>Příprava podkladu pod dlažby penetrace podkladu pod dlažby, Penetrace epoxidová (EP); funkce: zpevnění povrchu, úprava savosti, adhezní můstek; ředidlo: voda (disperzní)</t>
  </si>
  <si>
    <t>800-771</t>
  </si>
  <si>
    <t>771130111R00</t>
  </si>
  <si>
    <t>Obklad soklíků do tmele rovných, výšky do 100 mm</t>
  </si>
  <si>
    <t>771479001R00</t>
  </si>
  <si>
    <t>Řezání dlaždic pro soklíky</t>
  </si>
  <si>
    <t>77191</t>
  </si>
  <si>
    <t>Dodávka dlažby</t>
  </si>
  <si>
    <t>10</t>
  </si>
  <si>
    <t>781101210R00</t>
  </si>
  <si>
    <t>Příprava podkladu pod obklady penetrace podkladu pod obklady, Penetrace epoxidová (EP); funkce: zpevnění povrchu, úprava savosti, adhezní můstek; ředidlo: voda (disperzní)</t>
  </si>
  <si>
    <t>781491001R00</t>
  </si>
  <si>
    <t>Lišty k obkladům bez dodávky materiálu</t>
  </si>
  <si>
    <t>78101</t>
  </si>
  <si>
    <t>Dodávka obkladu</t>
  </si>
  <si>
    <t>800-784</t>
  </si>
  <si>
    <t>784191101R00</t>
  </si>
  <si>
    <t>Příprava povrchu Penetrace (napouštění) podkladu disperzní, jednonásobná, Penetrace akrylátová; funkce: zpevnění povrchu, úprava savosti; ředidlo: voda (disperzní)</t>
  </si>
  <si>
    <t>784195212R00</t>
  </si>
  <si>
    <t>Malby z malířských směsí otěruvzdorných,  , bělost 82 %, dvojnásobné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</si>
  <si>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</si>
  <si>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</si>
  <si>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</si>
  <si>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</si>
  <si>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</si>
  <si>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</si>
  <si>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</si>
  <si>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SUM</t>
  </si>
  <si>
    <t>END</t>
  </si>
  <si>
    <t>Celková cena</t>
  </si>
  <si>
    <t>Cenová soustava</t>
  </si>
  <si>
    <t xml:space="preserve"> </t>
  </si>
  <si>
    <t>D</t>
  </si>
  <si>
    <t>Práce a dodávky HSV</t>
  </si>
  <si>
    <t>K</t>
  </si>
  <si>
    <t>132212131</t>
  </si>
  <si>
    <t>Hloubení nezapažených rýh šířky do 800 mm ručně s urovnáním dna do předepsaného profilu a spádu v hornině třídy těžitelnosti I skupiny 3 soudržných</t>
  </si>
  <si>
    <t>174112102</t>
  </si>
  <si>
    <t>Zásyp sypaninou z jakékoliv horniny při překopech inženýrských sítí ručně objemu do 30 m3 s uložením výkopku ve vrstvách se zhutněním v uzavřených prostorách s urovnáním povrchu zásypu</t>
  </si>
  <si>
    <t>346244371</t>
  </si>
  <si>
    <t>Zazdívka rýh, potrubí, nik (výklenků) nebo kapes z pálených cihel  na maltu tl. 140 mm</t>
  </si>
  <si>
    <t>Úpravy povrchů, podlahy a osazování výplní</t>
  </si>
  <si>
    <t>612135101</t>
  </si>
  <si>
    <t>Hrubá výplň rýh maltou  jakékoli šířky rýhy ve stěnách</t>
  </si>
  <si>
    <t>612321141</t>
  </si>
  <si>
    <t>Omítka vápenocementová vnitřních ploch  nanášená ručně dvouvrstvá, tloušťky jádrové omítky do 10 mm a tloušťky štuku do 3 mm štuková svislých konstrukcí stěn</t>
  </si>
  <si>
    <t>8</t>
  </si>
  <si>
    <t>Trubní vedení</t>
  </si>
  <si>
    <t>892241111</t>
  </si>
  <si>
    <t>Tlakové zkoušky vodou na potrubí DN do 80</t>
  </si>
  <si>
    <t>Ostatní konstrukce a práce, bourání</t>
  </si>
  <si>
    <t>971042341</t>
  </si>
  <si>
    <t>Vybourání otvorů v betonových příčkách a zdech základových nebo nadzákladových plochy do 0,09 m2, tl. do 300 mm</t>
  </si>
  <si>
    <t>974031153</t>
  </si>
  <si>
    <t>Vysekání rýh ve zdivu cihelném na maltu vápennou nebo vápenocementovou  do hl. 100 mm a šířky do 100 mm</t>
  </si>
  <si>
    <t>974031387</t>
  </si>
  <si>
    <t>Vysekání rýh ve zdivu cihelném na maltu vápennou nebo vápenocementovou  pro komínové nebo ventilační průduchy do hl. 300 mm a šířky do 300 mm</t>
  </si>
  <si>
    <t>997</t>
  </si>
  <si>
    <t>Přesun sutě</t>
  </si>
  <si>
    <t>997002611</t>
  </si>
  <si>
    <t>Nakládání suti a vybouraných hmot na dopravní prostředek  pro vodorovné přemístění</t>
  </si>
  <si>
    <t>997013154</t>
  </si>
  <si>
    <t>Vnitrostaveništní doprava suti a vybouraných hmot vodorovně do 50 m svisle s omezením mechanizace pro budovy a haly výšky přes 12 do 15 m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</si>
  <si>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</si>
  <si>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</si>
  <si>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997013501</t>
  </si>
  <si>
    <t>Odvoz suti a vybouraných hmot na skládku nebo meziskládku  se složením, na vzdálenost do 1 km</t>
  </si>
  <si>
    <t>997013509</t>
  </si>
  <si>
    <t>Odvoz suti a vybouraných hmot na skládku nebo meziskládku  se složením, na vzdálenost Příplatek k ceně za každý další i započatý 1 km přes 1 km</t>
  </si>
  <si>
    <t>99710-0</t>
  </si>
  <si>
    <t>Poplatek za skládku suti - směs betonu,cihel,dřeva</t>
  </si>
  <si>
    <t>Práce a dodávky PSV</t>
  </si>
  <si>
    <t>713491151</t>
  </si>
  <si>
    <t>Montáž izolace tepelné potrubí a ohybů - doplňky a konstrukční součástí ukončení líce izolace hliníkovou ukončovací páskou s přelepením samolepící Al páskou</t>
  </si>
  <si>
    <t>M</t>
  </si>
  <si>
    <t>63154001</t>
  </si>
  <si>
    <t>páska samolepící hliníková š 50mm dl 50m</t>
  </si>
  <si>
    <t>721</t>
  </si>
  <si>
    <t>Zdravotechnika - vnitřní kanalizace</t>
  </si>
  <si>
    <t>7211-01</t>
  </si>
  <si>
    <t>Jednoduchá odbočka 125/125-45° PVC-KG, D+M</t>
  </si>
  <si>
    <t>7211-02</t>
  </si>
  <si>
    <t>Oblouk 125-45° PVC-KG, D+M</t>
  </si>
  <si>
    <t>7211-04</t>
  </si>
  <si>
    <t>Koleno 50-45° polypropylen HT, D+M</t>
  </si>
  <si>
    <t>7211-05</t>
  </si>
  <si>
    <t>Jednoduchá odbočka 50/50-45° polypropylen HT, D+M</t>
  </si>
  <si>
    <t>7211-07</t>
  </si>
  <si>
    <t>Koleno 110-45° polypropylen HT, D+M</t>
  </si>
  <si>
    <t>721173402</t>
  </si>
  <si>
    <t>Potrubí z trub PVC SN4 svodné (ležaté) DN 125</t>
  </si>
  <si>
    <t>721174025</t>
  </si>
  <si>
    <t>Potrubí z trub polypropylenových odpadní (svislé) DN 110</t>
  </si>
  <si>
    <t>721174043</t>
  </si>
  <si>
    <t>Potrubí z trub polypropylenových připojovací DN 50</t>
  </si>
  <si>
    <t>721174043a</t>
  </si>
  <si>
    <t>Potrubí z trub polypropylenových připojovací DN 50 stoupací</t>
  </si>
  <si>
    <t>721194105</t>
  </si>
  <si>
    <t>Vyměření přípojek na potrubí vyvedení a upevnění odpadních výpustek DN 50</t>
  </si>
  <si>
    <t>721194109</t>
  </si>
  <si>
    <t>Vyměření přípojek na potrubí vyvedení a upevnění odpadních výpustek DN 110</t>
  </si>
  <si>
    <t>721273153</t>
  </si>
  <si>
    <t>Ventilační hlavice z polypropylenu (PP) DN 110</t>
  </si>
  <si>
    <t>998721102</t>
  </si>
  <si>
    <t>Přesun hmot pro vnitřní kanalizace stanovený z hmotnosti přesunovaného materiálu vodorovná dopravní vzdálenost do 50 m v objektech výšky přes 6 do 12 m</t>
  </si>
  <si>
    <t>722</t>
  </si>
  <si>
    <t>Zdravotechnika - vnitřní vodovod</t>
  </si>
  <si>
    <t>722174022</t>
  </si>
  <si>
    <t>Potrubí z plastových trubek z polypropylenu PPR svařovaných polyfúzně PN 20 (SDR 6) D 20 x 3,4</t>
  </si>
  <si>
    <t>722174023</t>
  </si>
  <si>
    <t>Potrubí z plastových trubek z polypropylenu PPR svařovaných polyfúzně PN 20 (SDR 6) D 25 x 4,2</t>
  </si>
  <si>
    <t>722174024</t>
  </si>
  <si>
    <t>Potrubí z plastových trubek z polypropylenu PPR svařovaných polyfúzně PN 20 (SDR 6) D 32 x 5,4</t>
  </si>
  <si>
    <t>722174025</t>
  </si>
  <si>
    <t>Potrubí z plastových trubek z polypropylenu PPR svařovaných polyfúzně PN 20 (SDR 6) D 40 x 6,7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</si>
  <si>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</si>
  <si>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</si>
  <si>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</si>
  <si>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</si>
  <si>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722190401</t>
  </si>
  <si>
    <t>Zřízení přípojek na potrubí vyvedení a upevnění výpustek do DN 25</t>
  </si>
  <si>
    <t>722190901</t>
  </si>
  <si>
    <t>Opravy ostatní uzavření nebo otevření vodovodního potrubí při opravách včetně vypuštění a napuštění</t>
  </si>
  <si>
    <t>722231143</t>
  </si>
  <si>
    <t>Armatury se dvěma závity ventily pojistné rohové G 1"</t>
  </si>
  <si>
    <t>722232064</t>
  </si>
  <si>
    <t>Armatury se dvěma závity kulové kohouty PN 42 do 185 °C přímé vnitřní závit s vypouštěním G 5/4"</t>
  </si>
  <si>
    <t>722240101</t>
  </si>
  <si>
    <t>Armatury z plastických hmot ventily (PPR) přímé DN 20</t>
  </si>
  <si>
    <t>998722102</t>
  </si>
  <si>
    <t>Přesun hmot pro vnitřní vodovod stanovený z hmotnosti přesunovaného materiálu vodorovná dopravní vzdálenost do 50 m v objektech výšky přes 6 do 12 m</t>
  </si>
  <si>
    <t>725</t>
  </si>
  <si>
    <t>Zdravotechnika - zařizovací předměty</t>
  </si>
  <si>
    <t>7211-12</t>
  </si>
  <si>
    <t>Čistící t-kus DN 110, D+M</t>
  </si>
  <si>
    <t>725111361</t>
  </si>
  <si>
    <t>Zařízení záchodů splachovače automatické pro splachovací nádržku</t>
  </si>
  <si>
    <t>725119125</t>
  </si>
  <si>
    <t>Zařízení záchodů montáž klozetových mís závěsných na nosné stěny</t>
  </si>
  <si>
    <t>64236031</t>
  </si>
  <si>
    <t>klozet keramický bílý závěsný hluboké splachování 530x360x350mm</t>
  </si>
  <si>
    <t>725119131</t>
  </si>
  <si>
    <t>Zařízení záchodů montáž klozetových sedátek standardních</t>
  </si>
  <si>
    <t>55167394</t>
  </si>
  <si>
    <t>sedátko klozetové duroplastové bílé antibakteriální</t>
  </si>
  <si>
    <t>725121521</t>
  </si>
  <si>
    <t>Pisoárové záchodky keramické automatické s infračerveným senzorem</t>
  </si>
  <si>
    <t>725211602</t>
  </si>
  <si>
    <t>Umyvadla keramická bílá bez výtokových armatur připevněná na stěnu šrouby bez sloupu nebo krytu na sifon, šířka umyvadla 550 mm</t>
  </si>
  <si>
    <t>725319111</t>
  </si>
  <si>
    <t>Dřezy bez výtokových armatur montáž dřezů ostatních typů</t>
  </si>
  <si>
    <t>725331211</t>
  </si>
  <si>
    <t>Výlevky bez výtokových armatur a splachovací nádrže nerezové připevněné na zeď konzolou 450 x 550 x 300 mm</t>
  </si>
  <si>
    <t>725821325</t>
  </si>
  <si>
    <t>Baterie dřezové stojánkové pákové s otáčivým ústím a délkou ramínka 220 mm</t>
  </si>
  <si>
    <t>725822642</t>
  </si>
  <si>
    <t>Baterie umyvadlové stojánkové automatické senzorové přívodem teplé a studené vody</t>
  </si>
  <si>
    <t>998725102</t>
  </si>
  <si>
    <t>Přesun hmot pro zařizovací předměty stanovený z hmotnosti přesunovaného materiálu vodorovná dopravní vzdálenost do 50 m v objektech výšky přes 6 do 12 m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</si>
  <si>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</si>
  <si>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</si>
  <si>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</si>
  <si>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</si>
  <si>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998726113</t>
  </si>
  <si>
    <t>Přesun hmot pro instalační prefabrikáty stanovený z hmotnosti přesunovaného materiálu vodorovná dopravní vzdálenost do 50 m v objektech výšky přes 12 m do 24 m</t>
  </si>
  <si>
    <t>971033341</t>
  </si>
  <si>
    <t>hod</t>
  </si>
  <si>
    <t>Popis položky</t>
  </si>
  <si>
    <t>střídavý přepínač nástěnný prostředí obyčejné řazení 6</t>
  </si>
  <si>
    <t>křížový přepínač nástěnný prostředí obyčejné řazení 7</t>
  </si>
  <si>
    <t>zásuvka v krabici prostředí obyčejné 10/16A 250V 2P+Z</t>
  </si>
  <si>
    <t>svodič blesk. proudů nn 1. stupeň jednopól. impulzní do 35 kA</t>
  </si>
  <si>
    <t>stoupačková svorkovnice vč. zapojení typ 6325-55-25mm2</t>
  </si>
  <si>
    <t>CYKY 3Ax1.5mm2 (CYKY 3O1.5) 750V (PO)</t>
  </si>
  <si>
    <t>CYKY 3Cx1.5mm2 (CYKY 3J1.5) 750V (PO)</t>
  </si>
  <si>
    <t>CYKY 3Ax2.5mm2 (CYKY 3O2.5) 750V (PO)</t>
  </si>
  <si>
    <t>CYKY 5Cx2.5mm2 (CYKY 5J2.5) 750V (PO)</t>
  </si>
  <si>
    <t>CY 6mm2 (H07V-U) zelenožlutý (PU)</t>
  </si>
  <si>
    <t/>
  </si>
  <si>
    <t>kabelový žlab na závěs</t>
  </si>
  <si>
    <t>R-7424-0</t>
  </si>
  <si>
    <t>ochranný rámeček</t>
  </si>
  <si>
    <t>KS</t>
  </si>
  <si>
    <t>CYKY-O 3x1,5 (3Ax1,5)</t>
  </si>
  <si>
    <t>CYKY-J 5x2,5 (5Cx2,5)</t>
  </si>
  <si>
    <t>CYKY-J 3x2,5 (3Cx 2,5)</t>
  </si>
  <si>
    <t>Kabel H07V-U 6 zž (CY)</t>
  </si>
  <si>
    <t>CYKY-J 3x1,5 (3Cx 1,5)</t>
  </si>
  <si>
    <t>Příprava kabelových tras, montáž + dodávka</t>
  </si>
  <si>
    <t>Pokud v této kapitole není u položky uvedeno jinak, jedná se o souhrnnou položku kompletní dodávky (včetně základního dílu i montážního příslušenství a to dodávka včetně montáže</t>
  </si>
  <si>
    <t>No.</t>
  </si>
  <si>
    <t>Jednotka</t>
  </si>
  <si>
    <t>Jedn. cena</t>
  </si>
  <si>
    <t>220 260021</t>
  </si>
  <si>
    <t>Krabice KO 68 pod omítku vč. vysekání lůžka  (mont. vč. materiálu)</t>
  </si>
  <si>
    <t>220 260024</t>
  </si>
  <si>
    <t>Krabice KO 97 pod omítku vč. vysekání lůžka (mont. vč. materiálu)</t>
  </si>
  <si>
    <t>220 260027</t>
  </si>
  <si>
    <t>Krabice KO 125 pod omítku vč. vysekání lůžka (mont. vč. materiálu)</t>
  </si>
  <si>
    <t>220 260028</t>
  </si>
  <si>
    <t>Krabice KT 250 pod omítku vč. vysekání lůžka (mont. vč. materiálu)</t>
  </si>
  <si>
    <t>220 260106</t>
  </si>
  <si>
    <t>Vyhledání vývodu, krabice</t>
  </si>
  <si>
    <t>220 260111</t>
  </si>
  <si>
    <t>Odvíčkování a zavíčkování krabice na závit</t>
  </si>
  <si>
    <t>220 260113</t>
  </si>
  <si>
    <t>Odvíčkování a zavíčkování krabice na 4 šrouby</t>
  </si>
  <si>
    <t>220 260552</t>
  </si>
  <si>
    <t>Trubka plastová ohebná pod omítkou nebo v podlaze 23 mm (mont. vč. materiálu)</t>
  </si>
  <si>
    <t>220 260554</t>
  </si>
  <si>
    <t>Trubka plastová ohebná pod omítkou nebo v podlaze 36 mm (mont. vč. materiálu)</t>
  </si>
  <si>
    <t>220 260542</t>
  </si>
  <si>
    <t>Trubka  plastová pevná na povrchu 23 mm (mont. vč. materiálu)</t>
  </si>
  <si>
    <t>220 260544</t>
  </si>
  <si>
    <t>Trubka  plastová pevná na povrchu 36 mm (mont. vč. materiálu)</t>
  </si>
  <si>
    <t>KEV.050.0400</t>
  </si>
  <si>
    <t>AY 2,5 B</t>
  </si>
  <si>
    <t>220 261661</t>
  </si>
  <si>
    <t>Značení trasy vedení</t>
  </si>
  <si>
    <t>220 111761</t>
  </si>
  <si>
    <t>Svorka uzemňovací (mont. vč. materiálu)</t>
  </si>
  <si>
    <t>220 111765</t>
  </si>
  <si>
    <t>Změření zemního odporu</t>
  </si>
  <si>
    <t>220 261642</t>
  </si>
  <si>
    <t>Osazení hmoždinky 8 mm beton (mont. vč. materiálu)</t>
  </si>
  <si>
    <t>220 261643</t>
  </si>
  <si>
    <t>Osazení hmoždinky 10 mm beton (mont. vč. materiálu)</t>
  </si>
  <si>
    <t>220 260555</t>
  </si>
  <si>
    <t>Trubka PVC dvouvrstvá pr. 110, do terénu</t>
  </si>
  <si>
    <t>Pomocné montážní práce</t>
  </si>
  <si>
    <t>Nezměřitelné pracovní výkony</t>
  </si>
  <si>
    <t>Drobný elektroinstalační materiál (montáž vč. mat.)</t>
  </si>
  <si>
    <t>kpl</t>
  </si>
  <si>
    <t>Rozvod univ.kabelové sítě - montáž</t>
  </si>
  <si>
    <t>Montáž 19" panelu do 24 portů RJ 45 - nestín.</t>
  </si>
  <si>
    <t>Uložení kabelu 5.-6.kat. nestín. do trubky, žlabu, na rošt</t>
  </si>
  <si>
    <t>Ukončení - forma na kabelu 5.-6.kat. nestín.</t>
  </si>
  <si>
    <t>Měření 1 segmentu kabelu 5.-6.kat. nestín.</t>
  </si>
  <si>
    <t>Sestavení a montáž zásuvky do 2 modulů RJ 45</t>
  </si>
  <si>
    <t>Montáž modulu zásuvky RJ 45 - nestín.</t>
  </si>
  <si>
    <t>Údaj do měř. protokolu pro 1 segment sítě 5.-6. kat. nestín.</t>
  </si>
  <si>
    <t>Kompletace a vyhotovení měřícího protokolu</t>
  </si>
  <si>
    <t>Montáž 19" police pro nestandardní komponenty</t>
  </si>
  <si>
    <t>PC0066600</t>
  </si>
  <si>
    <t>Montáž kompletního panelu přívodu NN</t>
  </si>
  <si>
    <t>220 110643</t>
  </si>
  <si>
    <t>Závěrečné práce ve skříni RACK</t>
  </si>
  <si>
    <t>KEV.000.8730</t>
  </si>
  <si>
    <t>CY 4 H</t>
  </si>
  <si>
    <t>220 111876</t>
  </si>
  <si>
    <t>Uzem.rozvaděče (mont. vč. materiálu)</t>
  </si>
  <si>
    <t>220 270324</t>
  </si>
  <si>
    <t>Vodič v trubkovodu CY 4</t>
  </si>
  <si>
    <t>Rozvod univ.kabelové sítě - dodávka</t>
  </si>
  <si>
    <t>Kryt zásuvky komunikační s popisovým polem (design dle zásuvek rozvodu NN)</t>
  </si>
  <si>
    <t>Rámeček pro elektroinstalační přístroje, jednonásobný (design dle zásuvek rozvodu NN)</t>
  </si>
  <si>
    <t>Maska nosná s 2 otvory (design dle zásuvek rozvodu NN)</t>
  </si>
  <si>
    <t>Rychlozařezávací keystone CAT6 UTP Component Level a 4PPoE certifikace</t>
  </si>
  <si>
    <t>19" patch panel 24 x RJ45 CAT6 UTP 350 MHz černý 1U</t>
  </si>
  <si>
    <t>C6-114GY-1MB</t>
  </si>
  <si>
    <t xml:space="preserve">Patch kabel CAT6 UTP PVC 1m šedý snag-proof </t>
  </si>
  <si>
    <t>Sada nivelačních nožiček pro stojanové rozvaděče</t>
  </si>
  <si>
    <t>kartáčová záslepka (pro průchod kabeláže)</t>
  </si>
  <si>
    <t>Vyvazovací panel 19" 1U 6x úchytka velká 60x30mm</t>
  </si>
  <si>
    <t>Police s perforací 1U do 19" rozvaděčů, hloubka 650mm</t>
  </si>
  <si>
    <t>Rozvod uzavř.televizního okruhu - montáž</t>
  </si>
  <si>
    <t>220 731004</t>
  </si>
  <si>
    <t>Montáž konzole na zeď do 3 m/15 kg</t>
  </si>
  <si>
    <t>220 731022</t>
  </si>
  <si>
    <t>Montáž kamery v krytu</t>
  </si>
  <si>
    <t>220 731061</t>
  </si>
  <si>
    <t>Zprovoznění kamery v krytu</t>
  </si>
  <si>
    <t>220 731041</t>
  </si>
  <si>
    <t>Nastavení kamery v krytu</t>
  </si>
  <si>
    <t>220 731146</t>
  </si>
  <si>
    <t>Montáž  objektivu ke kameře</t>
  </si>
  <si>
    <t>220 731126</t>
  </si>
  <si>
    <t>Nastavení systému</t>
  </si>
  <si>
    <t>Instalace drobného materiálu</t>
  </si>
  <si>
    <t>Pasivní prvky univerzální kabelové sítě viz. odst.: "Rozvod univ.kabelové sítě - montáž"
Aktivní prvky datové sítě viz. odst.: "Rozvod datové sítě - montáž"</t>
  </si>
  <si>
    <t>Rozvod uzavř.televizního okruhu - dodávka</t>
  </si>
  <si>
    <t>Propojovací kabel UTP kat.6, 2 metry, barva šedá</t>
  </si>
  <si>
    <t>Propojovací kabel UTP kat.6, 1 metr, barva šedá</t>
  </si>
  <si>
    <t>Pasivní prvky univerzální kabelové sítě viz. odst.: "Rozvod univ.kabelové sítě - dodávka"
Aktivní prvky datové sítě viz. odst.: "Rozvod datové sítě - dodávka"</t>
  </si>
  <si>
    <t>619995001</t>
  </si>
  <si>
    <t>Začištění omítek (s dodáním hmot) kolem oken, dveří, podlah, obkladů apod.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</si>
  <si>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</si>
  <si>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</si>
  <si>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</si>
  <si>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</si>
  <si>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751</t>
  </si>
  <si>
    <t>Vzduchotechnika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</si>
  <si>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</si>
  <si>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</si>
  <si>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</si>
  <si>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</si>
  <si>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</si>
  <si>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</si>
  <si>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</si>
  <si>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274351216R00</t>
  </si>
  <si>
    <t>Bednění stěn základových pasů odstranění</t>
  </si>
  <si>
    <t>Včetně očištění, vytřídění a uložení bednicího materiálu.</t>
  </si>
  <si>
    <t>275313621R00</t>
  </si>
  <si>
    <t>Beton základových patek prostý třídy C 20/25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</si>
  <si>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</si>
  <si>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</si>
  <si>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</si>
  <si>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275351216R00</t>
  </si>
  <si>
    <t>Bednění stěn základových patek odstranění</t>
  </si>
  <si>
    <t>Včetně očištění, vytřídění a uložení bednícího materiálu.</t>
  </si>
  <si>
    <t>631313611R00</t>
  </si>
  <si>
    <t xml:space="preserve">Mazanina z betonu prostého tl. přes 80 do 120 mm třídy C 16/20 ,  </t>
  </si>
  <si>
    <t>20001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</si>
  <si>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</si>
  <si>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</si>
  <si>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</si>
  <si>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</si>
  <si>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</si>
  <si>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342248144R00</t>
  </si>
  <si>
    <t>Příčky z tvárnic pálených Příčky z tvárnic keramických pálených tloušťky 140 mm, z děrovaných příčkovek, P 10, zděných na tenkovrstvou maltu</t>
  </si>
  <si>
    <t>Včetně: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</si>
  <si>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</si>
  <si>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</si>
  <si>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</si>
  <si>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347016237R00</t>
  </si>
  <si>
    <t>AP-HSV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</si>
  <si>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</si>
  <si>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</si>
  <si>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</si>
  <si>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Součinitel tepelné vodivosti izolantu je 0,036 W/mK.</t>
  </si>
  <si>
    <t xml:space="preserve">h02 : </t>
  </si>
  <si>
    <t>62001</t>
  </si>
  <si>
    <t>Přenosný hasící přístroj 21A, D+M, Ž02, popis viz výpis výrobků</t>
  </si>
  <si>
    <t>Přenosný hasící přístroj 21A, D+M, Ž06, popis viz výpis výrobků</t>
  </si>
  <si>
    <t>90097</t>
  </si>
  <si>
    <t>711191171R00</t>
  </si>
  <si>
    <t>Provedení izolace proti zemní vlhkosti ostatní vodorovné uložení, podkladní textilie, bez dodávky materiálu</t>
  </si>
  <si>
    <t xml:space="preserve">id - d15 : </t>
  </si>
  <si>
    <t>711491272R00</t>
  </si>
  <si>
    <t>Provedení izolace proti tlakové vodě ostatní práce svislá, ochranná textílie, materiál ve specifikaci</t>
  </si>
  <si>
    <t>711140031RA0</t>
  </si>
  <si>
    <t>Izolace proti vodě asfalt. pásy přitavením vodorovná 1 x penetrace izolačním asfaltovým lakem, 1 x pás izolační z modifikovaného asfaltu natavitelný s minerálním posypem tl.4 mm vložka polyesterové ro..., Parozábrana asfaltová tl. = 4,00 mm; funkce: hydroizolační, protiradonová, parotěsná; asfalt: oxidovaný; nosná vložka: Al fólie se skelnou rohoží</t>
  </si>
  <si>
    <t>711150031RA0</t>
  </si>
  <si>
    <t>Izolace proti vodě asfalt. pásy přitavením svislá 1 x penetrace asfaltovou emulzí, 1 x pás izolační z modif.asfaltu tl. 4 mm vložka skelná tkanina, s posypem + 1 x pás izolační z modif.asfaltu tl. ..., Pás hydroizolační asfaltový tl. = 4,0 mm; funkce: protiradonová, parobrzdná; asfalt: modifikovaný; nosná vložka: PES rohož; horní strana: minerální...</t>
  </si>
  <si>
    <t>693660192R</t>
  </si>
  <si>
    <t>geotextilie směs přírodních a syntetických vláken; funkce separační, ochranná, filtrační; plošná hmotnost 300 g/m2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</si>
  <si>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</si>
  <si>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</si>
  <si>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</si>
  <si>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</si>
  <si>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</si>
  <si>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</si>
  <si>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283759601R</t>
  </si>
  <si>
    <t>Výrobek izolační pro budovy z pěnového polystyrenu (EPS) tvar: deska; označení: Z; lambda = 0,035 W/(m.K); RtF: E</t>
  </si>
  <si>
    <t>včetně spojovacích prostředků.</t>
  </si>
  <si>
    <t>včetně zednické výpomoci.</t>
  </si>
  <si>
    <t>Dřevěné dveře 800/1970 vč.zárubně, kování, D+M, D02, popis viz výpis výrobků</t>
  </si>
  <si>
    <t>Dřevěné dveře 700/1970 vč.zárubně, kování, D+M, D03, popis viz výpis výrobků</t>
  </si>
  <si>
    <t>Dřevěné dveře 900/1970 vč.zárubně, kování, D+M, D04, popis viz výpis výrobků</t>
  </si>
  <si>
    <t>Dřevěné dveře 700/1970 vč.zárubně, kování, D+M, D08, popis viz výpis výrobků</t>
  </si>
  <si>
    <t>76613</t>
  </si>
  <si>
    <t>Dřevěné dveře 800/1970 vč.zárubně, kování, D+M, D13, popis viz výpis výrobků</t>
  </si>
  <si>
    <t>76614</t>
  </si>
  <si>
    <t>76619</t>
  </si>
  <si>
    <t>76620</t>
  </si>
  <si>
    <t>76711</t>
  </si>
  <si>
    <t>76712</t>
  </si>
  <si>
    <t>76713</t>
  </si>
  <si>
    <t>76714</t>
  </si>
  <si>
    <t>76715</t>
  </si>
  <si>
    <t>76718</t>
  </si>
  <si>
    <t>76719</t>
  </si>
  <si>
    <t>76720</t>
  </si>
  <si>
    <t>76721</t>
  </si>
  <si>
    <t>76722</t>
  </si>
  <si>
    <t>76723</t>
  </si>
  <si>
    <t>76724</t>
  </si>
  <si>
    <t>76725</t>
  </si>
  <si>
    <t>76726</t>
  </si>
  <si>
    <t>76727</t>
  </si>
  <si>
    <t>Systémová pažnice a prostupky, ucpávky vč.chrániček, D+M, A06, popis viz výpis výrobků</t>
  </si>
  <si>
    <t>77601</t>
  </si>
  <si>
    <t>776520010RAI</t>
  </si>
  <si>
    <t>Podlahy povlakové pouze položení, podlahovina ve specifikaci,  , z pásů, včetně soklíku, bez vyrovnání podkladu, Sokl plastový</t>
  </si>
  <si>
    <t>lepení a dodávka podlahoviny z PVC, bez podkladu. Svaření podlahoviny. Dodávka a lepení podlahových soklíků z měkčeného PVC. Pastování a vyleštění podlah.</t>
  </si>
  <si>
    <t>bez vyrovnání podkladu</t>
  </si>
  <si>
    <t>Popis</t>
  </si>
  <si>
    <t>Hloubení nezapažených rýh šířky do 800 mm v soudržných horninách třídy těžitelnosti I skupiny 3 ručně</t>
  </si>
  <si>
    <t>Zásyp v uzavřených prostorech do 30 m3 sypaninou se zhutněním při překopech inženýrských sítí ručně</t>
  </si>
  <si>
    <t>Zazdívka o tl 140 mm rýh, nik nebo kapes z cihel pálených</t>
  </si>
  <si>
    <t>Hrubá výplň rýh ve stěnách maltou jakékoli šířky rýhy</t>
  </si>
  <si>
    <t>Vápenocementová omítka štuková dvouvrstvá vnitřních stěn nanášená ručně</t>
  </si>
  <si>
    <t>Tlaková zkouška vodou potrubí DN do 80</t>
  </si>
  <si>
    <t>Vybourání otvorů v betonových příčkách a zdech pl do 0,09 m2 tl do 300 mm</t>
  </si>
  <si>
    <t>Vysekání rýh ve zdivu cihelném hl do 100 mm š do 100 mm</t>
  </si>
  <si>
    <t>Vysekání rýh ve zdivu cihelném pro komínové nebo ventilační průduchy hl do 300 mm š do 300 mm</t>
  </si>
  <si>
    <t>Nakládání suti a vybouraných hmot</t>
  </si>
  <si>
    <t>Vnitrostaveništní doprava suti a vybouraných hmot pro budovy v přes 12 do 15 m s omezením mechanizace</t>
  </si>
  <si>
    <t>Příplatek k vnitrostaveništní dopravě suti a vybouraných hmot za zvětšenou dopravu suti ZKD 10 m</t>
  </si>
  <si>
    <t>Odvoz suti a vybouraných hmot na skládku nebo meziskládku do 1 km se složením</t>
  </si>
  <si>
    <t>Příplatek k odvozu suti a vybouraných hmot na skládku ZKD 1 km přes 1 km</t>
  </si>
  <si>
    <t>Montáž tepelné izolace ukončení líce Al ukončovací páskou s přelepením</t>
  </si>
  <si>
    <t>Potrubí kanalizační z PP odpadní DN 110</t>
  </si>
  <si>
    <t>Potrubí kanalizační z PP připojovací DN 50</t>
  </si>
  <si>
    <t>Vyvedení a upevnění odpadních výpustek DN 50</t>
  </si>
  <si>
    <t>Vyvedení a upevnění odpadních výpustek DN 110</t>
  </si>
  <si>
    <t>55145002</t>
  </si>
  <si>
    <t>kompletní sprchový set 050/1,0</t>
  </si>
  <si>
    <t>sada</t>
  </si>
  <si>
    <t>721273151</t>
  </si>
  <si>
    <t>Hlavice ventilační polypropylen PP DN 50</t>
  </si>
  <si>
    <t>Hlavice ventilační polypropylen PP DN 110</t>
  </si>
  <si>
    <t>Přesun hmot tonážní pro vnitřní kanalizace v objektech v přes 6 do 12 m</t>
  </si>
  <si>
    <t>Potrubí vodovodní plastové PPR svar polyfúze PN 20 D 20x3,4 mm</t>
  </si>
  <si>
    <t>Potrubí vodovodní plastové PPR svar polyfúze PN 20 D 25x4,2 mm</t>
  </si>
  <si>
    <t>Potrubí vodovodní plastové PPR svar polyfúze PN 20 D 32x5,4 mm</t>
  </si>
  <si>
    <t>Potrubí vodovodní plastové PPR svar polyfúze PN 20 D 40x6,7 mm</t>
  </si>
  <si>
    <t>722174026</t>
  </si>
  <si>
    <t>Potrubí vodovodní plastové PPR svar polyfúze PN 20 D 50x8,4 mm</t>
  </si>
  <si>
    <t>Ochrana vodovodního potrubí přilepenými termoizolačními trubicemi z PE tl přes 9 do 13 mm DN do 22 mm</t>
  </si>
  <si>
    <t>Ochrana vodovodního potrubí přilepenými termoizolačními trubicemi z PE tl přes 9 do 13 mm DN přes 22 do 45 mm</t>
  </si>
  <si>
    <t>722181233</t>
  </si>
  <si>
    <t>Ochrana vodovodního potrubí přilepenými termoizolačními trubicemi z PE tl přes 9 do 13 mm DN přes 45 do 63 mm</t>
  </si>
  <si>
    <t>Vyvedení a upevnění výpustku DN do 25</t>
  </si>
  <si>
    <t>Uzavření nebo otevření vodovodního potrubí při opravách</t>
  </si>
  <si>
    <t>Ventily plastové PPR přímé DN 20</t>
  </si>
  <si>
    <t>Přesun hmot tonážní pro vnitřní vodovod v objektech v přes 6 do 12 m</t>
  </si>
  <si>
    <t>Splachovač automatický pro splachovací nádržku</t>
  </si>
  <si>
    <t>Montáž klozetových mís závěsných na nosné stěny</t>
  </si>
  <si>
    <t>Montáž klozetových sedátek standardních</t>
  </si>
  <si>
    <t>Pisoárový záchodek automatický s infračerveným senzorem</t>
  </si>
  <si>
    <t>Umyvadlo keramické bílé šířky 550 mm bez krytu na sifon připevněné na stěnu šrouby</t>
  </si>
  <si>
    <t>Montáž dřezu ostatních typů</t>
  </si>
  <si>
    <t>Výlevka bez výtokových armatur nerezová připevněná na zeď konzolou 450x550x300 mm</t>
  </si>
  <si>
    <t>Baterie dřezová stojánková páková s otáčivým kulatým ústím a délkou ramínka 220 mm</t>
  </si>
  <si>
    <t>Baterie umyvadlová automatická senzorová s přívodem teplé a studené vody</t>
  </si>
  <si>
    <t>Přesun hmot tonážní pro zařizovací předměty v objektech v přes 6 do 12 m</t>
  </si>
  <si>
    <t>Instalační předstěna pro klozet závěsný v 1120 mm s ovládáním zepředu do lehkých stěn s kovovou kcí</t>
  </si>
  <si>
    <t>Přesun hmot tonážní pro instalační prefabrikáty v objektech v přes 12 do 24 m</t>
  </si>
  <si>
    <t>Vybourání otvorů ve zdivu cihelném pl do 0,09 m2 na MVC nebo MV tl do 300 mm</t>
  </si>
  <si>
    <t>Začištění omítek kolem oken, dveří, podlah nebo obkladů</t>
  </si>
  <si>
    <t>Vybourání otvorů ve zdivu cihelném pl do 0,0225 m2 na MVC nebo MV tl do 150 mm</t>
  </si>
  <si>
    <t>751111131</t>
  </si>
  <si>
    <t>Montáž ventilátoru axiálního nízkotlakého potrubního základního D do 200 mm</t>
  </si>
  <si>
    <t>751322012</t>
  </si>
  <si>
    <t>Montáž talířového ventilu D přes 100 do 200 mm</t>
  </si>
  <si>
    <t>42972202</t>
  </si>
  <si>
    <t>ventil talířový pro přívod a odvod vzduchu plastový D 125mm</t>
  </si>
  <si>
    <t>751344112</t>
  </si>
  <si>
    <t>Montáž tlumiče hluku pro kruhové potrubí D přes 100 do 200 mm</t>
  </si>
  <si>
    <t>42976206</t>
  </si>
  <si>
    <t>tlumič hluku kruhový Pz, D 200mm, l=500mm</t>
  </si>
  <si>
    <t>751398041</t>
  </si>
  <si>
    <t>Montáž protidešťové žaluzie nebo žaluziové klapky na kruhové potrubí D do 300 mm</t>
  </si>
  <si>
    <t>42972902</t>
  </si>
  <si>
    <t>žaluzie protidešťová plastová s pevnými lamelami, pro potrubí D 200mm</t>
  </si>
  <si>
    <t>751510042</t>
  </si>
  <si>
    <t>Vzduchotechnické potrubí z pozinkovaného plechu kruhové spirálně vinutá trouba bez příruby D přes 100 do 200 mm</t>
  </si>
  <si>
    <t>274272120RT4</t>
  </si>
  <si>
    <t>Zdivo základové z bednicích tvárnic tloušťky 200 mm, výplň betonem C 20/25</t>
  </si>
  <si>
    <t>s výplní betonem, bez výztuže,</t>
  </si>
  <si>
    <t>274361821R00</t>
  </si>
  <si>
    <t xml:space="preserve">Výztuž základových pasů z betonářské oceli výztuž, z oceli 10505,  ,  </t>
  </si>
  <si>
    <t>430320040RA0</t>
  </si>
  <si>
    <t>Schodiště ze železobetonu přímočaré, z betonu C 25/30, výztuž 90 kg/m3</t>
  </si>
  <si>
    <t>Beton, výztuž, bednění schodnic a podest, podepření bednění.</t>
  </si>
  <si>
    <t>Součinitel tepelné vodivosti izolantu je 0,038 W/mK.</t>
  </si>
  <si>
    <t>76901</t>
  </si>
  <si>
    <t>76902</t>
  </si>
  <si>
    <t>50</t>
  </si>
  <si>
    <t>Vybourání otvorů ve zdivu cihelném pl do 0,09 m2 na MVC nebo MV tl do 150 mm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</si>
  <si>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</si>
  <si>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</si>
  <si>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</si>
  <si>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665,89-198,28</t>
  </si>
  <si>
    <t>271531113R00</t>
  </si>
  <si>
    <t>Polštáře zhutněné pod základy kamenivo hrubé, drcené, frakce 16 - 32 mm</t>
  </si>
  <si>
    <t>800-2</t>
  </si>
  <si>
    <t>k01 : (13*5,75+24,4*10,8+29,6*5,94)*0,2</t>
  </si>
  <si>
    <t>273321411R00</t>
  </si>
  <si>
    <t>Beton základových desek železový třídy C 25/30</t>
  </si>
  <si>
    <t>b17 : (13*5,75+24,4*10,8+29,6*5,94)*0,15</t>
  </si>
  <si>
    <t>77,1141*0,1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</si>
  <si>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</si>
  <si>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</si>
  <si>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</si>
  <si>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(13+5,75+24,4+10,8+29,6+5,94+6,04+8,213+4,11+9,33+5,3)*2*0,25</t>
  </si>
  <si>
    <t>273351216R00</t>
  </si>
  <si>
    <t>Bednění stěn základových desek odstranění</t>
  </si>
  <si>
    <t>1347/1000</t>
  </si>
  <si>
    <t>1,347*0,1</t>
  </si>
  <si>
    <t>(8,213+4,11)*2*0,5</t>
  </si>
  <si>
    <t>(9,33+5,3)*2*0,5</t>
  </si>
  <si>
    <t>274272140RT4</t>
  </si>
  <si>
    <t>Zdivo základové z bednicích tvárnic tloušťky 300 mm, výplň betonem C 20/25</t>
  </si>
  <si>
    <t>1968,4/1000</t>
  </si>
  <si>
    <t>275321411R00</t>
  </si>
  <si>
    <t>Beton základových patek železový třídy C 25/30</t>
  </si>
  <si>
    <t>3,65*1,5*0,5+3,65*2,5*0,5</t>
  </si>
  <si>
    <t>(3+1,5)*2*0,5*5+(3,65+1,5)*2*0,5+(3,65+2,5)*2*0,5</t>
  </si>
  <si>
    <t>275361821R00</t>
  </si>
  <si>
    <t xml:space="preserve">Výztuž základových patek z betonářské oceli z prutové oceli, 10505,  ,  ,  </t>
  </si>
  <si>
    <t>b09 : (13*5,75+24,4*10,8+29,6*5,94)*0,1</t>
  </si>
  <si>
    <t>Prostupy a drážky</t>
  </si>
  <si>
    <t>311238143R00</t>
  </si>
  <si>
    <t xml:space="preserve">Zdivo nosné z cihel a tvarovek pálených tloušťky 240 mm,  , charakteristická pevnost v tlaku fk = 3,91 MPa, součinitel prostupu tepla U = 0,90 W/m2.K , hodnota pro zdivo bez omítky při vlhkosti 0,5%,  </t>
  </si>
  <si>
    <t>-(1*2,5*2+1,5*1,5*3+1,5*0,75*4+2*1,5*2)</t>
  </si>
  <si>
    <t>atika : (28+30+5,04)*0,5</t>
  </si>
  <si>
    <t>317168131R00</t>
  </si>
  <si>
    <t>Překlady keramické montáž a dodávka nosné, délky 1250 mm, šířky 70 mm, výšky 238 mm</t>
  </si>
  <si>
    <t>4*1+4*1+2*1+2*1+3*1+3*1+2*1+2*1+2*1+2*1</t>
  </si>
  <si>
    <t>317168133R00</t>
  </si>
  <si>
    <t>Překlady keramické montáž a dodávka nosné, délky 1750 mm, šířky 70 mm, výšky 238 mm</t>
  </si>
  <si>
    <t>4*1+4*1+4*1+4*1+4*1+4*1+4*1</t>
  </si>
  <si>
    <t>317168136R00</t>
  </si>
  <si>
    <t>Překlady keramické montáž a dodávka nosné, délky 2500 mm, šířky 70 mm, výšky 238 mm</t>
  </si>
  <si>
    <t>4*1+4*1+3*1</t>
  </si>
  <si>
    <t>317168137R00</t>
  </si>
  <si>
    <t>Překlady keramické montáž a dodávka nosné, délky 2750 mm, šířky 70 mm, výšky 238 mm</t>
  </si>
  <si>
    <t>3*1</t>
  </si>
  <si>
    <t>(1,8*2+2,8+1*2+2,08+1,62)*3,25</t>
  </si>
  <si>
    <t>(3,9+2,5)*4,25-1,6</t>
  </si>
  <si>
    <t>(1+0,9)*3,25</t>
  </si>
  <si>
    <t>30001</t>
  </si>
  <si>
    <t>Prefa kce - kalich, D+M</t>
  </si>
  <si>
    <t>ka01 : 0,557*16</t>
  </si>
  <si>
    <t>ka01.1 : 0,485*4</t>
  </si>
  <si>
    <t>30002</t>
  </si>
  <si>
    <t>Prefa kce - práh základový, D+M</t>
  </si>
  <si>
    <t>pz01-pz06 : 0,221+0,101+0,307+0,705+0,6+0,661*3+0,639+0,267</t>
  </si>
  <si>
    <t>0,524+0,731+1,007+1,161+1,106+1,106+1,106+0,579+0,434</t>
  </si>
  <si>
    <t>0,829+1,301*5+0,915+0,513</t>
  </si>
  <si>
    <t>30003</t>
  </si>
  <si>
    <t>Prefa kce - sloup, D+M</t>
  </si>
  <si>
    <t>sl01-sl04 : 0,954*8+0,954+1,021*4+0,984+0,984+0,536*2+0,954+0,306*2</t>
  </si>
  <si>
    <t>30004</t>
  </si>
  <si>
    <t>Prefa kce - průvlak, D+M</t>
  </si>
  <si>
    <t>pr01 : 0,087*2</t>
  </si>
  <si>
    <t>30005</t>
  </si>
  <si>
    <t>Prefa kce - ztužidlo, D+M</t>
  </si>
  <si>
    <t>zt01-zt05 : 1,124*10+1,142+0,63+0,58+1,296+0,644+0,696</t>
  </si>
  <si>
    <t>Podhled SDK samonosný 1x12,5 standard, H2, popis viz výkres podhledů</t>
  </si>
  <si>
    <t>Předstěna SDK, tl. 75 mm, ocel. kce C, 2x RF 12,5 mm, parotěs, bez izolace</t>
  </si>
  <si>
    <t>(5+1,35+3,95+5,675+3,095+3,282+2,97+5,6*3+2,55)*4,9</t>
  </si>
  <si>
    <t>-(3*3*3+2*1,5+1,5*1,5*2+1,08*2,1)</t>
  </si>
  <si>
    <t>28,5*5,64*0,18</t>
  </si>
  <si>
    <t>411351101R00</t>
  </si>
  <si>
    <t>Bednění stropů deskových, balkonových nebo plošných konzol plné, rovné, popř. s náběhy systémové, včetně podepření, tloušťka stropu 120 mm, zřízení</t>
  </si>
  <si>
    <t>s pomocným lešením</t>
  </si>
  <si>
    <t>28,5*5,64</t>
  </si>
  <si>
    <t>411351102R00</t>
  </si>
  <si>
    <t>Bednění stropů deskových, balkonových nebo plošných konzol plné, rovné, popř. s náběhy  , odstranění</t>
  </si>
  <si>
    <t>411354171R00</t>
  </si>
  <si>
    <t>Podpěrná konstrukce bednění stropů do 5 kPa, zřízení</t>
  </si>
  <si>
    <t>výšky do 4 m se zesílením dna bednění podle hodnoty zatížení betonovou směsí a výztuží. Bez pomocného lešení.</t>
  </si>
  <si>
    <t>411354172R00</t>
  </si>
  <si>
    <t>Podpěrná konstrukce bednění stropů do 5 kPa, odstranění</t>
  </si>
  <si>
    <t>656/1000</t>
  </si>
  <si>
    <t>0,656*0,1</t>
  </si>
  <si>
    <t>411361821R00</t>
  </si>
  <si>
    <t>Výztuž stropů z betonářské oceli 10 505(R)</t>
  </si>
  <si>
    <t>2692,1/1000</t>
  </si>
  <si>
    <t>2,6921*0,1</t>
  </si>
  <si>
    <t>413321414R00</t>
  </si>
  <si>
    <t>Beton nosníků železový třídy C 25/30</t>
  </si>
  <si>
    <t>včetně stěnových, nosníků jeřábových drah, volných trámů, průvlaků, rámových příčlí, ztužidel, konzol, vodorovných táhel a podobných tyčových konstrukcí,</t>
  </si>
  <si>
    <t>5,7*0,25*0,6</t>
  </si>
  <si>
    <t>413351107R00</t>
  </si>
  <si>
    <t>Bednění nosníků zřízení</t>
  </si>
  <si>
    <t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t>
  </si>
  <si>
    <t>5,7*0,6*2</t>
  </si>
  <si>
    <t>413351108R00</t>
  </si>
  <si>
    <t>Bednění nosníků odstranění</t>
  </si>
  <si>
    <t>417321414R00</t>
  </si>
  <si>
    <t>Železobeton ztužujících pásů a věnců třídy C 25/30</t>
  </si>
  <si>
    <t>(28+30+5,04)*0,3*0,25</t>
  </si>
  <si>
    <t>417351115R00</t>
  </si>
  <si>
    <t>Bednění bočnic ztužujících pásů a věnců včetně vzpěr zřízení</t>
  </si>
  <si>
    <t>(28+30+5,04)*0,25*2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</si>
  <si>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</si>
  <si>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</si>
  <si>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</si>
  <si>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</si>
  <si>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</si>
  <si>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4,728*0,15</t>
  </si>
  <si>
    <t>625990000R00</t>
  </si>
  <si>
    <t>Obklad vnějších konstrukcí polystyrenem tloušťky 50 mm</t>
  </si>
  <si>
    <t>prováděný současně s betonováním (vložený do bednění stěn nebo dna),</t>
  </si>
  <si>
    <t>(28,5+5,64)*2*0,2</t>
  </si>
  <si>
    <t>411120033RA0</t>
  </si>
  <si>
    <t>Stropy montované z panelů stropních železobetonových vylehčených předpjatých, tloušťky 265 mm, včetně dodávky</t>
  </si>
  <si>
    <t>do maltového lože, včetně dodávky dílce (ztratné započteno ve výši 1 %) a případné dobetonování.</t>
  </si>
  <si>
    <t>10,3*24+5,3*12+2*5,3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</si>
  <si>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</si>
  <si>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</si>
  <si>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</si>
  <si>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612421626R00</t>
  </si>
  <si>
    <t>Omítky vnitřní stěn vápenné nebo vápenocementové v podlaží i ve schodišti hladké</t>
  </si>
  <si>
    <t>612421637R00</t>
  </si>
  <si>
    <t>Omítky vnitřní stěn vápenné nebo vápenocementové v podlaží i ve schodišti štukové</t>
  </si>
  <si>
    <t>g01+02+03 : (3,05+5,04)*2*3,25-1,4-1,6</t>
  </si>
  <si>
    <t>(1,83+1)*2*3,25-1,4</t>
  </si>
  <si>
    <t>(3+5,04)*2*3,25-1,6</t>
  </si>
  <si>
    <t>(5,6+5,04)*2*3,25-1,6*2</t>
  </si>
  <si>
    <t>(2,64+0,9+1,8)*2*3,25-1,4</t>
  </si>
  <si>
    <t>(2,08+1,72)*2*3,25-1,4-1,6*2</t>
  </si>
  <si>
    <t>(1,62+1,72)*2*3,25-1,4-1,6*2</t>
  </si>
  <si>
    <t>(0,9+1,73)*2*3,25-1,4</t>
  </si>
  <si>
    <t>(1+1,88)*2*3,25-1,6</t>
  </si>
  <si>
    <t>(1+1,72)*2*3,25-1,6*2</t>
  </si>
  <si>
    <t>(2,5+3,75)*2*4,25-1,6</t>
  </si>
  <si>
    <t>(6,882+5,04+5,7)*4,25-1,8</t>
  </si>
  <si>
    <t>(3,22+1,925+1,825+3,07)*2*2,5-1,6*2+5,8*2,5*2</t>
  </si>
  <si>
    <t>622311527RT1</t>
  </si>
  <si>
    <t>Zateplení soklu extrudovaným polystyrénem, tloušťky 200 mm, kontaktní nátěr a akrylátová omítka, Penetrace funkce: úprava savosti, adhezní můstek; ředidlo: voda (disperzní)</t>
  </si>
  <si>
    <t>9,29*0,5+19,845*0,85+6,04*0,3+27,858*0,4</t>
  </si>
  <si>
    <t>(2+37,041)*0,75+(6,44+12+3,495+3,282+22+3,265)*0,2</t>
  </si>
  <si>
    <t>622311837RT3</t>
  </si>
  <si>
    <t>Zateplení fasády  , minerálními deskami s podélným vláknem, tloušťky 200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</si>
  <si>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</si>
  <si>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E11+F21+H01+G09+G01 : 9,29*4,3+19,845*3,5+6,04*3,5+27,858*3,5</t>
  </si>
  <si>
    <t>631312621RT6</t>
  </si>
  <si>
    <t>Mazanina z betonu vyztuženého tl. přes 50 do 80 mm třídy C 20/25, s rozptýlenou výztuží z polypropylenových vláken, 0,6 kg / m3</t>
  </si>
  <si>
    <t>hlazená dřevěným hladítkem, s vytvořením dilatačních spár v mazanině uložením dočasného dilatačního profilu, s odstraněním dočasného profilu. Bez zaplnění spáry trvalým materiálem (634 60).</t>
  </si>
  <si>
    <t>Montovaná obvodová stěna - trap.plech M08+Al rošt M09+dif.f. D13+miv.vata E11+E10+C profil M07, D+M vč.řešení detailů</t>
  </si>
  <si>
    <t>(2+37,041)*5,3+(6,44+12+3,495+3,282+22+3,265)*6,5</t>
  </si>
  <si>
    <t>6*1,5</t>
  </si>
  <si>
    <t>-(2*1,5*2+3*3*3+1,5*1,5*2+1,08*2,1)</t>
  </si>
  <si>
    <t xml:space="preserve">f31 : </t>
  </si>
  <si>
    <t>Distanční podlahová lišta nerez</t>
  </si>
  <si>
    <t>s01 : 0,7+0,8</t>
  </si>
  <si>
    <t>941941051R00</t>
  </si>
  <si>
    <t>Montáž lešení lehkého pracovního řadového s podlahami šířky od 1,20 do 1,50 m, výšky do 10 m</t>
  </si>
  <si>
    <t>800-3</t>
  </si>
  <si>
    <t>včetně kotvení</t>
  </si>
  <si>
    <t>941941391R00</t>
  </si>
  <si>
    <t>Montáž lešení lehkého pracovního řadového s podlahami příplatek za každý další i započatý měsíc použití lešení  šířky od 1,20 do 1,50 m a výšky do 10 m</t>
  </si>
  <si>
    <t>941941851R00</t>
  </si>
  <si>
    <t>Demontáž lešení lehkého řadového s podlahami šířky přes 1,2 do 1,5 m, výšky do 10 m</t>
  </si>
  <si>
    <t>941955002R00</t>
  </si>
  <si>
    <t>Lešení lehké pracovní pomocné pomocné, o výšce lešeňové podlahy přes 1,2 do 1,9 m</t>
  </si>
  <si>
    <t>62,86+40,06+10,9</t>
  </si>
  <si>
    <t>941955004R00</t>
  </si>
  <si>
    <t>Lešení lehké pracovní pomocné pomocné, o výšce lešeňové podlahy přes 2,5 do 3,5 m</t>
  </si>
  <si>
    <t>357,59</t>
  </si>
  <si>
    <t>961055111R00</t>
  </si>
  <si>
    <t>Bourání základů železobetonových</t>
  </si>
  <si>
    <t>nebo vybourání otvorů průřezové plochy přes 4 m2 v základech</t>
  </si>
  <si>
    <t>(20,833*2+9,3*2+2,1+4,318+4,056*2+4,857)*0,7*1,4</t>
  </si>
  <si>
    <t>(16,07*10,7+2,1*5+4,756*4,857)*0,15</t>
  </si>
  <si>
    <t>762441113RT1</t>
  </si>
  <si>
    <t>Obložení atiky s dodávkou dřevoštěpkových desek, tloušťky 15 mm, 1 vrstva, upevnění hmoždinkami a šrouby</t>
  </si>
  <si>
    <t>800-762</t>
  </si>
  <si>
    <t>73,47*0,5</t>
  </si>
  <si>
    <t>85,576*0,6</t>
  </si>
  <si>
    <t>Záchytný systém</t>
  </si>
  <si>
    <t>Nástěnný hydrant, D+M, Ž01, popis viz výpis výrobků</t>
  </si>
  <si>
    <t>Výstražné a bezpečnostní tabulky, D+M, Ž07, popis viz výpis výrobků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</si>
  <si>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</si>
  <si>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</si>
  <si>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</si>
  <si>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>id - d15 : 199,7601</t>
  </si>
  <si>
    <t>id - h12+d01 : 13*5,75+24,4*10,8+29,6*5,94</t>
  </si>
  <si>
    <t>id - h12+d01 : 9,845*0,9+6,282*1,2*2+13,475*1,4*2+6,04*1,6+8,407*1,6+6,04*1,25</t>
  </si>
  <si>
    <t>(2+37,041+6,44+12+3,495+3,282+22+3,265)*1,2</t>
  </si>
  <si>
    <t>(8,213+4,91+9,33+6,1)*2*0,5</t>
  </si>
  <si>
    <t>obvod v.150mm : (1,83+1+2,64+0,9+1,8+2,08+1,72+1,62+1,72+0,9+1,73+1+1,88+1+1,72)*2*0,15</t>
  </si>
  <si>
    <t xml:space="preserve">stěny : </t>
  </si>
  <si>
    <t>1,05 : 10</t>
  </si>
  <si>
    <t>67390526R</t>
  </si>
  <si>
    <t>geotextilie PP, PES; funkce drenážní, separační, ochranná, výztužná, filtrační; plošná hmotnost 300 g/m2; tl. při 2 kPa 2,80 mm</t>
  </si>
  <si>
    <t>id - d15 : 199,7601*1,1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</si>
  <si>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</si>
  <si>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</si>
  <si>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</si>
  <si>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631571005R00</t>
  </si>
  <si>
    <t>Násyp pod podlahy z kameniva z kameniva  z kačírku frakce 22-32 mm</t>
  </si>
  <si>
    <t>pod mazaniny a dlažby, popř. na plochých střechách, vodorovný nebo ve spádu, s udusáním a urovnáním povrchu,</t>
  </si>
  <si>
    <t>712391172R00</t>
  </si>
  <si>
    <t>Textílie na střechách do 10° ochranná, položení - bez dodávky textílie</t>
  </si>
  <si>
    <t>id - d20 sř1+2 : 444,98</t>
  </si>
  <si>
    <t>712472101R00</t>
  </si>
  <si>
    <t>Povlaková krytina střech do 30° termoplasty montáž povlakové krytiny střech od 10° do 30° fólií kotvením</t>
  </si>
  <si>
    <t>Položení a svaření fólie, připenění kotvícími terči (4ks/m2) a překrytí kotev fólií.</t>
  </si>
  <si>
    <t>712801001R00</t>
  </si>
  <si>
    <t xml:space="preserve">Hydroakumul. vrstva pro zelené střechy fólií nopkovou střešní hydroizolační </t>
  </si>
  <si>
    <t>Nařezání pásů na potřebný tvar, položení fólie a přelepení spojů bez dodávky pásů.</t>
  </si>
  <si>
    <t>id - d04 - sř1+2 : 444,68</t>
  </si>
  <si>
    <t>712340012RAI</t>
  </si>
  <si>
    <t>Povlaková krytina střech sklonu do 10° přitavením 1 x lak asfaltový penetrační , 2 x asfaltový pás ve specifikaci, Penetrace asfaltová; funkce: zpevnění povrchu, adhezní můstek; ředidlo: organické</t>
  </si>
  <si>
    <t>nátěr penetrační, povlaková krytina střech plochých sklonu do 10° přitavením v plné ploše.</t>
  </si>
  <si>
    <t>id d02- sř1+2 : 444,68</t>
  </si>
  <si>
    <t>10371531R</t>
  </si>
  <si>
    <t>Substrát střešní extenzivní; OH suchá = 600 kg/m3; OH nasycená = 1150 kg/m3</t>
  </si>
  <si>
    <t>283220022R</t>
  </si>
  <si>
    <t>fólie izolační střešní hydroizolační; tloušťka 1,50 mm; plošná hmotnost 1 800 g/m2; PVC-P, skelná výztuž; µ = 15 000,0</t>
  </si>
  <si>
    <t>283221051R</t>
  </si>
  <si>
    <t>fólie izolační střešní hydroizolační; tloušťka 2,00 mm; plošná hmotnost 2 400 g/m2; PVC-P, výztužná mřížka; µ = 15 000,0</t>
  </si>
  <si>
    <t>628522691R</t>
  </si>
  <si>
    <t>Pás hydroizolační asfaltový tloušťka = 4,0 mm; asfalt: modifikovaný; nosná vložka: Al fólie kašírovaná skleněnými vlákny; horní strana: minerální posyp; spodní strana: PE fólie</t>
  </si>
  <si>
    <t>id - d02 : 444,98*1,1</t>
  </si>
  <si>
    <t>69366050R</t>
  </si>
  <si>
    <t>geotextilie PP; funkce drenážní, separační, výztužná, filtrační; plošná hmotnost 150 g/m2; tl. při 2 kPa 2,50 mm</t>
  </si>
  <si>
    <t>id - d20 : 444,98*1,1</t>
  </si>
  <si>
    <t>69366055R</t>
  </si>
  <si>
    <t>geotextilie PP; funkce drenážní, separační, výztužná, filtrační; plošná hmotnost 300 g/m2; tl. při 2 kPa 3,90 mm</t>
  </si>
  <si>
    <t>69366058R</t>
  </si>
  <si>
    <t>geotextilie PP; funkce drenážní, separační, výztužná, filtrační; plošná hmotnost 500 g/m2; tl. při 2 kPa 5,50 mm</t>
  </si>
  <si>
    <t>998712101R00</t>
  </si>
  <si>
    <t>Přesun hmot pro povlakové krytiny v objektech výšky do 6 m</t>
  </si>
  <si>
    <t>id - e03+f21 : 9,845*0,9+6,282*1,2*2+13,475*1,4*2+6,04*1,6+8,407*1,6+6,04*1,25</t>
  </si>
  <si>
    <t>žb nosník - střecha : 5,7*1</t>
  </si>
  <si>
    <t>713141125R00</t>
  </si>
  <si>
    <t>Montáž tepelné izolace plochých střech desky, na lepidlo</t>
  </si>
  <si>
    <t>Včetně očištění podkladu od nesoudržných vrstev.</t>
  </si>
  <si>
    <t>713141151R00</t>
  </si>
  <si>
    <t>Montáž tepelné izolace plochých střech kladená na sucho, jednovrstvá</t>
  </si>
  <si>
    <t>28375769.AR</t>
  </si>
  <si>
    <t>Výrobek izolační pro budovy z pěnového polystyrenu (EPS) tvar: deska; OH = 30 kg/m3; lambda = 0,034 W/(m.K); pevnost v tlaku CS 200 kPa; RtF: E</t>
  </si>
  <si>
    <t>id - e03 : 199,7601*0,2*1,1</t>
  </si>
  <si>
    <t>28375972R</t>
  </si>
  <si>
    <t>Výrobek izolační pro budovy z pěnového polystyrenu (EPS) tvar: spádová deska; označení: S; OH = 25 kg/m3; lambda = 0,035 W/(m.K); pevnost v tlaku CS 150 kPa; RtF: E</t>
  </si>
  <si>
    <t>63151301R</t>
  </si>
  <si>
    <t>Výrobek izolační pro budovy z minerální vlny (MW) tvar: deska; tloušťka d = 50,0 mm; OH = 76 kg/m3; lambda = 0,037 W/(m.K); RtF: A1</t>
  </si>
  <si>
    <t>764411121R00</t>
  </si>
  <si>
    <t>Dodávka a montáž parapetu z taženého hliníkového profilu šířky 210 mm</t>
  </si>
  <si>
    <t>K01-13 : 1,5+1,5+1,5+1,5+1,5+1,5+1,5+2+2+2+2+1,5+1,5</t>
  </si>
  <si>
    <t>K37-38 : 2,2+2,2</t>
  </si>
  <si>
    <t>764241420R00</t>
  </si>
  <si>
    <t>Ostatní kusové prvky z titanzinkového plechu výroba a montáž lemování trub, konzol a držáků s dilatačním kloboučkem  na vlnité krytině, průměru přes 75 mm do 100 mm</t>
  </si>
  <si>
    <t>K18,19,21,22,24,25 : 6</t>
  </si>
  <si>
    <t>764241440R00</t>
  </si>
  <si>
    <t>Ostatní kusové prvky z titanzinkového plechu výroba a montáž lemování trub, konzol a držáků s dilatačním kloboučkem  na vlnité krytině, průměru přes 150 mm do 200 mm</t>
  </si>
  <si>
    <t>K14,15,16,17,20,23 : 6</t>
  </si>
  <si>
    <t>764530430R00</t>
  </si>
  <si>
    <t>Oplechování zdí a nadezdívek z titanzinkového plechu výroba a montáž včetně rohů   rš 400 mm</t>
  </si>
  <si>
    <t>k40 : 0,5</t>
  </si>
  <si>
    <t>764530450R00</t>
  </si>
  <si>
    <t>Oplechování zdí a nadezdívek z titanzinkového plechu výroba a montáž včetně rohů   rš 600 mm</t>
  </si>
  <si>
    <t>K32,34,35,36 : 27,414+4,904+10,061+28,491</t>
  </si>
  <si>
    <t>K41,42 : 1,1+1,5</t>
  </si>
  <si>
    <t>764530460R00</t>
  </si>
  <si>
    <t>Oplechování zdí a nadezdívek z titanzinkového plechu výroba a montáž včetně rohů   rš 750 mm</t>
  </si>
  <si>
    <t>K26-31,33 : 21,303+2,716+3,654+11,999+5,061+5,183+35,66</t>
  </si>
  <si>
    <t>Dřevěné dveře 800/1970 vč.zárubně, kování, D+M, D05, popis viz výpis výrobků</t>
  </si>
  <si>
    <t>Dřevěné dveře 800/1970 vč.zárubně, kování, D+M, D06, popis viz výpis výrobků</t>
  </si>
  <si>
    <t>Dřevěné dveře 700/1970 vč.zárubně, kování, D+M, D07, popis viz výpis výrobků</t>
  </si>
  <si>
    <t>Dřevěné dveře 800/1970 vč.zárubně, kování, D+M, D09, popis viz výpis výrobků</t>
  </si>
  <si>
    <t>Dřevěné dveře 800/1970 vč.zárubně, kování, D+M, D10, popis viz výpis výrobků</t>
  </si>
  <si>
    <t>Dřevěné dveře 800/1970 vč.zárubně, kování, D+M, D11, popis viz výpis výrobků</t>
  </si>
  <si>
    <t>Dřevěné dveře 900/2100 vč.zárubně, kování, D+M, D14, popis viz výpis výrobků</t>
  </si>
  <si>
    <t>Dřevěné dveře 800/2100 vč.zárubně, kování, D+M, D19, popis viz výpis výrobků</t>
  </si>
  <si>
    <t>Dřevěné dveře 800/2100 vč.zárubně, kování, D+M, D20, popis viz výpis výrobků</t>
  </si>
  <si>
    <t>Zábradlí schodiště 4081x1100mm, D+M, Z01, popis viz výpis výrobků</t>
  </si>
  <si>
    <t>Zábradlí schodiště 7152x1100mm, D+M, Z02, popis viz výpis výrobků</t>
  </si>
  <si>
    <t>Interiérové madlo pr.40mm, D+M, Z03, popis viz výpis výrobků</t>
  </si>
  <si>
    <t>Venkovní schodiště, D+M, Z04, popis viz výpis výrobků</t>
  </si>
  <si>
    <t>Žebřík s ochranným košem, D+M, Z05, popis viz výpis výrobků</t>
  </si>
  <si>
    <t>Venkovní schodiště, D+M, Z06, popis viz výpis výrobků</t>
  </si>
  <si>
    <t>Zábradlí schodiště 2484x1100mm, D+M, Z07, popis viz výpis výrobků</t>
  </si>
  <si>
    <t>Ocel.profil IPE240, dl.1200mm, D+M, Z08, popis viz výpis výrobků</t>
  </si>
  <si>
    <t>Ocel.profil IPE240, dl.1200mm, D+M, Z09, popis viz výpis výrobků</t>
  </si>
  <si>
    <t>Ocel.profil IPE240, dl.1200mm, D+M, Z10, popis viz výpis výrobků</t>
  </si>
  <si>
    <t>Ocel.profil IPE240, dl.2600mm, D+M, Z11, popis viz výpis výrobků</t>
  </si>
  <si>
    <t>Ocel.profil IPE240, dl.1100mm, D+M, Z12, popis viz výpis výrobků</t>
  </si>
  <si>
    <t>Ocel.profil IPE240, dl.1100mm, D+M, Z13, popis viz výpis výrobků</t>
  </si>
  <si>
    <t>Ocel.profil L40/40/4, D+M, Z14, popis viz výpis výrobků</t>
  </si>
  <si>
    <t>Ocel.profil U140, dl.8522mm, D+M, Z15, popis viz výpis výrobků</t>
  </si>
  <si>
    <t>Ocel.profil U140, dl.8219mm, D+M, Z18, popis viz výpis výrobků</t>
  </si>
  <si>
    <t>Kačírková lišta, D+M, Z19, popis viz výpis výrobků</t>
  </si>
  <si>
    <t>Kačírková lišta, D+M, Z20, popis viz výpis výrobků</t>
  </si>
  <si>
    <t>Kačírková lišta, D+M, Z21, popis viz výpis výrobků</t>
  </si>
  <si>
    <t>Kovový L profil dl.1,5m, D+M, Z22, popis viz výpis výrobků</t>
  </si>
  <si>
    <t>Kovový L profil dl.1,5m, D+M, Z23, popis viz výpis výrobků</t>
  </si>
  <si>
    <t>Ocel.vrata 3000x3000 vč.zárubně, kování, D+M, D16, popis viz výpis výrobků</t>
  </si>
  <si>
    <t>Ocel.vrata 2100x2000 vč.zárubně, kování, D+M, D17, popis viz výpis výrobků</t>
  </si>
  <si>
    <t>Ocel.vrata 3000x3000 vč.zárubně, kování, D+M, D18, popis viz výpis výrobků</t>
  </si>
  <si>
    <t>Ocel.vrata 3000x3000 vč.zárubně, kování, D+M, D21, popis viz výpis výrobků</t>
  </si>
  <si>
    <t>Stěna pisoárová š.80, v.705, hl.400mm, D+M, A01, popis viz výpis výrobků</t>
  </si>
  <si>
    <t>Zrcadlo 650x750mm, D+M, A02, popis viz výpis výrobků</t>
  </si>
  <si>
    <t>Venkovní mřížka pro VZT 650x350mm, D+M, A03, popis viz výpis výrobků</t>
  </si>
  <si>
    <t>Venkovní mřížka pro VZT 1850x350mm, D+M, A04, popis viz výpis výrobků</t>
  </si>
  <si>
    <t>Systémová pažnice a prostupky, ucpávky vč.chrániček, D+M, A05, popis viz výpis výrobků</t>
  </si>
  <si>
    <t>Čistící dvířka, D+M, A07, popis viz výpis výrobků</t>
  </si>
  <si>
    <t>Chránička pro kabeláž a rozvod stlač.vzduchu, D+M, A08, popis viz výpis výrobků</t>
  </si>
  <si>
    <t>Systém generálního klíče, D+M, A09, popis viz výpis výrobků</t>
  </si>
  <si>
    <t>Plast okno 1500x1500mm, vnitřní parapet, D+M, O01, popis viz výpis výrobků</t>
  </si>
  <si>
    <t>Plast okno 1500x1500mm, vnitřní parapet, D+M, O02, popis viz výpis výrobků</t>
  </si>
  <si>
    <t>76903</t>
  </si>
  <si>
    <t>Plast okno 1500x750mm, vnitřní parapet, D+M, O03, popis viz výpis výrobků</t>
  </si>
  <si>
    <t>76904</t>
  </si>
  <si>
    <t>Plast okno 1500x750mm, vnitřní parapet, D+M, O04, popis viz výpis výrobků</t>
  </si>
  <si>
    <t>76905</t>
  </si>
  <si>
    <t>Plast okno 1500x750mm, vnitřní parapet, D+M, O05, popis viz výpis výrobků</t>
  </si>
  <si>
    <t>76906</t>
  </si>
  <si>
    <t>Plast okno 1500x750mm, vnitřní parapet, D+M, O06, popis viz výpis výrobků</t>
  </si>
  <si>
    <t>76907</t>
  </si>
  <si>
    <t>Plast okno 1500x1500mm, vnitřní parapet, D+M, O07, popis viz výpis výrobků</t>
  </si>
  <si>
    <t>76908</t>
  </si>
  <si>
    <t>Plast okno 1500x2000mm, vnitřní parapet, D+M, O08, popis viz výpis výrobků</t>
  </si>
  <si>
    <t>76909</t>
  </si>
  <si>
    <t>Plast okno 1500x2000mm, vnitřní parapet, D+M, O09, popis viz výpis výrobků</t>
  </si>
  <si>
    <t>76910</t>
  </si>
  <si>
    <t>Plast okno 1500x2000mm, vnitřní parapet, D+M</t>
  </si>
  <si>
    <t>76911</t>
  </si>
  <si>
    <t>Plast okno 1500x2000mm, vnitřní parapet, D+M, O11, popis viz výpis výrobků</t>
  </si>
  <si>
    <t>76912</t>
  </si>
  <si>
    <t>Plast okno 1500x1500mm, vnitřní parapet, D+M, O12, popis viz výpis výrobků</t>
  </si>
  <si>
    <t>76913</t>
  </si>
  <si>
    <t>Plast okno 1500x1500mm, vnitřní parapet, D+M, O13, popis viz výpis výrobků</t>
  </si>
  <si>
    <t>76914</t>
  </si>
  <si>
    <t>Plast okno 1500x2200mm, vnitřní parapet, D+M, O14, popis viz výpis výrobků</t>
  </si>
  <si>
    <t>76921</t>
  </si>
  <si>
    <t>Plast dveře 900x1970mm, vnitřní parapet, D+M, D01, popis viz výpis výrobků</t>
  </si>
  <si>
    <t>76922</t>
  </si>
  <si>
    <t>Plast dveře 900x1970mm, vnitřní parapet, D+M, D12, popis viz výpis výrobků</t>
  </si>
  <si>
    <t>76923</t>
  </si>
  <si>
    <t>76924</t>
  </si>
  <si>
    <t>Plast dveře 900x1970mm, vnitřní parapet, D+M, D22, popis viz výpis výrobků</t>
  </si>
  <si>
    <t>(5,6+5,04+6,401+5,04+1,19)*2</t>
  </si>
  <si>
    <t>73,76*1,1</t>
  </si>
  <si>
    <t>15</t>
  </si>
  <si>
    <t>771270011RAC</t>
  </si>
  <si>
    <t>Obklad schodišťových stupňů včetně soklíku do tmele, Dlažba keramická typ: schodovka; bez glazury (UGL); tl. = 9,0 mm; a = 298 mm; b = 298 mm; protiskluznost: R10; povrch: hladký, matný; barva: šedá</t>
  </si>
  <si>
    <t>z dlaždic keramických včetně soklíku výšky 20 cm.</t>
  </si>
  <si>
    <t>5*1,14</t>
  </si>
  <si>
    <t>998771201R00</t>
  </si>
  <si>
    <t>Přesun hmot pro podlahy z dlaždic v objektech výšky do 6 m</t>
  </si>
  <si>
    <t>Dodávka - podlahovice PVC chemicky odolná</t>
  </si>
  <si>
    <t>40,06*1,1</t>
  </si>
  <si>
    <t>1,02 : (1,83+1)*2*2-1,4</t>
  </si>
  <si>
    <t>1,05 : (2,64+0,9+1,8)*2*2-1,4</t>
  </si>
  <si>
    <t>1,06 : (2,08+1,72)*2*2-1,4-1,6*2</t>
  </si>
  <si>
    <t>1,07 : (1,62+1,72)*2*2-1,4-1,6*2</t>
  </si>
  <si>
    <t>1,08 : (0,9+1,73)*2*2-1,4</t>
  </si>
  <si>
    <t>1,09 : (1+1,88)*2*2-1,6</t>
  </si>
  <si>
    <t>1,10 : (1+1,72)*2*2-1,6*2</t>
  </si>
  <si>
    <t>1,13 : (6,882+5,04+5,7)*2,1-1,8</t>
  </si>
  <si>
    <t>2*2</t>
  </si>
  <si>
    <t>55341820R</t>
  </si>
  <si>
    <t>lišta ukončovací; materiál nerez; tl. 10,00 mm; š = 80,0 mm; l = 2 000 mm; mat</t>
  </si>
  <si>
    <t>998781201R00</t>
  </si>
  <si>
    <t>Přesun hmot pro obklady keramické v objektech výšky do 6 m</t>
  </si>
  <si>
    <t xml:space="preserve">CENTRUM TECHNICKÉHO A INOVATIVNÍHO  VZDĚLÁVÁNÍ V KYJOVĚ </t>
  </si>
  <si>
    <t>Ventil závitový pojistný rohový G 1"</t>
  </si>
  <si>
    <t>Kohout kulový přímý G 5/4" PN 42 do 185°C vnitřní závit s vypouštěním</t>
  </si>
  <si>
    <t>Výkaz výměr_vytápění - DPS</t>
  </si>
  <si>
    <t>AUTODÍLNY KYJOV - AUTOSERVIS</t>
  </si>
  <si>
    <t>Pořadí</t>
  </si>
  <si>
    <t>Cena jedn.</t>
  </si>
  <si>
    <t xml:space="preserve">Zařízení  - Zdroj tepla </t>
  </si>
  <si>
    <t>bm</t>
  </si>
  <si>
    <t>Distribuce topné vody - AUTOSERVIS</t>
  </si>
  <si>
    <t>trubka ocelová vně Pz lisovací spoj dl 6m d 42</t>
  </si>
  <si>
    <t>trubka ocelová vně Pz lisovací spoj dl 6m d 35</t>
  </si>
  <si>
    <t>trubka ocelová vně Pz lisovací spoj dl 6m d 22</t>
  </si>
  <si>
    <t>trubka ocelová vně Pz lisovací spoj dl 6m d 18</t>
  </si>
  <si>
    <t>trubka ocelová vně Pz lisovací spoj dl 6m d 15</t>
  </si>
  <si>
    <t>trubka ocelová vně Pz lisovací spoj dl 6m d 12</t>
  </si>
  <si>
    <t>pouzdro izolační potrubní z pěnového polyetylenu 12/13mm</t>
  </si>
  <si>
    <t xml:space="preserve">pouzdro izolační potrubní z pěnového polyetylenu 15/20mm	</t>
  </si>
  <si>
    <t>pouzdro izolační potrubní z pěnového polyetylenu 18/20mm</t>
  </si>
  <si>
    <t>pouzdro izolační potrubní z pěnového polyetylenu 22/20mm</t>
  </si>
  <si>
    <t>pouzdro izolační potrubní z minerální vlny s Al fólií max. 250/100°C 22/30mm</t>
  </si>
  <si>
    <t>pouzdro izolační potrubní z minerální vlny s Al fólií max. 250/100°C 35/30mm</t>
  </si>
  <si>
    <t>pouzdro izolační potrubní z minerální vlny s Al fólií max. 250/100°C 42/40mm</t>
  </si>
  <si>
    <t>Otopná tělesa</t>
  </si>
  <si>
    <t>Otopné těleso panelové VK dvoudeskové 2 přídavné přestupní plochy výška/délka 600/400 mm výkon 672 W</t>
  </si>
  <si>
    <t>Otopné těleso panelové VK dvoudeskové 2 přídavné přestupní plochy výška/délka 900/900 mm výkon 2082 W</t>
  </si>
  <si>
    <t>Otopné těleso panelové VK dvoudeskové 2 přídavné přestupní plochy výška/délka 900/1400 mm výkon 3238 W</t>
  </si>
  <si>
    <t>Otopné těleso panelové VK dvoudeskové 1 přídavná přestupní plocha výška/délka 900/900 mm výkon 1579 W</t>
  </si>
  <si>
    <t>Otopné těleso panelové VK dvoudeskové 1 přídavná přestupní plocha výška/délka 900/400 mm výkon 702 W</t>
  </si>
  <si>
    <t>Otopné těleso trubkové elektrické přímotopné výška/délka 1810/600 mm</t>
  </si>
  <si>
    <t>Armatura připojovací rohová G 3/4x18 PN 10 do 110°C radiátorů typu VK</t>
  </si>
  <si>
    <t>Připojovací sada pro otopný žebřík - Termostatická připojovací armatura rohová, středové připojení 50 mm</t>
  </si>
  <si>
    <t>Termostatická hlavice kapalinová PN 10 do 110°C otopných těles VK</t>
  </si>
  <si>
    <t>Ostatní</t>
  </si>
  <si>
    <t>Montáž nepožárního prostupu stěnou trubkou kruhovou kovovou D 150 mm</t>
  </si>
  <si>
    <t>Prostup skrz patro</t>
  </si>
  <si>
    <t>kpl.</t>
  </si>
  <si>
    <t>Proplach systémů</t>
  </si>
  <si>
    <t>Napuštění systémů</t>
  </si>
  <si>
    <t>Montážní práce na otopné soustavě</t>
  </si>
  <si>
    <t>Montážní, těsnící a spojovací materiál</t>
  </si>
  <si>
    <t>klp</t>
  </si>
  <si>
    <t>Tlaková a topná zkouška</t>
  </si>
  <si>
    <t>Celková cena BEZ DPH</t>
  </si>
  <si>
    <t>Celková cena S DPH (15%)</t>
  </si>
  <si>
    <t>CENTRUM TECHNICKÉHO A INOVATIVNÍHO VZDĚLÁVÁNÍ V KYJOVĚ
D.104 – Hala autoservisu
D.104.07 Slaboproudé elektroinstalace
Projektová dokumentace k provedení stavby</t>
  </si>
  <si>
    <t>VÝKAZ VÝMĚR</t>
  </si>
  <si>
    <t>VZDUCHOTECHNICKÉ ZAŘÍZENÍ Č.1 - AUTOSALON KYJOV</t>
  </si>
  <si>
    <t>POZICE</t>
  </si>
  <si>
    <t>POPIS</t>
  </si>
  <si>
    <t>OZNAČENÍ</t>
  </si>
  <si>
    <t>POČET</t>
  </si>
  <si>
    <t>M.J.</t>
  </si>
  <si>
    <t>J.C.</t>
  </si>
  <si>
    <t>1.2</t>
  </si>
  <si>
    <t>Tlumič hluku čtyřhranný</t>
  </si>
  <si>
    <t>500X315X2000</t>
  </si>
  <si>
    <t>1.3</t>
  </si>
  <si>
    <t>500X315X1000</t>
  </si>
  <si>
    <t>1.4</t>
  </si>
  <si>
    <t>500X315X500</t>
  </si>
  <si>
    <t>1.5</t>
  </si>
  <si>
    <t>Venkovní mřížka, včetně upevňovacího rámečku a regulace</t>
  </si>
  <si>
    <t>1000x400</t>
  </si>
  <si>
    <t>1.6</t>
  </si>
  <si>
    <t xml:space="preserve">Odtahová mřížka,  včetně upevňovacího rámečku a regulace </t>
  </si>
  <si>
    <t>425x225</t>
  </si>
  <si>
    <t>1.7</t>
  </si>
  <si>
    <t>Přívodní mřížka , včetně upevňovacího rámečku a regulace</t>
  </si>
  <si>
    <t>1.8</t>
  </si>
  <si>
    <t>Potrubí čtyřhranné pozinkované sk.I třídy těsnosti min.C do obvodu 1890 mm</t>
  </si>
  <si>
    <t xml:space="preserve">Tvarovky </t>
  </si>
  <si>
    <t>1.9</t>
  </si>
  <si>
    <t>500x315</t>
  </si>
  <si>
    <t>Tvarovky</t>
  </si>
  <si>
    <t>1.10</t>
  </si>
  <si>
    <t>Izolace sacího a výfukového potrubí kaučukovou izolací s AL polepem min 30 mm</t>
  </si>
  <si>
    <t>oplechování venkovní části potrubí</t>
  </si>
  <si>
    <t>Doprava</t>
  </si>
  <si>
    <t>Montážní materiál</t>
  </si>
  <si>
    <t xml:space="preserve">Montáž </t>
  </si>
  <si>
    <t>Komplexní zkouška a zaregulování systému</t>
  </si>
  <si>
    <t>Celková cena bez DPH</t>
  </si>
  <si>
    <t>Celková cena vč. 15% DPH</t>
  </si>
  <si>
    <t>Cena neobsahuje: přívod el.energie,MaR,stavební práce</t>
  </si>
  <si>
    <t>D.104.06_Bleskosvod</t>
  </si>
  <si>
    <t>Hromosvod</t>
  </si>
  <si>
    <t>Jímač 1m v betonu + SJ vč. Montáže</t>
  </si>
  <si>
    <t>Jímač 3m v betonu + SJ vč. Montáže</t>
  </si>
  <si>
    <t>PV 21 podpěr</t>
  </si>
  <si>
    <t>SU svorka universální</t>
  </si>
  <si>
    <t>SS svorka spojovací</t>
  </si>
  <si>
    <t>SO svorka okapová</t>
  </si>
  <si>
    <t>SNAP</t>
  </si>
  <si>
    <t>DOT držák ochranné trubky</t>
  </si>
  <si>
    <t>SZ + číslo</t>
  </si>
  <si>
    <t>OT - ochranná trubka</t>
  </si>
  <si>
    <t>11</t>
  </si>
  <si>
    <t>ALKgSi 8mm vč. Momtáže</t>
  </si>
  <si>
    <t>12</t>
  </si>
  <si>
    <t>FeZn 30/4 - pásek včetně montáže</t>
  </si>
  <si>
    <t>13</t>
  </si>
  <si>
    <t>FeZn 10 mm vč. Montáže</t>
  </si>
  <si>
    <t>14</t>
  </si>
  <si>
    <t>P/P svorka pásek včetně montáže</t>
  </si>
  <si>
    <t>P/D svorka pásek drát včetně montáže</t>
  </si>
  <si>
    <t>16</t>
  </si>
  <si>
    <t>Pomocný materiál</t>
  </si>
  <si>
    <t>17</t>
  </si>
  <si>
    <t>Přípravné práce</t>
  </si>
  <si>
    <t>18</t>
  </si>
  <si>
    <t>Manipulace</t>
  </si>
  <si>
    <t>19</t>
  </si>
  <si>
    <t>Revize</t>
  </si>
  <si>
    <t>20</t>
  </si>
  <si>
    <t>21</t>
  </si>
  <si>
    <t>termostaticky ovládaný ventilátor s klapkou pro letní/zimní období, 600x600 mm vč. příslušenství, D+M</t>
  </si>
  <si>
    <t>751510015</t>
  </si>
  <si>
    <t>Vzduchotechnické potrubí z pozinkovaného plechu čtyřhranné s přírubou průřezu přes 0,28 do 0,50 m2</t>
  </si>
  <si>
    <t>751514162</t>
  </si>
  <si>
    <t>Montáž oblouku do plechového potrubí kruhového s přírubou D přes 100 do 200 mm</t>
  </si>
  <si>
    <t>42981116</t>
  </si>
  <si>
    <t>oblouk lisovaný Pz 90° D 160mm</t>
  </si>
  <si>
    <t>751514262</t>
  </si>
  <si>
    <t>Montáž kalhotového kusu nebo odbočky jednostranné do plechového potrubí kruhového s přírubou D přes 100 do 200 mm</t>
  </si>
  <si>
    <t>42981433</t>
  </si>
  <si>
    <t>odbočka jednostranná osová Pz T-kus 90° D1/D2 = 160/125mm</t>
  </si>
  <si>
    <t>42981443</t>
  </si>
  <si>
    <t>odbočka jednostranná osová Pz T-kus 90° D1/D2 = 200/160mm</t>
  </si>
  <si>
    <t>71</t>
  </si>
  <si>
    <t>Náklady soupisu celkem</t>
  </si>
  <si>
    <t>-1</t>
  </si>
  <si>
    <t>0</t>
  </si>
  <si>
    <t>ROZPOCET</t>
  </si>
  <si>
    <t>základní</t>
  </si>
  <si>
    <t>7</t>
  </si>
  <si>
    <t>32</t>
  </si>
  <si>
    <t>22</t>
  </si>
  <si>
    <t>PP</t>
  </si>
  <si>
    <t xml:space="preserve">Základ pro základní DPH </t>
  </si>
  <si>
    <t>D.104.01 - ASŘ</t>
  </si>
  <si>
    <t>D.104.04 - Zdravotně technické instalace</t>
  </si>
  <si>
    <t>D.104.05 - Ústřední vytápění</t>
  </si>
  <si>
    <t>D.104.07 - Slaboproud</t>
  </si>
  <si>
    <t>D.104.08 - Vzduchotechnika</t>
  </si>
  <si>
    <t>D.104.09 - Bleskosvod</t>
  </si>
  <si>
    <t>D.104.06 - Silnoproud</t>
  </si>
  <si>
    <t>771575109R00</t>
  </si>
  <si>
    <t>Montáž podlah z dlaždic keramických 300 x 300 mm, režných nebo glazovaných, hladkých, kladených do flexibilního tmele</t>
  </si>
  <si>
    <t>781475116R00</t>
  </si>
  <si>
    <t>Montáž obkladů vnitřních z dlaždic keramických kladených do tmele 300 x 300 mm,  , kladených do flexibilního tmele</t>
  </si>
  <si>
    <t>979999987R00</t>
  </si>
  <si>
    <t>Poplatek za skládku za recyklaci, směsi suti betonu, cihel, tašek a keramiky, kusovost nad 1600 cm2, skupina 17 01 07 z Katalogu odpadů</t>
  </si>
  <si>
    <t>CYKY 5Cx1.5mm2 (CYKY 5J1.5) 750V (PO)</t>
  </si>
  <si>
    <t>zásuvka nástěnná 16A 380V 3P+N+Z</t>
  </si>
  <si>
    <t>spínač nástěnný prostředí obyčejné 1-pólový řazení 1 TANGO</t>
  </si>
  <si>
    <t>CYKY 45x6mm2 (CYKY 5O6) 750V (PO)</t>
  </si>
  <si>
    <t>svítidlo zářivkové přisazené 18W IP 45 a více</t>
  </si>
  <si>
    <t>svítidlo zářivkové přisazené 36W IP 45 a více</t>
  </si>
  <si>
    <t>237 43 03 - 4x20W svítidlo zářivkové vestavné</t>
  </si>
  <si>
    <t>krabice KT 250 pod omítku + vysekání</t>
  </si>
  <si>
    <t>CYKY-J 5x1,5 (5Cx1,5)</t>
  </si>
  <si>
    <t>CYKY-J 5x6 (5Cx6)</t>
  </si>
  <si>
    <t>PÁR</t>
  </si>
  <si>
    <t>Řidící systém - dodávka vč. oživení a naprogramování</t>
  </si>
  <si>
    <t>Požární ucpávka EI30</t>
  </si>
  <si>
    <t>69002</t>
  </si>
  <si>
    <t>Distance mezi skladbami podlah - sprchový kout</t>
  </si>
  <si>
    <t>(8,213+4,11+9,33+5,3)*2*0,4*0,16</t>
  </si>
  <si>
    <t>(8,213+4,11+9,33+5,3)*2*0,32*2</t>
  </si>
  <si>
    <t>3,44998*0,08</t>
  </si>
  <si>
    <t>(12,925*2+5,04*2)*0,75+(5,94+6,082*2)*1+5,09*1,25</t>
  </si>
  <si>
    <t>(3,17*2+5,04+5,387+6,825)*0,5</t>
  </si>
  <si>
    <t>(12,925*2+4,74)*0,6*0,5+4,74*0,8*0,5+5,94*0,8*0,5</t>
  </si>
  <si>
    <t>5,682*0,6*0,5*2+5,94*0,6*0,5+2,22*0,6*0,5*2</t>
  </si>
  <si>
    <t>5,94*0,8*0,5+(5,387+6,825)*0,6*0,5</t>
  </si>
  <si>
    <t>(4,31*2+7,413*2)*0,5*0,2+(5,3+9,33)*2*0,5*0,2</t>
  </si>
  <si>
    <t>(12,925*2+4,74)*0,5*2+4,74*0,5*2+5,94*0,5*2</t>
  </si>
  <si>
    <t>5,682*0,5*2*2+5,94*0,5*2+2,22*0,5*2*2</t>
  </si>
  <si>
    <t>5,94*0,5*2+(5,387+6,825)*0,5*2</t>
  </si>
  <si>
    <t>(4,31*2+7,413*2)*0,2*2+(5,3+9,33)*2*0,2*2</t>
  </si>
  <si>
    <t>26,953*0,2*0,05</t>
  </si>
  <si>
    <t>0,4*0,4*0,25*4+0,4*0,4*1*8</t>
  </si>
  <si>
    <t>2*2,5*0,5*9+2,5*3,35*0,5+3*1,5*0,5*5</t>
  </si>
  <si>
    <t>(2+2,5)*2*0,5*9+(2,5+3,35)*2*0,5</t>
  </si>
  <si>
    <t>45,2375*0,08</t>
  </si>
  <si>
    <t>(12,925*2+4,74+5,682*2+5,94+2,22*2+5,387+6,825)*0,6*0,1</t>
  </si>
  <si>
    <t>(4,74+5,94+5,94)*0,8*0,1</t>
  </si>
  <si>
    <t>a16 : 10*5,25-2,02*2,11+1,5*5,25</t>
  </si>
  <si>
    <t>5,04*3,25*2+5,04*4,25-(0,9*2,01+1*2,01*2+2,2*1,5)</t>
  </si>
  <si>
    <t>a12 : (28+30+5,04)*3,25+(9,708+8,6)*1</t>
  </si>
  <si>
    <t>a31 : 0,9*3,25+0,5*3,25+0,63*1,25+0,24*3,25*2</t>
  </si>
  <si>
    <t>a25 : (5,04+2,13+1+5*2+3,9+1,88*2+1,72*2)*3,25-1,4*3-1,6*5</t>
  </si>
  <si>
    <t>(1,18+0,78)*3,25+(3,07+1,975)*2,5-1,6+5,8*2,5</t>
  </si>
  <si>
    <t>1,98</t>
  </si>
  <si>
    <t>(0,87*1,15+5,6*1,15+9,05*1,14)*2</t>
  </si>
  <si>
    <t>čelo : 0,87*0,5+5,6*0,5+1,25*0,5</t>
  </si>
  <si>
    <t>Podhled SDK samonosný 2x12,5 protipožární, H3, popis viz výkres podhledů</t>
  </si>
  <si>
    <t>2,47</t>
  </si>
  <si>
    <t>C06+D12+M07 : (5,6*5+3,95+1,35)*3,9</t>
  </si>
  <si>
    <t>18,02+12,67-0,87*1,15+28,34-5,6*1,15+5,19+3,7+2,79+1,69+1,88</t>
  </si>
  <si>
    <t>1,72+15,57-9,05*1,14+9,37+162,01+186,33+5,91+10,3</t>
  </si>
  <si>
    <t>g01+g02 : 144,6418</t>
  </si>
  <si>
    <t>(6,401+5,04)*2*3,25-1,8-1,6*2+1,46*3,75*2-1,14*3,25+(1,19*2+1,14)*4,25-1,6-1,8</t>
  </si>
  <si>
    <t>1,5*5,25+10*5,25*2-2,02*2,11*2+(1,23+0,78)*3,25*2-1,6*2</t>
  </si>
  <si>
    <t>-144,6418</t>
  </si>
  <si>
    <t>3,25*3+5,25*2+2,5</t>
  </si>
  <si>
    <t>631315711R00</t>
  </si>
  <si>
    <t xml:space="preserve">Mazanina z betonu prostého tl. přes 120 do 240 mm třídy C 25/30,  </t>
  </si>
  <si>
    <t xml:space="preserve">b17 - sp1 : </t>
  </si>
  <si>
    <t>sp1a : 215,65*0,156*1,1</t>
  </si>
  <si>
    <t>sp1b : 41,5*0,206*1,1</t>
  </si>
  <si>
    <t>sp1c : 31,6*0,096*1,1</t>
  </si>
  <si>
    <t>sp5 : 70,95*0,2*1,1</t>
  </si>
  <si>
    <t>sp2a : 62,26*0,058*1,1</t>
  </si>
  <si>
    <t>sp2b+3b : (1,6+9,37)*0,055*1,1</t>
  </si>
  <si>
    <t>sp3a : 36,69*0,065*1,1</t>
  </si>
  <si>
    <t>sp4 : 10,3*0,056*1,1</t>
  </si>
  <si>
    <t>sp1a+1b+1c+5 : (215,65+41,5+31,6+70,95)*4,44/1000*1,2</t>
  </si>
  <si>
    <t>sp2a+2b+3a+3b+4 : (62,26+1,6+36,69+9,37+10,3)*4,44/1000*1,2</t>
  </si>
  <si>
    <t>f01 - sp2a+2b+3a+3b+4 : 62,26+1,6+36,69+9,37+10,3</t>
  </si>
  <si>
    <t>sp1a+1b+1c+2a+2b+3a+3b+4+5 : 215,65+41,5+31,6+62,26+1,6+36,69+9,37+10,3+70,95</t>
  </si>
  <si>
    <t>sp1a : 88,91+118,36+5,91+2,47</t>
  </si>
  <si>
    <t>sp1b : 41,5</t>
  </si>
  <si>
    <t>sp1c : 31,6</t>
  </si>
  <si>
    <t>sp5 : 70,95</t>
  </si>
  <si>
    <t>26,6*0,6*1,2</t>
  </si>
  <si>
    <t>(1,5+16,079+9,2)*2,2*0,45</t>
  </si>
  <si>
    <t>26,6*2,2*0,15+26,6*1,3*0,25</t>
  </si>
  <si>
    <t>sp1a+1b+1c+5 : 215,65+41,5+31,6+70,95</t>
  </si>
  <si>
    <t>sp 2b : 1,6</t>
  </si>
  <si>
    <t>id - d15 : 359,7*1,1</t>
  </si>
  <si>
    <t>id - k10 - sř1 : 365,81*2</t>
  </si>
  <si>
    <t>id - k05 - sř2 : 79,17*0,2</t>
  </si>
  <si>
    <t>id - d15 - stř2 : 79,17*3+(27,85+6,04+28,81+6,29+21,77+3,25*2+12+5,8+36,4+10,8)*0,5*2</t>
  </si>
  <si>
    <t>id - d19 sř1 : 365,81*2</t>
  </si>
  <si>
    <t>id - d22 - sř2 : 79,17+(27,85+6,04+28,81+6,29+21,77+3,25*2+12+5,8+36,4+10,8)*0,5*2</t>
  </si>
  <si>
    <t>id - d18 - sř1 : 365,81</t>
  </si>
  <si>
    <t>(27,85+6,04+28,81+6,29+21,77+3,25*2+12+5,8+36,4+10,8)*0,2</t>
  </si>
  <si>
    <t>(27,85+6,04+28,81+6,29+21,77+3,25*2+12+5,8+36,4+10,8)*1,25</t>
  </si>
  <si>
    <t>id - k10 - sř1 : 365,81*0,05*1,1</t>
  </si>
  <si>
    <t>365,81*0,1*1,1</t>
  </si>
  <si>
    <t>id - d18 - sř1 : 365,81*1,1</t>
  </si>
  <si>
    <t>id - d22- sř2 : 241,43*1,1</t>
  </si>
  <si>
    <t>id - d15 : 399,77*1,1</t>
  </si>
  <si>
    <t>id - d19 : 365,81*2*1,1</t>
  </si>
  <si>
    <t xml:space="preserve">e17 : </t>
  </si>
  <si>
    <t>sp4 : 10,3</t>
  </si>
  <si>
    <t xml:space="preserve">e06 : </t>
  </si>
  <si>
    <t>sp1a : 215,65</t>
  </si>
  <si>
    <t>sp1b+1c : 41,5+31,6</t>
  </si>
  <si>
    <t>sp2a+2b+3a : 62,26+1,6+36,69</t>
  </si>
  <si>
    <t>sp3b : 36,69</t>
  </si>
  <si>
    <t>e05 - sř1+2 : (365,81+79,17)*2</t>
  </si>
  <si>
    <t>e16 - sř1 : 444,98*2</t>
  </si>
  <si>
    <t>e18 : 365,81*2</t>
  </si>
  <si>
    <t>d14 - sp2a+2b+3a+3b+4 : 62,26+1,6+36,69+9,37+10,3</t>
  </si>
  <si>
    <t>e05 - sp2a+2b+3a : 100,55*0,15*1,1</t>
  </si>
  <si>
    <t>sp3b : 36,69*0,14*1,1</t>
  </si>
  <si>
    <t>sp5 : 70,95*0,05*1,1</t>
  </si>
  <si>
    <t>sř1+2 : 444,98*0,25*1,1</t>
  </si>
  <si>
    <t>id - e06 - sp1a : 215,65*0,15*1,1</t>
  </si>
  <si>
    <t>sp1b+1c : 73,1*0,1*1,1</t>
  </si>
  <si>
    <t>id - e16 : 444,98*(0,05+0,18)/2*1,1</t>
  </si>
  <si>
    <t>id - e18 : 365,81*2*1,1</t>
  </si>
  <si>
    <t>76491</t>
  </si>
  <si>
    <t>Spodní plech větranná fasáda rš 800mm poplast.plech, D+M, K48, popis viz výpis výrobků</t>
  </si>
  <si>
    <t>Kovový L profil dl.3,3m, D+M, Z24, popis viz výpis výrobků</t>
  </si>
  <si>
    <t>Ochranná mřížka pro větranou fasádu, D+M, Z25, popis viz výpis výrobků</t>
  </si>
  <si>
    <t>Ochranná mřížka pro větranou fasádu, D+M, Z26, popis viz výpis výrobků</t>
  </si>
  <si>
    <t>Ocel.profil I100, dl.900mm, D+M, Z18, popis viz výpis výrobků</t>
  </si>
  <si>
    <t xml:space="preserve">j20+f20 : </t>
  </si>
  <si>
    <t>sp2a : 1,98+28,34+3,59+3,7+3,79+1,69+1,88+1,72+15,57</t>
  </si>
  <si>
    <t>sp2b : 1,6</t>
  </si>
  <si>
    <t xml:space="preserve">j28+f24 : </t>
  </si>
  <si>
    <t>sp3a : 18,02+12,67</t>
  </si>
  <si>
    <t>sp3b : 9,37</t>
  </si>
  <si>
    <t>1,14 : 10*2,1*2-2,02*2,11*2</t>
  </si>
  <si>
    <t>144,6418*1,1</t>
  </si>
  <si>
    <t>h03 : 1392,9311</t>
  </si>
  <si>
    <t>H09 : 559,3788+477,7325</t>
  </si>
  <si>
    <t>41,355+2,47+311,9948</t>
  </si>
  <si>
    <t>krabice přístrojová (1901, KU 68/1, KP 67, KP 68; KZ 3) bez zapojení</t>
  </si>
  <si>
    <t>CYKYDY 5Cx4mm2 (CYKYDY 5J4) 750V (PU)</t>
  </si>
  <si>
    <t>CYKY-J 5x4 (5Cx4)</t>
  </si>
  <si>
    <t>Příchytka BEL12A upevňovací izolační</t>
  </si>
  <si>
    <t>spínač nástěnný prostředí vlhké 1-pólový řazení 1</t>
  </si>
  <si>
    <t>střídavý přepínač nástěnný prostředí vlhké řazení 6</t>
  </si>
  <si>
    <t>svítidlo halogenové bodové vestavné do 100mm</t>
  </si>
  <si>
    <t>zásuvka v krabici prostředí vlhké 10/16A 250V 2P+Z</t>
  </si>
  <si>
    <t>spojovací a rozpoj. krabice SK 24 montáž</t>
  </si>
  <si>
    <t>Svítidlo 10 - LED, Vestavné, 4100 lm, 33 W, 4000 K, IP40</t>
  </si>
  <si>
    <t>Svítidlo 11 - LED, Přisazené, 4000 lm, 27 W, 4000 K, IP66</t>
  </si>
  <si>
    <t>Svítidlo 5 - LED, Vestavné, 1200lm, 12,5 W, 4000K</t>
  </si>
  <si>
    <t>Svítidlo 6 - LED, Vestavné, 1900lm, 18 W, 4000K, IP44</t>
  </si>
  <si>
    <t>Svítidlo 7 - LED, Přisazené, 4200 lm, 27 W, 4000K, IP66</t>
  </si>
  <si>
    <t>Svítidlo 8 - LED, Přisazené, 6500 lm, 41 W, 4000 K, IP66</t>
  </si>
  <si>
    <t>Svítidlo 9 - LED, Vestavné, 4100 lm, 33W, 4000K, IP40</t>
  </si>
  <si>
    <t>Silnoproud</t>
  </si>
  <si>
    <t>Zásuvka jednonásobná, s ochranou před přepětím, bezšroubová, bílá</t>
  </si>
  <si>
    <t>Čtyřrámeček</t>
  </si>
  <si>
    <t>Dvojrámeček</t>
  </si>
  <si>
    <t>Kryt vypínače, ovladač</t>
  </si>
  <si>
    <t>Rámeček</t>
  </si>
  <si>
    <t>Tělo vypínače č.6, bezšroubové</t>
  </si>
  <si>
    <t>Tělo vypínače č.7, bezšroubové</t>
  </si>
  <si>
    <t>Svodič přepětí SPBT12-280/3</t>
  </si>
  <si>
    <t>Kotva KKZ 8 ZNCR zatloukací</t>
  </si>
  <si>
    <t>Podložka PVL 6 Electroly velká</t>
  </si>
  <si>
    <t>Profil MP 41x21x1.50 montážní pozink, délka 3m</t>
  </si>
  <si>
    <t>Šroub DZSU/B upevňovací, 1 ks</t>
  </si>
  <si>
    <t>Velkoplošná podložka pro montážní systémy 8</t>
  </si>
  <si>
    <t>Tělo vypínače č.1, bezšroubové</t>
  </si>
  <si>
    <t>Zásuvka, jednonásobná, chráněná s clonkami, bezšroubová, bílá</t>
  </si>
  <si>
    <t>Příchytka BEL01 upevňovací vodivá</t>
  </si>
  <si>
    <t>Svodič SPBT12-280/4</t>
  </si>
  <si>
    <t>Krabice KT 250/1 rozvodná pod omítku</t>
  </si>
  <si>
    <t>Tyč ZT  8 ZNCR závitová, délka 1m</t>
  </si>
  <si>
    <t>Žlab DZI 110X300_BZNCR, drátěný s integrovanou spojkou, délka 3m</t>
  </si>
  <si>
    <t>Krabice KP 68 přístrojová</t>
  </si>
  <si>
    <t>Zásuvka 2M IP41 bílá</t>
  </si>
  <si>
    <t>Krabice 88064 IP66 4mod nerez</t>
  </si>
  <si>
    <t>Matice MN 8 ZNCR nýtovací</t>
  </si>
  <si>
    <t>Zásuvka 2-násobná vodorovná IP65 bílá/průhledné víčko</t>
  </si>
  <si>
    <t>Zásuvka 16A/400V 5-pól IP67 nástěnná</t>
  </si>
  <si>
    <t>Spínač střídavý č.6 s vývodkou M20 IP65 šedá</t>
  </si>
  <si>
    <t>Spínač č. 1/0 světlo IP65 šedý</t>
  </si>
  <si>
    <t>&gt;&gt;  skryté sloupce  &lt;&lt;</t>
  </si>
  <si>
    <t>KRYCÍ LIST SOUPISU PRACÍ</t>
  </si>
  <si>
    <t>v ---  níže se nacházejí doplnkové a pomocné údaje k sestavám  --- v</t>
  </si>
  <si>
    <t>False</t>
  </si>
  <si>
    <t>Objekt:</t>
  </si>
  <si>
    <t>KSO:</t>
  </si>
  <si>
    <t>CC-CZ:</t>
  </si>
  <si>
    <t>Místo:</t>
  </si>
  <si>
    <t>Datum:</t>
  </si>
  <si>
    <t>Zadavatel:</t>
  </si>
  <si>
    <t>IČ:</t>
  </si>
  <si>
    <t>Zpracovatel:</t>
  </si>
  <si>
    <t>Poznámka:</t>
  </si>
  <si>
    <t>Cena bez DPH</t>
  </si>
  <si>
    <t>Základ daně</t>
  </si>
  <si>
    <t>Sazba daně</t>
  </si>
  <si>
    <t>Výše daně</t>
  </si>
  <si>
    <t>snížená</t>
  </si>
  <si>
    <t>zákl. přenesená</t>
  </si>
  <si>
    <t>sníž. přenesená</t>
  </si>
  <si>
    <t>nulová</t>
  </si>
  <si>
    <t>REKAPITULACE ČLENĚNÍ SOUPISU PRACÍ</t>
  </si>
  <si>
    <t>Kód dílu - Popis</t>
  </si>
  <si>
    <t>Cena celkem [CZK]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</si>
  <si>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</si>
  <si>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</si>
  <si>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</si>
  <si>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</si>
  <si>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</si>
  <si>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</si>
  <si>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</si>
  <si>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</si>
  <si>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</si>
  <si>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</si>
  <si>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</si>
  <si>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</si>
  <si>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</si>
  <si>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SOUPIS PRACÍ</t>
  </si>
  <si>
    <t>PČ</t>
  </si>
  <si>
    <t>Typ</t>
  </si>
  <si>
    <t>Kód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</si>
  <si>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</si>
  <si>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</si>
  <si>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</si>
  <si>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</si>
  <si>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</si>
  <si>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</si>
  <si>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</si>
  <si>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Online PSC</t>
  </si>
  <si>
    <t>https://podminky.urs.cz/item/CS_URS_2023_01/132212131</t>
  </si>
  <si>
    <t>82</t>
  </si>
  <si>
    <t>https://podminky.urs.cz/item/CS_URS_2023_01/174112102</t>
  </si>
  <si>
    <t>83</t>
  </si>
  <si>
    <t>https://podminky.urs.cz/item/CS_URS_2022_01/346244371</t>
  </si>
  <si>
    <t>84</t>
  </si>
  <si>
    <t>https://podminky.urs.cz/item/CS_URS_2022_01/612135101</t>
  </si>
  <si>
    <t>85</t>
  </si>
  <si>
    <t>https://podminky.urs.cz/item/CS_URS_2022_01/612321141</t>
  </si>
  <si>
    <t>86</t>
  </si>
  <si>
    <t>https://podminky.urs.cz/item/CS_URS_2023_01/892241111</t>
  </si>
  <si>
    <t>https://podminky.urs.cz/item/CS_URS_2023_01/971042341</t>
  </si>
  <si>
    <t>https://podminky.urs.cz/item/CS_URS_2022_01/974031153</t>
  </si>
  <si>
    <t>https://podminky.urs.cz/item/CS_URS_2022_01/974031387</t>
  </si>
  <si>
    <t>94</t>
  </si>
  <si>
    <t>https://podminky.urs.cz/item/CS_URS_2022_01/997002611</t>
  </si>
  <si>
    <t>https://podminky.urs.cz/item/CS_URS_2023_01/997013154</t>
  </si>
  <si>
    <t>https://podminky.urs.cz/item/CS_URS_2023_01/997013219</t>
  </si>
  <si>
    <t>https://podminky.urs.cz/item/CS_URS_2022_01/997013501</t>
  </si>
  <si>
    <t>https://podminky.urs.cz/item/CS_URS_2022_01/997013509</t>
  </si>
  <si>
    <t>https://podminky.urs.cz/item/CS_URS_2023_01/713491151</t>
  </si>
  <si>
    <t>48</t>
  </si>
  <si>
    <t>49</t>
  </si>
  <si>
    <t>51</t>
  </si>
  <si>
    <t>52</t>
  </si>
  <si>
    <t>54</t>
  </si>
  <si>
    <t>55</t>
  </si>
  <si>
    <t>56</t>
  </si>
  <si>
    <t>59</t>
  </si>
  <si>
    <t>61</t>
  </si>
  <si>
    <t>https://podminky.urs.cz/item/CS_URS_2023_01/721174025</t>
  </si>
  <si>
    <t>https://podminky.urs.cz/item/CS_URS_2023_01/721174043</t>
  </si>
  <si>
    <t>65</t>
  </si>
  <si>
    <t>67</t>
  </si>
  <si>
    <t>https://podminky.urs.cz/item/CS_URS_2022_01/721194105</t>
  </si>
  <si>
    <t>https://podminky.urs.cz/item/CS_URS_2022_01/721194109</t>
  </si>
  <si>
    <t>721211421</t>
  </si>
  <si>
    <t>Podlahové vpusti se svislým odtokem DN 50/75/110 mřížka nerez 115x115</t>
  </si>
  <si>
    <t>78</t>
  </si>
  <si>
    <t>https://podminky.urs.cz/item/CS_URS_2023_01/721273153</t>
  </si>
  <si>
    <t>79</t>
  </si>
  <si>
    <t>https://podminky.urs.cz/item/CS_URS_2023_01/998721102</t>
  </si>
  <si>
    <t>https://podminky.urs.cz/item/CS_URS_2023_01/722174022</t>
  </si>
  <si>
    <t>https://podminky.urs.cz/item/CS_URS_2023_01/722174023</t>
  </si>
  <si>
    <t>https://podminky.urs.cz/item/CS_URS_2023_01/722174024</t>
  </si>
  <si>
    <t>https://podminky.urs.cz/item/CS_URS_2023_01/722174025</t>
  </si>
  <si>
    <t>https://podminky.urs.cz/item/CS_URS_2023_01/722181231</t>
  </si>
  <si>
    <t>https://podminky.urs.cz/item/CS_URS_2023_01/722181232</t>
  </si>
  <si>
    <t>https://podminky.urs.cz/item/CS_URS_2023_01/722190401</t>
  </si>
  <si>
    <t>https://podminky.urs.cz/item/CS_URS_2023_01/722190901</t>
  </si>
  <si>
    <t>https://podminky.urs.cz/item/CS_URS_2023_01/722231143</t>
  </si>
  <si>
    <t>https://podminky.urs.cz/item/CS_URS_2023_01/722232064</t>
  </si>
  <si>
    <t>https://podminky.urs.cz/item/CS_URS_2023_02/722240101</t>
  </si>
  <si>
    <t>722240104</t>
  </si>
  <si>
    <t>Armatury z plastických hmot ventily (PPR) přímé DN 40</t>
  </si>
  <si>
    <t>https://podminky.urs.cz/item/CS_URS_2023_01/998722102</t>
  </si>
  <si>
    <t>45</t>
  </si>
  <si>
    <t>https://podminky.urs.cz/item/CS_URS_2023_01/725111361</t>
  </si>
  <si>
    <t>https://podminky.urs.cz/item/CS_URS_2023_01/725119125</t>
  </si>
  <si>
    <t>https://podminky.urs.cz/item/CS_URS_2023_01/725119131</t>
  </si>
  <si>
    <t>https://podminky.urs.cz/item/CS_URS_2023_01/725121521</t>
  </si>
  <si>
    <t>https://podminky.urs.cz/item/CS_URS_2023_01/725211602</t>
  </si>
  <si>
    <t>46</t>
  </si>
  <si>
    <t>27</t>
  </si>
  <si>
    <t>28</t>
  </si>
  <si>
    <t>30</t>
  </si>
  <si>
    <t>https://podminky.urs.cz/item/CS_URS_2023_01/725319111</t>
  </si>
  <si>
    <t>31</t>
  </si>
  <si>
    <t>https://podminky.urs.cz/item/CS_URS_2023_01/725331211</t>
  </si>
  <si>
    <t>33</t>
  </si>
  <si>
    <t>35</t>
  </si>
  <si>
    <t>https://podminky.urs.cz/item/CS_URS_2023_01/725821325</t>
  </si>
  <si>
    <t>36</t>
  </si>
  <si>
    <t>https://podminky.urs.cz/item/CS_URS_2023_01/725822642</t>
  </si>
  <si>
    <t>47</t>
  </si>
  <si>
    <t>https://podminky.urs.cz/item/CS_URS_2023_01/998725102</t>
  </si>
  <si>
    <t>https://podminky.urs.cz/item/CS_URS_2023_01/726131041</t>
  </si>
  <si>
    <t>https://podminky.urs.cz/item/CS_URS_2023_01/998726113</t>
  </si>
  <si>
    <t>Vybourání otvorů ve zdivu základovém nebo nadzákladovém z cihel, tvárnic, příčkovek z cihel pálených na maltu vápennou nebo vápenocementovou plochy do 0,09 m2, tl. do 300 mm</t>
  </si>
  <si>
    <t>23</t>
  </si>
  <si>
    <t>25</t>
  </si>
  <si>
    <t>26</t>
  </si>
  <si>
    <t>29</t>
  </si>
  <si>
    <t>75</t>
  </si>
  <si>
    <t>39</t>
  </si>
  <si>
    <t>40</t>
  </si>
  <si>
    <t>74</t>
  </si>
  <si>
    <t>57</t>
  </si>
  <si>
    <t>58</t>
  </si>
  <si>
    <t>53</t>
  </si>
  <si>
    <t xml:space="preserve">    751 - Vzduchotechnika</t>
  </si>
  <si>
    <t>https://podminky.urs.cz/item/CS_URS_2023_01/619995001</t>
  </si>
  <si>
    <t>https://podminky.urs.cz/item/CS_URS_2023_01/971033231</t>
  </si>
  <si>
    <t>76</t>
  </si>
  <si>
    <t>72</t>
  </si>
  <si>
    <t>92</t>
  </si>
  <si>
    <t>93</t>
  </si>
  <si>
    <t>80</t>
  </si>
  <si>
    <t>87</t>
  </si>
  <si>
    <t>88</t>
  </si>
  <si>
    <t>89</t>
  </si>
  <si>
    <t>90</t>
  </si>
  <si>
    <t>91</t>
  </si>
  <si>
    <t>Projektant</t>
  </si>
  <si>
    <t>Zpracovatel</t>
  </si>
  <si>
    <t>Datum a podpis:</t>
  </si>
  <si>
    <t>Razítko</t>
  </si>
  <si>
    <t>Objednavatel</t>
  </si>
  <si>
    <t>Zhotovitel</t>
  </si>
  <si>
    <t>Náklady ze soupisu prací</t>
  </si>
  <si>
    <t>Potrubí kanalizační z PVC SN 8 svodné DN 125</t>
  </si>
  <si>
    <t>Vpusť podlahová se svislým odtokem DN 50/75/110 mřížka nerez 115x115</t>
  </si>
  <si>
    <t>https://podminky.urs.cz/item/CS_URS_2023_02/721211421</t>
  </si>
  <si>
    <t>24</t>
  </si>
  <si>
    <t>Ventilační hlavice z polypropylenu (PP) DN 50</t>
  </si>
  <si>
    <t>https://podminky.urs.cz/item/CS_URS_2023_02/721273151</t>
  </si>
  <si>
    <t>34</t>
  </si>
  <si>
    <t>37</t>
  </si>
  <si>
    <t>38</t>
  </si>
  <si>
    <t>41</t>
  </si>
  <si>
    <t>42</t>
  </si>
  <si>
    <t>43</t>
  </si>
  <si>
    <t>Potrubí z plastových trubek z polypropylenu PPR svařovaných polyfúzně PN 20 (SDR 6) D 50 x 8,3</t>
  </si>
  <si>
    <t>44</t>
  </si>
  <si>
    <t>Ochrana potrubí termoizolačními trubicemi z pěnového polyetylenu PE přilepenými v příčných a podélných spojích, tloušťky izolace přes 9 do 13 mm, vnitřního průměru izolace DN přes 45 do 63 mm</t>
  </si>
  <si>
    <t>Ventily plastové PPR přímé DN 40</t>
  </si>
  <si>
    <t>https://podminky.urs.cz/item/CS_URS_2023_02/722240104</t>
  </si>
  <si>
    <t>722240105</t>
  </si>
  <si>
    <t>Ventily plastové PPR přímé DN 50</t>
  </si>
  <si>
    <t>Armatury z plastických hmot ventily (PPR) přímé DN 50</t>
  </si>
  <si>
    <t>https://podminky.urs.cz/item/CS_URS_2023_02/722240105</t>
  </si>
  <si>
    <t>69</t>
  </si>
  <si>
    <t>70</t>
  </si>
  <si>
    <t>Montáž ventilátoru axiálního nízkotlakého potrubního základního, průměru do 200 mm</t>
  </si>
  <si>
    <t>https://podminky.urs.cz/item/CS_URS_2023_01/751111131</t>
  </si>
  <si>
    <t>Montáž talířových ventilů, anemostatů, dýz talířového ventilu, průměru přes 100 do 200 mm</t>
  </si>
  <si>
    <t>https://podminky.urs.cz/item/CS_URS_2023_01/751322012</t>
  </si>
  <si>
    <t>Montáž tlumičů hluku pro kruhové potrubí, průměru přes 100 do 200 mm</t>
  </si>
  <si>
    <t>https://podminky.urs.cz/item/CS_URS_2023_02/751344112</t>
  </si>
  <si>
    <t>Montáž ostatních zařízení protidešťové žaluzie nebo žaluziové klapky na kruhové potrubí, průměru do 300 mm</t>
  </si>
  <si>
    <t>https://podminky.urs.cz/item/CS_URS_2023_02/751398041</t>
  </si>
  <si>
    <t>Vzduchotechnické potrubí z pozinkovaného plechu kruhové, trouba spirálně vinutá bez příruby, průměru přes 100 do 200 mm</t>
  </si>
  <si>
    <t>https://podminky.urs.cz/item/CS_URS_2023_01/751510042</t>
  </si>
  <si>
    <t>https://podminky.urs.cz/item/CS_URS_2023_02/971033331</t>
  </si>
  <si>
    <t>{6e53207c-e450-4002-990e-09910ab3d8cd}</t>
  </si>
  <si>
    <t>D.104.04 - Zdravotně_technické_instalace</t>
  </si>
  <si>
    <t>959316649</t>
  </si>
  <si>
    <t>622012690</t>
  </si>
  <si>
    <t>-744016753</t>
  </si>
  <si>
    <t>1086018949</t>
  </si>
  <si>
    <t>-776239978</t>
  </si>
  <si>
    <t>-1489133787</t>
  </si>
  <si>
    <t>-1872575183</t>
  </si>
  <si>
    <t>1101971341</t>
  </si>
  <si>
    <t>1458037978</t>
  </si>
  <si>
    <t>2105402338</t>
  </si>
  <si>
    <t>-664704995</t>
  </si>
  <si>
    <t>1207727248</t>
  </si>
  <si>
    <t>1426369841</t>
  </si>
  <si>
    <t>-659264552</t>
  </si>
  <si>
    <t>-753615692</t>
  </si>
  <si>
    <t>-1734597189</t>
  </si>
  <si>
    <t>2079334629</t>
  </si>
  <si>
    <t>637149318</t>
  </si>
  <si>
    <t>438991867</t>
  </si>
  <si>
    <t>1721695242</t>
  </si>
  <si>
    <t>908755806</t>
  </si>
  <si>
    <t>-1863919564</t>
  </si>
  <si>
    <t>721173315</t>
  </si>
  <si>
    <t>Potrubí kanalizační z PVC SN 8 dešťové DN 110</t>
  </si>
  <si>
    <t>513413020</t>
  </si>
  <si>
    <t>Potrubí z trub PVC SN4 dešťové DN 110</t>
  </si>
  <si>
    <t>https://podminky.urs.cz/item/CS_URS_2023_02/721173315</t>
  </si>
  <si>
    <t>1443676071</t>
  </si>
  <si>
    <t>https://podminky.urs.cz/item/CS_URS_2023_01/721173402</t>
  </si>
  <si>
    <t>721233112</t>
  </si>
  <si>
    <t>Střešní vtok polypropylen PP pro ploché střechy svislý odtok DN 110</t>
  </si>
  <si>
    <t>430253906</t>
  </si>
  <si>
    <t>Střešní vtoky (vpusti) polypropylenové (PP) pro ploché střechy s odtokem svislým DN 110</t>
  </si>
  <si>
    <t>https://podminky.urs.cz/item/CS_URS_2023_02/721233112</t>
  </si>
  <si>
    <t>777</t>
  </si>
  <si>
    <t>Potrubí kanalizační z PVC SN 8 svodné splaškové DN 125</t>
  </si>
  <si>
    <t>-181611623</t>
  </si>
  <si>
    <t>-795430579</t>
  </si>
  <si>
    <t>-1862150411</t>
  </si>
  <si>
    <t>1010744411</t>
  </si>
  <si>
    <t>-259698091</t>
  </si>
  <si>
    <t>-1675089578</t>
  </si>
  <si>
    <t>721212125</t>
  </si>
  <si>
    <t>Odtokový sprchový žlab délky 900 mm s krycím roštem a zápachovou uzávěrkou</t>
  </si>
  <si>
    <t>-665395384</t>
  </si>
  <si>
    <t>Odtokové sprchové žlaby se zápachovou uzávěrkou a krycím roštem délky 900 mm</t>
  </si>
  <si>
    <t>https://podminky.urs.cz/item/CS_URS_2023_02/721212125</t>
  </si>
  <si>
    <t>-1764683259</t>
  </si>
  <si>
    <t>-1195576405</t>
  </si>
  <si>
    <t>857924174</t>
  </si>
  <si>
    <t>2140702378</t>
  </si>
  <si>
    <t>-1570209915</t>
  </si>
  <si>
    <t>722130106</t>
  </si>
  <si>
    <t>Potrubí pro zavodněný systém ocelové hladké pozinkované spojované lisováním D 42x1,5 mm</t>
  </si>
  <si>
    <t>-579067767</t>
  </si>
  <si>
    <t>Potrubí z ocelových trubek pozinkovaných hladkých pro zavodněný systém spojovaných lisováním PN 16 do 110°C Ø 42/1,5</t>
  </si>
  <si>
    <t>https://podminky.urs.cz/item/CS_URS_2023_02/722130106</t>
  </si>
  <si>
    <t>-967452149</t>
  </si>
  <si>
    <t>-283153187</t>
  </si>
  <si>
    <t>-426864115</t>
  </si>
  <si>
    <t>456340632</t>
  </si>
  <si>
    <t>-1354665542</t>
  </si>
  <si>
    <t>https://podminky.urs.cz/item/CS_URS_2023_02/722174026</t>
  </si>
  <si>
    <t>-1401125276</t>
  </si>
  <si>
    <t>-634566583</t>
  </si>
  <si>
    <t>1143597021</t>
  </si>
  <si>
    <t>https://podminky.urs.cz/item/CS_URS_2023_02/722181233</t>
  </si>
  <si>
    <t>1782305490</t>
  </si>
  <si>
    <t>914908039</t>
  </si>
  <si>
    <t>-287266556</t>
  </si>
  <si>
    <t>1832477225</t>
  </si>
  <si>
    <t>522543602</t>
  </si>
  <si>
    <t>758421515</t>
  </si>
  <si>
    <t>-1127481613</t>
  </si>
  <si>
    <t>722250133</t>
  </si>
  <si>
    <t>Hydrantový systém s tvarově stálou hadicí D 25 x 30 m celoplechový</t>
  </si>
  <si>
    <t>2101282098</t>
  </si>
  <si>
    <t>Požární příslušenství a armatury hydrantový systém s tvarově stálou hadicí celoplechový D 25 x 30 m</t>
  </si>
  <si>
    <t>https://podminky.urs.cz/item/CS_URS_2023_02/722250133</t>
  </si>
  <si>
    <t>592743761</t>
  </si>
  <si>
    <t>-1764161839</t>
  </si>
  <si>
    <t>1698802216</t>
  </si>
  <si>
    <t>-1352898867</t>
  </si>
  <si>
    <t>-874051550</t>
  </si>
  <si>
    <t>1142763059</t>
  </si>
  <si>
    <t>610245105</t>
  </si>
  <si>
    <t>478436991</t>
  </si>
  <si>
    <t>2056095677</t>
  </si>
  <si>
    <t>-324509071</t>
  </si>
  <si>
    <t>552</t>
  </si>
  <si>
    <t>dřez nerez nástěnný matný 600x470 mm</t>
  </si>
  <si>
    <t>-1595243744</t>
  </si>
  <si>
    <t>728837288</t>
  </si>
  <si>
    <t>694860374</t>
  </si>
  <si>
    <t>-438050638</t>
  </si>
  <si>
    <t>1626158545</t>
  </si>
  <si>
    <t>-2057329297</t>
  </si>
  <si>
    <t>1767225066</t>
  </si>
  <si>
    <t>https://podminky.urs.cz/item/CS_URS_2023_02/971033341</t>
  </si>
  <si>
    <t>Vzduchotechnické potrubí z pozinkovaného plechu čtyřhranné s přírubou, průřezu přes 0,28 do 0,50 m2</t>
  </si>
  <si>
    <t>https://podminky.urs.cz/item/CS_URS_2023_02/751510015</t>
  </si>
  <si>
    <t>Montáž oblouku do plechového potrubí kruhového s přírubou, průměru přes 100 do 200 mm</t>
  </si>
  <si>
    <t>https://podminky.urs.cz/item/CS_URS_2023_02/751514162</t>
  </si>
  <si>
    <t>Montáž kalhotového kusu nebo odbočky jednostranné do plechového potrubí kruhového s přírubou, průměru přes 100 do 200 mm</t>
  </si>
  <si>
    <t>https://podminky.urs.cz/item/CS_URS_2023_02/751514262</t>
  </si>
  <si>
    <t>D.104 Novostavba autoservisu</t>
  </si>
  <si>
    <t xml:space="preserve">Instalační kabel Solarix CAT6 UTP LSOHFR 500m </t>
  </si>
  <si>
    <t>D.104.08a - Vzduchotechnika - Hala</t>
  </si>
  <si>
    <t>D.104.08b - Vzduchotechnika - zázemí</t>
  </si>
  <si>
    <t>{9f6e77b9-935a-4e0c-a477-743aeb67c775}</t>
  </si>
  <si>
    <t>1187647856</t>
  </si>
  <si>
    <t>971028451</t>
  </si>
  <si>
    <t>Vybourání otvorů ve zdivu smíšeném pl do 0,25 m2 tl do 450 mm</t>
  </si>
  <si>
    <t>596927091</t>
  </si>
  <si>
    <t>Vybourání otvorů ve zdivu základovém nebo nadzákladovém kamenném, smíšeném smíšeném, plochy do 0,25 m2, tl. do 450 mm</t>
  </si>
  <si>
    <t>https://podminky.urs.cz/item/CS_URS_2023_02/971028451</t>
  </si>
  <si>
    <t>971028561</t>
  </si>
  <si>
    <t>Vybourání otvorů ve zdivu smíšeném pl do 1 m2 tl do 600 mm</t>
  </si>
  <si>
    <t>1442725943</t>
  </si>
  <si>
    <t>Vybourání otvorů ve zdivu základovém nebo nadzákladovém kamenném, smíšeném smíšeném, plochy do 1 m2, tl. do 600 mm</t>
  </si>
  <si>
    <t>https://podminky.urs.cz/item/CS_URS_2023_02/971028561</t>
  </si>
  <si>
    <t>1216171344</t>
  </si>
  <si>
    <t>536614111</t>
  </si>
  <si>
    <t>1738918780</t>
  </si>
  <si>
    <t>971033431</t>
  </si>
  <si>
    <t>Vybourání otvorů ve zdivu cihelném pl do 0,25 m2 na MVC nebo MV tl do 150 mm</t>
  </si>
  <si>
    <t>-681967422</t>
  </si>
  <si>
    <t>Vybourání otvorů ve zdivu základovém nebo nadzákladovém z cihel, tvárnic, příčkovek z cihel pálených na maltu vápennou nebo vápenocementovou plochy do 0,25 m2, tl. do 150 mm</t>
  </si>
  <si>
    <t>https://podminky.urs.cz/item/CS_URS_2023_02/971033431</t>
  </si>
  <si>
    <t>972055141</t>
  </si>
  <si>
    <t>Vybourání otvorů ve stropech z ŽB prefabrikátů pl do 0,0225 tl přes 120 mm</t>
  </si>
  <si>
    <t>810460894</t>
  </si>
  <si>
    <t>Vybourání otvorů ve stropech nebo klenbách železobetonových ve stropech z dutých prefabrikátů, plochy do 0,0225 m2, tl. přes 120 mm</t>
  </si>
  <si>
    <t>https://podminky.urs.cz/item/CS_URS_2023_02/972055141</t>
  </si>
  <si>
    <t>972055341</t>
  </si>
  <si>
    <t>Vybourání otvorů ve stropech z ŽB prefabrikátů pl do 0,25 m2 tl přes 120 mm</t>
  </si>
  <si>
    <t>-1158365582</t>
  </si>
  <si>
    <t>Vybourání otvorů ve stropech nebo klenbách železobetonových ve stropech z dutých prefabrikátů, plochy do 0,25 m2, tl. přes 120 mm</t>
  </si>
  <si>
    <t>https://podminky.urs.cz/item/CS_URS_2023_02/972055341</t>
  </si>
  <si>
    <t>1694362214</t>
  </si>
  <si>
    <t>42914528</t>
  </si>
  <si>
    <t>ventilátor axiální diagonální potrubní tříotáčkový plastový IP44 připojení D 200mm</t>
  </si>
  <si>
    <t>673196823</t>
  </si>
  <si>
    <t>751133012</t>
  </si>
  <si>
    <t>Montáž ventilátoru diagonálního nízkotlakého potrubního nevýbušného D přes 100 do 200 mm</t>
  </si>
  <si>
    <t>1956546313</t>
  </si>
  <si>
    <t>Montáž ventilátoru diagonálního nízkotlakého potrubního nevýbušného, průměru přes 100 do 200 mm</t>
  </si>
  <si>
    <t>https://podminky.urs.cz/item/CS_URS_2023_02/751133012</t>
  </si>
  <si>
    <t>42914524</t>
  </si>
  <si>
    <t>ventilátor axiální diagonální potrubní dvouotáčkový plastový IP44 připojení D 100mm</t>
  </si>
  <si>
    <t>-480787388</t>
  </si>
  <si>
    <t>42914525</t>
  </si>
  <si>
    <t>ventilátor axiální diagonální potrubní dvouotáčkový plastový IP44 připojení D 125mm</t>
  </si>
  <si>
    <t>-502966984</t>
  </si>
  <si>
    <t>751398012</t>
  </si>
  <si>
    <t>Montáž větrací mřížky na kruhové potrubí D přes 100 do 200 mm</t>
  </si>
  <si>
    <t>-1509120310</t>
  </si>
  <si>
    <t>Montáž ostatních zařízení větrací mřížky na kruhové potrubí, průměru přes 100 do 200 mm</t>
  </si>
  <si>
    <t>https://podminky.urs.cz/item/CS_URS_2023_02/751398012</t>
  </si>
  <si>
    <t>42972838</t>
  </si>
  <si>
    <t>mřížka větrací kruhová plastová s okapničkou a síťkou D 100mm</t>
  </si>
  <si>
    <t>815960213</t>
  </si>
  <si>
    <t>42972839</t>
  </si>
  <si>
    <t>mřížka větrací kruhová plastová s okapničkou a síťkou D 125mm</t>
  </si>
  <si>
    <t>-1809910583</t>
  </si>
  <si>
    <t>1353756968</t>
  </si>
  <si>
    <t>97396470</t>
  </si>
  <si>
    <t>1780455132</t>
  </si>
  <si>
    <t>-373840729</t>
  </si>
  <si>
    <t>515099217</t>
  </si>
  <si>
    <t>-1510235670</t>
  </si>
  <si>
    <t>1119057120</t>
  </si>
  <si>
    <t>42981097</t>
  </si>
  <si>
    <t>trouba spirálně vinutá Pz D 125mm, l=3000mm</t>
  </si>
  <si>
    <t>-1147142878</t>
  </si>
  <si>
    <t>42981099</t>
  </si>
  <si>
    <t>trouba spirálně vinutá Pz D 160mm, l=3000mm</t>
  </si>
  <si>
    <t>637322948</t>
  </si>
  <si>
    <t>42981015</t>
  </si>
  <si>
    <t>trouba spirálně vinutá Pz D 200mm, l=3000mm</t>
  </si>
  <si>
    <t>-1288141248</t>
  </si>
  <si>
    <t>1318589689</t>
  </si>
  <si>
    <t>1113530208</t>
  </si>
  <si>
    <t>1450135293</t>
  </si>
  <si>
    <t>-1622035709</t>
  </si>
  <si>
    <t>42981435</t>
  </si>
  <si>
    <t>odbočka jednostranná osová Pz T-kus 90° D1/D2 = 160/160mm</t>
  </si>
  <si>
    <t>1388462282</t>
  </si>
  <si>
    <t>2045967571</t>
  </si>
  <si>
    <t>751514362</t>
  </si>
  <si>
    <t>Montáž odbočky oboustranné do plechového potrubí kruhového s přírubou D přes 100 do 200 mm</t>
  </si>
  <si>
    <t>-1797072182</t>
  </si>
  <si>
    <t>Montáž odbočky oboustranné do plechového potrubí kruhového s přírubou, průměru přes 100 do 200 mm</t>
  </si>
  <si>
    <t>https://podminky.urs.cz/item/CS_URS_2023_02/751514362</t>
  </si>
  <si>
    <t>42981562</t>
  </si>
  <si>
    <t>odbočka oboustranná osová X-kus Pz 90° D1/D2 = 160/125mm</t>
  </si>
  <si>
    <t>1396008315</t>
  </si>
  <si>
    <t>751122051</t>
  </si>
  <si>
    <t>Montáž ventilátoru radiálního nízkotlakého podhledového základního D do 100 mm</t>
  </si>
  <si>
    <t>-1306299763</t>
  </si>
  <si>
    <t>Montáž ventilátoru radiálního nízkotlakého podhledového základního, průměru do 100 mm</t>
  </si>
  <si>
    <t>https://podminky.urs.cz/item/CS_URS_2023_02/751122051</t>
  </si>
  <si>
    <t>42914714</t>
  </si>
  <si>
    <t>ventilátor radiální nástěnný/podhledový materiál ABS bílý požární F90 horní vývod D 100mm</t>
  </si>
  <si>
    <t>1040986763</t>
  </si>
  <si>
    <t>751514764</t>
  </si>
  <si>
    <t>Montáž protidešťové stříšky nebo výfukové hlavice do plechového potrubí kruhové s přírubou D přes 300 do 400 mm</t>
  </si>
  <si>
    <t>525923577</t>
  </si>
  <si>
    <t>Montáž protidešťové stříšky nebo výfukové hlavice do plechového potrubí kruhové s přírubou, průměru přes 300 do 400 mm</t>
  </si>
  <si>
    <t>https://podminky.urs.cz/item/CS_URS_2023_02/751514764</t>
  </si>
  <si>
    <t>42974011</t>
  </si>
  <si>
    <t>stříška protidešťová s lemem Pz D 315mm</t>
  </si>
  <si>
    <t>796947921</t>
  </si>
  <si>
    <t>751514761</t>
  </si>
  <si>
    <t>Montáž protidešťové stříšky nebo výfukové hlavice do plechového potrubí kruhové s přírubou D do 100 mm</t>
  </si>
  <si>
    <t>384829880</t>
  </si>
  <si>
    <t>Montáž protidešťové stříšky nebo výfukové hlavice do plechového potrubí kruhové s přírubou, průměru do 100 mm</t>
  </si>
  <si>
    <t>https://podminky.urs.cz/item/CS_URS_2023_02/751514761</t>
  </si>
  <si>
    <t>42974002</t>
  </si>
  <si>
    <t>stříška protidešťová s lemem Pz D 100mm</t>
  </si>
  <si>
    <t>-521451417</t>
  </si>
  <si>
    <t>1835594966</t>
  </si>
  <si>
    <t>Termostaticky ovládaný ventilátor s klapkou pro letní/zimní období</t>
  </si>
  <si>
    <t>751791134</t>
  </si>
  <si>
    <t>Montáž napojovacího měděného potrubí neizolovaného 12 x 1 svitek</t>
  </si>
  <si>
    <t>1234193462</t>
  </si>
  <si>
    <t>Montáž napojovacího potrubí měděného neizolovaného svitku, D x tl. stěny 12 x 1</t>
  </si>
  <si>
    <t>https://podminky.urs.cz/item/CS_URS_2023_02/751791134</t>
  </si>
  <si>
    <t>42975402</t>
  </si>
  <si>
    <t>lišta krycí pro vedení potrubí klimatizace plastová, 60x45mm</t>
  </si>
  <si>
    <t>2037860169</t>
  </si>
  <si>
    <t>-1753500585</t>
  </si>
  <si>
    <t>42982110</t>
  </si>
  <si>
    <t>trouba čtyřhranná Pz průřez do 0,50m2</t>
  </si>
  <si>
    <t>300129914</t>
  </si>
  <si>
    <t>751398053</t>
  </si>
  <si>
    <t>Montáž protidešťové žaluzie nebo žaluziové klapky na čtyřhranné potrubí přes 0,300 do 0,450 m2</t>
  </si>
  <si>
    <t>1837517701</t>
  </si>
  <si>
    <t>Montáž ostatních zařízení protidešťové žaluzie nebo žaluziové klapky na čtyřhranné potrubí, průřezu přes 0,300 do 0,450 m2</t>
  </si>
  <si>
    <t>https://podminky.urs.cz/item/CS_URS_2023_02/751398053</t>
  </si>
  <si>
    <t>žaluzie protidešťová s pevnými lamelami, pozink, pro potrubí 600x600mm</t>
  </si>
  <si>
    <t>1474269932</t>
  </si>
  <si>
    <t>žaluzie protidešťová s pevnými lamelami, pozink, pro potrubí 630x630mm</t>
  </si>
  <si>
    <t>103a</t>
  </si>
  <si>
    <t>10371R</t>
  </si>
  <si>
    <t>365,81*1,1</t>
  </si>
  <si>
    <t>Rozchodníková rohož D+M</t>
  </si>
  <si>
    <t>vlastní</t>
  </si>
  <si>
    <t>CTIV Kyjov - SO04 Autoservis</t>
  </si>
  <si>
    <t>11. 12. 2023</t>
  </si>
  <si>
    <t>28375633R</t>
  </si>
  <si>
    <t>Výrobek izolační pro budovy z pěnového polystyrenu (EPS) tvar: deska; typ: T; tloušťka d = 30,0 mm; lambda = 0,044 W/(m.K); Lw = 28 dB</t>
  </si>
  <si>
    <t>RTS 23/II</t>
  </si>
  <si>
    <t>e17 - sp4 : 10,3*1,1</t>
  </si>
  <si>
    <t>150b</t>
  </si>
  <si>
    <t>76728</t>
  </si>
  <si>
    <t>Žebřík na střechu š.800mm, dl.1600mm, D+M, Z28, popis viz výpis výrobků</t>
  </si>
  <si>
    <t>Záchytný systém bude tvořen z nerezových kotvících bodů pro ploché střechy s konstrukcí z betonu. Rozměr základny 150x150 mm, průměr sloupku 42 mm. Instalace do předvrtaného otvoru v betonu pomocí rozpěrných mechanických kotev. Určeno pro betony třídy C20/25 a vyšší. Kotvící body budou s permanentním nerezovým lanem tl. 8 mm.</t>
  </si>
  <si>
    <t>Střecha 3.02
Délka lana 49,5 m, Počet kotev 11 ks, Délka kotev 800 mm</t>
  </si>
  <si>
    <t>Střecha 3.01
Délka lana 79,57 m, Počet kotev 22 ks, Délka kotev  800 mm</t>
  </si>
  <si>
    <t>Plast dveře 1000x2100mm, vnitřní parapet, D+M, D15, popis viz výpis výrobků</t>
  </si>
  <si>
    <t>Epoxidová stěrka t.3 mm vč.soklu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</si>
</sst>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"/>
    <numFmt numFmtId="165" formatCode="#,##0.000"/>
    <numFmt numFmtId="166" formatCode="#,##0\ &quot;Kč&quot;"/>
    <numFmt numFmtId="167" formatCode="0.0"/>
    <numFmt numFmtId="168" formatCode="#,##0.00\ _K_č"/>
    <numFmt numFmtId="169" formatCode="#,##0.00\ &quot;Kč&quot;"/>
    <numFmt numFmtId="170" formatCode="[$-10405]#,##0.00;\-#,##0.00"/>
    <numFmt numFmtId="171" formatCode="#,##0.0"/>
    <numFmt numFmtId="172" formatCode="dd\.mm\.yyyy"/>
    <numFmt numFmtId="173" formatCode="#,##0.00%"/>
  </numFmts>
  <fonts count="78" x14ac:knownFonts="1">
    <font>
      <sz val="10"/>
      <color theme="1"/>
      <name val="Arial"/>
      <family val="2"/>
    </font>
    <font>
      <sz val="8"/>
      <name val="Arial CE"/>
      <family val="2"/>
      <charset val="238"/>
    </font>
    <font>
      <u/>
      <sz val="10"/>
      <color rgb="FF0000FF"/>
      <name val="Arial CE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2"/>
      <charset val="204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000000"/>
      <name val="Segoe UI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Times New Roman CE"/>
      <family val="1"/>
      <charset val="238"/>
    </font>
    <font>
      <i/>
      <sz val="9"/>
      <name val="Times New Roman CE"/>
      <family val="1"/>
      <charset val="238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9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9"/>
      <color indexed="81"/>
      <name val="Tahoma"/>
      <family val="2"/>
      <charset val="238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0"/>
      <color rgb="FF464646"/>
      <name val="Arial CE"/>
    </font>
    <font>
      <sz val="7"/>
      <color rgb="FF969696"/>
      <name val="Arial CE"/>
    </font>
    <font>
      <sz val="7"/>
      <name val="Arial CE"/>
    </font>
    <font>
      <b/>
      <sz val="14"/>
      <name val="Arial CE"/>
      <charset val="238"/>
    </font>
    <font>
      <sz val="9"/>
      <name val="Arial CE"/>
      <charset val="238"/>
    </font>
    <font>
      <sz val="4"/>
      <color rgb="FF0070C0"/>
      <name val="Arial CE"/>
      <charset val="238"/>
    </font>
    <font>
      <i/>
      <sz val="9"/>
      <name val="Arial CE"/>
      <charset val="238"/>
    </font>
    <font>
      <sz val="9"/>
      <name val="Arial CE"/>
      <family val="2"/>
      <charset val="238"/>
    </font>
    <font>
      <b/>
      <sz val="9"/>
      <color rgb="FFFF0000"/>
      <name val="Arial CE"/>
      <charset val="238"/>
    </font>
    <font>
      <i/>
      <u/>
      <sz val="7"/>
      <color rgb="FF979797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>
      <alignment wrapText="1"/>
    </xf>
    <xf numFmtId="0" fontId="2" fillId="0" borderId="0" applyNumberFormat="0" applyFill="0" applyBorder="0" applyAlignment="0" applyProtection="0"/>
    <xf numFmtId="0" fontId="42" fillId="0" borderId="0"/>
  </cellStyleXfs>
  <cellXfs count="599">
    <xf numFmtId="0" fontId="0" fillId="0" borderId="0" xfId="0"/>
    <xf numFmtId="0" fontId="21" fillId="2" borderId="0" xfId="0" applyFont="1" applyFill="1" applyAlignment="1">
      <alignment wrapText="1"/>
    </xf>
    <xf numFmtId="0" fontId="20" fillId="2" borderId="0" xfId="0" applyFont="1" applyFill="1" applyAlignment="1">
      <alignment horizontal="left" vertical="center" wrapText="1"/>
    </xf>
    <xf numFmtId="4" fontId="24" fillId="0" borderId="16" xfId="0" applyNumberFormat="1" applyFont="1" applyBorder="1" applyAlignment="1">
      <alignment horizontal="right" vertical="center" indent="1"/>
    </xf>
    <xf numFmtId="4" fontId="24" fillId="0" borderId="15" xfId="0" applyNumberFormat="1" applyFont="1" applyBorder="1" applyAlignment="1">
      <alignment horizontal="right" vertical="center" indent="1"/>
    </xf>
    <xf numFmtId="0" fontId="21" fillId="0" borderId="1" xfId="0" applyFont="1" applyBorder="1"/>
    <xf numFmtId="0" fontId="21" fillId="0" borderId="5" xfId="0" applyFont="1" applyBorder="1"/>
    <xf numFmtId="0" fontId="32" fillId="2" borderId="5" xfId="0" applyFont="1" applyFill="1" applyBorder="1" applyAlignment="1">
      <alignment horizontal="left" vertical="center" indent="1"/>
    </xf>
    <xf numFmtId="49" fontId="23" fillId="2" borderId="0" xfId="0" applyNumberFormat="1" applyFont="1" applyFill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indent="1"/>
    </xf>
    <xf numFmtId="0" fontId="21" fillId="2" borderId="9" xfId="0" applyFont="1" applyFill="1" applyBorder="1" applyAlignment="1">
      <alignment horizontal="left" vertical="center" indent="1"/>
    </xf>
    <xf numFmtId="0" fontId="21" fillId="2" borderId="10" xfId="0" applyFont="1" applyFill="1" applyBorder="1" applyAlignment="1">
      <alignment wrapText="1"/>
    </xf>
    <xf numFmtId="0" fontId="20" fillId="2" borderId="10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indent="1"/>
    </xf>
    <xf numFmtId="0" fontId="2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1" fillId="0" borderId="8" xfId="0" applyFont="1" applyBorder="1"/>
    <xf numFmtId="0" fontId="20" fillId="0" borderId="5" xfId="0" applyFont="1" applyBorder="1" applyAlignment="1">
      <alignment horizontal="left" vertical="center" inden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9" xfId="0" applyFont="1" applyBorder="1" applyAlignment="1">
      <alignment horizontal="left" vertical="center" indent="1"/>
    </xf>
    <xf numFmtId="0" fontId="20" fillId="0" borderId="10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1" fillId="0" borderId="11" xfId="0" applyFont="1" applyBorder="1"/>
    <xf numFmtId="0" fontId="21" fillId="0" borderId="9" xfId="0" applyFont="1" applyBorder="1" applyAlignment="1">
      <alignment horizontal="left" indent="1"/>
    </xf>
    <xf numFmtId="0" fontId="21" fillId="0" borderId="10" xfId="0" applyFont="1" applyBorder="1"/>
    <xf numFmtId="0" fontId="21" fillId="0" borderId="10" xfId="0" applyFont="1" applyBorder="1" applyAlignment="1">
      <alignment horizontal="right"/>
    </xf>
    <xf numFmtId="0" fontId="20" fillId="3" borderId="0" xfId="0" applyFont="1" applyFill="1" applyAlignment="1" applyProtection="1">
      <alignment horizontal="left" vertical="center"/>
      <protection locked="0"/>
    </xf>
    <xf numFmtId="0" fontId="20" fillId="3" borderId="10" xfId="0" applyFont="1" applyFill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>
      <alignment horizontal="right" vertical="center"/>
    </xf>
    <xf numFmtId="0" fontId="21" fillId="0" borderId="12" xfId="0" applyFont="1" applyBorder="1" applyAlignment="1">
      <alignment horizontal="left" vertical="top" indent="1"/>
    </xf>
    <xf numFmtId="0" fontId="21" fillId="0" borderId="6" xfId="0" applyFont="1" applyBorder="1" applyAlignment="1">
      <alignment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21" fillId="0" borderId="7" xfId="0" applyFont="1" applyBorder="1"/>
    <xf numFmtId="0" fontId="21" fillId="0" borderId="10" xfId="0" applyFont="1" applyBorder="1" applyAlignment="1">
      <alignment horizontal="left" wrapText="1"/>
    </xf>
    <xf numFmtId="0" fontId="21" fillId="0" borderId="10" xfId="0" applyFont="1" applyBorder="1" applyAlignment="1">
      <alignment wrapText="1"/>
    </xf>
    <xf numFmtId="49" fontId="21" fillId="0" borderId="5" xfId="0" applyNumberFormat="1" applyFont="1" applyBorder="1"/>
    <xf numFmtId="0" fontId="21" fillId="0" borderId="13" xfId="0" applyFont="1" applyBorder="1" applyAlignment="1">
      <alignment horizontal="left" vertical="center" indent="1"/>
    </xf>
    <xf numFmtId="0" fontId="2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wrapText="1"/>
    </xf>
    <xf numFmtId="1" fontId="20" fillId="0" borderId="14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indent="1"/>
    </xf>
    <xf numFmtId="0" fontId="20" fillId="0" borderId="14" xfId="0" applyFont="1" applyBorder="1" applyAlignment="1">
      <alignment vertical="center"/>
    </xf>
    <xf numFmtId="49" fontId="21" fillId="0" borderId="17" xfId="0" applyNumberFormat="1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 indent="1"/>
    </xf>
    <xf numFmtId="0" fontId="21" fillId="0" borderId="10" xfId="0" applyFont="1" applyBorder="1" applyAlignment="1">
      <alignment horizontal="left" vertical="center" wrapText="1"/>
    </xf>
    <xf numFmtId="1" fontId="20" fillId="0" borderId="18" xfId="0" applyNumberFormat="1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 indent="1"/>
    </xf>
    <xf numFmtId="49" fontId="21" fillId="0" borderId="11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1" fontId="21" fillId="0" borderId="0" xfId="0" applyNumberFormat="1" applyFont="1" applyAlignment="1">
      <alignment horizontal="left" vertical="center" wrapText="1"/>
    </xf>
    <xf numFmtId="4" fontId="21" fillId="0" borderId="0" xfId="0" applyNumberFormat="1" applyFont="1" applyAlignment="1">
      <alignment horizontal="left" vertical="center"/>
    </xf>
    <xf numFmtId="49" fontId="21" fillId="0" borderId="8" xfId="0" applyNumberFormat="1" applyFont="1" applyBorder="1" applyAlignment="1">
      <alignment horizontal="left" vertical="center"/>
    </xf>
    <xf numFmtId="0" fontId="23" fillId="2" borderId="19" xfId="0" applyFont="1" applyFill="1" applyBorder="1" applyAlignment="1">
      <alignment horizontal="left" vertical="center" indent="1"/>
    </xf>
    <xf numFmtId="0" fontId="20" fillId="2" borderId="20" xfId="0" applyFont="1" applyFill="1" applyBorder="1" applyAlignment="1">
      <alignment horizontal="left" vertical="center" wrapText="1"/>
    </xf>
    <xf numFmtId="0" fontId="21" fillId="2" borderId="20" xfId="0" applyFont="1" applyFill="1" applyBorder="1" applyAlignment="1">
      <alignment horizontal="left" vertical="center" wrapText="1"/>
    </xf>
    <xf numFmtId="4" fontId="23" fillId="2" borderId="20" xfId="0" applyNumberFormat="1" applyFont="1" applyFill="1" applyBorder="1" applyAlignment="1">
      <alignment horizontal="left" vertical="center"/>
    </xf>
    <xf numFmtId="49" fontId="21" fillId="2" borderId="21" xfId="0" applyNumberFormat="1" applyFont="1" applyFill="1" applyBorder="1" applyAlignment="1">
      <alignment horizontal="left" vertical="center"/>
    </xf>
    <xf numFmtId="0" fontId="21" fillId="2" borderId="20" xfId="0" applyFont="1" applyFill="1" applyBorder="1" applyAlignment="1">
      <alignment wrapText="1"/>
    </xf>
    <xf numFmtId="0" fontId="21" fillId="2" borderId="20" xfId="0" applyFont="1" applyFill="1" applyBorder="1"/>
    <xf numFmtId="0" fontId="21" fillId="0" borderId="8" xfId="0" applyFont="1" applyBorder="1" applyAlignment="1">
      <alignment horizontal="right"/>
    </xf>
    <xf numFmtId="0" fontId="21" fillId="0" borderId="5" xfId="0" applyFont="1" applyBorder="1" applyAlignment="1">
      <alignment horizontal="right"/>
    </xf>
    <xf numFmtId="0" fontId="21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vertical="top" wrapText="1"/>
    </xf>
    <xf numFmtId="0" fontId="21" fillId="0" borderId="0" xfId="0" applyFont="1" applyAlignment="1">
      <alignment horizontal="center" vertical="center"/>
    </xf>
    <xf numFmtId="0" fontId="20" fillId="0" borderId="10" xfId="0" applyFont="1" applyBorder="1" applyAlignment="1">
      <alignment vertical="top"/>
    </xf>
    <xf numFmtId="14" fontId="20" fillId="0" borderId="10" xfId="0" applyNumberFormat="1" applyFont="1" applyBorder="1" applyAlignment="1">
      <alignment horizontal="center" vertical="top"/>
    </xf>
    <xf numFmtId="0" fontId="20" fillId="0" borderId="0" xfId="0" applyFont="1"/>
    <xf numFmtId="0" fontId="20" fillId="0" borderId="5" xfId="0" applyFont="1" applyBorder="1"/>
    <xf numFmtId="0" fontId="20" fillId="0" borderId="0" xfId="0" applyFont="1" applyAlignment="1">
      <alignment wrapText="1"/>
    </xf>
    <xf numFmtId="0" fontId="20" fillId="0" borderId="8" xfId="0" applyFont="1" applyBorder="1" applyAlignment="1">
      <alignment horizontal="right"/>
    </xf>
    <xf numFmtId="0" fontId="21" fillId="0" borderId="0" xfId="0" applyFont="1" applyAlignment="1">
      <alignment horizontal="center"/>
    </xf>
    <xf numFmtId="0" fontId="21" fillId="0" borderId="22" xfId="0" applyFont="1" applyBorder="1"/>
    <xf numFmtId="0" fontId="21" fillId="0" borderId="23" xfId="0" applyFont="1" applyBorder="1" applyAlignment="1">
      <alignment wrapText="1"/>
    </xf>
    <xf numFmtId="0" fontId="21" fillId="0" borderId="23" xfId="0" applyFont="1" applyBorder="1"/>
    <xf numFmtId="0" fontId="21" fillId="0" borderId="24" xfId="0" applyFont="1" applyBorder="1" applyAlignment="1">
      <alignment horizontal="right"/>
    </xf>
    <xf numFmtId="0" fontId="21" fillId="0" borderId="0" xfId="0" applyFont="1"/>
    <xf numFmtId="0" fontId="23" fillId="0" borderId="0" xfId="0" applyFont="1"/>
    <xf numFmtId="4" fontId="21" fillId="0" borderId="0" xfId="0" applyNumberFormat="1" applyFont="1"/>
    <xf numFmtId="171" fontId="21" fillId="0" borderId="0" xfId="0" applyNumberFormat="1" applyFont="1"/>
    <xf numFmtId="0" fontId="21" fillId="0" borderId="0" xfId="0" applyFont="1" applyAlignment="1">
      <alignment wrapText="1"/>
    </xf>
    <xf numFmtId="0" fontId="21" fillId="0" borderId="25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49" fontId="21" fillId="0" borderId="0" xfId="0" applyNumberFormat="1" applyFont="1" applyAlignment="1">
      <alignment vertical="top"/>
    </xf>
    <xf numFmtId="49" fontId="21" fillId="0" borderId="0" xfId="0" applyNumberFormat="1" applyFont="1" applyAlignment="1">
      <alignment vertical="top" wrapText="1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20" fillId="2" borderId="26" xfId="0" applyFont="1" applyFill="1" applyBorder="1" applyAlignment="1">
      <alignment vertical="top"/>
    </xf>
    <xf numFmtId="164" fontId="20" fillId="2" borderId="6" xfId="0" applyNumberFormat="1" applyFont="1" applyFill="1" applyBorder="1" applyAlignment="1">
      <alignment vertical="top" shrinkToFit="1"/>
    </xf>
    <xf numFmtId="4" fontId="20" fillId="2" borderId="6" xfId="0" applyNumberFormat="1" applyFont="1" applyFill="1" applyBorder="1" applyAlignment="1">
      <alignment vertical="top" shrinkToFit="1"/>
    </xf>
    <xf numFmtId="4" fontId="20" fillId="2" borderId="0" xfId="0" applyNumberFormat="1" applyFont="1" applyFill="1" applyAlignment="1">
      <alignment vertical="top" shrinkToFit="1"/>
    </xf>
    <xf numFmtId="0" fontId="1" fillId="0" borderId="0" xfId="0" applyFont="1"/>
    <xf numFmtId="4" fontId="1" fillId="0" borderId="0" xfId="0" applyNumberFormat="1" applyFont="1" applyAlignment="1">
      <alignment vertical="top" shrinkToFit="1"/>
    </xf>
    <xf numFmtId="4" fontId="20" fillId="2" borderId="16" xfId="0" applyNumberFormat="1" applyFont="1" applyFill="1" applyBorder="1" applyAlignment="1">
      <alignment vertical="top" shrinkToFit="1"/>
    </xf>
    <xf numFmtId="0" fontId="20" fillId="2" borderId="15" xfId="0" applyFont="1" applyFill="1" applyBorder="1" applyAlignment="1">
      <alignment vertical="top"/>
    </xf>
    <xf numFmtId="49" fontId="20" fillId="2" borderId="14" xfId="0" applyNumberFormat="1" applyFont="1" applyFill="1" applyBorder="1" applyAlignment="1">
      <alignment vertical="top"/>
    </xf>
    <xf numFmtId="0" fontId="20" fillId="2" borderId="14" xfId="0" applyFont="1" applyFill="1" applyBorder="1" applyAlignment="1">
      <alignment vertical="top"/>
    </xf>
    <xf numFmtId="49" fontId="21" fillId="0" borderId="0" xfId="0" applyNumberFormat="1" applyFont="1"/>
    <xf numFmtId="0" fontId="21" fillId="2" borderId="25" xfId="0" applyFont="1" applyFill="1" applyBorder="1" applyAlignment="1">
      <alignment vertical="center"/>
    </xf>
    <xf numFmtId="49" fontId="21" fillId="2" borderId="14" xfId="0" applyNumberFormat="1" applyFont="1" applyFill="1" applyBorder="1" applyAlignment="1">
      <alignment vertical="center"/>
    </xf>
    <xf numFmtId="0" fontId="21" fillId="4" borderId="25" xfId="0" applyFont="1" applyFill="1" applyBorder="1"/>
    <xf numFmtId="49" fontId="21" fillId="4" borderId="25" xfId="0" applyNumberFormat="1" applyFont="1" applyFill="1" applyBorder="1"/>
    <xf numFmtId="0" fontId="21" fillId="4" borderId="25" xfId="0" applyFont="1" applyFill="1" applyBorder="1" applyAlignment="1">
      <alignment horizontal="center"/>
    </xf>
    <xf numFmtId="0" fontId="21" fillId="4" borderId="15" xfId="0" applyFont="1" applyFill="1" applyBorder="1"/>
    <xf numFmtId="0" fontId="21" fillId="4" borderId="25" xfId="0" applyFont="1" applyFill="1" applyBorder="1" applyAlignment="1">
      <alignment wrapText="1"/>
    </xf>
    <xf numFmtId="164" fontId="21" fillId="0" borderId="0" xfId="0" applyNumberFormat="1" applyFont="1" applyAlignment="1">
      <alignment vertical="top"/>
    </xf>
    <xf numFmtId="4" fontId="21" fillId="0" borderId="0" xfId="0" applyNumberFormat="1" applyFont="1" applyAlignment="1">
      <alignment vertical="top"/>
    </xf>
    <xf numFmtId="49" fontId="20" fillId="2" borderId="6" xfId="0" applyNumberFormat="1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center" vertical="top" shrinkToFit="1"/>
    </xf>
    <xf numFmtId="4" fontId="20" fillId="2" borderId="27" xfId="0" applyNumberFormat="1" applyFont="1" applyFill="1" applyBorder="1" applyAlignment="1">
      <alignment vertical="top" shrinkToFit="1"/>
    </xf>
    <xf numFmtId="164" fontId="1" fillId="0" borderId="0" xfId="0" applyNumberFormat="1" applyFont="1" applyAlignment="1">
      <alignment vertical="top" shrinkToFit="1"/>
    </xf>
    <xf numFmtId="49" fontId="21" fillId="0" borderId="0" xfId="0" applyNumberFormat="1" applyFont="1" applyAlignment="1">
      <alignment horizontal="left" vertical="top" wrapText="1"/>
    </xf>
    <xf numFmtId="49" fontId="20" fillId="2" borderId="14" xfId="0" applyNumberFormat="1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center" vertical="top"/>
    </xf>
    <xf numFmtId="0" fontId="6" fillId="0" borderId="0" xfId="0" applyFont="1"/>
    <xf numFmtId="0" fontId="29" fillId="0" borderId="0" xfId="0" applyFont="1"/>
    <xf numFmtId="0" fontId="28" fillId="0" borderId="10" xfId="0" applyFont="1" applyBorder="1"/>
    <xf numFmtId="0" fontId="27" fillId="0" borderId="10" xfId="0" applyFont="1" applyBorder="1" applyAlignment="1">
      <alignment vertical="center"/>
    </xf>
    <xf numFmtId="0" fontId="27" fillId="0" borderId="10" xfId="0" applyFont="1" applyBorder="1" applyAlignment="1">
      <alignment wrapText="1"/>
    </xf>
    <xf numFmtId="0" fontId="23" fillId="0" borderId="0" xfId="0" applyFont="1" applyAlignment="1">
      <alignment wrapText="1"/>
    </xf>
    <xf numFmtId="0" fontId="22" fillId="0" borderId="6" xfId="0" applyFont="1" applyBorder="1" applyAlignment="1">
      <alignment wrapText="1"/>
    </xf>
    <xf numFmtId="0" fontId="24" fillId="0" borderId="6" xfId="0" applyFont="1" applyBorder="1"/>
    <xf numFmtId="0" fontId="24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9" fontId="20" fillId="0" borderId="0" xfId="0" applyNumberFormat="1" applyFont="1" applyAlignment="1">
      <alignment vertical="center"/>
    </xf>
    <xf numFmtId="0" fontId="22" fillId="0" borderId="6" xfId="0" applyFont="1" applyBorder="1"/>
    <xf numFmtId="164" fontId="20" fillId="2" borderId="0" xfId="0" applyNumberFormat="1" applyFont="1" applyFill="1" applyAlignment="1">
      <alignment vertical="top" shrinkToFit="1"/>
    </xf>
    <xf numFmtId="0" fontId="1" fillId="0" borderId="15" xfId="0" applyFont="1" applyBorder="1" applyAlignment="1">
      <alignment vertical="top"/>
    </xf>
    <xf numFmtId="0" fontId="19" fillId="0" borderId="25" xfId="0" applyFont="1" applyBorder="1" applyAlignment="1">
      <alignment vertical="center" wrapText="1"/>
    </xf>
    <xf numFmtId="4" fontId="1" fillId="3" borderId="0" xfId="0" applyNumberFormat="1" applyFont="1" applyFill="1" applyAlignment="1" applyProtection="1">
      <alignment vertical="top" shrinkToFit="1"/>
      <protection locked="0"/>
    </xf>
    <xf numFmtId="49" fontId="1" fillId="0" borderId="25" xfId="0" applyNumberFormat="1" applyFont="1" applyBorder="1" applyAlignment="1">
      <alignment vertical="top"/>
    </xf>
    <xf numFmtId="0" fontId="6" fillId="0" borderId="0" xfId="0" applyFont="1" applyAlignment="1">
      <alignment horizontal="center"/>
    </xf>
    <xf numFmtId="49" fontId="16" fillId="0" borderId="29" xfId="0" applyNumberFormat="1" applyFont="1" applyBorder="1" applyAlignment="1">
      <alignment horizontal="left" vertical="center"/>
    </xf>
    <xf numFmtId="49" fontId="16" fillId="0" borderId="30" xfId="0" applyNumberFormat="1" applyFont="1" applyBorder="1" applyAlignment="1">
      <alignment horizontal="left" vertical="center"/>
    </xf>
    <xf numFmtId="49" fontId="16" fillId="0" borderId="31" xfId="0" applyNumberFormat="1" applyFont="1" applyBorder="1" applyAlignment="1">
      <alignment horizontal="left" vertical="center"/>
    </xf>
    <xf numFmtId="49" fontId="16" fillId="0" borderId="30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top" wrapText="1"/>
    </xf>
    <xf numFmtId="2" fontId="3" fillId="0" borderId="25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left"/>
    </xf>
    <xf numFmtId="168" fontId="3" fillId="0" borderId="38" xfId="0" applyNumberFormat="1" applyFont="1" applyBorder="1" applyAlignment="1">
      <alignment horizontal="right"/>
    </xf>
    <xf numFmtId="0" fontId="3" fillId="0" borderId="37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49" fontId="13" fillId="0" borderId="37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horizontal="left" vertical="top" wrapText="1"/>
    </xf>
    <xf numFmtId="49" fontId="3" fillId="0" borderId="40" xfId="0" applyNumberFormat="1" applyFont="1" applyBorder="1" applyAlignment="1">
      <alignment horizontal="left" vertical="top" wrapText="1"/>
    </xf>
    <xf numFmtId="2" fontId="3" fillId="0" borderId="41" xfId="0" applyNumberFormat="1" applyFont="1" applyBorder="1" applyAlignment="1">
      <alignment horizontal="center"/>
    </xf>
    <xf numFmtId="49" fontId="3" fillId="0" borderId="41" xfId="0" applyNumberFormat="1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49" fontId="12" fillId="0" borderId="44" xfId="0" applyNumberFormat="1" applyFont="1" applyBorder="1" applyAlignment="1">
      <alignment horizontal="left" vertical="top" wrapText="1"/>
    </xf>
    <xf numFmtId="2" fontId="3" fillId="0" borderId="44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left"/>
    </xf>
    <xf numFmtId="168" fontId="3" fillId="0" borderId="45" xfId="0" applyNumberFormat="1" applyFont="1" applyBorder="1" applyAlignment="1">
      <alignment horizontal="right"/>
    </xf>
    <xf numFmtId="4" fontId="6" fillId="0" borderId="0" xfId="0" applyNumberFormat="1" applyFont="1"/>
    <xf numFmtId="0" fontId="6" fillId="0" borderId="25" xfId="0" applyFont="1" applyBorder="1"/>
    <xf numFmtId="166" fontId="5" fillId="0" borderId="25" xfId="0" applyNumberFormat="1" applyFont="1" applyBorder="1" applyAlignment="1">
      <alignment horizontal="center"/>
    </xf>
    <xf numFmtId="0" fontId="9" fillId="0" borderId="46" xfId="0" applyFont="1" applyBorder="1" applyAlignment="1">
      <alignment horizontal="center" vertical="top"/>
    </xf>
    <xf numFmtId="0" fontId="9" fillId="0" borderId="46" xfId="0" applyFont="1" applyBorder="1" applyAlignment="1">
      <alignment horizontal="left" vertical="top"/>
    </xf>
    <xf numFmtId="0" fontId="9" fillId="6" borderId="47" xfId="0" quotePrefix="1" applyFont="1" applyFill="1" applyBorder="1" applyAlignment="1">
      <alignment horizontal="center" vertical="center"/>
    </xf>
    <xf numFmtId="166" fontId="9" fillId="6" borderId="47" xfId="0" applyNumberFormat="1" applyFont="1" applyFill="1" applyBorder="1" applyAlignment="1">
      <alignment horizontal="center" vertical="center"/>
    </xf>
    <xf numFmtId="0" fontId="9" fillId="0" borderId="47" xfId="0" applyFont="1" applyBorder="1" applyAlignment="1">
      <alignment horizontal="left" vertical="top"/>
    </xf>
    <xf numFmtId="1" fontId="9" fillId="0" borderId="25" xfId="1" applyNumberFormat="1" applyFont="1" applyBorder="1" applyAlignment="1">
      <alignment horizontal="left" vertical="center"/>
    </xf>
    <xf numFmtId="167" fontId="4" fillId="0" borderId="47" xfId="0" applyNumberFormat="1" applyFont="1" applyBorder="1" applyAlignment="1">
      <alignment horizontal="right" vertical="top" shrinkToFit="1"/>
    </xf>
    <xf numFmtId="166" fontId="9" fillId="0" borderId="47" xfId="0" applyNumberFormat="1" applyFont="1" applyBorder="1" applyAlignment="1">
      <alignment horizontal="center" vertical="center"/>
    </xf>
    <xf numFmtId="1" fontId="4" fillId="0" borderId="47" xfId="0" applyNumberFormat="1" applyFont="1" applyBorder="1" applyAlignment="1">
      <alignment horizontal="right" vertical="top" shrinkToFit="1"/>
    </xf>
    <xf numFmtId="0" fontId="9" fillId="0" borderId="47" xfId="0" applyFont="1" applyBorder="1" applyAlignment="1">
      <alignment horizontal="left" vertical="top" wrapText="1"/>
    </xf>
    <xf numFmtId="9" fontId="9" fillId="0" borderId="47" xfId="0" applyNumberFormat="1" applyFont="1" applyBorder="1" applyAlignment="1">
      <alignment horizontal="left" vertical="top"/>
    </xf>
    <xf numFmtId="166" fontId="4" fillId="0" borderId="0" xfId="0" applyNumberFormat="1" applyFont="1" applyAlignment="1">
      <alignment horizontal="left" vertical="top"/>
    </xf>
    <xf numFmtId="16" fontId="4" fillId="0" borderId="0" xfId="0" quotePrefix="1" applyNumberFormat="1" applyFont="1" applyAlignment="1">
      <alignment horizontal="center" vertical="center"/>
    </xf>
    <xf numFmtId="49" fontId="4" fillId="0" borderId="25" xfId="0" applyNumberFormat="1" applyFont="1" applyBorder="1" applyAlignment="1">
      <alignment horizontal="left" vertical="top" wrapText="1"/>
    </xf>
    <xf numFmtId="0" fontId="4" fillId="0" borderId="25" xfId="0" applyFont="1" applyBorder="1"/>
    <xf numFmtId="0" fontId="4" fillId="0" borderId="0" xfId="0" applyFont="1"/>
    <xf numFmtId="0" fontId="9" fillId="0" borderId="25" xfId="0" applyFont="1" applyBorder="1"/>
    <xf numFmtId="0" fontId="7" fillId="0" borderId="25" xfId="0" applyFont="1" applyBorder="1"/>
    <xf numFmtId="166" fontId="9" fillId="0" borderId="48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0" fontId="7" fillId="0" borderId="0" xfId="0" applyFont="1"/>
    <xf numFmtId="166" fontId="8" fillId="0" borderId="0" xfId="0" applyNumberFormat="1" applyFont="1" applyAlignment="1">
      <alignment horizontal="right" vertical="center"/>
    </xf>
    <xf numFmtId="166" fontId="7" fillId="0" borderId="25" xfId="0" applyNumberFormat="1" applyFont="1" applyBorder="1" applyAlignment="1">
      <alignment horizontal="right" vertical="center"/>
    </xf>
    <xf numFmtId="49" fontId="5" fillId="0" borderId="25" xfId="0" applyNumberFormat="1" applyFont="1" applyBorder="1" applyAlignment="1">
      <alignment horizontal="left" vertical="top" wrapText="1"/>
    </xf>
    <xf numFmtId="3" fontId="6" fillId="0" borderId="0" xfId="0" applyNumberFormat="1" applyFont="1"/>
    <xf numFmtId="166" fontId="5" fillId="0" borderId="25" xfId="0" applyNumberFormat="1" applyFont="1" applyBorder="1"/>
    <xf numFmtId="49" fontId="6" fillId="0" borderId="25" xfId="0" applyNumberFormat="1" applyFont="1" applyBorder="1" applyAlignment="1">
      <alignment horizontal="left" vertical="top" wrapText="1"/>
    </xf>
    <xf numFmtId="166" fontId="6" fillId="0" borderId="25" xfId="0" applyNumberFormat="1" applyFont="1" applyBorder="1"/>
    <xf numFmtId="0" fontId="4" fillId="0" borderId="0" xfId="0" applyFont="1" applyAlignment="1">
      <alignment wrapText="1"/>
    </xf>
    <xf numFmtId="3" fontId="4" fillId="0" borderId="0" xfId="0" applyNumberFormat="1" applyFont="1"/>
    <xf numFmtId="0" fontId="4" fillId="0" borderId="0" xfId="0" applyFont="1" applyAlignment="1">
      <alignment horizontal="left" vertical="top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1" fontId="34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34" fillId="0" borderId="13" xfId="0" applyFont="1" applyBorder="1" applyAlignment="1">
      <alignment horizontal="left" vertical="center" indent="1"/>
    </xf>
    <xf numFmtId="0" fontId="34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wrapText="1"/>
    </xf>
    <xf numFmtId="4" fontId="35" fillId="0" borderId="15" xfId="0" applyNumberFormat="1" applyFont="1" applyBorder="1" applyAlignment="1">
      <alignment horizontal="right" vertical="center" indent="1"/>
    </xf>
    <xf numFmtId="4" fontId="35" fillId="0" borderId="16" xfId="0" applyNumberFormat="1" applyFont="1" applyBorder="1" applyAlignment="1">
      <alignment horizontal="right" vertical="center" indent="1"/>
    </xf>
    <xf numFmtId="49" fontId="0" fillId="0" borderId="14" xfId="0" applyNumberFormat="1" applyBorder="1" applyAlignment="1">
      <alignment vertical="center"/>
    </xf>
    <xf numFmtId="49" fontId="0" fillId="0" borderId="0" xfId="0" applyNumberFormat="1"/>
    <xf numFmtId="49" fontId="0" fillId="2" borderId="14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9" fontId="34" fillId="2" borderId="6" xfId="0" applyNumberFormat="1" applyFont="1" applyFill="1" applyBorder="1" applyAlignment="1">
      <alignment vertical="top"/>
    </xf>
    <xf numFmtId="49" fontId="34" fillId="2" borderId="6" xfId="0" applyNumberFormat="1" applyFont="1" applyFill="1" applyBorder="1" applyAlignment="1">
      <alignment horizontal="left" vertical="top" wrapText="1"/>
    </xf>
    <xf numFmtId="0" fontId="34" fillId="2" borderId="6" xfId="0" applyFont="1" applyFill="1" applyBorder="1" applyAlignment="1">
      <alignment horizontal="center" vertical="top" shrinkToFit="1"/>
    </xf>
    <xf numFmtId="164" fontId="34" fillId="2" borderId="6" xfId="0" applyNumberFormat="1" applyFont="1" applyFill="1" applyBorder="1" applyAlignment="1">
      <alignment vertical="top" shrinkToFit="1"/>
    </xf>
    <xf numFmtId="4" fontId="34" fillId="2" borderId="6" xfId="0" applyNumberFormat="1" applyFont="1" applyFill="1" applyBorder="1" applyAlignment="1">
      <alignment vertical="top" shrinkToFit="1"/>
    </xf>
    <xf numFmtId="4" fontId="34" fillId="2" borderId="27" xfId="0" applyNumberFormat="1" applyFont="1" applyFill="1" applyBorder="1" applyAlignment="1">
      <alignment vertical="top" shrinkToFit="1"/>
    </xf>
    <xf numFmtId="4" fontId="34" fillId="2" borderId="0" xfId="0" applyNumberFormat="1" applyFont="1" applyFill="1" applyAlignment="1">
      <alignment vertical="top" shrinkToFit="1"/>
    </xf>
    <xf numFmtId="0" fontId="37" fillId="0" borderId="60" xfId="0" applyFont="1" applyBorder="1" applyAlignment="1">
      <alignment vertical="top"/>
    </xf>
    <xf numFmtId="49" fontId="37" fillId="0" borderId="61" xfId="0" applyNumberFormat="1" applyFont="1" applyBorder="1" applyAlignment="1">
      <alignment vertical="top"/>
    </xf>
    <xf numFmtId="49" fontId="37" fillId="0" borderId="61" xfId="0" applyNumberFormat="1" applyFont="1" applyBorder="1" applyAlignment="1">
      <alignment horizontal="left" vertical="top" wrapText="1"/>
    </xf>
    <xf numFmtId="0" fontId="37" fillId="0" borderId="61" xfId="0" applyFont="1" applyBorder="1" applyAlignment="1">
      <alignment horizontal="center" vertical="top" shrinkToFit="1"/>
    </xf>
    <xf numFmtId="164" fontId="37" fillId="0" borderId="61" xfId="0" applyNumberFormat="1" applyFont="1" applyBorder="1" applyAlignment="1">
      <alignment vertical="top" shrinkToFit="1"/>
    </xf>
    <xf numFmtId="4" fontId="37" fillId="3" borderId="61" xfId="0" applyNumberFormat="1" applyFont="1" applyFill="1" applyBorder="1" applyAlignment="1" applyProtection="1">
      <alignment vertical="top" shrinkToFit="1"/>
      <protection locked="0"/>
    </xf>
    <xf numFmtId="4" fontId="37" fillId="0" borderId="61" xfId="0" applyNumberFormat="1" applyFont="1" applyBorder="1" applyAlignment="1">
      <alignment vertical="top" shrinkToFit="1"/>
    </xf>
    <xf numFmtId="4" fontId="37" fillId="0" borderId="62" xfId="0" applyNumberFormat="1" applyFont="1" applyBorder="1" applyAlignment="1">
      <alignment vertical="top" shrinkToFit="1"/>
    </xf>
    <xf numFmtId="4" fontId="37" fillId="0" borderId="0" xfId="0" applyNumberFormat="1" applyFont="1" applyAlignment="1">
      <alignment vertical="top" shrinkToFit="1"/>
    </xf>
    <xf numFmtId="0" fontId="37" fillId="0" borderId="0" xfId="0" applyFont="1"/>
    <xf numFmtId="0" fontId="37" fillId="0" borderId="0" xfId="0" applyFont="1" applyAlignment="1">
      <alignment vertical="top"/>
    </xf>
    <xf numFmtId="49" fontId="37" fillId="0" borderId="0" xfId="0" applyNumberFormat="1" applyFont="1" applyAlignment="1">
      <alignment vertical="top"/>
    </xf>
    <xf numFmtId="164" fontId="37" fillId="0" borderId="0" xfId="0" applyNumberFormat="1" applyFont="1" applyAlignment="1">
      <alignment vertical="top" shrinkToFit="1"/>
    </xf>
    <xf numFmtId="164" fontId="38" fillId="0" borderId="0" xfId="0" quotePrefix="1" applyNumberFormat="1" applyFont="1" applyAlignment="1">
      <alignment horizontal="left" vertical="top" wrapText="1"/>
    </xf>
    <xf numFmtId="164" fontId="38" fillId="0" borderId="0" xfId="0" applyNumberFormat="1" applyFont="1" applyAlignment="1">
      <alignment horizontal="center" vertical="top" wrapText="1" shrinkToFit="1"/>
    </xf>
    <xf numFmtId="164" fontId="38" fillId="0" borderId="0" xfId="0" applyNumberFormat="1" applyFont="1" applyAlignment="1">
      <alignment vertical="top" wrapText="1" shrinkToFit="1"/>
    </xf>
    <xf numFmtId="0" fontId="37" fillId="0" borderId="63" xfId="0" applyFont="1" applyBorder="1" applyAlignment="1">
      <alignment vertical="top"/>
    </xf>
    <xf numFmtId="49" fontId="37" fillId="0" borderId="64" xfId="0" applyNumberFormat="1" applyFont="1" applyBorder="1" applyAlignment="1">
      <alignment vertical="top"/>
    </xf>
    <xf numFmtId="49" fontId="37" fillId="0" borderId="64" xfId="0" applyNumberFormat="1" applyFont="1" applyBorder="1" applyAlignment="1">
      <alignment horizontal="left" vertical="top" wrapText="1"/>
    </xf>
    <xf numFmtId="0" fontId="37" fillId="0" borderId="64" xfId="0" applyFont="1" applyBorder="1" applyAlignment="1">
      <alignment horizontal="center" vertical="top" shrinkToFit="1"/>
    </xf>
    <xf numFmtId="164" fontId="37" fillId="0" borderId="64" xfId="0" applyNumberFormat="1" applyFont="1" applyBorder="1" applyAlignment="1">
      <alignment vertical="top" shrinkToFit="1"/>
    </xf>
    <xf numFmtId="4" fontId="37" fillId="3" borderId="64" xfId="0" applyNumberFormat="1" applyFont="1" applyFill="1" applyBorder="1" applyAlignment="1" applyProtection="1">
      <alignment vertical="top" shrinkToFit="1"/>
      <protection locked="0"/>
    </xf>
    <xf numFmtId="4" fontId="37" fillId="0" borderId="64" xfId="0" applyNumberFormat="1" applyFont="1" applyBorder="1" applyAlignment="1">
      <alignment vertical="top" shrinkToFit="1"/>
    </xf>
    <xf numFmtId="4" fontId="37" fillId="0" borderId="65" xfId="0" applyNumberFormat="1" applyFont="1" applyBorder="1" applyAlignment="1">
      <alignment vertical="top" shrinkToFit="1"/>
    </xf>
    <xf numFmtId="0" fontId="34" fillId="2" borderId="66" xfId="0" applyFont="1" applyFill="1" applyBorder="1" applyAlignment="1">
      <alignment vertical="top"/>
    </xf>
    <xf numFmtId="0" fontId="40" fillId="0" borderId="0" xfId="0" applyFont="1" applyAlignment="1">
      <alignment wrapText="1"/>
    </xf>
    <xf numFmtId="49" fontId="0" fillId="0" borderId="0" xfId="0" applyNumberFormat="1" applyAlignment="1">
      <alignment horizontal="left" vertical="top" wrapText="1"/>
    </xf>
    <xf numFmtId="0" fontId="34" fillId="2" borderId="67" xfId="0" applyFont="1" applyFill="1" applyBorder="1" applyAlignment="1">
      <alignment vertical="top"/>
    </xf>
    <xf numFmtId="49" fontId="34" fillId="2" borderId="14" xfId="0" applyNumberFormat="1" applyFont="1" applyFill="1" applyBorder="1" applyAlignment="1">
      <alignment vertical="top"/>
    </xf>
    <xf numFmtId="49" fontId="34" fillId="2" borderId="14" xfId="0" applyNumberFormat="1" applyFont="1" applyFill="1" applyBorder="1" applyAlignment="1">
      <alignment horizontal="left" vertical="top" wrapText="1"/>
    </xf>
    <xf numFmtId="0" fontId="34" fillId="2" borderId="14" xfId="0" applyFont="1" applyFill="1" applyBorder="1" applyAlignment="1">
      <alignment horizontal="center" vertical="top"/>
    </xf>
    <xf numFmtId="0" fontId="34" fillId="2" borderId="14" xfId="0" applyFont="1" applyFill="1" applyBorder="1" applyAlignment="1">
      <alignment vertical="top"/>
    </xf>
    <xf numFmtId="4" fontId="34" fillId="2" borderId="16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0" fillId="0" borderId="68" xfId="0" applyBorder="1" applyAlignment="1">
      <alignment vertical="center"/>
    </xf>
    <xf numFmtId="0" fontId="0" fillId="2" borderId="68" xfId="0" applyFill="1" applyBorder="1" applyAlignment="1">
      <alignment vertical="center"/>
    </xf>
    <xf numFmtId="0" fontId="0" fillId="4" borderId="68" xfId="0" applyFill="1" applyBorder="1"/>
    <xf numFmtId="49" fontId="0" fillId="4" borderId="68" xfId="0" applyNumberFormat="1" applyFill="1" applyBorder="1"/>
    <xf numFmtId="0" fontId="0" fillId="4" borderId="68" xfId="0" applyFill="1" applyBorder="1" applyAlignment="1">
      <alignment horizontal="center"/>
    </xf>
    <xf numFmtId="0" fontId="0" fillId="4" borderId="67" xfId="0" applyFill="1" applyBorder="1"/>
    <xf numFmtId="0" fontId="0" fillId="4" borderId="68" xfId="0" applyFill="1" applyBorder="1" applyAlignment="1">
      <alignment wrapText="1"/>
    </xf>
    <xf numFmtId="4" fontId="29" fillId="0" borderId="68" xfId="0" applyNumberFormat="1" applyFont="1" applyBorder="1"/>
    <xf numFmtId="0" fontId="0" fillId="0" borderId="0" xfId="0" applyAlignment="1">
      <alignment horizontal="left" vertical="center"/>
    </xf>
    <xf numFmtId="0" fontId="0" fillId="0" borderId="71" xfId="0" applyBorder="1"/>
    <xf numFmtId="0" fontId="0" fillId="0" borderId="69" xfId="0" applyBorder="1"/>
    <xf numFmtId="0" fontId="0" fillId="0" borderId="49" xfId="0" applyBorder="1"/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49" xfId="0" applyBorder="1" applyAlignment="1">
      <alignment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51" xfId="0" applyBorder="1" applyAlignment="1">
      <alignment vertical="center"/>
    </xf>
    <xf numFmtId="0" fontId="52" fillId="0" borderId="0" xfId="0" applyFont="1" applyAlignment="1">
      <alignment horizontal="left" vertical="center"/>
    </xf>
    <xf numFmtId="0" fontId="49" fillId="0" borderId="0" xfId="0" applyFont="1" applyAlignment="1">
      <alignment horizontal="right" vertical="center"/>
    </xf>
    <xf numFmtId="0" fontId="54" fillId="0" borderId="0" xfId="0" applyFont="1" applyAlignment="1">
      <alignment horizontal="left" vertical="center"/>
    </xf>
    <xf numFmtId="4" fontId="49" fillId="0" borderId="0" xfId="0" applyNumberFormat="1" applyFont="1" applyAlignment="1">
      <alignment vertical="center"/>
    </xf>
    <xf numFmtId="173" fontId="49" fillId="0" borderId="0" xfId="0" applyNumberFormat="1" applyFont="1" applyAlignment="1">
      <alignment horizontal="right" vertical="center"/>
    </xf>
    <xf numFmtId="0" fontId="0" fillId="8" borderId="0" xfId="0" applyFill="1" applyAlignment="1">
      <alignment vertical="center"/>
    </xf>
    <xf numFmtId="0" fontId="55" fillId="8" borderId="72" xfId="0" applyFont="1" applyFill="1" applyBorder="1" applyAlignment="1">
      <alignment horizontal="left" vertical="center"/>
    </xf>
    <xf numFmtId="0" fontId="0" fillId="8" borderId="73" xfId="0" applyFill="1" applyBorder="1" applyAlignment="1">
      <alignment vertical="center"/>
    </xf>
    <xf numFmtId="0" fontId="55" fillId="8" borderId="73" xfId="0" applyFont="1" applyFill="1" applyBorder="1" applyAlignment="1">
      <alignment horizontal="right" vertical="center"/>
    </xf>
    <xf numFmtId="0" fontId="55" fillId="8" borderId="73" xfId="0" applyFont="1" applyFill="1" applyBorder="1" applyAlignment="1">
      <alignment horizontal="center" vertical="center"/>
    </xf>
    <xf numFmtId="0" fontId="0" fillId="8" borderId="74" xfId="0" applyFill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69" xfId="0" applyBorder="1" applyAlignment="1">
      <alignment vertical="center"/>
    </xf>
    <xf numFmtId="0" fontId="56" fillId="8" borderId="0" xfId="0" applyFont="1" applyFill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58" fillId="0" borderId="0" xfId="0" applyFont="1" applyAlignment="1">
      <alignment vertical="center"/>
    </xf>
    <xf numFmtId="0" fontId="58" fillId="0" borderId="49" xfId="0" applyFont="1" applyBorder="1" applyAlignment="1">
      <alignment vertical="center"/>
    </xf>
    <xf numFmtId="0" fontId="58" fillId="0" borderId="57" xfId="0" applyFont="1" applyBorder="1" applyAlignment="1">
      <alignment horizontal="left" vertical="center"/>
    </xf>
    <xf numFmtId="0" fontId="58" fillId="0" borderId="57" xfId="0" applyFont="1" applyBorder="1" applyAlignment="1">
      <alignment vertical="center"/>
    </xf>
    <xf numFmtId="0" fontId="59" fillId="0" borderId="0" xfId="0" applyFont="1" applyAlignment="1">
      <alignment vertical="center"/>
    </xf>
    <xf numFmtId="0" fontId="59" fillId="0" borderId="49" xfId="0" applyFont="1" applyBorder="1" applyAlignment="1">
      <alignment vertical="center"/>
    </xf>
    <xf numFmtId="0" fontId="59" fillId="0" borderId="57" xfId="0" applyFont="1" applyBorder="1" applyAlignment="1">
      <alignment horizontal="left" vertical="center"/>
    </xf>
    <xf numFmtId="0" fontId="59" fillId="0" borderId="57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56" fillId="8" borderId="75" xfId="0" applyFont="1" applyFill="1" applyBorder="1" applyAlignment="1">
      <alignment horizontal="center" vertical="center" wrapText="1"/>
    </xf>
    <xf numFmtId="0" fontId="56" fillId="8" borderId="76" xfId="0" applyFont="1" applyFill="1" applyBorder="1" applyAlignment="1">
      <alignment horizontal="center" vertical="center" wrapText="1"/>
    </xf>
    <xf numFmtId="0" fontId="60" fillId="0" borderId="75" xfId="0" applyFont="1" applyBorder="1" applyAlignment="1">
      <alignment horizontal="center" vertical="center" wrapText="1"/>
    </xf>
    <xf numFmtId="0" fontId="60" fillId="0" borderId="76" xfId="0" applyFont="1" applyBorder="1" applyAlignment="1">
      <alignment horizontal="center" vertical="center" wrapText="1"/>
    </xf>
    <xf numFmtId="0" fontId="60" fillId="0" borderId="77" xfId="0" applyFont="1" applyBorder="1" applyAlignment="1">
      <alignment horizontal="center" vertical="center" wrapText="1"/>
    </xf>
    <xf numFmtId="0" fontId="53" fillId="0" borderId="0" xfId="0" applyFont="1" applyAlignment="1">
      <alignment horizontal="left" vertical="center"/>
    </xf>
    <xf numFmtId="0" fontId="0" fillId="0" borderId="50" xfId="0" applyBorder="1" applyAlignment="1">
      <alignment vertical="center"/>
    </xf>
    <xf numFmtId="164" fontId="61" fillId="0" borderId="51" xfId="0" applyNumberFormat="1" applyFont="1" applyBorder="1"/>
    <xf numFmtId="4" fontId="62" fillId="0" borderId="0" xfId="0" applyNumberFormat="1" applyFont="1" applyAlignment="1">
      <alignment vertical="center"/>
    </xf>
    <xf numFmtId="0" fontId="63" fillId="0" borderId="0" xfId="0" applyFont="1"/>
    <xf numFmtId="0" fontId="63" fillId="0" borderId="49" xfId="0" applyFont="1" applyBorder="1"/>
    <xf numFmtId="0" fontId="63" fillId="0" borderId="0" xfId="0" applyFont="1" applyAlignment="1">
      <alignment horizontal="left"/>
    </xf>
    <xf numFmtId="0" fontId="63" fillId="0" borderId="53" xfId="0" applyFont="1" applyBorder="1"/>
    <xf numFmtId="164" fontId="63" fillId="0" borderId="0" xfId="0" applyNumberFormat="1" applyFont="1"/>
    <xf numFmtId="0" fontId="63" fillId="0" borderId="0" xfId="0" applyFont="1" applyAlignment="1">
      <alignment horizontal="center"/>
    </xf>
    <xf numFmtId="4" fontId="63" fillId="0" borderId="0" xfId="0" applyNumberFormat="1" applyFont="1" applyAlignment="1">
      <alignment vertical="center"/>
    </xf>
    <xf numFmtId="0" fontId="0" fillId="0" borderId="49" xfId="0" applyBorder="1" applyAlignment="1" applyProtection="1">
      <alignment vertical="center"/>
      <protection locked="0"/>
    </xf>
    <xf numFmtId="4" fontId="56" fillId="0" borderId="55" xfId="0" applyNumberFormat="1" applyFont="1" applyBorder="1" applyAlignment="1" applyProtection="1">
      <alignment vertical="center"/>
      <protection locked="0"/>
    </xf>
    <xf numFmtId="0" fontId="60" fillId="0" borderId="53" xfId="0" applyFont="1" applyBorder="1" applyAlignment="1">
      <alignment horizontal="left" vertical="center"/>
    </xf>
    <xf numFmtId="0" fontId="60" fillId="0" borderId="0" xfId="0" applyFont="1" applyAlignment="1">
      <alignment horizontal="center" vertical="center"/>
    </xf>
    <xf numFmtId="164" fontId="60" fillId="0" borderId="0" xfId="0" applyNumberFormat="1" applyFont="1" applyAlignment="1">
      <alignment vertical="center"/>
    </xf>
    <xf numFmtId="0" fontId="5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4" fontId="66" fillId="0" borderId="55" xfId="0" applyNumberFormat="1" applyFont="1" applyBorder="1" applyAlignment="1" applyProtection="1">
      <alignment vertical="center"/>
      <protection locked="0"/>
    </xf>
    <xf numFmtId="0" fontId="67" fillId="0" borderId="49" xfId="0" applyFont="1" applyBorder="1" applyAlignment="1">
      <alignment vertical="center"/>
    </xf>
    <xf numFmtId="0" fontId="66" fillId="0" borderId="53" xfId="0" applyFont="1" applyBorder="1" applyAlignment="1">
      <alignment horizontal="left" vertical="center"/>
    </xf>
    <xf numFmtId="0" fontId="66" fillId="0" borderId="0" xfId="0" applyFont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68" fillId="0" borderId="78" xfId="0" applyFont="1" applyBorder="1" applyAlignment="1">
      <alignment horizontal="left" vertical="center"/>
    </xf>
    <xf numFmtId="0" fontId="0" fillId="0" borderId="78" xfId="0" applyBorder="1" applyAlignment="1">
      <alignment vertical="center"/>
    </xf>
    <xf numFmtId="0" fontId="49" fillId="0" borderId="79" xfId="0" applyFont="1" applyBorder="1" applyAlignment="1">
      <alignment horizontal="left" vertical="center"/>
    </xf>
    <xf numFmtId="0" fontId="0" fillId="0" borderId="79" xfId="0" applyBorder="1" applyAlignment="1">
      <alignment vertical="center"/>
    </xf>
    <xf numFmtId="0" fontId="49" fillId="0" borderId="79" xfId="0" applyFont="1" applyBorder="1" applyAlignment="1">
      <alignment horizontal="center" vertical="center"/>
    </xf>
    <xf numFmtId="0" fontId="56" fillId="8" borderId="0" xfId="0" applyFont="1" applyFill="1" applyAlignment="1">
      <alignment horizontal="center" vertical="center" wrapText="1"/>
    </xf>
    <xf numFmtId="0" fontId="0" fillId="0" borderId="52" xfId="0" applyBorder="1" applyAlignment="1">
      <alignment vertical="center"/>
    </xf>
    <xf numFmtId="0" fontId="63" fillId="0" borderId="54" xfId="0" applyFont="1" applyBorder="1"/>
    <xf numFmtId="0" fontId="0" fillId="0" borderId="55" xfId="0" applyBorder="1" applyAlignment="1" applyProtection="1">
      <alignment vertical="center"/>
      <protection locked="0"/>
    </xf>
    <xf numFmtId="0" fontId="60" fillId="0" borderId="54" xfId="0" applyFont="1" applyBorder="1" applyAlignment="1">
      <alignment horizontal="left" vertical="center"/>
    </xf>
    <xf numFmtId="0" fontId="67" fillId="0" borderId="55" xfId="0" applyFont="1" applyBorder="1" applyAlignment="1" applyProtection="1">
      <alignment vertical="center"/>
      <protection locked="0"/>
    </xf>
    <xf numFmtId="4" fontId="24" fillId="0" borderId="17" xfId="0" applyNumberFormat="1" applyFont="1" applyBorder="1" applyAlignment="1">
      <alignment horizontal="right" vertical="center" indent="1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72" fillId="0" borderId="0" xfId="0" applyFont="1"/>
    <xf numFmtId="0" fontId="73" fillId="0" borderId="0" xfId="0" applyFont="1" applyAlignment="1">
      <alignment vertical="center"/>
    </xf>
    <xf numFmtId="0" fontId="74" fillId="0" borderId="0" xfId="0" applyFont="1" applyAlignment="1">
      <alignment wrapText="1"/>
    </xf>
    <xf numFmtId="0" fontId="75" fillId="0" borderId="10" xfId="0" applyFont="1" applyBorder="1"/>
    <xf numFmtId="0" fontId="75" fillId="0" borderId="10" xfId="0" applyFont="1" applyBorder="1" applyAlignment="1">
      <alignment wrapText="1"/>
    </xf>
    <xf numFmtId="0" fontId="75" fillId="0" borderId="10" xfId="0" applyFont="1" applyBorder="1" applyAlignment="1">
      <alignment horizontal="right"/>
    </xf>
    <xf numFmtId="0" fontId="72" fillId="0" borderId="10" xfId="0" applyFont="1" applyBorder="1" applyAlignment="1">
      <alignment horizontal="right"/>
    </xf>
    <xf numFmtId="0" fontId="75" fillId="0" borderId="0" xfId="0" applyFont="1"/>
    <xf numFmtId="0" fontId="75" fillId="0" borderId="0" xfId="0" applyFont="1" applyAlignment="1">
      <alignment wrapText="1"/>
    </xf>
    <xf numFmtId="0" fontId="75" fillId="0" borderId="0" xfId="0" applyFont="1" applyAlignment="1">
      <alignment vertical="center"/>
    </xf>
    <xf numFmtId="169" fontId="72" fillId="0" borderId="0" xfId="0" applyNumberFormat="1" applyFont="1"/>
    <xf numFmtId="0" fontId="72" fillId="0" borderId="6" xfId="0" applyFont="1" applyBorder="1"/>
    <xf numFmtId="0" fontId="0" fillId="0" borderId="6" xfId="0" applyBorder="1"/>
    <xf numFmtId="169" fontId="35" fillId="0" borderId="6" xfId="0" applyNumberFormat="1" applyFont="1" applyBorder="1"/>
    <xf numFmtId="0" fontId="0" fillId="0" borderId="0" xfId="0" applyAlignment="1">
      <alignment horizontal="right"/>
    </xf>
    <xf numFmtId="169" fontId="34" fillId="0" borderId="0" xfId="0" applyNumberFormat="1" applyFont="1"/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169" fontId="35" fillId="0" borderId="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75" fillId="0" borderId="0" xfId="0" applyFont="1" applyAlignment="1">
      <alignment vertical="center" wrapText="1"/>
    </xf>
    <xf numFmtId="0" fontId="72" fillId="0" borderId="0" xfId="0" applyFont="1" applyAlignment="1">
      <alignment vertical="center" wrapText="1"/>
    </xf>
    <xf numFmtId="0" fontId="72" fillId="0" borderId="0" xfId="0" applyFont="1" applyAlignment="1">
      <alignment vertical="center"/>
    </xf>
    <xf numFmtId="169" fontId="0" fillId="0" borderId="0" xfId="0" applyNumberFormat="1" applyAlignment="1">
      <alignment vertical="center"/>
    </xf>
    <xf numFmtId="0" fontId="76" fillId="0" borderId="0" xfId="0" applyFont="1"/>
    <xf numFmtId="169" fontId="75" fillId="0" borderId="0" xfId="0" applyNumberFormat="1" applyFont="1"/>
    <xf numFmtId="169" fontId="35" fillId="0" borderId="0" xfId="0" applyNumberFormat="1" applyFont="1"/>
    <xf numFmtId="0" fontId="18" fillId="0" borderId="25" xfId="0" applyFont="1" applyBorder="1" applyAlignment="1">
      <alignment vertical="center"/>
    </xf>
    <xf numFmtId="0" fontId="1" fillId="0" borderId="25" xfId="0" applyFont="1" applyBorder="1" applyAlignment="1">
      <alignment horizontal="center" vertical="top" shrinkToFit="1"/>
    </xf>
    <xf numFmtId="164" fontId="1" fillId="0" borderId="25" xfId="0" applyNumberFormat="1" applyFont="1" applyBorder="1" applyAlignment="1">
      <alignment vertical="top" shrinkToFit="1"/>
    </xf>
    <xf numFmtId="4" fontId="1" fillId="3" borderId="25" xfId="0" applyNumberFormat="1" applyFont="1" applyFill="1" applyBorder="1" applyAlignment="1" applyProtection="1">
      <alignment vertical="top" shrinkToFit="1"/>
      <protection locked="0"/>
    </xf>
    <xf numFmtId="4" fontId="1" fillId="0" borderId="25" xfId="0" applyNumberFormat="1" applyFont="1" applyBorder="1" applyAlignment="1">
      <alignment vertical="top" shrinkToFit="1"/>
    </xf>
    <xf numFmtId="0" fontId="18" fillId="0" borderId="25" xfId="0" applyFont="1" applyBorder="1"/>
    <xf numFmtId="49" fontId="1" fillId="0" borderId="25" xfId="0" applyNumberFormat="1" applyFont="1" applyBorder="1" applyAlignment="1">
      <alignment horizontal="left" vertical="top" wrapText="1"/>
    </xf>
    <xf numFmtId="49" fontId="20" fillId="2" borderId="70" xfId="0" applyNumberFormat="1" applyFont="1" applyFill="1" applyBorder="1" applyAlignment="1">
      <alignment vertical="top"/>
    </xf>
    <xf numFmtId="0" fontId="45" fillId="9" borderId="68" xfId="0" applyFont="1" applyFill="1" applyBorder="1"/>
    <xf numFmtId="4" fontId="29" fillId="9" borderId="68" xfId="0" applyNumberFormat="1" applyFont="1" applyFill="1" applyBorder="1"/>
    <xf numFmtId="0" fontId="37" fillId="0" borderId="6" xfId="0" applyFont="1" applyBorder="1" applyAlignment="1">
      <alignment vertical="top" wrapText="1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39" fillId="0" borderId="0" xfId="0" applyFont="1" applyAlignment="1">
      <alignment vertical="top" wrapText="1"/>
    </xf>
    <xf numFmtId="0" fontId="39" fillId="0" borderId="6" xfId="0" applyFont="1" applyBorder="1" applyAlignment="1">
      <alignment vertical="top" wrapText="1"/>
    </xf>
    <xf numFmtId="0" fontId="51" fillId="0" borderId="0" xfId="0" applyFont="1" applyAlignment="1">
      <alignment horizontal="left" vertical="center" wrapText="1"/>
    </xf>
    <xf numFmtId="0" fontId="36" fillId="0" borderId="0" xfId="0" applyFont="1"/>
    <xf numFmtId="0" fontId="36" fillId="0" borderId="0" xfId="0" applyFont="1" applyProtection="1"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4" borderId="67" xfId="0" applyFill="1" applyBorder="1" applyProtection="1">
      <protection locked="0"/>
    </xf>
    <xf numFmtId="4" fontId="0" fillId="0" borderId="0" xfId="0" applyNumberFormat="1" applyAlignment="1" applyProtection="1">
      <alignment vertical="top"/>
      <protection locked="0"/>
    </xf>
    <xf numFmtId="4" fontId="34" fillId="2" borderId="6" xfId="0" applyNumberFormat="1" applyFont="1" applyFill="1" applyBorder="1" applyAlignment="1" applyProtection="1">
      <alignment vertical="top" shrinkToFit="1"/>
      <protection locked="0"/>
    </xf>
    <xf numFmtId="0" fontId="37" fillId="0" borderId="6" xfId="0" applyFont="1" applyBorder="1" applyAlignment="1" applyProtection="1">
      <alignment vertical="top" wrapText="1"/>
      <protection locked="0"/>
    </xf>
    <xf numFmtId="4" fontId="37" fillId="0" borderId="0" xfId="0" applyNumberFormat="1" applyFont="1" applyAlignment="1" applyProtection="1">
      <alignment vertical="top" shrinkToFit="1"/>
      <protection locked="0"/>
    </xf>
    <xf numFmtId="0" fontId="39" fillId="0" borderId="0" xfId="0" applyFont="1" applyAlignment="1" applyProtection="1">
      <alignment vertical="top" wrapText="1"/>
      <protection locked="0"/>
    </xf>
    <xf numFmtId="0" fontId="39" fillId="0" borderId="6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34" fillId="2" borderId="14" xfId="0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63" fillId="0" borderId="0" xfId="0" applyFont="1" applyProtection="1">
      <protection locked="0"/>
    </xf>
    <xf numFmtId="0" fontId="58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56" fillId="0" borderId="55" xfId="0" applyFont="1" applyBorder="1" applyAlignment="1">
      <alignment horizontal="center" vertical="center"/>
    </xf>
    <xf numFmtId="49" fontId="56" fillId="0" borderId="55" xfId="0" applyNumberFormat="1" applyFont="1" applyBorder="1" applyAlignment="1">
      <alignment horizontal="left" vertical="center" wrapText="1"/>
    </xf>
    <xf numFmtId="0" fontId="56" fillId="0" borderId="55" xfId="0" applyFont="1" applyBorder="1" applyAlignment="1">
      <alignment horizontal="left" vertical="center" wrapText="1"/>
    </xf>
    <xf numFmtId="0" fontId="56" fillId="0" borderId="55" xfId="0" applyFont="1" applyBorder="1" applyAlignment="1">
      <alignment horizontal="center" vertical="center" wrapText="1"/>
    </xf>
    <xf numFmtId="165" fontId="56" fillId="0" borderId="55" xfId="0" applyNumberFormat="1" applyFont="1" applyBorder="1" applyAlignment="1">
      <alignment vertical="center"/>
    </xf>
    <xf numFmtId="0" fontId="69" fillId="0" borderId="0" xfId="0" applyFont="1" applyAlignment="1">
      <alignment horizontal="left" vertical="center"/>
    </xf>
    <xf numFmtId="0" fontId="70" fillId="0" borderId="0" xfId="0" applyFont="1" applyAlignment="1">
      <alignment horizontal="left" vertical="center" wrapText="1"/>
    </xf>
    <xf numFmtId="0" fontId="64" fillId="0" borderId="0" xfId="0" applyFont="1" applyAlignment="1">
      <alignment horizontal="left" vertical="center"/>
    </xf>
    <xf numFmtId="0" fontId="65" fillId="0" borderId="0" xfId="2" applyFont="1" applyAlignment="1" applyProtection="1">
      <alignment vertical="center" wrapText="1"/>
    </xf>
    <xf numFmtId="0" fontId="66" fillId="0" borderId="55" xfId="0" applyFont="1" applyBorder="1" applyAlignment="1">
      <alignment horizontal="center" vertical="center"/>
    </xf>
    <xf numFmtId="49" fontId="66" fillId="0" borderId="55" xfId="0" applyNumberFormat="1" applyFont="1" applyBorder="1" applyAlignment="1">
      <alignment horizontal="left" vertical="center" wrapText="1"/>
    </xf>
    <xf numFmtId="0" fontId="66" fillId="0" borderId="55" xfId="0" applyFont="1" applyBorder="1" applyAlignment="1">
      <alignment horizontal="left" vertical="center" wrapText="1"/>
    </xf>
    <xf numFmtId="0" fontId="66" fillId="0" borderId="55" xfId="0" applyFont="1" applyBorder="1" applyAlignment="1">
      <alignment horizontal="center" vertical="center" wrapText="1"/>
    </xf>
    <xf numFmtId="165" fontId="66" fillId="0" borderId="55" xfId="0" applyNumberFormat="1" applyFont="1" applyBorder="1" applyAlignment="1">
      <alignment vertical="center"/>
    </xf>
    <xf numFmtId="172" fontId="51" fillId="0" borderId="0" xfId="0" applyNumberFormat="1" applyFont="1" applyAlignment="1">
      <alignment horizontal="left" vertical="center"/>
    </xf>
    <xf numFmtId="4" fontId="53" fillId="0" borderId="0" xfId="0" applyNumberFormat="1" applyFont="1" applyAlignment="1">
      <alignment vertical="center"/>
    </xf>
    <xf numFmtId="4" fontId="55" fillId="8" borderId="73" xfId="0" applyNumberFormat="1" applyFont="1" applyFill="1" applyBorder="1" applyAlignment="1">
      <alignment vertical="center"/>
    </xf>
    <xf numFmtId="0" fontId="49" fillId="0" borderId="79" xfId="0" applyFont="1" applyBorder="1" applyAlignment="1">
      <alignment horizontal="right" vertical="center"/>
    </xf>
    <xf numFmtId="0" fontId="56" fillId="8" borderId="0" xfId="0" applyFont="1" applyFill="1" applyAlignment="1">
      <alignment horizontal="right" vertical="center"/>
    </xf>
    <xf numFmtId="4" fontId="58" fillId="0" borderId="57" xfId="0" applyNumberFormat="1" applyFont="1" applyBorder="1" applyAlignment="1">
      <alignment vertical="center"/>
    </xf>
    <xf numFmtId="4" fontId="59" fillId="0" borderId="57" xfId="0" applyNumberFormat="1" applyFont="1" applyBorder="1" applyAlignment="1">
      <alignment vertical="center"/>
    </xf>
    <xf numFmtId="0" fontId="56" fillId="8" borderId="77" xfId="0" applyFont="1" applyFill="1" applyBorder="1" applyAlignment="1">
      <alignment horizontal="center" vertical="center" wrapText="1"/>
    </xf>
    <xf numFmtId="4" fontId="53" fillId="0" borderId="0" xfId="0" applyNumberFormat="1" applyFont="1"/>
    <xf numFmtId="4" fontId="58" fillId="0" borderId="0" xfId="0" applyNumberFormat="1" applyFont="1"/>
    <xf numFmtId="4" fontId="59" fillId="0" borderId="0" xfId="0" applyNumberFormat="1" applyFont="1"/>
    <xf numFmtId="4" fontId="56" fillId="0" borderId="55" xfId="0" applyNumberFormat="1" applyFont="1" applyBorder="1" applyAlignment="1">
      <alignment vertical="center"/>
    </xf>
    <xf numFmtId="4" fontId="66" fillId="0" borderId="55" xfId="0" applyNumberFormat="1" applyFont="1" applyBorder="1" applyAlignment="1">
      <alignment vertical="center"/>
    </xf>
    <xf numFmtId="49" fontId="13" fillId="0" borderId="37" xfId="0" applyNumberFormat="1" applyFont="1" applyBorder="1" applyAlignment="1">
      <alignment vertical="top" wrapText="1"/>
    </xf>
    <xf numFmtId="49" fontId="13" fillId="0" borderId="16" xfId="0" applyNumberFormat="1" applyFont="1" applyBorder="1" applyAlignment="1">
      <alignment vertical="top" wrapText="1"/>
    </xf>
    <xf numFmtId="0" fontId="3" fillId="0" borderId="25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49" fontId="17" fillId="0" borderId="25" xfId="0" applyNumberFormat="1" applyFont="1" applyBorder="1"/>
    <xf numFmtId="0" fontId="12" fillId="0" borderId="25" xfId="0" applyFont="1" applyBorder="1"/>
    <xf numFmtId="49" fontId="15" fillId="5" borderId="33" xfId="0" applyNumberFormat="1" applyFont="1" applyFill="1" applyBorder="1" applyAlignment="1">
      <alignment wrapText="1"/>
    </xf>
    <xf numFmtId="49" fontId="15" fillId="5" borderId="34" xfId="0" applyNumberFormat="1" applyFont="1" applyFill="1" applyBorder="1" applyAlignment="1">
      <alignment wrapText="1"/>
    </xf>
    <xf numFmtId="0" fontId="12" fillId="5" borderId="35" xfId="0" applyFont="1" applyFill="1" applyBorder="1" applyAlignment="1">
      <alignment wrapText="1"/>
    </xf>
    <xf numFmtId="0" fontId="12" fillId="5" borderId="36" xfId="0" applyFont="1" applyFill="1" applyBorder="1" applyAlignment="1">
      <alignment wrapText="1"/>
    </xf>
    <xf numFmtId="0" fontId="14" fillId="0" borderId="15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17" xfId="0" applyFont="1" applyBorder="1" applyAlignment="1">
      <alignment vertical="top" wrapText="1"/>
    </xf>
    <xf numFmtId="0" fontId="6" fillId="0" borderId="0" xfId="0" applyFont="1" applyProtection="1">
      <protection locked="0"/>
    </xf>
    <xf numFmtId="0" fontId="12" fillId="0" borderId="25" xfId="0" applyFont="1" applyBorder="1" applyProtection="1">
      <protection locked="0"/>
    </xf>
    <xf numFmtId="49" fontId="16" fillId="0" borderId="30" xfId="0" applyNumberFormat="1" applyFont="1" applyBorder="1" applyAlignment="1" applyProtection="1">
      <alignment horizontal="center" vertical="center"/>
      <protection locked="0"/>
    </xf>
    <xf numFmtId="0" fontId="12" fillId="5" borderId="35" xfId="0" applyFont="1" applyFill="1" applyBorder="1" applyAlignment="1" applyProtection="1">
      <alignment wrapText="1"/>
      <protection locked="0"/>
    </xf>
    <xf numFmtId="0" fontId="14" fillId="0" borderId="14" xfId="0" applyFont="1" applyBorder="1" applyAlignment="1" applyProtection="1">
      <alignment vertical="top" wrapText="1"/>
      <protection locked="0"/>
    </xf>
    <xf numFmtId="168" fontId="3" fillId="0" borderId="25" xfId="0" applyNumberFormat="1" applyFont="1" applyBorder="1" applyAlignment="1" applyProtection="1">
      <alignment horizontal="right"/>
      <protection locked="0"/>
    </xf>
    <xf numFmtId="0" fontId="3" fillId="0" borderId="25" xfId="0" applyFont="1" applyBorder="1" applyAlignment="1" applyProtection="1">
      <alignment vertical="top" wrapText="1"/>
      <protection locked="0"/>
    </xf>
    <xf numFmtId="168" fontId="3" fillId="0" borderId="41" xfId="0" applyNumberFormat="1" applyFont="1" applyBorder="1" applyAlignment="1" applyProtection="1">
      <alignment horizontal="right"/>
      <protection locked="0"/>
    </xf>
    <xf numFmtId="168" fontId="3" fillId="0" borderId="44" xfId="0" applyNumberFormat="1" applyFont="1" applyBorder="1" applyAlignment="1" applyProtection="1">
      <alignment horizontal="right"/>
      <protection locked="0"/>
    </xf>
    <xf numFmtId="0" fontId="6" fillId="0" borderId="25" xfId="0" applyFont="1" applyBorder="1" applyProtection="1">
      <protection locked="0"/>
    </xf>
    <xf numFmtId="4" fontId="44" fillId="0" borderId="68" xfId="3" applyNumberFormat="1" applyFont="1" applyBorder="1" applyAlignment="1" applyProtection="1">
      <alignment vertical="top" wrapText="1" readingOrder="1"/>
      <protection locked="0"/>
    </xf>
    <xf numFmtId="4" fontId="29" fillId="0" borderId="68" xfId="0" applyNumberFormat="1" applyFont="1" applyBorder="1" applyProtection="1">
      <protection locked="0"/>
    </xf>
    <xf numFmtId="0" fontId="44" fillId="0" borderId="68" xfId="3" applyFont="1" applyBorder="1" applyAlignment="1">
      <alignment vertical="top" wrapText="1" readingOrder="1"/>
    </xf>
    <xf numFmtId="0" fontId="29" fillId="0" borderId="68" xfId="0" applyFont="1" applyBorder="1"/>
    <xf numFmtId="0" fontId="44" fillId="0" borderId="68" xfId="3" applyFont="1" applyBorder="1" applyAlignment="1">
      <alignment horizontal="right" vertical="top" wrapText="1" readingOrder="1"/>
    </xf>
    <xf numFmtId="170" fontId="44" fillId="0" borderId="68" xfId="3" applyNumberFormat="1" applyFont="1" applyBorder="1" applyAlignment="1">
      <alignment vertical="top" wrapText="1" readingOrder="1"/>
    </xf>
    <xf numFmtId="0" fontId="45" fillId="0" borderId="68" xfId="0" applyFont="1" applyBorder="1" applyAlignment="1">
      <alignment horizontal="right"/>
    </xf>
    <xf numFmtId="0" fontId="45" fillId="0" borderId="68" xfId="0" applyFont="1" applyBorder="1"/>
    <xf numFmtId="0" fontId="44" fillId="0" borderId="68" xfId="3" applyFont="1" applyBorder="1" applyAlignment="1">
      <alignment vertical="top" readingOrder="1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71" fillId="0" borderId="6" xfId="0" applyFont="1" applyBorder="1" applyAlignment="1">
      <alignment wrapText="1"/>
    </xf>
    <xf numFmtId="0" fontId="0" fillId="0" borderId="10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75" fillId="0" borderId="10" xfId="0" applyFont="1" applyBorder="1" applyAlignment="1" applyProtection="1">
      <alignment horizontal="right"/>
      <protection locked="0"/>
    </xf>
    <xf numFmtId="0" fontId="72" fillId="0" borderId="0" xfId="0" applyFont="1" applyProtection="1">
      <protection locked="0"/>
    </xf>
    <xf numFmtId="0" fontId="75" fillId="0" borderId="0" xfId="0" applyFont="1" applyProtection="1">
      <protection locked="0"/>
    </xf>
    <xf numFmtId="0" fontId="24" fillId="0" borderId="6" xfId="0" applyFont="1" applyBorder="1" applyProtection="1">
      <protection locked="0"/>
    </xf>
    <xf numFmtId="0" fontId="21" fillId="0" borderId="0" xfId="0" applyFont="1" applyProtection="1">
      <protection locked="0"/>
    </xf>
    <xf numFmtId="0" fontId="75" fillId="0" borderId="0" xfId="0" applyFont="1" applyAlignment="1" applyProtection="1">
      <alignment vertical="center"/>
      <protection locked="0"/>
    </xf>
    <xf numFmtId="0" fontId="24" fillId="0" borderId="6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72" fillId="0" borderId="0" xfId="0" applyFont="1" applyAlignment="1" applyProtection="1">
      <alignment horizontal="right" vertical="center"/>
      <protection locked="0"/>
    </xf>
    <xf numFmtId="166" fontId="9" fillId="0" borderId="47" xfId="0" applyNumberFormat="1" applyFont="1" applyBorder="1" applyAlignment="1" applyProtection="1">
      <alignment horizontal="center" vertical="center"/>
      <protection locked="0"/>
    </xf>
    <xf numFmtId="166" fontId="4" fillId="0" borderId="0" xfId="0" applyNumberFormat="1" applyFont="1" applyAlignment="1" applyProtection="1">
      <alignment horizontal="left" vertical="top"/>
      <protection locked="0"/>
    </xf>
    <xf numFmtId="166" fontId="4" fillId="0" borderId="25" xfId="0" applyNumberFormat="1" applyFont="1" applyBorder="1" applyAlignment="1" applyProtection="1">
      <alignment vertical="center"/>
      <protection locked="0"/>
    </xf>
    <xf numFmtId="166" fontId="9" fillId="0" borderId="25" xfId="0" applyNumberFormat="1" applyFont="1" applyBorder="1" applyAlignment="1" applyProtection="1">
      <alignment horizontal="right" vertical="center"/>
      <protection locked="0"/>
    </xf>
    <xf numFmtId="0" fontId="77" fillId="0" borderId="0" xfId="2" applyFont="1" applyAlignment="1" applyProtection="1">
      <alignment vertical="center" wrapText="1"/>
    </xf>
    <xf numFmtId="4" fontId="37" fillId="0" borderId="61" xfId="0" applyNumberFormat="1" applyFont="1" applyBorder="1" applyAlignment="1" applyProtection="1">
      <alignment vertical="top" shrinkToFit="1"/>
      <protection locked="0"/>
    </xf>
    <xf numFmtId="4" fontId="37" fillId="0" borderId="64" xfId="0" applyNumberFormat="1" applyFont="1" applyBorder="1" applyAlignment="1" applyProtection="1">
      <alignment vertical="top" shrinkToFit="1"/>
      <protection locked="0"/>
    </xf>
    <xf numFmtId="4" fontId="37" fillId="0" borderId="81" xfId="0" applyNumberFormat="1" applyFont="1" applyBorder="1" applyAlignment="1" applyProtection="1">
      <alignment vertical="top" shrinkToFit="1"/>
      <protection locked="0"/>
    </xf>
    <xf numFmtId="4" fontId="37" fillId="0" borderId="81" xfId="0" applyNumberFormat="1" applyFont="1" applyBorder="1" applyAlignment="1">
      <alignment vertical="top" shrinkToFit="1"/>
    </xf>
    <xf numFmtId="164" fontId="37" fillId="0" borderId="81" xfId="0" applyNumberFormat="1" applyFont="1" applyBorder="1" applyAlignment="1">
      <alignment vertical="top" shrinkToFit="1"/>
    </xf>
    <xf numFmtId="4" fontId="37" fillId="0" borderId="82" xfId="0" applyNumberFormat="1" applyFont="1" applyBorder="1" applyAlignment="1">
      <alignment vertical="top" shrinkToFit="1"/>
    </xf>
    <xf numFmtId="4" fontId="37" fillId="0" borderId="84" xfId="0" applyNumberFormat="1" applyFont="1" applyBorder="1" applyAlignment="1" applyProtection="1">
      <alignment vertical="top" shrinkToFit="1"/>
      <protection locked="0"/>
    </xf>
    <xf numFmtId="4" fontId="37" fillId="0" borderId="84" xfId="0" applyNumberFormat="1" applyFont="1" applyBorder="1" applyAlignment="1">
      <alignment vertical="top" shrinkToFit="1"/>
    </xf>
    <xf numFmtId="164" fontId="37" fillId="0" borderId="84" xfId="0" applyNumberFormat="1" applyFont="1" applyBorder="1" applyAlignment="1">
      <alignment vertical="top" shrinkToFit="1"/>
    </xf>
    <xf numFmtId="4" fontId="37" fillId="0" borderId="85" xfId="0" applyNumberFormat="1" applyFont="1" applyBorder="1" applyAlignment="1">
      <alignment vertical="top" shrinkToFit="1"/>
    </xf>
    <xf numFmtId="0" fontId="37" fillId="0" borderId="63" xfId="0" applyFont="1" applyBorder="1" applyAlignment="1">
      <alignment horizontal="right" vertical="top"/>
    </xf>
    <xf numFmtId="0" fontId="37" fillId="0" borderId="80" xfId="0" applyFont="1" applyBorder="1" applyAlignment="1">
      <alignment vertical="top"/>
    </xf>
    <xf numFmtId="49" fontId="37" fillId="0" borderId="81" xfId="0" applyNumberFormat="1" applyFont="1" applyBorder="1" applyAlignment="1">
      <alignment vertical="top"/>
    </xf>
    <xf numFmtId="49" fontId="37" fillId="0" borderId="81" xfId="0" applyNumberFormat="1" applyFont="1" applyBorder="1" applyAlignment="1">
      <alignment horizontal="left" vertical="top" wrapText="1"/>
    </xf>
    <xf numFmtId="0" fontId="37" fillId="0" borderId="81" xfId="0" applyFont="1" applyBorder="1" applyAlignment="1">
      <alignment horizontal="center" vertical="top" shrinkToFit="1"/>
    </xf>
    <xf numFmtId="0" fontId="37" fillId="0" borderId="83" xfId="0" applyFont="1" applyBorder="1" applyAlignment="1">
      <alignment vertical="top"/>
    </xf>
    <xf numFmtId="49" fontId="37" fillId="0" borderId="84" xfId="0" applyNumberFormat="1" applyFont="1" applyBorder="1" applyAlignment="1">
      <alignment vertical="top"/>
    </xf>
    <xf numFmtId="49" fontId="37" fillId="0" borderId="84" xfId="0" applyNumberFormat="1" applyFont="1" applyBorder="1" applyAlignment="1">
      <alignment horizontal="left" vertical="top" wrapText="1"/>
    </xf>
    <xf numFmtId="0" fontId="37" fillId="0" borderId="84" xfId="0" applyFont="1" applyBorder="1" applyAlignment="1">
      <alignment horizontal="center" vertical="top" shrinkToFit="1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 wrapText="1"/>
    </xf>
    <xf numFmtId="49" fontId="21" fillId="0" borderId="14" xfId="0" applyNumberFormat="1" applyFont="1" applyBorder="1" applyAlignment="1">
      <alignment vertical="center" shrinkToFit="1"/>
    </xf>
    <xf numFmtId="49" fontId="21" fillId="0" borderId="16" xfId="0" applyNumberFormat="1" applyFont="1" applyBorder="1" applyAlignment="1">
      <alignment vertical="center" shrinkToFit="1"/>
    </xf>
    <xf numFmtId="4" fontId="35" fillId="0" borderId="15" xfId="0" applyNumberFormat="1" applyFont="1" applyBorder="1" applyAlignment="1">
      <alignment horizontal="right" vertical="center" indent="1"/>
    </xf>
    <xf numFmtId="4" fontId="35" fillId="0" borderId="17" xfId="0" applyNumberFormat="1" applyFont="1" applyBorder="1" applyAlignment="1">
      <alignment horizontal="right" vertical="center" indent="1"/>
    </xf>
    <xf numFmtId="4" fontId="24" fillId="0" borderId="15" xfId="0" applyNumberFormat="1" applyFont="1" applyBorder="1" applyAlignment="1">
      <alignment horizontal="right" vertical="center" indent="1"/>
    </xf>
    <xf numFmtId="4" fontId="24" fillId="0" borderId="17" xfId="0" applyNumberFormat="1" applyFont="1" applyBorder="1" applyAlignment="1">
      <alignment horizontal="right" vertical="center" indent="1"/>
    </xf>
    <xf numFmtId="0" fontId="21" fillId="0" borderId="6" xfId="0" applyFont="1" applyBorder="1" applyAlignment="1">
      <alignment horizontal="center" wrapText="1"/>
    </xf>
    <xf numFmtId="4" fontId="35" fillId="0" borderId="18" xfId="0" applyNumberFormat="1" applyFont="1" applyBorder="1" applyAlignment="1">
      <alignment horizontal="right" vertical="center"/>
    </xf>
    <xf numFmtId="4" fontId="35" fillId="0" borderId="10" xfId="0" applyNumberFormat="1" applyFont="1" applyBorder="1" applyAlignment="1">
      <alignment horizontal="right" vertical="center"/>
    </xf>
    <xf numFmtId="4" fontId="31" fillId="2" borderId="20" xfId="0" applyNumberFormat="1" applyFont="1" applyFill="1" applyBorder="1" applyAlignment="1">
      <alignment horizontal="right" vertical="center"/>
    </xf>
    <xf numFmtId="2" fontId="31" fillId="2" borderId="20" xfId="0" applyNumberFormat="1" applyFont="1" applyFill="1" applyBorder="1" applyAlignment="1">
      <alignment horizontal="right" vertical="center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0" fillId="0" borderId="5" xfId="0" applyFont="1" applyBorder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3" fillId="0" borderId="8" xfId="0" applyFont="1" applyBorder="1" applyAlignment="1">
      <alignment horizontal="left" vertical="top" wrapText="1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4" fontId="22" fillId="0" borderId="18" xfId="0" applyNumberFormat="1" applyFont="1" applyBorder="1" applyAlignment="1">
      <alignment horizontal="right" vertical="center"/>
    </xf>
    <xf numFmtId="4" fontId="22" fillId="0" borderId="10" xfId="0" applyNumberFormat="1" applyFont="1" applyBorder="1" applyAlignment="1">
      <alignment horizontal="right" vertical="center"/>
    </xf>
    <xf numFmtId="4" fontId="22" fillId="0" borderId="6" xfId="0" applyNumberFormat="1" applyFont="1" applyBorder="1" applyAlignment="1">
      <alignment horizontal="right" vertical="center"/>
    </xf>
    <xf numFmtId="49" fontId="23" fillId="2" borderId="6" xfId="0" applyNumberFormat="1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wrapText="1"/>
    </xf>
    <xf numFmtId="0" fontId="21" fillId="2" borderId="7" xfId="0" applyFont="1" applyFill="1" applyBorder="1" applyAlignment="1">
      <alignment wrapText="1"/>
    </xf>
    <xf numFmtId="0" fontId="20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wrapText="1"/>
    </xf>
    <xf numFmtId="0" fontId="21" fillId="2" borderId="8" xfId="0" applyFont="1" applyFill="1" applyBorder="1" applyAlignment="1">
      <alignment wrapText="1"/>
    </xf>
    <xf numFmtId="1" fontId="21" fillId="0" borderId="10" xfId="0" applyNumberFormat="1" applyFont="1" applyBorder="1" applyAlignment="1">
      <alignment horizontal="right" indent="1"/>
    </xf>
    <xf numFmtId="0" fontId="20" fillId="3" borderId="6" xfId="0" applyFont="1" applyFill="1" applyBorder="1" applyAlignment="1" applyProtection="1">
      <alignment horizontal="left" vertical="center"/>
      <protection locked="0"/>
    </xf>
    <xf numFmtId="0" fontId="21" fillId="0" borderId="10" xfId="0" applyFont="1" applyBorder="1" applyAlignment="1">
      <alignment horizontal="right" indent="1"/>
    </xf>
    <xf numFmtId="0" fontId="21" fillId="0" borderId="11" xfId="0" applyFont="1" applyBorder="1" applyAlignment="1">
      <alignment horizontal="right" indent="1"/>
    </xf>
    <xf numFmtId="4" fontId="35" fillId="0" borderId="16" xfId="0" applyNumberFormat="1" applyFont="1" applyBorder="1" applyAlignment="1">
      <alignment horizontal="right" vertical="center" indent="1"/>
    </xf>
    <xf numFmtId="0" fontId="20" fillId="3" borderId="0" xfId="0" applyFont="1" applyFill="1" applyAlignment="1" applyProtection="1">
      <alignment horizontal="left" vertical="center"/>
      <protection locked="0"/>
    </xf>
    <xf numFmtId="0" fontId="20" fillId="2" borderId="10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20" fillId="3" borderId="10" xfId="0" applyFont="1" applyFill="1" applyBorder="1" applyAlignment="1" applyProtection="1">
      <alignment horizontal="left" vertical="center"/>
      <protection locked="0"/>
    </xf>
    <xf numFmtId="0" fontId="21" fillId="3" borderId="10" xfId="0" applyFont="1" applyFill="1" applyBorder="1" applyAlignment="1" applyProtection="1">
      <alignment horizontal="left" vertical="center"/>
      <protection locked="0"/>
    </xf>
    <xf numFmtId="0" fontId="20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5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/>
    </xf>
    <xf numFmtId="0" fontId="46" fillId="7" borderId="0" xfId="0" applyFont="1" applyFill="1" applyAlignment="1">
      <alignment horizontal="center" vertical="center"/>
    </xf>
    <xf numFmtId="0" fontId="0" fillId="0" borderId="0" xfId="0"/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4" fillId="9" borderId="68" xfId="3" applyFont="1" applyFill="1" applyBorder="1" applyAlignment="1">
      <alignment horizontal="left" vertical="top" wrapText="1" readingOrder="1"/>
    </xf>
    <xf numFmtId="0" fontId="11" fillId="0" borderId="25" xfId="0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49" fontId="21" fillId="0" borderId="14" xfId="0" applyNumberFormat="1" applyFont="1" applyBorder="1" applyAlignment="1">
      <alignment vertical="center" wrapText="1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49" fontId="21" fillId="2" borderId="14" xfId="0" applyNumberFormat="1" applyFont="1" applyFill="1" applyBorder="1" applyAlignment="1">
      <alignment vertical="center"/>
    </xf>
    <xf numFmtId="0" fontId="21" fillId="2" borderId="14" xfId="0" applyFont="1" applyFill="1" applyBorder="1" applyAlignment="1">
      <alignment vertical="center"/>
    </xf>
    <xf numFmtId="0" fontId="21" fillId="2" borderId="16" xfId="0" applyFont="1" applyFill="1" applyBorder="1" applyAlignment="1">
      <alignment vertical="center"/>
    </xf>
    <xf numFmtId="0" fontId="37" fillId="0" borderId="63" xfId="0" applyFont="1" applyFill="1" applyBorder="1" applyAlignment="1">
      <alignment vertical="top"/>
    </xf>
    <xf numFmtId="49" fontId="37" fillId="0" borderId="64" xfId="0" applyNumberFormat="1" applyFont="1" applyFill="1" applyBorder="1" applyAlignment="1">
      <alignment vertical="top"/>
    </xf>
    <xf numFmtId="49" fontId="37" fillId="0" borderId="64" xfId="0" applyNumberFormat="1" applyFont="1" applyFill="1" applyBorder="1" applyAlignment="1">
      <alignment horizontal="left" vertical="top" wrapText="1"/>
    </xf>
    <xf numFmtId="0" fontId="37" fillId="0" borderId="64" xfId="0" applyFont="1" applyFill="1" applyBorder="1" applyAlignment="1">
      <alignment horizontal="center" vertical="top" shrinkToFit="1"/>
    </xf>
    <xf numFmtId="164" fontId="37" fillId="0" borderId="64" xfId="0" applyNumberFormat="1" applyFont="1" applyFill="1" applyBorder="1" applyAlignment="1">
      <alignment vertical="top" shrinkToFit="1"/>
    </xf>
    <xf numFmtId="0" fontId="37" fillId="10" borderId="60" xfId="0" applyFont="1" applyFill="1" applyBorder="1" applyAlignment="1">
      <alignment vertical="top"/>
    </xf>
    <xf numFmtId="49" fontId="37" fillId="10" borderId="61" xfId="0" applyNumberFormat="1" applyFont="1" applyFill="1" applyBorder="1" applyAlignment="1">
      <alignment vertical="top"/>
    </xf>
    <xf numFmtId="49" fontId="37" fillId="10" borderId="61" xfId="0" applyNumberFormat="1" applyFont="1" applyFill="1" applyBorder="1" applyAlignment="1">
      <alignment horizontal="left" vertical="top" wrapText="1"/>
    </xf>
    <xf numFmtId="0" fontId="37" fillId="10" borderId="61" xfId="0" applyFont="1" applyFill="1" applyBorder="1" applyAlignment="1">
      <alignment horizontal="center" vertical="top" shrinkToFit="1"/>
    </xf>
    <xf numFmtId="164" fontId="37" fillId="10" borderId="61" xfId="0" applyNumberFormat="1" applyFont="1" applyFill="1" applyBorder="1" applyAlignment="1">
      <alignment vertical="top" shrinkToFit="1"/>
    </xf>
  </cellXfs>
  <cellStyles count="4">
    <cellStyle name="Hypertextový odkaz" xfId="2" xr:uid="{00000000-0005-0000-0000-000007000000}"/>
    <cellStyle name="Normal" xfId="3" xr:uid="{6D6E998F-9E3D-4588-807C-29A2DC523501}"/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3C7E719C-4979-43E3-9349-13BF89DC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CB193855-3790-4D13-A193-68C7029E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87CC00F7-A5EB-4A21-BBF3-3D3D1E68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58E31C5D-1B4C-4122-9888-F8EB7A8D5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D681BC03-4916-45BC-9378-68BFB8B0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66C66D77-723A-4AAF-9537-3E01E590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68366624-BE9E-4D2C-A43E-A46D86BF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D3C75E8E-8AE5-4F76-826C-03245C8D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AB195EBC-2780-4483-9F41-1FFC6009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179FFBD3-4DCD-459A-8936-249D7C14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FECFEFF3-E8AE-4E51-8CDA-B96730C2E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6048375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9DB6E28C-10DC-48BA-A6A2-36AE6818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B2769A60-34D9-4C25-8A27-029729DF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D9B7C920-642C-49FA-96B5-3A11B792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28</xdr:row>
      <xdr:rowOff>0</xdr:rowOff>
    </xdr:from>
    <xdr:to>
      <xdr:col>2</xdr:col>
      <xdr:colOff>3068955</xdr:colOff>
      <xdr:row>28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5414E27-C269-4A1C-A94D-BBDAC122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28</xdr:row>
      <xdr:rowOff>0</xdr:rowOff>
    </xdr:from>
    <xdr:to>
      <xdr:col>2</xdr:col>
      <xdr:colOff>3068955</xdr:colOff>
      <xdr:row>28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031EEBA9-B19F-47B2-A132-8DF0689C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28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DF638C9E-74BA-43EB-9492-43CABD7F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7C7AB620-5B30-4AD1-9B4D-98B76832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1ED477B6-177A-4594-B9F5-DD3F03C4F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B063DF2A-1E2F-4A3F-BFEC-554DB4E0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528C2BFF-BD46-427D-A391-CD9FB61E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ABE6BE36-85CC-4BAB-AD59-0BE4338A5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47CB0D7A-42CD-4661-B009-67395E66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B7A9A11E-03B0-4992-8BFE-4FF015CB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CC85D60-CC8B-4CED-80E4-647BFCC74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6048375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8B5C4117-3C44-48C5-993B-5EC44975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C3364E6F-C017-4718-831D-DC20D734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28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6C7F63C8-A3BD-401F-9173-CAAFFA6F8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997013501" TargetMode="External"/><Relationship Id="rId18" Type="http://schemas.openxmlformats.org/officeDocument/2006/relationships/hyperlink" Target="https://podminky.urs.cz/item/CS_URS_2023_02/721233112" TargetMode="External"/><Relationship Id="rId26" Type="http://schemas.openxmlformats.org/officeDocument/2006/relationships/hyperlink" Target="https://podminky.urs.cz/item/CS_URS_2023_01/721273153" TargetMode="External"/><Relationship Id="rId39" Type="http://schemas.openxmlformats.org/officeDocument/2006/relationships/hyperlink" Target="https://podminky.urs.cz/item/CS_URS_2023_01/722231143" TargetMode="External"/><Relationship Id="rId21" Type="http://schemas.openxmlformats.org/officeDocument/2006/relationships/hyperlink" Target="https://podminky.urs.cz/item/CS_URS_2022_01/721194105" TargetMode="External"/><Relationship Id="rId34" Type="http://schemas.openxmlformats.org/officeDocument/2006/relationships/hyperlink" Target="https://podminky.urs.cz/item/CS_URS_2023_01/722181231" TargetMode="External"/><Relationship Id="rId42" Type="http://schemas.openxmlformats.org/officeDocument/2006/relationships/hyperlink" Target="https://podminky.urs.cz/item/CS_URS_2023_02/722240104" TargetMode="External"/><Relationship Id="rId47" Type="http://schemas.openxmlformats.org/officeDocument/2006/relationships/hyperlink" Target="https://podminky.urs.cz/item/CS_URS_2023_01/725119125" TargetMode="External"/><Relationship Id="rId50" Type="http://schemas.openxmlformats.org/officeDocument/2006/relationships/hyperlink" Target="https://podminky.urs.cz/item/CS_URS_2023_01/725211602" TargetMode="External"/><Relationship Id="rId55" Type="http://schemas.openxmlformats.org/officeDocument/2006/relationships/hyperlink" Target="https://podminky.urs.cz/item/CS_URS_2023_01/998725102" TargetMode="External"/><Relationship Id="rId7" Type="http://schemas.openxmlformats.org/officeDocument/2006/relationships/hyperlink" Target="https://podminky.urs.cz/item/CS_URS_2023_01/971042341" TargetMode="External"/><Relationship Id="rId2" Type="http://schemas.openxmlformats.org/officeDocument/2006/relationships/hyperlink" Target="https://podminky.urs.cz/item/CS_URS_2023_01/174112102" TargetMode="External"/><Relationship Id="rId16" Type="http://schemas.openxmlformats.org/officeDocument/2006/relationships/hyperlink" Target="https://podminky.urs.cz/item/CS_URS_2023_02/721173315" TargetMode="External"/><Relationship Id="rId29" Type="http://schemas.openxmlformats.org/officeDocument/2006/relationships/hyperlink" Target="https://podminky.urs.cz/item/CS_URS_2023_01/722174022" TargetMode="External"/><Relationship Id="rId11" Type="http://schemas.openxmlformats.org/officeDocument/2006/relationships/hyperlink" Target="https://podminky.urs.cz/item/CS_URS_2023_01/997013154" TargetMode="External"/><Relationship Id="rId24" Type="http://schemas.openxmlformats.org/officeDocument/2006/relationships/hyperlink" Target="https://podminky.urs.cz/item/CS_URS_2023_02/721211421" TargetMode="External"/><Relationship Id="rId32" Type="http://schemas.openxmlformats.org/officeDocument/2006/relationships/hyperlink" Target="https://podminky.urs.cz/item/CS_URS_2023_01/722174025" TargetMode="External"/><Relationship Id="rId37" Type="http://schemas.openxmlformats.org/officeDocument/2006/relationships/hyperlink" Target="https://podminky.urs.cz/item/CS_URS_2023_01/722190401" TargetMode="External"/><Relationship Id="rId40" Type="http://schemas.openxmlformats.org/officeDocument/2006/relationships/hyperlink" Target="https://podminky.urs.cz/item/CS_URS_2023_01/722232064" TargetMode="External"/><Relationship Id="rId45" Type="http://schemas.openxmlformats.org/officeDocument/2006/relationships/hyperlink" Target="https://podminky.urs.cz/item/CS_URS_2023_01/998722102" TargetMode="External"/><Relationship Id="rId53" Type="http://schemas.openxmlformats.org/officeDocument/2006/relationships/hyperlink" Target="https://podminky.urs.cz/item/CS_URS_2023_01/725821325" TargetMode="External"/><Relationship Id="rId58" Type="http://schemas.openxmlformats.org/officeDocument/2006/relationships/printerSettings" Target="../printerSettings/printerSettings11.bin"/><Relationship Id="rId5" Type="http://schemas.openxmlformats.org/officeDocument/2006/relationships/hyperlink" Target="https://podminky.urs.cz/item/CS_URS_2022_01/612321141" TargetMode="External"/><Relationship Id="rId19" Type="http://schemas.openxmlformats.org/officeDocument/2006/relationships/hyperlink" Target="https://podminky.urs.cz/item/CS_URS_2023_01/721174025" TargetMode="External"/><Relationship Id="rId4" Type="http://schemas.openxmlformats.org/officeDocument/2006/relationships/hyperlink" Target="https://podminky.urs.cz/item/CS_URS_2022_01/612135101" TargetMode="External"/><Relationship Id="rId9" Type="http://schemas.openxmlformats.org/officeDocument/2006/relationships/hyperlink" Target="https://podminky.urs.cz/item/CS_URS_2022_01/974031387" TargetMode="External"/><Relationship Id="rId14" Type="http://schemas.openxmlformats.org/officeDocument/2006/relationships/hyperlink" Target="https://podminky.urs.cz/item/CS_URS_2022_01/997013509" TargetMode="External"/><Relationship Id="rId22" Type="http://schemas.openxmlformats.org/officeDocument/2006/relationships/hyperlink" Target="https://podminky.urs.cz/item/CS_URS_2022_01/721194109" TargetMode="External"/><Relationship Id="rId27" Type="http://schemas.openxmlformats.org/officeDocument/2006/relationships/hyperlink" Target="https://podminky.urs.cz/item/CS_URS_2023_01/998721102" TargetMode="External"/><Relationship Id="rId30" Type="http://schemas.openxmlformats.org/officeDocument/2006/relationships/hyperlink" Target="https://podminky.urs.cz/item/CS_URS_2023_01/722174023" TargetMode="External"/><Relationship Id="rId35" Type="http://schemas.openxmlformats.org/officeDocument/2006/relationships/hyperlink" Target="https://podminky.urs.cz/item/CS_URS_2023_01/722181232" TargetMode="External"/><Relationship Id="rId43" Type="http://schemas.openxmlformats.org/officeDocument/2006/relationships/hyperlink" Target="https://podminky.urs.cz/item/CS_URS_2023_02/722240105" TargetMode="External"/><Relationship Id="rId48" Type="http://schemas.openxmlformats.org/officeDocument/2006/relationships/hyperlink" Target="https://podminky.urs.cz/item/CS_URS_2023_01/725119131" TargetMode="External"/><Relationship Id="rId56" Type="http://schemas.openxmlformats.org/officeDocument/2006/relationships/hyperlink" Target="https://podminky.urs.cz/item/CS_URS_2023_01/726131041" TargetMode="External"/><Relationship Id="rId8" Type="http://schemas.openxmlformats.org/officeDocument/2006/relationships/hyperlink" Target="https://podminky.urs.cz/item/CS_URS_2022_01/974031153" TargetMode="External"/><Relationship Id="rId51" Type="http://schemas.openxmlformats.org/officeDocument/2006/relationships/hyperlink" Target="https://podminky.urs.cz/item/CS_URS_2023_01/725319111" TargetMode="External"/><Relationship Id="rId3" Type="http://schemas.openxmlformats.org/officeDocument/2006/relationships/hyperlink" Target="https://podminky.urs.cz/item/CS_URS_2022_01/346244371" TargetMode="External"/><Relationship Id="rId12" Type="http://schemas.openxmlformats.org/officeDocument/2006/relationships/hyperlink" Target="https://podminky.urs.cz/item/CS_URS_2023_01/997013219" TargetMode="External"/><Relationship Id="rId17" Type="http://schemas.openxmlformats.org/officeDocument/2006/relationships/hyperlink" Target="https://podminky.urs.cz/item/CS_URS_2023_01/721173402" TargetMode="External"/><Relationship Id="rId25" Type="http://schemas.openxmlformats.org/officeDocument/2006/relationships/hyperlink" Target="https://podminky.urs.cz/item/CS_URS_2023_02/721273151" TargetMode="External"/><Relationship Id="rId33" Type="http://schemas.openxmlformats.org/officeDocument/2006/relationships/hyperlink" Target="https://podminky.urs.cz/item/CS_URS_2023_02/722174026" TargetMode="External"/><Relationship Id="rId38" Type="http://schemas.openxmlformats.org/officeDocument/2006/relationships/hyperlink" Target="https://podminky.urs.cz/item/CS_URS_2023_01/722190901" TargetMode="External"/><Relationship Id="rId46" Type="http://schemas.openxmlformats.org/officeDocument/2006/relationships/hyperlink" Target="https://podminky.urs.cz/item/CS_URS_2023_01/725111361" TargetMode="External"/><Relationship Id="rId20" Type="http://schemas.openxmlformats.org/officeDocument/2006/relationships/hyperlink" Target="https://podminky.urs.cz/item/CS_URS_2023_01/721174043" TargetMode="External"/><Relationship Id="rId41" Type="http://schemas.openxmlformats.org/officeDocument/2006/relationships/hyperlink" Target="https://podminky.urs.cz/item/CS_URS_2023_02/722240101" TargetMode="External"/><Relationship Id="rId54" Type="http://schemas.openxmlformats.org/officeDocument/2006/relationships/hyperlink" Target="https://podminky.urs.cz/item/CS_URS_2023_01/725822642" TargetMode="External"/><Relationship Id="rId1" Type="http://schemas.openxmlformats.org/officeDocument/2006/relationships/hyperlink" Target="https://podminky.urs.cz/item/CS_URS_2023_01/132212131" TargetMode="External"/><Relationship Id="rId6" Type="http://schemas.openxmlformats.org/officeDocument/2006/relationships/hyperlink" Target="https://podminky.urs.cz/item/CS_URS_2023_01/892241111" TargetMode="External"/><Relationship Id="rId15" Type="http://schemas.openxmlformats.org/officeDocument/2006/relationships/hyperlink" Target="https://podminky.urs.cz/item/CS_URS_2023_01/713491151" TargetMode="External"/><Relationship Id="rId23" Type="http://schemas.openxmlformats.org/officeDocument/2006/relationships/hyperlink" Target="https://podminky.urs.cz/item/CS_URS_2023_02/721212125" TargetMode="External"/><Relationship Id="rId28" Type="http://schemas.openxmlformats.org/officeDocument/2006/relationships/hyperlink" Target="https://podminky.urs.cz/item/CS_URS_2023_02/722130106" TargetMode="External"/><Relationship Id="rId36" Type="http://schemas.openxmlformats.org/officeDocument/2006/relationships/hyperlink" Target="https://podminky.urs.cz/item/CS_URS_2023_02/722181233" TargetMode="External"/><Relationship Id="rId49" Type="http://schemas.openxmlformats.org/officeDocument/2006/relationships/hyperlink" Target="https://podminky.urs.cz/item/CS_URS_2023_01/725121521" TargetMode="External"/><Relationship Id="rId57" Type="http://schemas.openxmlformats.org/officeDocument/2006/relationships/hyperlink" Target="https://podminky.urs.cz/item/CS_URS_2023_01/998726113" TargetMode="External"/><Relationship Id="rId10" Type="http://schemas.openxmlformats.org/officeDocument/2006/relationships/hyperlink" Target="https://podminky.urs.cz/item/CS_URS_2022_01/997002611" TargetMode="External"/><Relationship Id="rId31" Type="http://schemas.openxmlformats.org/officeDocument/2006/relationships/hyperlink" Target="https://podminky.urs.cz/item/CS_URS_2023_01/722174024" TargetMode="External"/><Relationship Id="rId44" Type="http://schemas.openxmlformats.org/officeDocument/2006/relationships/hyperlink" Target="https://podminky.urs.cz/item/CS_URS_2023_02/722250133" TargetMode="External"/><Relationship Id="rId52" Type="http://schemas.openxmlformats.org/officeDocument/2006/relationships/hyperlink" Target="https://podminky.urs.cz/item/CS_URS_2023_01/725331211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72055141" TargetMode="External"/><Relationship Id="rId13" Type="http://schemas.openxmlformats.org/officeDocument/2006/relationships/hyperlink" Target="https://podminky.urs.cz/item/CS_URS_2023_01/751322012" TargetMode="External"/><Relationship Id="rId18" Type="http://schemas.openxmlformats.org/officeDocument/2006/relationships/hyperlink" Target="https://podminky.urs.cz/item/CS_URS_2023_02/751514262" TargetMode="External"/><Relationship Id="rId3" Type="http://schemas.openxmlformats.org/officeDocument/2006/relationships/hyperlink" Target="https://podminky.urs.cz/item/CS_URS_2023_02/971028561" TargetMode="External"/><Relationship Id="rId21" Type="http://schemas.openxmlformats.org/officeDocument/2006/relationships/hyperlink" Target="https://podminky.urs.cz/item/CS_URS_2023_02/751514764" TargetMode="External"/><Relationship Id="rId7" Type="http://schemas.openxmlformats.org/officeDocument/2006/relationships/hyperlink" Target="https://podminky.urs.cz/item/CS_URS_2023_02/971033431" TargetMode="External"/><Relationship Id="rId12" Type="http://schemas.openxmlformats.org/officeDocument/2006/relationships/hyperlink" Target="https://podminky.urs.cz/item/CS_URS_2023_02/751398012" TargetMode="External"/><Relationship Id="rId17" Type="http://schemas.openxmlformats.org/officeDocument/2006/relationships/hyperlink" Target="https://podminky.urs.cz/item/CS_URS_2023_02/751514162" TargetMode="External"/><Relationship Id="rId25" Type="http://schemas.openxmlformats.org/officeDocument/2006/relationships/hyperlink" Target="https://podminky.urs.cz/item/CS_URS_2023_02/751398053" TargetMode="External"/><Relationship Id="rId2" Type="http://schemas.openxmlformats.org/officeDocument/2006/relationships/hyperlink" Target="https://podminky.urs.cz/item/CS_URS_2023_02/971028451" TargetMode="External"/><Relationship Id="rId16" Type="http://schemas.openxmlformats.org/officeDocument/2006/relationships/hyperlink" Target="https://podminky.urs.cz/item/CS_URS_2023_01/751510042" TargetMode="External"/><Relationship Id="rId20" Type="http://schemas.openxmlformats.org/officeDocument/2006/relationships/hyperlink" Target="https://podminky.urs.cz/item/CS_URS_2023_02/751122051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41" TargetMode="External"/><Relationship Id="rId11" Type="http://schemas.openxmlformats.org/officeDocument/2006/relationships/hyperlink" Target="https://podminky.urs.cz/item/CS_URS_2023_02/751133012" TargetMode="External"/><Relationship Id="rId24" Type="http://schemas.openxmlformats.org/officeDocument/2006/relationships/hyperlink" Target="https://podminky.urs.cz/item/CS_URS_2023_02/751510015" TargetMode="External"/><Relationship Id="rId5" Type="http://schemas.openxmlformats.org/officeDocument/2006/relationships/hyperlink" Target="https://podminky.urs.cz/item/CS_URS_2023_02/971033331" TargetMode="External"/><Relationship Id="rId15" Type="http://schemas.openxmlformats.org/officeDocument/2006/relationships/hyperlink" Target="https://podminky.urs.cz/item/CS_URS_2023_02/751398041" TargetMode="External"/><Relationship Id="rId23" Type="http://schemas.openxmlformats.org/officeDocument/2006/relationships/hyperlink" Target="https://podminky.urs.cz/item/CS_URS_2023_02/751791134" TargetMode="External"/><Relationship Id="rId10" Type="http://schemas.openxmlformats.org/officeDocument/2006/relationships/hyperlink" Target="https://podminky.urs.cz/item/CS_URS_2023_01/751111131" TargetMode="External"/><Relationship Id="rId19" Type="http://schemas.openxmlformats.org/officeDocument/2006/relationships/hyperlink" Target="https://podminky.urs.cz/item/CS_URS_2023_02/751514362" TargetMode="External"/><Relationship Id="rId4" Type="http://schemas.openxmlformats.org/officeDocument/2006/relationships/hyperlink" Target="https://podminky.urs.cz/item/CS_URS_2023_01/971033231" TargetMode="External"/><Relationship Id="rId9" Type="http://schemas.openxmlformats.org/officeDocument/2006/relationships/hyperlink" Target="https://podminky.urs.cz/item/CS_URS_2023_02/972055341" TargetMode="External"/><Relationship Id="rId14" Type="http://schemas.openxmlformats.org/officeDocument/2006/relationships/hyperlink" Target="https://podminky.urs.cz/item/CS_URS_2023_02/751344112" TargetMode="External"/><Relationship Id="rId22" Type="http://schemas.openxmlformats.org/officeDocument/2006/relationships/hyperlink" Target="https://podminky.urs.cz/item/CS_URS_2023_02/751514761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E83B-2019-4CF9-A3FC-B806F804BEEA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35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35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35">
      <c r="A4" s="87" t="s">
        <v>72</v>
      </c>
      <c r="B4" s="88"/>
      <c r="C4" s="519"/>
      <c r="D4" s="519"/>
      <c r="E4" s="519"/>
      <c r="F4" s="519"/>
      <c r="G4" s="520"/>
    </row>
    <row r="5" spans="1:7" ht="13.15" thickBot="1" x14ac:dyDescent="0.4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7874-248E-466D-9359-944ABA651866}">
  <sheetPr codeName="Sheet1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35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35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35">
      <c r="A4" s="87" t="s">
        <v>72</v>
      </c>
      <c r="B4" s="88"/>
      <c r="C4" s="519"/>
      <c r="D4" s="519"/>
      <c r="E4" s="519"/>
      <c r="F4" s="519"/>
      <c r="G4" s="520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B2CD-90AB-4E95-BA3A-E18173624847}">
  <sheetPr codeName="List5112">
    <tabColor rgb="FF66FF66"/>
  </sheetPr>
  <dimension ref="A1:K41"/>
  <sheetViews>
    <sheetView showGridLines="0" view="pageBreakPreview" topLeftCell="B1" zoomScale="85" zoomScaleNormal="100" zoomScaleSheetLayoutView="85" workbookViewId="0">
      <selection activeCell="B35" sqref="B35:J35"/>
    </sheetView>
  </sheetViews>
  <sheetFormatPr defaultColWidth="9" defaultRowHeight="12.75" customHeight="1" x14ac:dyDescent="0.35"/>
  <cols>
    <col min="1" max="1" width="8.3984375" style="82" hidden="1" customWidth="1"/>
    <col min="2" max="2" width="13.3984375" style="82" customWidth="1"/>
    <col min="3" max="3" width="7.3984375" style="86" customWidth="1"/>
    <col min="4" max="4" width="22.265625" style="86" customWidth="1"/>
    <col min="5" max="5" width="9.73046875" style="86" customWidth="1"/>
    <col min="6" max="6" width="4.73046875" style="82" customWidth="1"/>
    <col min="7" max="7" width="12.1328125" style="82" customWidth="1"/>
    <col min="8" max="8" width="13" style="82" customWidth="1"/>
    <col min="9" max="9" width="14.59765625" style="82" customWidth="1"/>
    <col min="10" max="10" width="5.59765625" style="82" customWidth="1"/>
    <col min="11" max="11" width="10.73046875" style="82" hidden="1" customWidth="1"/>
    <col min="12" max="13" width="9" style="82"/>
    <col min="14" max="14" width="12.265625" style="82" bestFit="1" customWidth="1"/>
    <col min="15" max="16384" width="9" style="82"/>
  </cols>
  <sheetData>
    <row r="1" spans="1:10" ht="33.75" customHeight="1" x14ac:dyDescent="0.35">
      <c r="A1" s="5" t="s">
        <v>0</v>
      </c>
      <c r="B1" s="537" t="s">
        <v>1</v>
      </c>
      <c r="C1" s="538"/>
      <c r="D1" s="538"/>
      <c r="E1" s="538"/>
      <c r="F1" s="538"/>
      <c r="G1" s="538"/>
      <c r="H1" s="538"/>
      <c r="I1" s="538"/>
      <c r="J1" s="539"/>
    </row>
    <row r="2" spans="1:10" ht="36" customHeight="1" x14ac:dyDescent="0.35">
      <c r="A2" s="6"/>
      <c r="B2" s="7" t="s">
        <v>2</v>
      </c>
      <c r="C2" s="1"/>
      <c r="D2" s="8" t="s">
        <v>3</v>
      </c>
      <c r="E2" s="543" t="s">
        <v>4</v>
      </c>
      <c r="F2" s="544"/>
      <c r="G2" s="544"/>
      <c r="H2" s="544"/>
      <c r="I2" s="544"/>
      <c r="J2" s="545"/>
    </row>
    <row r="3" spans="1:10" ht="27" hidden="1" customHeight="1" x14ac:dyDescent="0.35">
      <c r="A3" s="6"/>
      <c r="B3" s="9"/>
      <c r="C3" s="1"/>
      <c r="D3" s="2"/>
      <c r="E3" s="546"/>
      <c r="F3" s="547"/>
      <c r="G3" s="547"/>
      <c r="H3" s="547"/>
      <c r="I3" s="547"/>
      <c r="J3" s="548"/>
    </row>
    <row r="4" spans="1:10" ht="23.25" customHeight="1" x14ac:dyDescent="0.35">
      <c r="A4" s="6"/>
      <c r="B4" s="10"/>
      <c r="C4" s="11"/>
      <c r="D4" s="12"/>
      <c r="E4" s="555"/>
      <c r="F4" s="555"/>
      <c r="G4" s="555"/>
      <c r="H4" s="555"/>
      <c r="I4" s="555"/>
      <c r="J4" s="556"/>
    </row>
    <row r="5" spans="1:10" ht="24" customHeight="1" x14ac:dyDescent="0.35">
      <c r="A5" s="6"/>
      <c r="B5" s="13" t="s">
        <v>5</v>
      </c>
      <c r="D5" s="559"/>
      <c r="E5" s="560"/>
      <c r="F5" s="560"/>
      <c r="G5" s="560"/>
      <c r="H5" s="14" t="s">
        <v>6</v>
      </c>
      <c r="I5" s="15"/>
      <c r="J5" s="16"/>
    </row>
    <row r="6" spans="1:10" ht="15.75" customHeight="1" x14ac:dyDescent="0.35">
      <c r="A6" s="6"/>
      <c r="B6" s="17"/>
      <c r="C6" s="18"/>
      <c r="D6" s="561"/>
      <c r="E6" s="562"/>
      <c r="F6" s="562"/>
      <c r="G6" s="562"/>
      <c r="H6" s="14" t="s">
        <v>7</v>
      </c>
      <c r="I6" s="15"/>
      <c r="J6" s="16"/>
    </row>
    <row r="7" spans="1:10" ht="24" hidden="1" customHeight="1" x14ac:dyDescent="0.35">
      <c r="A7" s="6"/>
      <c r="B7" s="13" t="s">
        <v>8</v>
      </c>
      <c r="D7" s="19"/>
      <c r="H7" s="14" t="s">
        <v>6</v>
      </c>
      <c r="I7" s="15"/>
      <c r="J7" s="16"/>
    </row>
    <row r="8" spans="1:10" ht="15.75" hidden="1" customHeight="1" x14ac:dyDescent="0.35">
      <c r="A8" s="6"/>
      <c r="B8" s="6"/>
      <c r="D8" s="19"/>
      <c r="H8" s="14" t="s">
        <v>7</v>
      </c>
      <c r="I8" s="15"/>
      <c r="J8" s="16"/>
    </row>
    <row r="9" spans="1:10" ht="15.75" hidden="1" customHeight="1" x14ac:dyDescent="0.35">
      <c r="A9" s="6"/>
      <c r="B9" s="27"/>
      <c r="C9" s="21"/>
      <c r="D9" s="22"/>
      <c r="E9" s="23"/>
      <c r="F9" s="24"/>
      <c r="G9" s="28"/>
      <c r="H9" s="28"/>
      <c r="I9" s="29"/>
      <c r="J9" s="26"/>
    </row>
    <row r="10" spans="1:10" ht="24" customHeight="1" x14ac:dyDescent="0.35">
      <c r="A10" s="6"/>
      <c r="B10" s="13" t="s">
        <v>9</v>
      </c>
      <c r="D10" s="550"/>
      <c r="E10" s="550"/>
      <c r="F10" s="550"/>
      <c r="G10" s="550"/>
      <c r="H10" s="14" t="s">
        <v>6</v>
      </c>
      <c r="I10" s="30"/>
      <c r="J10" s="16"/>
    </row>
    <row r="11" spans="1:10" ht="15.75" customHeight="1" x14ac:dyDescent="0.35">
      <c r="A11" s="6"/>
      <c r="B11" s="17"/>
      <c r="C11" s="18"/>
      <c r="D11" s="554"/>
      <c r="E11" s="554"/>
      <c r="F11" s="554"/>
      <c r="G11" s="554"/>
      <c r="H11" s="14" t="s">
        <v>7</v>
      </c>
      <c r="I11" s="30"/>
      <c r="J11" s="16"/>
    </row>
    <row r="12" spans="1:10" ht="15.75" customHeight="1" x14ac:dyDescent="0.35">
      <c r="A12" s="6"/>
      <c r="B12" s="20"/>
      <c r="C12" s="21"/>
      <c r="D12" s="31"/>
      <c r="E12" s="557"/>
      <c r="F12" s="558"/>
      <c r="G12" s="558"/>
      <c r="H12" s="32"/>
      <c r="I12" s="25"/>
      <c r="J12" s="26"/>
    </row>
    <row r="13" spans="1:10" ht="24" customHeight="1" x14ac:dyDescent="0.35">
      <c r="A13" s="6"/>
      <c r="B13" s="33" t="s">
        <v>10</v>
      </c>
      <c r="C13" s="34"/>
      <c r="D13" s="35"/>
      <c r="E13" s="36"/>
      <c r="F13" s="37"/>
      <c r="G13" s="37"/>
      <c r="H13" s="38"/>
      <c r="I13" s="37"/>
      <c r="J13" s="39"/>
    </row>
    <row r="14" spans="1:10" ht="10.5" customHeight="1" x14ac:dyDescent="0.35">
      <c r="A14" s="6"/>
      <c r="B14" s="27" t="s">
        <v>11</v>
      </c>
      <c r="C14" s="40"/>
      <c r="D14" s="41"/>
      <c r="E14" s="549"/>
      <c r="F14" s="549"/>
      <c r="G14" s="551"/>
      <c r="H14" s="551"/>
      <c r="I14" s="551" t="s">
        <v>12</v>
      </c>
      <c r="J14" s="552"/>
    </row>
    <row r="15" spans="1:10" ht="15.75" customHeight="1" x14ac:dyDescent="0.35">
      <c r="A15" s="42"/>
      <c r="B15" s="43"/>
      <c r="C15" s="44"/>
      <c r="D15" s="45"/>
      <c r="E15" s="4"/>
      <c r="F15" s="3"/>
      <c r="G15" s="4"/>
      <c r="H15" s="3"/>
      <c r="I15" s="523"/>
      <c r="J15" s="524"/>
    </row>
    <row r="16" spans="1:10" ht="15.75" customHeight="1" x14ac:dyDescent="0.35">
      <c r="A16" s="42"/>
      <c r="B16" s="43" t="s">
        <v>1219</v>
      </c>
      <c r="C16" s="44"/>
      <c r="D16" s="45"/>
      <c r="E16" s="4"/>
      <c r="F16" s="3"/>
      <c r="G16" s="4"/>
      <c r="H16" s="3"/>
      <c r="I16" s="523">
        <f>'D.104.01'!G562</f>
        <v>0</v>
      </c>
      <c r="J16" s="524"/>
    </row>
    <row r="17" spans="1:11" ht="15.75" customHeight="1" x14ac:dyDescent="0.35">
      <c r="A17" s="42"/>
      <c r="B17" s="43" t="s">
        <v>1220</v>
      </c>
      <c r="C17" s="44"/>
      <c r="D17" s="45"/>
      <c r="E17" s="4"/>
      <c r="F17" s="3"/>
      <c r="G17" s="4"/>
      <c r="H17" s="3"/>
      <c r="I17" s="523">
        <f>'D.104.04'!J129</f>
        <v>0</v>
      </c>
      <c r="J17" s="524"/>
    </row>
    <row r="18" spans="1:11" ht="15.75" customHeight="1" x14ac:dyDescent="0.35">
      <c r="A18" s="42"/>
      <c r="B18" s="43" t="s">
        <v>1221</v>
      </c>
      <c r="C18" s="44"/>
      <c r="D18" s="45"/>
      <c r="E18" s="4"/>
      <c r="F18" s="3"/>
      <c r="G18" s="4"/>
      <c r="H18" s="3"/>
      <c r="I18" s="523">
        <f>'D.104.05'!G39</f>
        <v>0</v>
      </c>
      <c r="J18" s="524"/>
    </row>
    <row r="19" spans="1:11" ht="15.75" customHeight="1" x14ac:dyDescent="0.35">
      <c r="A19" s="42"/>
      <c r="B19" s="43" t="s">
        <v>1225</v>
      </c>
      <c r="C19" s="44"/>
      <c r="D19" s="45"/>
      <c r="E19" s="4"/>
      <c r="F19" s="3"/>
      <c r="G19" s="4"/>
      <c r="H19" s="3"/>
      <c r="I19" s="523">
        <f>'D.104.06'!G87</f>
        <v>0</v>
      </c>
      <c r="J19" s="524"/>
      <c r="K19" s="82">
        <v>12</v>
      </c>
    </row>
    <row r="20" spans="1:11" ht="15.75" customHeight="1" x14ac:dyDescent="0.35">
      <c r="A20" s="42"/>
      <c r="B20" s="43" t="s">
        <v>1222</v>
      </c>
      <c r="C20" s="44"/>
      <c r="D20" s="45"/>
      <c r="E20" s="4"/>
      <c r="F20" s="3"/>
      <c r="G20" s="4"/>
      <c r="H20" s="3"/>
      <c r="I20" s="523">
        <f>'D.104.07'!G95</f>
        <v>0</v>
      </c>
      <c r="J20" s="524"/>
    </row>
    <row r="21" spans="1:11" ht="15.75" customHeight="1" x14ac:dyDescent="0.35">
      <c r="A21" s="42"/>
      <c r="B21" s="43" t="s">
        <v>1708</v>
      </c>
      <c r="C21" s="44"/>
      <c r="D21" s="45"/>
      <c r="E21" s="4"/>
      <c r="F21" s="3"/>
      <c r="G21" s="4"/>
      <c r="H21" s="3"/>
      <c r="I21" s="523">
        <f>'D.104.08a'!G22</f>
        <v>0</v>
      </c>
      <c r="J21" s="524"/>
      <c r="K21" s="82">
        <v>6</v>
      </c>
    </row>
    <row r="22" spans="1:11" ht="15.75" customHeight="1" x14ac:dyDescent="0.35">
      <c r="A22" s="42"/>
      <c r="B22" s="43" t="s">
        <v>1709</v>
      </c>
      <c r="C22" s="44"/>
      <c r="D22" s="45"/>
      <c r="E22" s="4"/>
      <c r="F22" s="3"/>
      <c r="G22" s="4"/>
      <c r="H22" s="3"/>
      <c r="I22" s="523">
        <f>'D.104.08b'!J121</f>
        <v>0</v>
      </c>
      <c r="J22" s="524"/>
    </row>
    <row r="23" spans="1:11" ht="15.75" customHeight="1" x14ac:dyDescent="0.35">
      <c r="A23" s="42"/>
      <c r="B23" s="43" t="s">
        <v>1224</v>
      </c>
      <c r="C23" s="44"/>
      <c r="D23" s="45"/>
      <c r="E23" s="4"/>
      <c r="F23" s="3"/>
      <c r="G23" s="4"/>
      <c r="H23" s="3"/>
      <c r="I23" s="523">
        <f>'D.104.09'!G30</f>
        <v>0</v>
      </c>
      <c r="J23" s="524"/>
    </row>
    <row r="24" spans="1:11" ht="15.75" customHeight="1" x14ac:dyDescent="0.4">
      <c r="A24" s="42"/>
      <c r="B24" s="207" t="s">
        <v>1706</v>
      </c>
      <c r="C24" s="208"/>
      <c r="D24" s="209"/>
      <c r="E24" s="210"/>
      <c r="F24" s="211"/>
      <c r="G24" s="210"/>
      <c r="H24" s="211"/>
      <c r="I24" s="521">
        <f>SUM(I16:J23)</f>
        <v>0</v>
      </c>
      <c r="J24" s="522"/>
      <c r="K24" s="82">
        <v>56</v>
      </c>
    </row>
    <row r="25" spans="1:11" ht="15.75" customHeight="1" x14ac:dyDescent="0.35">
      <c r="A25" s="42"/>
      <c r="B25" s="43"/>
      <c r="C25" s="44"/>
      <c r="D25" s="45"/>
      <c r="E25" s="4"/>
      <c r="F25" s="3"/>
      <c r="G25" s="4"/>
      <c r="H25" s="3"/>
      <c r="I25" s="523"/>
      <c r="J25" s="524"/>
    </row>
    <row r="26" spans="1:11" ht="15.75" customHeight="1" x14ac:dyDescent="0.35">
      <c r="A26" s="42"/>
      <c r="B26" s="43"/>
      <c r="C26" s="44"/>
      <c r="D26" s="45"/>
      <c r="E26" s="4"/>
      <c r="F26" s="3"/>
      <c r="G26" s="4"/>
      <c r="H26" s="3"/>
      <c r="I26" s="4"/>
      <c r="J26" s="353"/>
    </row>
    <row r="27" spans="1:11" ht="15.75" customHeight="1" x14ac:dyDescent="0.4">
      <c r="A27" s="6"/>
      <c r="B27" s="207" t="s">
        <v>12</v>
      </c>
      <c r="C27" s="208"/>
      <c r="D27" s="209"/>
      <c r="E27" s="521"/>
      <c r="F27" s="553"/>
      <c r="G27" s="521"/>
      <c r="H27" s="553"/>
      <c r="I27" s="521">
        <f>I24</f>
        <v>0</v>
      </c>
      <c r="J27" s="522"/>
    </row>
    <row r="28" spans="1:11" ht="15.75" customHeight="1" x14ac:dyDescent="0.35">
      <c r="A28" s="6"/>
      <c r="B28" s="206" t="s">
        <v>15</v>
      </c>
      <c r="C28" s="44"/>
      <c r="D28" s="45"/>
      <c r="E28" s="46"/>
      <c r="F28" s="47"/>
      <c r="G28" s="48"/>
      <c r="H28" s="48"/>
      <c r="I28" s="48"/>
      <c r="J28" s="49"/>
    </row>
    <row r="29" spans="1:11" ht="15.75" customHeight="1" x14ac:dyDescent="0.35">
      <c r="A29" s="6"/>
      <c r="B29" s="200" t="s">
        <v>1218</v>
      </c>
      <c r="C29" s="201"/>
      <c r="D29" s="202"/>
      <c r="E29" s="203">
        <v>21</v>
      </c>
      <c r="F29" s="204" t="s">
        <v>16</v>
      </c>
      <c r="G29" s="526">
        <f>I27</f>
        <v>0</v>
      </c>
      <c r="H29" s="527"/>
      <c r="I29" s="527"/>
      <c r="J29" s="205" t="s">
        <v>20</v>
      </c>
    </row>
    <row r="30" spans="1:11" ht="15.75" customHeight="1" x14ac:dyDescent="0.35">
      <c r="A30" s="6"/>
      <c r="B30" s="50" t="s">
        <v>17</v>
      </c>
      <c r="C30" s="51"/>
      <c r="D30" s="41"/>
      <c r="E30" s="52">
        <v>21</v>
      </c>
      <c r="F30" s="53" t="s">
        <v>16</v>
      </c>
      <c r="G30" s="540">
        <f>G29*0.21</f>
        <v>0</v>
      </c>
      <c r="H30" s="541"/>
      <c r="I30" s="541"/>
      <c r="J30" s="54" t="s">
        <v>20</v>
      </c>
    </row>
    <row r="31" spans="1:11" ht="15.75" customHeight="1" thickBot="1" x14ac:dyDescent="0.4">
      <c r="A31" s="6" t="e">
        <f>ZakladDPHSni+ZakladDPHZakl</f>
        <v>#REF!</v>
      </c>
      <c r="B31" s="13"/>
      <c r="C31" s="55"/>
      <c r="D31" s="56"/>
      <c r="E31" s="55"/>
      <c r="F31" s="57"/>
      <c r="G31" s="542"/>
      <c r="H31" s="542"/>
      <c r="I31" s="542"/>
      <c r="J31" s="58"/>
    </row>
    <row r="32" spans="1:11" ht="27.75" customHeight="1" thickBot="1" x14ac:dyDescent="0.4">
      <c r="A32" s="6" t="e">
        <f>(A31-INT(A31))*100</f>
        <v>#REF!</v>
      </c>
      <c r="B32" s="59" t="s">
        <v>18</v>
      </c>
      <c r="C32" s="60"/>
      <c r="D32" s="60"/>
      <c r="E32" s="61"/>
      <c r="F32" s="62"/>
      <c r="G32" s="528">
        <f>G29</f>
        <v>0</v>
      </c>
      <c r="H32" s="529"/>
      <c r="I32" s="529"/>
      <c r="J32" s="63" t="s">
        <v>20</v>
      </c>
    </row>
    <row r="33" spans="1:10" ht="27.75" customHeight="1" thickBot="1" x14ac:dyDescent="0.4">
      <c r="A33" s="6"/>
      <c r="B33" s="59" t="s">
        <v>19</v>
      </c>
      <c r="C33" s="64"/>
      <c r="D33" s="64"/>
      <c r="E33" s="64"/>
      <c r="F33" s="65"/>
      <c r="G33" s="528">
        <f>G30+G29</f>
        <v>0</v>
      </c>
      <c r="H33" s="528"/>
      <c r="I33" s="528"/>
      <c r="J33" s="63" t="s">
        <v>20</v>
      </c>
    </row>
    <row r="34" spans="1:10" ht="12.75" customHeight="1" x14ac:dyDescent="0.35">
      <c r="A34" s="6"/>
      <c r="B34" s="6"/>
      <c r="J34" s="66"/>
    </row>
    <row r="35" spans="1:10" ht="30" customHeight="1" x14ac:dyDescent="0.35">
      <c r="A35" s="6"/>
      <c r="B35" s="534"/>
      <c r="C35" s="535"/>
      <c r="D35" s="535"/>
      <c r="E35" s="535"/>
      <c r="F35" s="535"/>
      <c r="G35" s="535"/>
      <c r="H35" s="535"/>
      <c r="I35" s="535"/>
      <c r="J35" s="536"/>
    </row>
    <row r="36" spans="1:10" ht="18.75" customHeight="1" x14ac:dyDescent="0.35">
      <c r="A36" s="6"/>
      <c r="B36" s="67"/>
      <c r="C36" s="68" t="s">
        <v>21</v>
      </c>
      <c r="D36" s="69"/>
      <c r="E36" s="69"/>
      <c r="F36" s="70" t="s">
        <v>22</v>
      </c>
      <c r="G36" s="71"/>
      <c r="H36" s="72"/>
      <c r="I36" s="71"/>
      <c r="J36" s="66"/>
    </row>
    <row r="37" spans="1:10" ht="47.25" customHeight="1" x14ac:dyDescent="0.35">
      <c r="A37" s="6"/>
      <c r="B37" s="6"/>
      <c r="J37" s="66"/>
    </row>
    <row r="38" spans="1:10" s="73" customFormat="1" ht="18.75" customHeight="1" x14ac:dyDescent="0.4">
      <c r="A38" s="74"/>
      <c r="B38" s="74"/>
      <c r="C38" s="75"/>
      <c r="D38" s="530"/>
      <c r="E38" s="531"/>
      <c r="G38" s="532"/>
      <c r="H38" s="533"/>
      <c r="I38" s="533"/>
      <c r="J38" s="76"/>
    </row>
    <row r="39" spans="1:10" ht="12.75" customHeight="1" x14ac:dyDescent="0.35">
      <c r="A39" s="6"/>
      <c r="B39" s="6"/>
      <c r="D39" s="525" t="s">
        <v>23</v>
      </c>
      <c r="E39" s="525"/>
      <c r="H39" s="77" t="s">
        <v>24</v>
      </c>
      <c r="J39" s="66"/>
    </row>
    <row r="40" spans="1:10" ht="13.5" customHeight="1" thickBot="1" x14ac:dyDescent="0.4">
      <c r="A40" s="78"/>
      <c r="B40" s="78"/>
      <c r="C40" s="79"/>
      <c r="D40" s="79"/>
      <c r="E40" s="79"/>
      <c r="F40" s="80"/>
      <c r="G40" s="80"/>
      <c r="H40" s="80"/>
      <c r="I40" s="80"/>
      <c r="J40" s="81"/>
    </row>
    <row r="41" spans="1:10" x14ac:dyDescent="0.35">
      <c r="F41" s="84"/>
      <c r="G41" s="84"/>
      <c r="H41" s="84"/>
      <c r="I41" s="84"/>
      <c r="J41" s="85"/>
    </row>
  </sheetData>
  <sheetProtection algorithmName="SHA-512" hashValue="wssXaBfSQOb8R6Zw7rD5PH09jz/wCUagMKzbGyJvUr1n5UJxf25cTNitqvIXlFu6bxsxaCIlVFa6WeYg8Kl1dA==" saltValue="Y5FVeNaK4Ez80URJAyBgcA==" spinCount="100000" sheet="1" formatRows="0"/>
  <mergeCells count="35">
    <mergeCell ref="B1:J1"/>
    <mergeCell ref="G30:I30"/>
    <mergeCell ref="G31:I31"/>
    <mergeCell ref="E2:J2"/>
    <mergeCell ref="E3:J3"/>
    <mergeCell ref="E14:F14"/>
    <mergeCell ref="D10:G10"/>
    <mergeCell ref="G14:H14"/>
    <mergeCell ref="I14:J14"/>
    <mergeCell ref="E27:F27"/>
    <mergeCell ref="G27:H27"/>
    <mergeCell ref="D11:G11"/>
    <mergeCell ref="E4:J4"/>
    <mergeCell ref="E12:G12"/>
    <mergeCell ref="D5:G5"/>
    <mergeCell ref="D6:G6"/>
    <mergeCell ref="D39:E39"/>
    <mergeCell ref="G29:I29"/>
    <mergeCell ref="I27:J27"/>
    <mergeCell ref="G33:I33"/>
    <mergeCell ref="G32:I32"/>
    <mergeCell ref="D38:E38"/>
    <mergeCell ref="G38:I38"/>
    <mergeCell ref="B35:J35"/>
    <mergeCell ref="I15:J15"/>
    <mergeCell ref="I17:J17"/>
    <mergeCell ref="I18:J18"/>
    <mergeCell ref="I20:J20"/>
    <mergeCell ref="I21:J21"/>
    <mergeCell ref="I19:J19"/>
    <mergeCell ref="I24:J24"/>
    <mergeCell ref="I25:J25"/>
    <mergeCell ref="I22:J22"/>
    <mergeCell ref="I23:J23"/>
    <mergeCell ref="I16:J16"/>
  </mergeCells>
  <pageMargins left="0.39370078740157483" right="0.19685039370078741" top="0.59055118110236227" bottom="0.39370078740157483" header="0" footer="0.19685039370078741"/>
  <pageSetup paperSize="9" scale="97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41F1-7A84-4A86-A958-56F8558B3177}">
  <sheetPr codeName="Sheet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35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35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35">
      <c r="A4" s="87" t="s">
        <v>72</v>
      </c>
      <c r="B4" s="88"/>
      <c r="C4" s="519"/>
      <c r="D4" s="519"/>
      <c r="E4" s="519"/>
      <c r="F4" s="519"/>
      <c r="G4" s="520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7A9B-E401-417E-B741-97FAFFC15580}">
  <sheetPr codeName="Sheet1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35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35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35">
      <c r="A4" s="87" t="s">
        <v>72</v>
      </c>
      <c r="B4" s="88"/>
      <c r="C4" s="519"/>
      <c r="D4" s="519"/>
      <c r="E4" s="519"/>
      <c r="F4" s="519"/>
      <c r="G4" s="520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BE96-441D-4729-859A-41DBE1D671DE}">
  <sheetPr codeName="Sheet1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35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35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35">
      <c r="A4" s="87" t="s">
        <v>72</v>
      </c>
      <c r="B4" s="88"/>
      <c r="C4" s="519"/>
      <c r="D4" s="519"/>
      <c r="E4" s="519"/>
      <c r="F4" s="519"/>
      <c r="G4" s="520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0B38-D086-4AEF-A49D-5FDA2D9627DF}">
  <sheetPr codeName="Sheet2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35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35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35">
      <c r="A4" s="87" t="s">
        <v>72</v>
      </c>
      <c r="B4" s="88"/>
      <c r="C4" s="519"/>
      <c r="D4" s="519"/>
      <c r="E4" s="519"/>
      <c r="F4" s="519"/>
      <c r="G4" s="520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2C390-AA58-4EAA-B41E-CE0BC408A563}">
  <sheetPr codeName="Sheet24">
    <outlinePr summaryBelow="0"/>
  </sheetPr>
  <dimension ref="A1:BH5005"/>
  <sheetViews>
    <sheetView tabSelected="1" zoomScale="85" zoomScaleNormal="85" workbookViewId="0">
      <pane ySplit="1" topLeftCell="A235" activePane="bottomLeft" state="frozen"/>
      <selection pane="bottomLeft" activeCell="C254" sqref="C254"/>
    </sheetView>
  </sheetViews>
  <sheetFormatPr defaultRowHeight="12.75" customHeight="1" outlineLevelRow="3" x14ac:dyDescent="0.35"/>
  <cols>
    <col min="1" max="1" width="4.265625" customWidth="1"/>
    <col min="2" max="2" width="12.59765625" style="213" customWidth="1"/>
    <col min="3" max="3" width="63.265625" style="213" customWidth="1"/>
    <col min="4" max="4" width="4.86328125" customWidth="1"/>
    <col min="5" max="5" width="10.59765625" customWidth="1"/>
    <col min="6" max="6" width="9.86328125" style="405" customWidth="1"/>
    <col min="7" max="7" width="12.73046875" customWidth="1"/>
    <col min="8" max="11" width="0" hidden="1" customWidth="1"/>
    <col min="14" max="17" width="0" hidden="1" customWidth="1"/>
    <col min="18" max="18" width="6.86328125" customWidth="1"/>
    <col min="20" max="20" width="8.3984375" customWidth="1"/>
    <col min="21" max="25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401" t="s">
        <v>81</v>
      </c>
      <c r="B1" s="401"/>
      <c r="C1" s="401"/>
      <c r="D1" s="401"/>
      <c r="E1" s="401"/>
      <c r="F1" s="402"/>
      <c r="G1" s="401"/>
      <c r="AG1" t="s">
        <v>82</v>
      </c>
    </row>
    <row r="2" spans="1:60" ht="24.95" customHeight="1" x14ac:dyDescent="0.35">
      <c r="A2" s="262" t="s">
        <v>70</v>
      </c>
      <c r="B2" s="212" t="s">
        <v>3</v>
      </c>
      <c r="C2" s="212" t="s">
        <v>4</v>
      </c>
      <c r="D2" s="394"/>
      <c r="E2" s="394"/>
      <c r="F2" s="403"/>
      <c r="G2" s="395"/>
      <c r="AG2" t="s">
        <v>83</v>
      </c>
    </row>
    <row r="3" spans="1:60" ht="24.95" customHeight="1" x14ac:dyDescent="0.35">
      <c r="A3" s="262" t="s">
        <v>71</v>
      </c>
      <c r="B3" s="212" t="s">
        <v>27</v>
      </c>
      <c r="C3" s="212" t="s">
        <v>28</v>
      </c>
      <c r="D3" s="394"/>
      <c r="E3" s="394"/>
      <c r="F3" s="403"/>
      <c r="G3" s="395"/>
      <c r="AC3" s="213" t="s">
        <v>83</v>
      </c>
      <c r="AG3" t="s">
        <v>84</v>
      </c>
    </row>
    <row r="4" spans="1:60" ht="24.95" customHeight="1" x14ac:dyDescent="0.35">
      <c r="A4" s="263" t="s">
        <v>72</v>
      </c>
      <c r="B4" s="214" t="s">
        <v>29</v>
      </c>
      <c r="C4" s="214" t="s">
        <v>26</v>
      </c>
      <c r="D4" s="396"/>
      <c r="E4" s="396"/>
      <c r="F4" s="404"/>
      <c r="G4" s="397"/>
      <c r="AG4" t="s">
        <v>85</v>
      </c>
    </row>
    <row r="5" spans="1:60" x14ac:dyDescent="0.35">
      <c r="D5" s="215"/>
    </row>
    <row r="6" spans="1:60" ht="38.25" x14ac:dyDescent="0.35">
      <c r="A6" s="264" t="s">
        <v>73</v>
      </c>
      <c r="B6" s="265" t="s">
        <v>74</v>
      </c>
      <c r="C6" s="265" t="s">
        <v>75</v>
      </c>
      <c r="D6" s="266" t="s">
        <v>76</v>
      </c>
      <c r="E6" s="264" t="s">
        <v>77</v>
      </c>
      <c r="F6" s="406" t="s">
        <v>78</v>
      </c>
      <c r="G6" s="264" t="s">
        <v>12</v>
      </c>
      <c r="H6" s="268" t="s">
        <v>86</v>
      </c>
      <c r="I6" s="268" t="s">
        <v>87</v>
      </c>
      <c r="J6" s="268" t="s">
        <v>88</v>
      </c>
      <c r="K6" s="268" t="s">
        <v>89</v>
      </c>
      <c r="L6" s="268" t="s">
        <v>90</v>
      </c>
      <c r="M6" s="268" t="s">
        <v>91</v>
      </c>
      <c r="N6" s="268" t="s">
        <v>92</v>
      </c>
      <c r="O6" s="268" t="s">
        <v>93</v>
      </c>
      <c r="P6" s="268" t="s">
        <v>94</v>
      </c>
      <c r="Q6" s="268" t="s">
        <v>95</v>
      </c>
      <c r="R6" s="268" t="s">
        <v>96</v>
      </c>
      <c r="S6" s="268" t="s">
        <v>97</v>
      </c>
      <c r="T6" s="268" t="s">
        <v>98</v>
      </c>
      <c r="U6" s="268" t="s">
        <v>99</v>
      </c>
      <c r="V6" s="268" t="s">
        <v>100</v>
      </c>
      <c r="W6" s="268" t="s">
        <v>101</v>
      </c>
      <c r="X6" s="268" t="s">
        <v>102</v>
      </c>
      <c r="Y6" s="268" t="s">
        <v>103</v>
      </c>
    </row>
    <row r="7" spans="1:60" ht="12.75" hidden="1" customHeight="1" x14ac:dyDescent="0.35">
      <c r="A7" s="216"/>
      <c r="B7" s="217"/>
      <c r="C7" s="217"/>
      <c r="D7" s="218"/>
      <c r="E7" s="219"/>
      <c r="F7" s="407"/>
      <c r="G7" s="220"/>
      <c r="H7" s="220"/>
      <c r="I7" s="220"/>
      <c r="J7" s="220"/>
      <c r="K7" s="220"/>
      <c r="L7" s="220"/>
      <c r="M7" s="220"/>
      <c r="N7" s="219"/>
      <c r="O7" s="219"/>
      <c r="P7" s="219"/>
      <c r="Q7" s="219"/>
      <c r="R7" s="220"/>
      <c r="S7" s="220"/>
      <c r="T7" s="220"/>
      <c r="U7" s="220"/>
      <c r="V7" s="220"/>
      <c r="W7" s="220"/>
      <c r="X7" s="220"/>
      <c r="Y7" s="220"/>
    </row>
    <row r="8" spans="1:60" ht="13.15" x14ac:dyDescent="0.35">
      <c r="A8" s="252" t="s">
        <v>104</v>
      </c>
      <c r="B8" s="221" t="s">
        <v>30</v>
      </c>
      <c r="C8" s="222" t="s">
        <v>31</v>
      </c>
      <c r="D8" s="223"/>
      <c r="E8" s="224"/>
      <c r="F8" s="408"/>
      <c r="G8" s="225">
        <f>SUMIF(AG9:AG18,"&lt;&gt;NOR",G9:G18)</f>
        <v>0</v>
      </c>
      <c r="H8" s="225"/>
      <c r="I8" s="225">
        <f>SUM(I9:I18)</f>
        <v>0</v>
      </c>
      <c r="J8" s="225"/>
      <c r="K8" s="225">
        <f>SUM(K9:K18)</f>
        <v>507830.12</v>
      </c>
      <c r="L8" s="225"/>
      <c r="M8" s="225">
        <f>SUM(M9:M18)</f>
        <v>0</v>
      </c>
      <c r="N8" s="224"/>
      <c r="O8" s="224">
        <f>SUM(O9:O18)</f>
        <v>0</v>
      </c>
      <c r="P8" s="224"/>
      <c r="Q8" s="224">
        <f>SUM(Q9:Q18)</f>
        <v>0</v>
      </c>
      <c r="R8" s="225"/>
      <c r="S8" s="225"/>
      <c r="T8" s="226"/>
      <c r="U8" s="227"/>
      <c r="V8" s="227">
        <f>SUM(V9:V18)</f>
        <v>119.97999999999999</v>
      </c>
      <c r="W8" s="227"/>
      <c r="X8" s="227"/>
      <c r="Y8" s="227"/>
      <c r="AG8" t="s">
        <v>105</v>
      </c>
    </row>
    <row r="9" spans="1:60" outlineLevel="1" x14ac:dyDescent="0.35">
      <c r="A9" s="228">
        <v>1</v>
      </c>
      <c r="B9" s="229" t="s">
        <v>707</v>
      </c>
      <c r="C9" s="230" t="s">
        <v>708</v>
      </c>
      <c r="D9" s="231" t="s">
        <v>106</v>
      </c>
      <c r="E9" s="232">
        <v>665.89</v>
      </c>
      <c r="F9" s="233"/>
      <c r="G9" s="234">
        <f>ROUND(E9*F9,2)</f>
        <v>0</v>
      </c>
      <c r="H9" s="233">
        <v>0</v>
      </c>
      <c r="I9" s="234">
        <f>ROUND(E9*H9,2)</f>
        <v>0</v>
      </c>
      <c r="J9" s="233">
        <v>138</v>
      </c>
      <c r="K9" s="234">
        <f>ROUND(E9*J9,2)</f>
        <v>91892.82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107</v>
      </c>
      <c r="S9" s="234" t="s">
        <v>108</v>
      </c>
      <c r="T9" s="235" t="s">
        <v>108</v>
      </c>
      <c r="U9" s="236">
        <v>0.106</v>
      </c>
      <c r="V9" s="236">
        <f>ROUND(E9*U9,2)</f>
        <v>70.58</v>
      </c>
      <c r="W9" s="236"/>
      <c r="X9" s="236" t="s">
        <v>109</v>
      </c>
      <c r="Y9" s="236" t="s">
        <v>110</v>
      </c>
      <c r="Z9" s="237"/>
      <c r="AA9" s="237"/>
      <c r="AB9" s="237"/>
      <c r="AC9" s="237"/>
      <c r="AD9" s="237"/>
      <c r="AE9" s="237"/>
      <c r="AF9" s="237"/>
      <c r="AG9" s="237" t="s">
        <v>111</v>
      </c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</row>
    <row r="10" spans="1:60" ht="33.75" customHeight="1" outlineLevel="2" x14ac:dyDescent="0.35">
      <c r="A10" s="238"/>
      <c r="B10" s="239"/>
      <c r="C10" s="393" t="s">
        <v>709</v>
      </c>
      <c r="D10" s="393"/>
      <c r="E10" s="393"/>
      <c r="F10" s="409"/>
      <c r="G10" s="393"/>
      <c r="H10" s="236"/>
      <c r="I10" s="236"/>
      <c r="J10" s="236"/>
      <c r="K10" s="236"/>
      <c r="L10" s="236"/>
      <c r="M10" s="236"/>
      <c r="N10" s="240"/>
      <c r="O10" s="240"/>
      <c r="P10" s="240"/>
      <c r="Q10" s="240"/>
      <c r="R10" s="236"/>
      <c r="S10" s="236"/>
      <c r="T10" s="236"/>
      <c r="U10" s="236"/>
      <c r="V10" s="236"/>
      <c r="W10" s="236"/>
      <c r="X10" s="236"/>
      <c r="Y10" s="236"/>
      <c r="Z10" s="237"/>
      <c r="AA10" s="237"/>
      <c r="AB10" s="237"/>
      <c r="AC10" s="237"/>
      <c r="AD10" s="237"/>
      <c r="AE10" s="237"/>
      <c r="AF10" s="237"/>
      <c r="AG10" s="237" t="s">
        <v>112</v>
      </c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53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37"/>
      <c r="BC10" s="237"/>
      <c r="BD10" s="237"/>
      <c r="BE10" s="237"/>
      <c r="BF10" s="237"/>
      <c r="BG10" s="237"/>
      <c r="BH10" s="237"/>
    </row>
    <row r="11" spans="1:60" outlineLevel="1" x14ac:dyDescent="0.35">
      <c r="A11" s="228">
        <v>2</v>
      </c>
      <c r="B11" s="229" t="s">
        <v>113</v>
      </c>
      <c r="C11" s="230" t="s">
        <v>114</v>
      </c>
      <c r="D11" s="231" t="s">
        <v>106</v>
      </c>
      <c r="E11" s="232">
        <v>467.61</v>
      </c>
      <c r="F11" s="233"/>
      <c r="G11" s="234">
        <f>ROUND(E11*F11,2)</f>
        <v>0</v>
      </c>
      <c r="H11" s="233">
        <v>0</v>
      </c>
      <c r="I11" s="234">
        <f>ROUND(E11*H11,2)</f>
        <v>0</v>
      </c>
      <c r="J11" s="233">
        <v>296</v>
      </c>
      <c r="K11" s="234">
        <f>ROUND(E11*J11,2)</f>
        <v>138412.56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 t="s">
        <v>107</v>
      </c>
      <c r="S11" s="234" t="s">
        <v>108</v>
      </c>
      <c r="T11" s="235" t="s">
        <v>108</v>
      </c>
      <c r="U11" s="236">
        <v>1.0999999999999999E-2</v>
      </c>
      <c r="V11" s="236">
        <f>ROUND(E11*U11,2)</f>
        <v>5.14</v>
      </c>
      <c r="W11" s="236"/>
      <c r="X11" s="236" t="s">
        <v>109</v>
      </c>
      <c r="Y11" s="236" t="s">
        <v>110</v>
      </c>
      <c r="Z11" s="237"/>
      <c r="AA11" s="237"/>
      <c r="AB11" s="237"/>
      <c r="AC11" s="237"/>
      <c r="AD11" s="237"/>
      <c r="AE11" s="237"/>
      <c r="AF11" s="237"/>
      <c r="AG11" s="237" t="s">
        <v>115</v>
      </c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</row>
    <row r="12" spans="1:60" ht="12.75" customHeight="1" outlineLevel="2" x14ac:dyDescent="0.35">
      <c r="A12" s="238"/>
      <c r="B12" s="239"/>
      <c r="C12" s="393" t="s">
        <v>116</v>
      </c>
      <c r="D12" s="393"/>
      <c r="E12" s="393"/>
      <c r="F12" s="409"/>
      <c r="G12" s="393"/>
      <c r="H12" s="236"/>
      <c r="I12" s="236"/>
      <c r="J12" s="236"/>
      <c r="K12" s="236"/>
      <c r="L12" s="236"/>
      <c r="M12" s="236"/>
      <c r="N12" s="240"/>
      <c r="O12" s="240"/>
      <c r="P12" s="240"/>
      <c r="Q12" s="240"/>
      <c r="R12" s="236"/>
      <c r="S12" s="236"/>
      <c r="T12" s="236"/>
      <c r="U12" s="236"/>
      <c r="V12" s="236"/>
      <c r="W12" s="236"/>
      <c r="X12" s="236"/>
      <c r="Y12" s="236"/>
      <c r="Z12" s="237"/>
      <c r="AA12" s="237"/>
      <c r="AB12" s="237"/>
      <c r="AC12" s="237"/>
      <c r="AD12" s="237"/>
      <c r="AE12" s="237"/>
      <c r="AF12" s="237"/>
      <c r="AG12" s="237" t="s">
        <v>112</v>
      </c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</row>
    <row r="13" spans="1:60" outlineLevel="2" x14ac:dyDescent="0.35">
      <c r="A13" s="238"/>
      <c r="B13" s="239"/>
      <c r="C13" s="241" t="s">
        <v>710</v>
      </c>
      <c r="D13" s="242"/>
      <c r="E13" s="243">
        <v>467.61</v>
      </c>
      <c r="F13" s="410"/>
      <c r="G13" s="236"/>
      <c r="H13" s="236"/>
      <c r="I13" s="236"/>
      <c r="J13" s="236"/>
      <c r="K13" s="236"/>
      <c r="L13" s="236"/>
      <c r="M13" s="236"/>
      <c r="N13" s="240"/>
      <c r="O13" s="240"/>
      <c r="P13" s="240"/>
      <c r="Q13" s="240"/>
      <c r="R13" s="236"/>
      <c r="S13" s="236"/>
      <c r="T13" s="236"/>
      <c r="U13" s="236"/>
      <c r="V13" s="236"/>
      <c r="W13" s="236"/>
      <c r="X13" s="236"/>
      <c r="Y13" s="236"/>
      <c r="Z13" s="237"/>
      <c r="AA13" s="237"/>
      <c r="AB13" s="237"/>
      <c r="AC13" s="237"/>
      <c r="AD13" s="237"/>
      <c r="AE13" s="237"/>
      <c r="AF13" s="237"/>
      <c r="AG13" s="237" t="s">
        <v>123</v>
      </c>
      <c r="AH13" s="237">
        <v>0</v>
      </c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</row>
    <row r="14" spans="1:60" ht="20.25" outlineLevel="1" x14ac:dyDescent="0.35">
      <c r="A14" s="244">
        <v>3</v>
      </c>
      <c r="B14" s="245" t="s">
        <v>117</v>
      </c>
      <c r="C14" s="246" t="s">
        <v>118</v>
      </c>
      <c r="D14" s="247" t="s">
        <v>106</v>
      </c>
      <c r="E14" s="248">
        <v>467.61</v>
      </c>
      <c r="F14" s="249"/>
      <c r="G14" s="250">
        <f>ROUND(E14*F14,2)</f>
        <v>0</v>
      </c>
      <c r="H14" s="249">
        <v>0</v>
      </c>
      <c r="I14" s="250">
        <f>ROUND(E14*H14,2)</f>
        <v>0</v>
      </c>
      <c r="J14" s="249">
        <v>18.8</v>
      </c>
      <c r="K14" s="250">
        <f>ROUND(E14*J14,2)</f>
        <v>8791.07</v>
      </c>
      <c r="L14" s="250">
        <v>21</v>
      </c>
      <c r="M14" s="250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50" t="s">
        <v>107</v>
      </c>
      <c r="S14" s="250" t="s">
        <v>108</v>
      </c>
      <c r="T14" s="251" t="s">
        <v>108</v>
      </c>
      <c r="U14" s="236">
        <v>8.9999999999999993E-3</v>
      </c>
      <c r="V14" s="236">
        <f>ROUND(E14*U14,2)</f>
        <v>4.21</v>
      </c>
      <c r="W14" s="236"/>
      <c r="X14" s="236" t="s">
        <v>109</v>
      </c>
      <c r="Y14" s="236" t="s">
        <v>110</v>
      </c>
      <c r="Z14" s="237"/>
      <c r="AA14" s="237"/>
      <c r="AB14" s="237"/>
      <c r="AC14" s="237"/>
      <c r="AD14" s="237"/>
      <c r="AE14" s="237"/>
      <c r="AF14" s="237"/>
      <c r="AG14" s="237" t="s">
        <v>115</v>
      </c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</row>
    <row r="15" spans="1:60" outlineLevel="1" x14ac:dyDescent="0.35">
      <c r="A15" s="228">
        <v>4</v>
      </c>
      <c r="B15" s="229" t="s">
        <v>528</v>
      </c>
      <c r="C15" s="230" t="s">
        <v>529</v>
      </c>
      <c r="D15" s="231" t="s">
        <v>106</v>
      </c>
      <c r="E15" s="232">
        <v>198.28</v>
      </c>
      <c r="F15" s="233"/>
      <c r="G15" s="234">
        <f>ROUND(E15*F15,2)</f>
        <v>0</v>
      </c>
      <c r="H15" s="233">
        <v>0</v>
      </c>
      <c r="I15" s="234">
        <f>ROUND(E15*H15,2)</f>
        <v>0</v>
      </c>
      <c r="J15" s="233">
        <v>145.5</v>
      </c>
      <c r="K15" s="234">
        <f>ROUND(E15*J15,2)</f>
        <v>28849.74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 t="s">
        <v>107</v>
      </c>
      <c r="S15" s="234" t="s">
        <v>108</v>
      </c>
      <c r="T15" s="235" t="s">
        <v>108</v>
      </c>
      <c r="U15" s="236">
        <v>0.20200000000000001</v>
      </c>
      <c r="V15" s="236">
        <f>ROUND(E15*U15,2)</f>
        <v>40.049999999999997</v>
      </c>
      <c r="W15" s="236"/>
      <c r="X15" s="236" t="s">
        <v>109</v>
      </c>
      <c r="Y15" s="236" t="s">
        <v>110</v>
      </c>
      <c r="Z15" s="237"/>
      <c r="AA15" s="237"/>
      <c r="AB15" s="237"/>
      <c r="AC15" s="237"/>
      <c r="AD15" s="237"/>
      <c r="AE15" s="237"/>
      <c r="AF15" s="237"/>
      <c r="AG15" s="237" t="s">
        <v>111</v>
      </c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</row>
    <row r="16" spans="1:60" outlineLevel="2" x14ac:dyDescent="0.35">
      <c r="A16" s="238"/>
      <c r="B16" s="239"/>
      <c r="C16" s="393" t="s">
        <v>530</v>
      </c>
      <c r="D16" s="393"/>
      <c r="E16" s="393"/>
      <c r="F16" s="409"/>
      <c r="G16" s="393"/>
      <c r="H16" s="236"/>
      <c r="I16" s="236"/>
      <c r="J16" s="236"/>
      <c r="K16" s="236"/>
      <c r="L16" s="236"/>
      <c r="M16" s="236"/>
      <c r="N16" s="240"/>
      <c r="O16" s="240"/>
      <c r="P16" s="240"/>
      <c r="Q16" s="240"/>
      <c r="R16" s="236"/>
      <c r="S16" s="236"/>
      <c r="T16" s="236"/>
      <c r="U16" s="236"/>
      <c r="V16" s="236"/>
      <c r="W16" s="236"/>
      <c r="X16" s="236"/>
      <c r="Y16" s="236"/>
      <c r="Z16" s="237"/>
      <c r="AA16" s="237"/>
      <c r="AB16" s="237"/>
      <c r="AC16" s="237"/>
      <c r="AD16" s="237"/>
      <c r="AE16" s="237"/>
      <c r="AF16" s="237"/>
      <c r="AG16" s="237" t="s">
        <v>112</v>
      </c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</row>
    <row r="17" spans="1:60" ht="12.75" customHeight="1" outlineLevel="2" x14ac:dyDescent="0.35">
      <c r="A17" s="238"/>
      <c r="B17" s="239"/>
      <c r="C17" s="398" t="s">
        <v>531</v>
      </c>
      <c r="D17" s="398"/>
      <c r="E17" s="398"/>
      <c r="F17" s="411"/>
      <c r="G17" s="398"/>
      <c r="H17" s="236"/>
      <c r="I17" s="236"/>
      <c r="J17" s="236"/>
      <c r="K17" s="236"/>
      <c r="L17" s="236"/>
      <c r="M17" s="236"/>
      <c r="N17" s="240"/>
      <c r="O17" s="240"/>
      <c r="P17" s="240"/>
      <c r="Q17" s="240"/>
      <c r="R17" s="236"/>
      <c r="S17" s="236"/>
      <c r="T17" s="236"/>
      <c r="U17" s="236"/>
      <c r="V17" s="236"/>
      <c r="W17" s="236"/>
      <c r="X17" s="236"/>
      <c r="Y17" s="236"/>
      <c r="Z17" s="237"/>
      <c r="AA17" s="237"/>
      <c r="AB17" s="237"/>
      <c r="AC17" s="237"/>
      <c r="AD17" s="237"/>
      <c r="AE17" s="237"/>
      <c r="AF17" s="237"/>
      <c r="AG17" s="237" t="s">
        <v>131</v>
      </c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</row>
    <row r="18" spans="1:60" outlineLevel="1" x14ac:dyDescent="0.35">
      <c r="A18" s="244">
        <v>5</v>
      </c>
      <c r="B18" s="245" t="s">
        <v>119</v>
      </c>
      <c r="C18" s="246" t="s">
        <v>120</v>
      </c>
      <c r="D18" s="247" t="s">
        <v>106</v>
      </c>
      <c r="E18" s="248">
        <v>467.61</v>
      </c>
      <c r="F18" s="249"/>
      <c r="G18" s="250">
        <f>ROUND(E18*F18,2)</f>
        <v>0</v>
      </c>
      <c r="H18" s="249">
        <v>0</v>
      </c>
      <c r="I18" s="250">
        <f>ROUND(E18*H18,2)</f>
        <v>0</v>
      </c>
      <c r="J18" s="249">
        <v>513</v>
      </c>
      <c r="K18" s="250">
        <f>ROUND(E18*J18,2)</f>
        <v>239883.93</v>
      </c>
      <c r="L18" s="250">
        <v>21</v>
      </c>
      <c r="M18" s="250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50" t="s">
        <v>107</v>
      </c>
      <c r="S18" s="250" t="s">
        <v>108</v>
      </c>
      <c r="T18" s="251" t="s">
        <v>108</v>
      </c>
      <c r="U18" s="236">
        <v>0</v>
      </c>
      <c r="V18" s="236">
        <f>ROUND(E18*U18,2)</f>
        <v>0</v>
      </c>
      <c r="W18" s="236"/>
      <c r="X18" s="236" t="s">
        <v>109</v>
      </c>
      <c r="Y18" s="236" t="s">
        <v>110</v>
      </c>
      <c r="Z18" s="237"/>
      <c r="AA18" s="237"/>
      <c r="AB18" s="237"/>
      <c r="AC18" s="237"/>
      <c r="AD18" s="237"/>
      <c r="AE18" s="237"/>
      <c r="AF18" s="237"/>
      <c r="AG18" s="237" t="s">
        <v>115</v>
      </c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</row>
    <row r="19" spans="1:60" ht="13.15" x14ac:dyDescent="0.35">
      <c r="A19" s="252" t="s">
        <v>104</v>
      </c>
      <c r="B19" s="221" t="s">
        <v>32</v>
      </c>
      <c r="C19" s="222" t="s">
        <v>33</v>
      </c>
      <c r="D19" s="223"/>
      <c r="E19" s="224"/>
      <c r="F19" s="408"/>
      <c r="G19" s="225">
        <f>SUMIF(AG20:AG87,"&lt;&gt;NOR",G20:G87)</f>
        <v>0</v>
      </c>
      <c r="H19" s="225"/>
      <c r="I19" s="225">
        <f>SUM(I20:I87)</f>
        <v>1453551.8100000003</v>
      </c>
      <c r="J19" s="225"/>
      <c r="K19" s="225">
        <f>SUM(K20:K87)</f>
        <v>542777.92000000004</v>
      </c>
      <c r="L19" s="225"/>
      <c r="M19" s="225">
        <f>SUM(M20:M87)</f>
        <v>0</v>
      </c>
      <c r="N19" s="224"/>
      <c r="O19" s="224">
        <f>SUM(O20:O87)</f>
        <v>873.04</v>
      </c>
      <c r="P19" s="224"/>
      <c r="Q19" s="224">
        <f>SUM(Q20:Q87)</f>
        <v>0</v>
      </c>
      <c r="R19" s="225"/>
      <c r="S19" s="225"/>
      <c r="T19" s="226"/>
      <c r="U19" s="227"/>
      <c r="V19" s="227">
        <f>SUM(V20:V87)</f>
        <v>1038.31</v>
      </c>
      <c r="W19" s="227"/>
      <c r="X19" s="227"/>
      <c r="Y19" s="227"/>
      <c r="AG19" t="s">
        <v>105</v>
      </c>
    </row>
    <row r="20" spans="1:60" outlineLevel="1" x14ac:dyDescent="0.35">
      <c r="A20" s="228">
        <v>6</v>
      </c>
      <c r="B20" s="229" t="s">
        <v>711</v>
      </c>
      <c r="C20" s="230" t="s">
        <v>712</v>
      </c>
      <c r="D20" s="231" t="s">
        <v>106</v>
      </c>
      <c r="E20" s="232">
        <v>102.8188</v>
      </c>
      <c r="F20" s="233"/>
      <c r="G20" s="234">
        <f>ROUND(E20*F20,2)</f>
        <v>0</v>
      </c>
      <c r="H20" s="233">
        <v>1324.09</v>
      </c>
      <c r="I20" s="234">
        <f>ROUND(E20*H20,2)</f>
        <v>136141.34</v>
      </c>
      <c r="J20" s="233">
        <v>605.91</v>
      </c>
      <c r="K20" s="234">
        <f>ROUND(E20*J20,2)</f>
        <v>62298.94</v>
      </c>
      <c r="L20" s="234">
        <v>21</v>
      </c>
      <c r="M20" s="234">
        <f>G20*(1+L20/100)</f>
        <v>0</v>
      </c>
      <c r="N20" s="232">
        <v>2.16</v>
      </c>
      <c r="O20" s="232">
        <f>ROUND(E20*N20,2)</f>
        <v>222.09</v>
      </c>
      <c r="P20" s="232">
        <v>0</v>
      </c>
      <c r="Q20" s="232">
        <f>ROUND(E20*P20,2)</f>
        <v>0</v>
      </c>
      <c r="R20" s="234" t="s">
        <v>713</v>
      </c>
      <c r="S20" s="234" t="s">
        <v>108</v>
      </c>
      <c r="T20" s="235" t="s">
        <v>108</v>
      </c>
      <c r="U20" s="236">
        <v>1.085</v>
      </c>
      <c r="V20" s="236">
        <f>ROUND(E20*U20,2)</f>
        <v>111.56</v>
      </c>
      <c r="W20" s="236"/>
      <c r="X20" s="236" t="s">
        <v>109</v>
      </c>
      <c r="Y20" s="236" t="s">
        <v>110</v>
      </c>
      <c r="Z20" s="237"/>
      <c r="AA20" s="237"/>
      <c r="AB20" s="237"/>
      <c r="AC20" s="237"/>
      <c r="AD20" s="237"/>
      <c r="AE20" s="237"/>
      <c r="AF20" s="237"/>
      <c r="AG20" s="237" t="s">
        <v>111</v>
      </c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</row>
    <row r="21" spans="1:60" outlineLevel="2" x14ac:dyDescent="0.35">
      <c r="A21" s="238"/>
      <c r="B21" s="239"/>
      <c r="C21" s="241" t="s">
        <v>714</v>
      </c>
      <c r="D21" s="242"/>
      <c r="E21" s="243">
        <v>102.8188</v>
      </c>
      <c r="F21" s="410"/>
      <c r="G21" s="236"/>
      <c r="H21" s="236"/>
      <c r="I21" s="236"/>
      <c r="J21" s="236"/>
      <c r="K21" s="236"/>
      <c r="L21" s="236"/>
      <c r="M21" s="236"/>
      <c r="N21" s="240"/>
      <c r="O21" s="240"/>
      <c r="P21" s="240"/>
      <c r="Q21" s="240"/>
      <c r="R21" s="236"/>
      <c r="S21" s="236"/>
      <c r="T21" s="236"/>
      <c r="U21" s="236"/>
      <c r="V21" s="236"/>
      <c r="W21" s="236"/>
      <c r="X21" s="236"/>
      <c r="Y21" s="236"/>
      <c r="Z21" s="237"/>
      <c r="AA21" s="237"/>
      <c r="AB21" s="237"/>
      <c r="AC21" s="237"/>
      <c r="AD21" s="237"/>
      <c r="AE21" s="237"/>
      <c r="AF21" s="237"/>
      <c r="AG21" s="237" t="s">
        <v>123</v>
      </c>
      <c r="AH21" s="237">
        <v>0</v>
      </c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</row>
    <row r="22" spans="1:60" outlineLevel="1" x14ac:dyDescent="0.35">
      <c r="A22" s="228">
        <v>7</v>
      </c>
      <c r="B22" s="229" t="s">
        <v>715</v>
      </c>
      <c r="C22" s="230" t="s">
        <v>716</v>
      </c>
      <c r="D22" s="231" t="s">
        <v>106</v>
      </c>
      <c r="E22" s="232">
        <v>88.275490000000005</v>
      </c>
      <c r="F22" s="233"/>
      <c r="G22" s="234">
        <f>ROUND(E22*F22,2)</f>
        <v>0</v>
      </c>
      <c r="H22" s="233">
        <v>3785.23</v>
      </c>
      <c r="I22" s="234">
        <f>ROUND(E22*H22,2)</f>
        <v>334143.03000000003</v>
      </c>
      <c r="J22" s="233">
        <v>324.77</v>
      </c>
      <c r="K22" s="234">
        <f>ROUND(E22*J22,2)</f>
        <v>28669.23</v>
      </c>
      <c r="L22" s="234">
        <v>21</v>
      </c>
      <c r="M22" s="234">
        <f>G22*(1+L22/100)</f>
        <v>0</v>
      </c>
      <c r="N22" s="232">
        <v>2.5249999999999999</v>
      </c>
      <c r="O22" s="232">
        <f>ROUND(E22*N22,2)</f>
        <v>222.9</v>
      </c>
      <c r="P22" s="232">
        <v>0</v>
      </c>
      <c r="Q22" s="232">
        <f>ROUND(E22*P22,2)</f>
        <v>0</v>
      </c>
      <c r="R22" s="234" t="s">
        <v>121</v>
      </c>
      <c r="S22" s="234" t="s">
        <v>108</v>
      </c>
      <c r="T22" s="235" t="s">
        <v>108</v>
      </c>
      <c r="U22" s="236">
        <v>0.48</v>
      </c>
      <c r="V22" s="236">
        <f>ROUND(E22*U22,2)</f>
        <v>42.37</v>
      </c>
      <c r="W22" s="236"/>
      <c r="X22" s="236" t="s">
        <v>109</v>
      </c>
      <c r="Y22" s="236" t="s">
        <v>110</v>
      </c>
      <c r="Z22" s="237"/>
      <c r="AA22" s="237"/>
      <c r="AB22" s="237"/>
      <c r="AC22" s="237"/>
      <c r="AD22" s="237"/>
      <c r="AE22" s="237"/>
      <c r="AF22" s="237"/>
      <c r="AG22" s="237" t="s">
        <v>115</v>
      </c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</row>
    <row r="23" spans="1:60" outlineLevel="2" x14ac:dyDescent="0.35">
      <c r="A23" s="238"/>
      <c r="B23" s="239"/>
      <c r="C23" s="393" t="s">
        <v>122</v>
      </c>
      <c r="D23" s="393"/>
      <c r="E23" s="393"/>
      <c r="F23" s="409"/>
      <c r="G23" s="393"/>
      <c r="H23" s="236"/>
      <c r="I23" s="236"/>
      <c r="J23" s="236"/>
      <c r="K23" s="236"/>
      <c r="L23" s="236"/>
      <c r="M23" s="236"/>
      <c r="N23" s="240"/>
      <c r="O23" s="240"/>
      <c r="P23" s="240"/>
      <c r="Q23" s="240"/>
      <c r="R23" s="236"/>
      <c r="S23" s="236"/>
      <c r="T23" s="236"/>
      <c r="U23" s="236"/>
      <c r="V23" s="236"/>
      <c r="W23" s="236"/>
      <c r="X23" s="236"/>
      <c r="Y23" s="236"/>
      <c r="Z23" s="237"/>
      <c r="AA23" s="237"/>
      <c r="AB23" s="237"/>
      <c r="AC23" s="237"/>
      <c r="AD23" s="237"/>
      <c r="AE23" s="237"/>
      <c r="AF23" s="237"/>
      <c r="AG23" s="237" t="s">
        <v>112</v>
      </c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</row>
    <row r="24" spans="1:60" outlineLevel="2" x14ac:dyDescent="0.35">
      <c r="A24" s="238"/>
      <c r="B24" s="239"/>
      <c r="C24" s="241" t="s">
        <v>717</v>
      </c>
      <c r="D24" s="242"/>
      <c r="E24" s="243">
        <v>77.114099999999993</v>
      </c>
      <c r="F24" s="410"/>
      <c r="G24" s="236"/>
      <c r="H24" s="236"/>
      <c r="I24" s="236"/>
      <c r="J24" s="236"/>
      <c r="K24" s="236"/>
      <c r="L24" s="236"/>
      <c r="M24" s="236"/>
      <c r="N24" s="240"/>
      <c r="O24" s="240"/>
      <c r="P24" s="240"/>
      <c r="Q24" s="240"/>
      <c r="R24" s="236"/>
      <c r="S24" s="236"/>
      <c r="T24" s="236"/>
      <c r="U24" s="236"/>
      <c r="V24" s="236"/>
      <c r="W24" s="236"/>
      <c r="X24" s="236"/>
      <c r="Y24" s="236"/>
      <c r="Z24" s="237"/>
      <c r="AA24" s="237"/>
      <c r="AB24" s="237"/>
      <c r="AC24" s="237"/>
      <c r="AD24" s="237"/>
      <c r="AE24" s="237"/>
      <c r="AF24" s="237"/>
      <c r="AG24" s="237" t="s">
        <v>123</v>
      </c>
      <c r="AH24" s="237">
        <v>0</v>
      </c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</row>
    <row r="25" spans="1:60" outlineLevel="3" x14ac:dyDescent="0.35">
      <c r="A25" s="238"/>
      <c r="B25" s="239"/>
      <c r="C25" s="241" t="s">
        <v>718</v>
      </c>
      <c r="D25" s="242"/>
      <c r="E25" s="243">
        <v>7.7114099999999999</v>
      </c>
      <c r="F25" s="410"/>
      <c r="G25" s="236"/>
      <c r="H25" s="236"/>
      <c r="I25" s="236"/>
      <c r="J25" s="236"/>
      <c r="K25" s="236"/>
      <c r="L25" s="236"/>
      <c r="M25" s="236"/>
      <c r="N25" s="240"/>
      <c r="O25" s="240"/>
      <c r="P25" s="240"/>
      <c r="Q25" s="240"/>
      <c r="R25" s="236"/>
      <c r="S25" s="236"/>
      <c r="T25" s="236"/>
      <c r="U25" s="236"/>
      <c r="V25" s="236"/>
      <c r="W25" s="236"/>
      <c r="X25" s="236"/>
      <c r="Y25" s="236"/>
      <c r="Z25" s="237"/>
      <c r="AA25" s="237"/>
      <c r="AB25" s="237"/>
      <c r="AC25" s="237"/>
      <c r="AD25" s="237"/>
      <c r="AE25" s="237"/>
      <c r="AF25" s="237"/>
      <c r="AG25" s="237" t="s">
        <v>123</v>
      </c>
      <c r="AH25" s="237">
        <v>0</v>
      </c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</row>
    <row r="26" spans="1:60" outlineLevel="3" x14ac:dyDescent="0.35">
      <c r="A26" s="238"/>
      <c r="B26" s="239"/>
      <c r="C26" s="241" t="s">
        <v>1247</v>
      </c>
      <c r="D26" s="242"/>
      <c r="E26" s="243">
        <v>3.44998</v>
      </c>
      <c r="F26" s="410"/>
      <c r="G26" s="236"/>
      <c r="H26" s="236"/>
      <c r="I26" s="236"/>
      <c r="J26" s="236"/>
      <c r="K26" s="236"/>
      <c r="L26" s="236"/>
      <c r="M26" s="236"/>
      <c r="N26" s="240"/>
      <c r="O26" s="240"/>
      <c r="P26" s="240"/>
      <c r="Q26" s="240"/>
      <c r="R26" s="236"/>
      <c r="S26" s="236"/>
      <c r="T26" s="236"/>
      <c r="U26" s="236"/>
      <c r="V26" s="236"/>
      <c r="W26" s="236"/>
      <c r="X26" s="236"/>
      <c r="Y26" s="236"/>
      <c r="Z26" s="237"/>
      <c r="AA26" s="237"/>
      <c r="AB26" s="237"/>
      <c r="AC26" s="237"/>
      <c r="AD26" s="237"/>
      <c r="AE26" s="237"/>
      <c r="AF26" s="237"/>
      <c r="AG26" s="237" t="s">
        <v>123</v>
      </c>
      <c r="AH26" s="237">
        <v>0</v>
      </c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</row>
    <row r="27" spans="1:60" outlineLevel="1" x14ac:dyDescent="0.35">
      <c r="A27" s="228">
        <v>8</v>
      </c>
      <c r="B27" s="229" t="s">
        <v>719</v>
      </c>
      <c r="C27" s="230" t="s">
        <v>720</v>
      </c>
      <c r="D27" s="231" t="s">
        <v>132</v>
      </c>
      <c r="E27" s="232">
        <v>95.741339999999994</v>
      </c>
      <c r="F27" s="233"/>
      <c r="G27" s="234">
        <f>ROUND(E27*F27,2)</f>
        <v>0</v>
      </c>
      <c r="H27" s="233">
        <v>247.42</v>
      </c>
      <c r="I27" s="234">
        <f>ROUND(E27*H27,2)</f>
        <v>23688.32</v>
      </c>
      <c r="J27" s="233">
        <v>736.58</v>
      </c>
      <c r="K27" s="234">
        <f>ROUND(E27*J27,2)</f>
        <v>70521.16</v>
      </c>
      <c r="L27" s="234">
        <v>21</v>
      </c>
      <c r="M27" s="234">
        <f>G27*(1+L27/100)</f>
        <v>0</v>
      </c>
      <c r="N27" s="232">
        <v>3.9199999999999999E-2</v>
      </c>
      <c r="O27" s="232">
        <f>ROUND(E27*N27,2)</f>
        <v>3.75</v>
      </c>
      <c r="P27" s="232">
        <v>0</v>
      </c>
      <c r="Q27" s="232">
        <f>ROUND(E27*P27,2)</f>
        <v>0</v>
      </c>
      <c r="R27" s="234" t="s">
        <v>121</v>
      </c>
      <c r="S27" s="234" t="s">
        <v>108</v>
      </c>
      <c r="T27" s="235" t="s">
        <v>108</v>
      </c>
      <c r="U27" s="236">
        <v>1.6</v>
      </c>
      <c r="V27" s="236">
        <f>ROUND(E27*U27,2)</f>
        <v>153.19</v>
      </c>
      <c r="W27" s="236"/>
      <c r="X27" s="236" t="s">
        <v>109</v>
      </c>
      <c r="Y27" s="236" t="s">
        <v>110</v>
      </c>
      <c r="Z27" s="237"/>
      <c r="AA27" s="237"/>
      <c r="AB27" s="237"/>
      <c r="AC27" s="237"/>
      <c r="AD27" s="237"/>
      <c r="AE27" s="237"/>
      <c r="AF27" s="237"/>
      <c r="AG27" s="237" t="s">
        <v>115</v>
      </c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</row>
    <row r="28" spans="1:60" ht="22.5" customHeight="1" outlineLevel="2" x14ac:dyDescent="0.35">
      <c r="A28" s="238"/>
      <c r="B28" s="239"/>
      <c r="C28" s="393" t="s">
        <v>721</v>
      </c>
      <c r="D28" s="393"/>
      <c r="E28" s="393"/>
      <c r="F28" s="409"/>
      <c r="G28" s="393"/>
      <c r="H28" s="236"/>
      <c r="I28" s="236"/>
      <c r="J28" s="236"/>
      <c r="K28" s="236"/>
      <c r="L28" s="236"/>
      <c r="M28" s="236"/>
      <c r="N28" s="240"/>
      <c r="O28" s="240"/>
      <c r="P28" s="240"/>
      <c r="Q28" s="240"/>
      <c r="R28" s="236"/>
      <c r="S28" s="236"/>
      <c r="T28" s="236"/>
      <c r="U28" s="236"/>
      <c r="V28" s="236"/>
      <c r="W28" s="236"/>
      <c r="X28" s="236"/>
      <c r="Y28" s="236"/>
      <c r="Z28" s="237"/>
      <c r="AA28" s="237"/>
      <c r="AB28" s="237"/>
      <c r="AC28" s="237"/>
      <c r="AD28" s="237"/>
      <c r="AE28" s="237"/>
      <c r="AF28" s="237"/>
      <c r="AG28" s="237" t="s">
        <v>112</v>
      </c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53" t="str">
        <f>C28</f>
        <v>svislé nebo šikmé (odkloněné) , půdorysně přímé nebo zalomené, stěn základových desek ve volných nebo zapažených jámách, rýhách, šachtách, včetně případných vzpěr,</v>
      </c>
      <c r="BB28" s="237"/>
      <c r="BC28" s="237"/>
      <c r="BD28" s="237"/>
      <c r="BE28" s="237"/>
      <c r="BF28" s="237"/>
      <c r="BG28" s="237"/>
      <c r="BH28" s="237"/>
    </row>
    <row r="29" spans="1:60" outlineLevel="2" x14ac:dyDescent="0.35">
      <c r="A29" s="238"/>
      <c r="B29" s="239"/>
      <c r="C29" s="241" t="s">
        <v>722</v>
      </c>
      <c r="D29" s="242"/>
      <c r="E29" s="243">
        <v>61.241500000000002</v>
      </c>
      <c r="F29" s="410"/>
      <c r="G29" s="236"/>
      <c r="H29" s="236"/>
      <c r="I29" s="236"/>
      <c r="J29" s="236"/>
      <c r="K29" s="236"/>
      <c r="L29" s="236"/>
      <c r="M29" s="236"/>
      <c r="N29" s="240"/>
      <c r="O29" s="240"/>
      <c r="P29" s="240"/>
      <c r="Q29" s="240"/>
      <c r="R29" s="236"/>
      <c r="S29" s="236"/>
      <c r="T29" s="236"/>
      <c r="U29" s="236"/>
      <c r="V29" s="236"/>
      <c r="W29" s="236"/>
      <c r="X29" s="236"/>
      <c r="Y29" s="236"/>
      <c r="Z29" s="237"/>
      <c r="AA29" s="237"/>
      <c r="AB29" s="237"/>
      <c r="AC29" s="237"/>
      <c r="AD29" s="237"/>
      <c r="AE29" s="237"/>
      <c r="AF29" s="237"/>
      <c r="AG29" s="237" t="s">
        <v>123</v>
      </c>
      <c r="AH29" s="237">
        <v>0</v>
      </c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</row>
    <row r="30" spans="1:60" outlineLevel="3" x14ac:dyDescent="0.35">
      <c r="A30" s="238"/>
      <c r="B30" s="239"/>
      <c r="C30" s="241" t="s">
        <v>1248</v>
      </c>
      <c r="D30" s="242"/>
      <c r="E30" s="243">
        <v>34.499839999999999</v>
      </c>
      <c r="F30" s="410"/>
      <c r="G30" s="236"/>
      <c r="H30" s="236"/>
      <c r="I30" s="236"/>
      <c r="J30" s="236"/>
      <c r="K30" s="236"/>
      <c r="L30" s="236"/>
      <c r="M30" s="236"/>
      <c r="N30" s="240"/>
      <c r="O30" s="240"/>
      <c r="P30" s="240"/>
      <c r="Q30" s="240"/>
      <c r="R30" s="236"/>
      <c r="S30" s="236"/>
      <c r="T30" s="236"/>
      <c r="U30" s="236"/>
      <c r="V30" s="236"/>
      <c r="W30" s="236"/>
      <c r="X30" s="236"/>
      <c r="Y30" s="236"/>
      <c r="Z30" s="237"/>
      <c r="AA30" s="237"/>
      <c r="AB30" s="237"/>
      <c r="AC30" s="237"/>
      <c r="AD30" s="237"/>
      <c r="AE30" s="237"/>
      <c r="AF30" s="237"/>
      <c r="AG30" s="237" t="s">
        <v>123</v>
      </c>
      <c r="AH30" s="237">
        <v>0</v>
      </c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</row>
    <row r="31" spans="1:60" outlineLevel="1" x14ac:dyDescent="0.35">
      <c r="A31" s="228">
        <v>9</v>
      </c>
      <c r="B31" s="229" t="s">
        <v>723</v>
      </c>
      <c r="C31" s="230" t="s">
        <v>724</v>
      </c>
      <c r="D31" s="231" t="s">
        <v>132</v>
      </c>
      <c r="E31" s="232">
        <v>95.741339999999994</v>
      </c>
      <c r="F31" s="233"/>
      <c r="G31" s="234">
        <f>ROUND(E31*F31,2)</f>
        <v>0</v>
      </c>
      <c r="H31" s="233">
        <v>0</v>
      </c>
      <c r="I31" s="234">
        <f>ROUND(E31*H31,2)</f>
        <v>0</v>
      </c>
      <c r="J31" s="233">
        <v>148.5</v>
      </c>
      <c r="K31" s="234">
        <f>ROUND(E31*J31,2)</f>
        <v>14217.59</v>
      </c>
      <c r="L31" s="234">
        <v>21</v>
      </c>
      <c r="M31" s="234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4" t="s">
        <v>121</v>
      </c>
      <c r="S31" s="234" t="s">
        <v>108</v>
      </c>
      <c r="T31" s="235" t="s">
        <v>108</v>
      </c>
      <c r="U31" s="236">
        <v>0.32</v>
      </c>
      <c r="V31" s="236">
        <f>ROUND(E31*U31,2)</f>
        <v>30.64</v>
      </c>
      <c r="W31" s="236"/>
      <c r="X31" s="236" t="s">
        <v>109</v>
      </c>
      <c r="Y31" s="236" t="s">
        <v>110</v>
      </c>
      <c r="Z31" s="237"/>
      <c r="AA31" s="237"/>
      <c r="AB31" s="237"/>
      <c r="AC31" s="237"/>
      <c r="AD31" s="237"/>
      <c r="AE31" s="237"/>
      <c r="AF31" s="237"/>
      <c r="AG31" s="237" t="s">
        <v>115</v>
      </c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</row>
    <row r="32" spans="1:60" ht="22.5" customHeight="1" outlineLevel="2" x14ac:dyDescent="0.35">
      <c r="A32" s="238"/>
      <c r="B32" s="239"/>
      <c r="C32" s="393" t="s">
        <v>721</v>
      </c>
      <c r="D32" s="393"/>
      <c r="E32" s="393"/>
      <c r="F32" s="409"/>
      <c r="G32" s="393"/>
      <c r="H32" s="236"/>
      <c r="I32" s="236"/>
      <c r="J32" s="236"/>
      <c r="K32" s="236"/>
      <c r="L32" s="236"/>
      <c r="M32" s="236"/>
      <c r="N32" s="240"/>
      <c r="O32" s="240"/>
      <c r="P32" s="240"/>
      <c r="Q32" s="240"/>
      <c r="R32" s="236"/>
      <c r="S32" s="236"/>
      <c r="T32" s="236"/>
      <c r="U32" s="236"/>
      <c r="V32" s="236"/>
      <c r="W32" s="236"/>
      <c r="X32" s="236"/>
      <c r="Y32" s="236"/>
      <c r="Z32" s="237"/>
      <c r="AA32" s="237"/>
      <c r="AB32" s="237"/>
      <c r="AC32" s="237"/>
      <c r="AD32" s="237"/>
      <c r="AE32" s="237"/>
      <c r="AF32" s="237"/>
      <c r="AG32" s="237" t="s">
        <v>112</v>
      </c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53" t="str">
        <f>C32</f>
        <v>svislé nebo šikmé (odkloněné) , půdorysně přímé nebo zalomené, stěn základových desek ve volných nebo zapažených jámách, rýhách, šachtách, včetně případných vzpěr,</v>
      </c>
      <c r="BB32" s="237"/>
      <c r="BC32" s="237"/>
      <c r="BD32" s="237"/>
      <c r="BE32" s="237"/>
      <c r="BF32" s="237"/>
      <c r="BG32" s="237"/>
      <c r="BH32" s="237"/>
    </row>
    <row r="33" spans="1:60" outlineLevel="1" x14ac:dyDescent="0.35">
      <c r="A33" s="228">
        <v>10</v>
      </c>
      <c r="B33" s="229" t="s">
        <v>124</v>
      </c>
      <c r="C33" s="230" t="s">
        <v>125</v>
      </c>
      <c r="D33" s="231" t="s">
        <v>126</v>
      </c>
      <c r="E33" s="232">
        <v>1.7577</v>
      </c>
      <c r="F33" s="233"/>
      <c r="G33" s="234">
        <f>ROUND(E33*F33,2)</f>
        <v>0</v>
      </c>
      <c r="H33" s="233">
        <v>28863.78</v>
      </c>
      <c r="I33" s="234">
        <f>ROUND(E33*H33,2)</f>
        <v>50733.87</v>
      </c>
      <c r="J33" s="233">
        <v>8216.2199999999993</v>
      </c>
      <c r="K33" s="234">
        <f>ROUND(E33*J33,2)</f>
        <v>14441.65</v>
      </c>
      <c r="L33" s="234">
        <v>21</v>
      </c>
      <c r="M33" s="234">
        <f>G33*(1+L33/100)</f>
        <v>0</v>
      </c>
      <c r="N33" s="232">
        <v>1.0570200000000001</v>
      </c>
      <c r="O33" s="232">
        <f>ROUND(E33*N33,2)</f>
        <v>1.86</v>
      </c>
      <c r="P33" s="232">
        <v>0</v>
      </c>
      <c r="Q33" s="232">
        <f>ROUND(E33*P33,2)</f>
        <v>0</v>
      </c>
      <c r="R33" s="234" t="s">
        <v>121</v>
      </c>
      <c r="S33" s="234" t="s">
        <v>108</v>
      </c>
      <c r="T33" s="235" t="s">
        <v>108</v>
      </c>
      <c r="U33" s="236">
        <v>15.231</v>
      </c>
      <c r="V33" s="236">
        <f>ROUND(E33*U33,2)</f>
        <v>26.77</v>
      </c>
      <c r="W33" s="236"/>
      <c r="X33" s="236" t="s">
        <v>109</v>
      </c>
      <c r="Y33" s="236" t="s">
        <v>110</v>
      </c>
      <c r="Z33" s="237"/>
      <c r="AA33" s="237"/>
      <c r="AB33" s="237"/>
      <c r="AC33" s="237"/>
      <c r="AD33" s="237"/>
      <c r="AE33" s="237"/>
      <c r="AF33" s="237"/>
      <c r="AG33" s="237" t="s">
        <v>115</v>
      </c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</row>
    <row r="34" spans="1:60" outlineLevel="2" x14ac:dyDescent="0.35">
      <c r="A34" s="238"/>
      <c r="B34" s="239"/>
      <c r="C34" s="393" t="s">
        <v>127</v>
      </c>
      <c r="D34" s="393"/>
      <c r="E34" s="393"/>
      <c r="F34" s="409"/>
      <c r="G34" s="393"/>
      <c r="H34" s="236"/>
      <c r="I34" s="236"/>
      <c r="J34" s="236"/>
      <c r="K34" s="236"/>
      <c r="L34" s="236"/>
      <c r="M34" s="236"/>
      <c r="N34" s="240"/>
      <c r="O34" s="240"/>
      <c r="P34" s="240"/>
      <c r="Q34" s="240"/>
      <c r="R34" s="236"/>
      <c r="S34" s="236"/>
      <c r="T34" s="236"/>
      <c r="U34" s="236"/>
      <c r="V34" s="236"/>
      <c r="W34" s="236"/>
      <c r="X34" s="236"/>
      <c r="Y34" s="236"/>
      <c r="Z34" s="237"/>
      <c r="AA34" s="237"/>
      <c r="AB34" s="237"/>
      <c r="AC34" s="237"/>
      <c r="AD34" s="237"/>
      <c r="AE34" s="237"/>
      <c r="AF34" s="237"/>
      <c r="AG34" s="237" t="s">
        <v>112</v>
      </c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</row>
    <row r="35" spans="1:60" outlineLevel="2" x14ac:dyDescent="0.35">
      <c r="A35" s="238"/>
      <c r="B35" s="239"/>
      <c r="C35" s="241" t="s">
        <v>725</v>
      </c>
      <c r="D35" s="242"/>
      <c r="E35" s="243">
        <v>1.347</v>
      </c>
      <c r="F35" s="410"/>
      <c r="G35" s="236"/>
      <c r="H35" s="236"/>
      <c r="I35" s="236"/>
      <c r="J35" s="236"/>
      <c r="K35" s="236"/>
      <c r="L35" s="236"/>
      <c r="M35" s="236"/>
      <c r="N35" s="240"/>
      <c r="O35" s="240"/>
      <c r="P35" s="240"/>
      <c r="Q35" s="240"/>
      <c r="R35" s="236"/>
      <c r="S35" s="236"/>
      <c r="T35" s="236"/>
      <c r="U35" s="236"/>
      <c r="V35" s="236"/>
      <c r="W35" s="236"/>
      <c r="X35" s="236"/>
      <c r="Y35" s="236"/>
      <c r="Z35" s="237"/>
      <c r="AA35" s="237"/>
      <c r="AB35" s="237"/>
      <c r="AC35" s="237"/>
      <c r="AD35" s="237"/>
      <c r="AE35" s="237"/>
      <c r="AF35" s="237"/>
      <c r="AG35" s="237" t="s">
        <v>123</v>
      </c>
      <c r="AH35" s="237">
        <v>0</v>
      </c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</row>
    <row r="36" spans="1:60" outlineLevel="3" x14ac:dyDescent="0.35">
      <c r="A36" s="238"/>
      <c r="B36" s="239"/>
      <c r="C36" s="241" t="s">
        <v>726</v>
      </c>
      <c r="D36" s="242"/>
      <c r="E36" s="243">
        <v>0.13469999999999999</v>
      </c>
      <c r="F36" s="410"/>
      <c r="G36" s="236"/>
      <c r="H36" s="236"/>
      <c r="I36" s="236"/>
      <c r="J36" s="236"/>
      <c r="K36" s="236"/>
      <c r="L36" s="236"/>
      <c r="M36" s="236"/>
      <c r="N36" s="240"/>
      <c r="O36" s="240"/>
      <c r="P36" s="240"/>
      <c r="Q36" s="240"/>
      <c r="R36" s="236"/>
      <c r="S36" s="236"/>
      <c r="T36" s="236"/>
      <c r="U36" s="236"/>
      <c r="V36" s="236"/>
      <c r="W36" s="236"/>
      <c r="X36" s="236"/>
      <c r="Y36" s="236"/>
      <c r="Z36" s="237"/>
      <c r="AA36" s="237"/>
      <c r="AB36" s="237"/>
      <c r="AC36" s="237"/>
      <c r="AD36" s="237"/>
      <c r="AE36" s="237"/>
      <c r="AF36" s="237"/>
      <c r="AG36" s="237" t="s">
        <v>123</v>
      </c>
      <c r="AH36" s="237">
        <v>0</v>
      </c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</row>
    <row r="37" spans="1:60" outlineLevel="3" x14ac:dyDescent="0.35">
      <c r="A37" s="238"/>
      <c r="B37" s="239"/>
      <c r="C37" s="241" t="s">
        <v>1249</v>
      </c>
      <c r="D37" s="242"/>
      <c r="E37" s="243">
        <v>0.27600000000000002</v>
      </c>
      <c r="F37" s="410"/>
      <c r="G37" s="236"/>
      <c r="H37" s="236"/>
      <c r="I37" s="236"/>
      <c r="J37" s="236"/>
      <c r="K37" s="236"/>
      <c r="L37" s="236"/>
      <c r="M37" s="236"/>
      <c r="N37" s="240"/>
      <c r="O37" s="240"/>
      <c r="P37" s="240"/>
      <c r="Q37" s="240"/>
      <c r="R37" s="236"/>
      <c r="S37" s="236"/>
      <c r="T37" s="236"/>
      <c r="U37" s="236"/>
      <c r="V37" s="236"/>
      <c r="W37" s="236"/>
      <c r="X37" s="236"/>
      <c r="Y37" s="236"/>
      <c r="Z37" s="237"/>
      <c r="AA37" s="237"/>
      <c r="AB37" s="237"/>
      <c r="AC37" s="237"/>
      <c r="AD37" s="237"/>
      <c r="AE37" s="237"/>
      <c r="AF37" s="237"/>
      <c r="AG37" s="237" t="s">
        <v>123</v>
      </c>
      <c r="AH37" s="237">
        <v>0</v>
      </c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/>
      <c r="BF37" s="237"/>
      <c r="BG37" s="237"/>
      <c r="BH37" s="237"/>
    </row>
    <row r="38" spans="1:60" outlineLevel="1" x14ac:dyDescent="0.35">
      <c r="A38" s="228">
        <v>11</v>
      </c>
      <c r="B38" s="229" t="s">
        <v>694</v>
      </c>
      <c r="C38" s="230" t="s">
        <v>695</v>
      </c>
      <c r="D38" s="231" t="s">
        <v>132</v>
      </c>
      <c r="E38" s="232">
        <v>26.952999999999999</v>
      </c>
      <c r="F38" s="233"/>
      <c r="G38" s="234">
        <f>ROUND(E38*F38,2)</f>
        <v>0</v>
      </c>
      <c r="H38" s="233">
        <v>1060.51</v>
      </c>
      <c r="I38" s="234">
        <f>ROUND(E38*H38,2)</f>
        <v>28583.93</v>
      </c>
      <c r="J38" s="233">
        <v>498.49</v>
      </c>
      <c r="K38" s="234">
        <f>ROUND(E38*J38,2)</f>
        <v>13435.8</v>
      </c>
      <c r="L38" s="234">
        <v>21</v>
      </c>
      <c r="M38" s="234">
        <f>G38*(1+L38/100)</f>
        <v>0</v>
      </c>
      <c r="N38" s="232">
        <v>0.52</v>
      </c>
      <c r="O38" s="232">
        <f>ROUND(E38*N38,2)</f>
        <v>14.02</v>
      </c>
      <c r="P38" s="232">
        <v>0</v>
      </c>
      <c r="Q38" s="232">
        <f>ROUND(E38*P38,2)</f>
        <v>0</v>
      </c>
      <c r="R38" s="234" t="s">
        <v>121</v>
      </c>
      <c r="S38" s="234" t="s">
        <v>108</v>
      </c>
      <c r="T38" s="235" t="s">
        <v>108</v>
      </c>
      <c r="U38" s="236">
        <v>0.9</v>
      </c>
      <c r="V38" s="236">
        <f>ROUND(E38*U38,2)</f>
        <v>24.26</v>
      </c>
      <c r="W38" s="236"/>
      <c r="X38" s="236" t="s">
        <v>109</v>
      </c>
      <c r="Y38" s="236" t="s">
        <v>110</v>
      </c>
      <c r="Z38" s="237"/>
      <c r="AA38" s="237"/>
      <c r="AB38" s="237"/>
      <c r="AC38" s="237"/>
      <c r="AD38" s="237"/>
      <c r="AE38" s="237"/>
      <c r="AF38" s="237"/>
      <c r="AG38" s="237" t="s">
        <v>111</v>
      </c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</row>
    <row r="39" spans="1:60" outlineLevel="2" x14ac:dyDescent="0.35">
      <c r="A39" s="238"/>
      <c r="B39" s="239"/>
      <c r="C39" s="393" t="s">
        <v>696</v>
      </c>
      <c r="D39" s="393"/>
      <c r="E39" s="393"/>
      <c r="F39" s="409"/>
      <c r="G39" s="393"/>
      <c r="H39" s="236"/>
      <c r="I39" s="236"/>
      <c r="J39" s="236"/>
      <c r="K39" s="236"/>
      <c r="L39" s="236"/>
      <c r="M39" s="236"/>
      <c r="N39" s="240"/>
      <c r="O39" s="240"/>
      <c r="P39" s="240"/>
      <c r="Q39" s="240"/>
      <c r="R39" s="236"/>
      <c r="S39" s="236"/>
      <c r="T39" s="236"/>
      <c r="U39" s="236"/>
      <c r="V39" s="236"/>
      <c r="W39" s="236"/>
      <c r="X39" s="236"/>
      <c r="Y39" s="236"/>
      <c r="Z39" s="237"/>
      <c r="AA39" s="237"/>
      <c r="AB39" s="237"/>
      <c r="AC39" s="237"/>
      <c r="AD39" s="237"/>
      <c r="AE39" s="237"/>
      <c r="AF39" s="237"/>
      <c r="AG39" s="237" t="s">
        <v>112</v>
      </c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</row>
    <row r="40" spans="1:60" outlineLevel="2" x14ac:dyDescent="0.35">
      <c r="A40" s="238"/>
      <c r="B40" s="239"/>
      <c r="C40" s="241" t="s">
        <v>727</v>
      </c>
      <c r="D40" s="242"/>
      <c r="E40" s="243">
        <v>12.323</v>
      </c>
      <c r="F40" s="410"/>
      <c r="G40" s="236"/>
      <c r="H40" s="236"/>
      <c r="I40" s="236"/>
      <c r="J40" s="236"/>
      <c r="K40" s="236"/>
      <c r="L40" s="236"/>
      <c r="M40" s="236"/>
      <c r="N40" s="240"/>
      <c r="O40" s="240"/>
      <c r="P40" s="240"/>
      <c r="Q40" s="240"/>
      <c r="R40" s="236"/>
      <c r="S40" s="236"/>
      <c r="T40" s="236"/>
      <c r="U40" s="236"/>
      <c r="V40" s="236"/>
      <c r="W40" s="236"/>
      <c r="X40" s="236"/>
      <c r="Y40" s="236"/>
      <c r="Z40" s="237"/>
      <c r="AA40" s="237"/>
      <c r="AB40" s="237"/>
      <c r="AC40" s="237"/>
      <c r="AD40" s="237"/>
      <c r="AE40" s="237"/>
      <c r="AF40" s="237"/>
      <c r="AG40" s="237" t="s">
        <v>123</v>
      </c>
      <c r="AH40" s="237">
        <v>0</v>
      </c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</row>
    <row r="41" spans="1:60" outlineLevel="3" x14ac:dyDescent="0.35">
      <c r="A41" s="238"/>
      <c r="B41" s="239"/>
      <c r="C41" s="241" t="s">
        <v>728</v>
      </c>
      <c r="D41" s="242"/>
      <c r="E41" s="243">
        <v>14.63</v>
      </c>
      <c r="F41" s="410"/>
      <c r="G41" s="236"/>
      <c r="H41" s="236"/>
      <c r="I41" s="236"/>
      <c r="J41" s="236"/>
      <c r="K41" s="236"/>
      <c r="L41" s="236"/>
      <c r="M41" s="236"/>
      <c r="N41" s="240"/>
      <c r="O41" s="240"/>
      <c r="P41" s="240"/>
      <c r="Q41" s="240"/>
      <c r="R41" s="236"/>
      <c r="S41" s="236"/>
      <c r="T41" s="236"/>
      <c r="U41" s="236"/>
      <c r="V41" s="236"/>
      <c r="W41" s="236"/>
      <c r="X41" s="236"/>
      <c r="Y41" s="236"/>
      <c r="Z41" s="237"/>
      <c r="AA41" s="237"/>
      <c r="AB41" s="237"/>
      <c r="AC41" s="237"/>
      <c r="AD41" s="237"/>
      <c r="AE41" s="237"/>
      <c r="AF41" s="237"/>
      <c r="AG41" s="237" t="s">
        <v>123</v>
      </c>
      <c r="AH41" s="237">
        <v>0</v>
      </c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</row>
    <row r="42" spans="1:60" outlineLevel="1" x14ac:dyDescent="0.35">
      <c r="A42" s="228">
        <v>12</v>
      </c>
      <c r="B42" s="229" t="s">
        <v>729</v>
      </c>
      <c r="C42" s="230" t="s">
        <v>730</v>
      </c>
      <c r="D42" s="231" t="s">
        <v>132</v>
      </c>
      <c r="E42" s="232">
        <v>63.21</v>
      </c>
      <c r="F42" s="233"/>
      <c r="G42" s="234">
        <f>ROUND(E42*F42,2)</f>
        <v>0</v>
      </c>
      <c r="H42" s="233">
        <v>1465.8</v>
      </c>
      <c r="I42" s="234">
        <f>ROUND(E42*H42,2)</f>
        <v>92653.22</v>
      </c>
      <c r="J42" s="233">
        <v>609.20000000000005</v>
      </c>
      <c r="K42" s="234">
        <f>ROUND(E42*J42,2)</f>
        <v>38507.53</v>
      </c>
      <c r="L42" s="234">
        <v>21</v>
      </c>
      <c r="M42" s="234">
        <f>G42*(1+L42/100)</f>
        <v>0</v>
      </c>
      <c r="N42" s="232">
        <v>0.74</v>
      </c>
      <c r="O42" s="232">
        <f>ROUND(E42*N42,2)</f>
        <v>46.78</v>
      </c>
      <c r="P42" s="232">
        <v>0</v>
      </c>
      <c r="Q42" s="232">
        <f>ROUND(E42*P42,2)</f>
        <v>0</v>
      </c>
      <c r="R42" s="234" t="s">
        <v>121</v>
      </c>
      <c r="S42" s="234" t="s">
        <v>108</v>
      </c>
      <c r="T42" s="235" t="s">
        <v>108</v>
      </c>
      <c r="U42" s="236">
        <v>1.1000000000000001</v>
      </c>
      <c r="V42" s="236">
        <f>ROUND(E42*U42,2)</f>
        <v>69.53</v>
      </c>
      <c r="W42" s="236"/>
      <c r="X42" s="236" t="s">
        <v>109</v>
      </c>
      <c r="Y42" s="236" t="s">
        <v>110</v>
      </c>
      <c r="Z42" s="237"/>
      <c r="AA42" s="237"/>
      <c r="AB42" s="237"/>
      <c r="AC42" s="237"/>
      <c r="AD42" s="237"/>
      <c r="AE42" s="237"/>
      <c r="AF42" s="237"/>
      <c r="AG42" s="237" t="s">
        <v>111</v>
      </c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</row>
    <row r="43" spans="1:60" outlineLevel="2" x14ac:dyDescent="0.35">
      <c r="A43" s="238"/>
      <c r="B43" s="239"/>
      <c r="C43" s="393" t="s">
        <v>696</v>
      </c>
      <c r="D43" s="393"/>
      <c r="E43" s="393"/>
      <c r="F43" s="409"/>
      <c r="G43" s="393"/>
      <c r="H43" s="236"/>
      <c r="I43" s="236"/>
      <c r="J43" s="236"/>
      <c r="K43" s="236"/>
      <c r="L43" s="236"/>
      <c r="M43" s="236"/>
      <c r="N43" s="240"/>
      <c r="O43" s="240"/>
      <c r="P43" s="240"/>
      <c r="Q43" s="240"/>
      <c r="R43" s="236"/>
      <c r="S43" s="236"/>
      <c r="T43" s="236"/>
      <c r="U43" s="236"/>
      <c r="V43" s="236"/>
      <c r="W43" s="236"/>
      <c r="X43" s="236"/>
      <c r="Y43" s="236"/>
      <c r="Z43" s="237"/>
      <c r="AA43" s="237"/>
      <c r="AB43" s="237"/>
      <c r="AC43" s="237"/>
      <c r="AD43" s="237"/>
      <c r="AE43" s="237"/>
      <c r="AF43" s="237"/>
      <c r="AG43" s="237" t="s">
        <v>112</v>
      </c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</row>
    <row r="44" spans="1:60" outlineLevel="2" x14ac:dyDescent="0.35">
      <c r="A44" s="238"/>
      <c r="B44" s="239"/>
      <c r="C44" s="241" t="s">
        <v>1250</v>
      </c>
      <c r="D44" s="242"/>
      <c r="E44" s="243">
        <v>51.414000000000001</v>
      </c>
      <c r="F44" s="410"/>
      <c r="G44" s="236"/>
      <c r="H44" s="236"/>
      <c r="I44" s="236"/>
      <c r="J44" s="236"/>
      <c r="K44" s="236"/>
      <c r="L44" s="236"/>
      <c r="M44" s="236"/>
      <c r="N44" s="240"/>
      <c r="O44" s="240"/>
      <c r="P44" s="240"/>
      <c r="Q44" s="240"/>
      <c r="R44" s="236"/>
      <c r="S44" s="236"/>
      <c r="T44" s="236"/>
      <c r="U44" s="236"/>
      <c r="V44" s="236"/>
      <c r="W44" s="236"/>
      <c r="X44" s="236"/>
      <c r="Y44" s="236"/>
      <c r="Z44" s="237"/>
      <c r="AA44" s="237"/>
      <c r="AB44" s="237"/>
      <c r="AC44" s="237"/>
      <c r="AD44" s="237"/>
      <c r="AE44" s="237"/>
      <c r="AF44" s="237"/>
      <c r="AG44" s="237" t="s">
        <v>123</v>
      </c>
      <c r="AH44" s="237">
        <v>0</v>
      </c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</row>
    <row r="45" spans="1:60" outlineLevel="3" x14ac:dyDescent="0.35">
      <c r="A45" s="238"/>
      <c r="B45" s="239"/>
      <c r="C45" s="241" t="s">
        <v>1251</v>
      </c>
      <c r="D45" s="242"/>
      <c r="E45" s="243">
        <v>11.795999999999999</v>
      </c>
      <c r="F45" s="410"/>
      <c r="G45" s="236"/>
      <c r="H45" s="236"/>
      <c r="I45" s="236"/>
      <c r="J45" s="236"/>
      <c r="K45" s="236"/>
      <c r="L45" s="236"/>
      <c r="M45" s="236"/>
      <c r="N45" s="240"/>
      <c r="O45" s="240"/>
      <c r="P45" s="240"/>
      <c r="Q45" s="240"/>
      <c r="R45" s="236"/>
      <c r="S45" s="236"/>
      <c r="T45" s="236"/>
      <c r="U45" s="236"/>
      <c r="V45" s="236"/>
      <c r="W45" s="236"/>
      <c r="X45" s="236"/>
      <c r="Y45" s="236"/>
      <c r="Z45" s="237"/>
      <c r="AA45" s="237"/>
      <c r="AB45" s="237"/>
      <c r="AC45" s="237"/>
      <c r="AD45" s="237"/>
      <c r="AE45" s="237"/>
      <c r="AF45" s="237"/>
      <c r="AG45" s="237" t="s">
        <v>123</v>
      </c>
      <c r="AH45" s="237">
        <v>0</v>
      </c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</row>
    <row r="46" spans="1:60" outlineLevel="1" x14ac:dyDescent="0.35">
      <c r="A46" s="228">
        <v>13</v>
      </c>
      <c r="B46" s="229" t="s">
        <v>128</v>
      </c>
      <c r="C46" s="230" t="s">
        <v>129</v>
      </c>
      <c r="D46" s="231" t="s">
        <v>106</v>
      </c>
      <c r="E46" s="232">
        <v>31.282399999999999</v>
      </c>
      <c r="F46" s="233"/>
      <c r="G46" s="234">
        <f>ROUND(E46*F46,2)</f>
        <v>0</v>
      </c>
      <c r="H46" s="233">
        <v>3586.49</v>
      </c>
      <c r="I46" s="234">
        <f>ROUND(E46*H46,2)</f>
        <v>112194.01</v>
      </c>
      <c r="J46" s="233">
        <v>323.51</v>
      </c>
      <c r="K46" s="234">
        <f>ROUND(E46*J46,2)</f>
        <v>10120.17</v>
      </c>
      <c r="L46" s="234">
        <v>21</v>
      </c>
      <c r="M46" s="234">
        <f>G46*(1+L46/100)</f>
        <v>0</v>
      </c>
      <c r="N46" s="232">
        <v>2.5249999999999999</v>
      </c>
      <c r="O46" s="232">
        <f>ROUND(E46*N46,2)</f>
        <v>78.989999999999995</v>
      </c>
      <c r="P46" s="232">
        <v>0</v>
      </c>
      <c r="Q46" s="232">
        <f>ROUND(E46*P46,2)</f>
        <v>0</v>
      </c>
      <c r="R46" s="234" t="s">
        <v>121</v>
      </c>
      <c r="S46" s="234" t="s">
        <v>108</v>
      </c>
      <c r="T46" s="235" t="s">
        <v>108</v>
      </c>
      <c r="U46" s="236">
        <v>0.47699999999999998</v>
      </c>
      <c r="V46" s="236">
        <f>ROUND(E46*U46,2)</f>
        <v>14.92</v>
      </c>
      <c r="W46" s="236"/>
      <c r="X46" s="236" t="s">
        <v>109</v>
      </c>
      <c r="Y46" s="236" t="s">
        <v>110</v>
      </c>
      <c r="Z46" s="237"/>
      <c r="AA46" s="237"/>
      <c r="AB46" s="237"/>
      <c r="AC46" s="237"/>
      <c r="AD46" s="237"/>
      <c r="AE46" s="237"/>
      <c r="AF46" s="237"/>
      <c r="AG46" s="237" t="s">
        <v>111</v>
      </c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</row>
    <row r="47" spans="1:60" outlineLevel="2" x14ac:dyDescent="0.35">
      <c r="A47" s="238"/>
      <c r="B47" s="239"/>
      <c r="C47" s="399" t="s">
        <v>130</v>
      </c>
      <c r="D47" s="399"/>
      <c r="E47" s="399"/>
      <c r="F47" s="412"/>
      <c r="G47" s="399"/>
      <c r="H47" s="236"/>
      <c r="I47" s="236"/>
      <c r="J47" s="236"/>
      <c r="K47" s="236"/>
      <c r="L47" s="236"/>
      <c r="M47" s="236"/>
      <c r="N47" s="240"/>
      <c r="O47" s="240"/>
      <c r="P47" s="240"/>
      <c r="Q47" s="240"/>
      <c r="R47" s="236"/>
      <c r="S47" s="236"/>
      <c r="T47" s="236"/>
      <c r="U47" s="236"/>
      <c r="V47" s="236"/>
      <c r="W47" s="236"/>
      <c r="X47" s="236"/>
      <c r="Y47" s="236"/>
      <c r="Z47" s="237"/>
      <c r="AA47" s="237"/>
      <c r="AB47" s="237"/>
      <c r="AC47" s="237"/>
      <c r="AD47" s="237"/>
      <c r="AE47" s="237"/>
      <c r="AF47" s="237"/>
      <c r="AG47" s="237" t="s">
        <v>131</v>
      </c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</row>
    <row r="48" spans="1:60" outlineLevel="2" x14ac:dyDescent="0.35">
      <c r="A48" s="238"/>
      <c r="B48" s="239"/>
      <c r="C48" s="241" t="s">
        <v>1252</v>
      </c>
      <c r="D48" s="242"/>
      <c r="E48" s="243">
        <v>13.449</v>
      </c>
      <c r="F48" s="410"/>
      <c r="G48" s="236"/>
      <c r="H48" s="236"/>
      <c r="I48" s="236"/>
      <c r="J48" s="236"/>
      <c r="K48" s="236"/>
      <c r="L48" s="236"/>
      <c r="M48" s="236"/>
      <c r="N48" s="240"/>
      <c r="O48" s="240"/>
      <c r="P48" s="240"/>
      <c r="Q48" s="240"/>
      <c r="R48" s="236"/>
      <c r="S48" s="236"/>
      <c r="T48" s="236"/>
      <c r="U48" s="236"/>
      <c r="V48" s="236"/>
      <c r="W48" s="236"/>
      <c r="X48" s="236"/>
      <c r="Y48" s="236"/>
      <c r="Z48" s="237"/>
      <c r="AA48" s="237"/>
      <c r="AB48" s="237"/>
      <c r="AC48" s="237"/>
      <c r="AD48" s="237"/>
      <c r="AE48" s="237"/>
      <c r="AF48" s="237"/>
      <c r="AG48" s="237" t="s">
        <v>123</v>
      </c>
      <c r="AH48" s="237">
        <v>0</v>
      </c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</row>
    <row r="49" spans="1:60" outlineLevel="3" x14ac:dyDescent="0.35">
      <c r="A49" s="238"/>
      <c r="B49" s="239"/>
      <c r="C49" s="241" t="s">
        <v>1253</v>
      </c>
      <c r="D49" s="242"/>
      <c r="E49" s="243">
        <v>6.5232000000000001</v>
      </c>
      <c r="F49" s="410"/>
      <c r="G49" s="236"/>
      <c r="H49" s="236"/>
      <c r="I49" s="236"/>
      <c r="J49" s="236"/>
      <c r="K49" s="236"/>
      <c r="L49" s="236"/>
      <c r="M49" s="236"/>
      <c r="N49" s="240"/>
      <c r="O49" s="240"/>
      <c r="P49" s="240"/>
      <c r="Q49" s="240"/>
      <c r="R49" s="236"/>
      <c r="S49" s="236"/>
      <c r="T49" s="236"/>
      <c r="U49" s="236"/>
      <c r="V49" s="236"/>
      <c r="W49" s="236"/>
      <c r="X49" s="236"/>
      <c r="Y49" s="236"/>
      <c r="Z49" s="237"/>
      <c r="AA49" s="237"/>
      <c r="AB49" s="237"/>
      <c r="AC49" s="237"/>
      <c r="AD49" s="237"/>
      <c r="AE49" s="237"/>
      <c r="AF49" s="237"/>
      <c r="AG49" s="237" t="s">
        <v>123</v>
      </c>
      <c r="AH49" s="237">
        <v>0</v>
      </c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</row>
    <row r="50" spans="1:60" outlineLevel="3" x14ac:dyDescent="0.35">
      <c r="A50" s="238"/>
      <c r="B50" s="239"/>
      <c r="C50" s="241" t="s">
        <v>1254</v>
      </c>
      <c r="D50" s="242"/>
      <c r="E50" s="243">
        <v>6.0396000000000001</v>
      </c>
      <c r="F50" s="410"/>
      <c r="G50" s="236"/>
      <c r="H50" s="236"/>
      <c r="I50" s="236"/>
      <c r="J50" s="236"/>
      <c r="K50" s="236"/>
      <c r="L50" s="236"/>
      <c r="M50" s="236"/>
      <c r="N50" s="240"/>
      <c r="O50" s="240"/>
      <c r="P50" s="240"/>
      <c r="Q50" s="240"/>
      <c r="R50" s="236"/>
      <c r="S50" s="236"/>
      <c r="T50" s="236"/>
      <c r="U50" s="236"/>
      <c r="V50" s="236"/>
      <c r="W50" s="236"/>
      <c r="X50" s="236"/>
      <c r="Y50" s="236"/>
      <c r="Z50" s="237"/>
      <c r="AA50" s="237"/>
      <c r="AB50" s="237"/>
      <c r="AC50" s="237"/>
      <c r="AD50" s="237"/>
      <c r="AE50" s="237"/>
      <c r="AF50" s="237"/>
      <c r="AG50" s="237" t="s">
        <v>123</v>
      </c>
      <c r="AH50" s="237">
        <v>0</v>
      </c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</row>
    <row r="51" spans="1:60" outlineLevel="3" x14ac:dyDescent="0.35">
      <c r="A51" s="238"/>
      <c r="B51" s="239"/>
      <c r="C51" s="241" t="s">
        <v>1255</v>
      </c>
      <c r="D51" s="242"/>
      <c r="E51" s="243">
        <v>5.2706</v>
      </c>
      <c r="F51" s="410"/>
      <c r="G51" s="236"/>
      <c r="H51" s="236"/>
      <c r="I51" s="236"/>
      <c r="J51" s="236"/>
      <c r="K51" s="236"/>
      <c r="L51" s="236"/>
      <c r="M51" s="236"/>
      <c r="N51" s="240"/>
      <c r="O51" s="240"/>
      <c r="P51" s="240"/>
      <c r="Q51" s="240"/>
      <c r="R51" s="236"/>
      <c r="S51" s="236"/>
      <c r="T51" s="236"/>
      <c r="U51" s="236"/>
      <c r="V51" s="236"/>
      <c r="W51" s="236"/>
      <c r="X51" s="236"/>
      <c r="Y51" s="236"/>
      <c r="Z51" s="237"/>
      <c r="AA51" s="237"/>
      <c r="AB51" s="237"/>
      <c r="AC51" s="237"/>
      <c r="AD51" s="237"/>
      <c r="AE51" s="237"/>
      <c r="AF51" s="237"/>
      <c r="AG51" s="237" t="s">
        <v>123</v>
      </c>
      <c r="AH51" s="237">
        <v>0</v>
      </c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  <c r="BG51" s="237"/>
      <c r="BH51" s="237"/>
    </row>
    <row r="52" spans="1:60" outlineLevel="1" x14ac:dyDescent="0.35">
      <c r="A52" s="228">
        <v>14</v>
      </c>
      <c r="B52" s="229" t="s">
        <v>532</v>
      </c>
      <c r="C52" s="230" t="s">
        <v>533</v>
      </c>
      <c r="D52" s="231" t="s">
        <v>132</v>
      </c>
      <c r="E52" s="232">
        <v>102.2484</v>
      </c>
      <c r="F52" s="233"/>
      <c r="G52" s="234">
        <f>ROUND(E52*F52,2)</f>
        <v>0</v>
      </c>
      <c r="H52" s="233">
        <v>237.82</v>
      </c>
      <c r="I52" s="234">
        <f>ROUND(E52*H52,2)</f>
        <v>24316.71</v>
      </c>
      <c r="J52" s="233">
        <v>491.18</v>
      </c>
      <c r="K52" s="234">
        <f>ROUND(E52*J52,2)</f>
        <v>50222.37</v>
      </c>
      <c r="L52" s="234">
        <v>21</v>
      </c>
      <c r="M52" s="234">
        <f>G52*(1+L52/100)</f>
        <v>0</v>
      </c>
      <c r="N52" s="232">
        <v>3.916E-2</v>
      </c>
      <c r="O52" s="232">
        <f>ROUND(E52*N52,2)</f>
        <v>4</v>
      </c>
      <c r="P52" s="232">
        <v>0</v>
      </c>
      <c r="Q52" s="232">
        <f>ROUND(E52*P52,2)</f>
        <v>0</v>
      </c>
      <c r="R52" s="234" t="s">
        <v>121</v>
      </c>
      <c r="S52" s="234" t="s">
        <v>108</v>
      </c>
      <c r="T52" s="235" t="s">
        <v>108</v>
      </c>
      <c r="U52" s="236">
        <v>1.05</v>
      </c>
      <c r="V52" s="236">
        <f>ROUND(E52*U52,2)</f>
        <v>107.36</v>
      </c>
      <c r="W52" s="236"/>
      <c r="X52" s="236" t="s">
        <v>109</v>
      </c>
      <c r="Y52" s="236" t="s">
        <v>110</v>
      </c>
      <c r="Z52" s="237"/>
      <c r="AA52" s="237"/>
      <c r="AB52" s="237"/>
      <c r="AC52" s="237"/>
      <c r="AD52" s="237"/>
      <c r="AE52" s="237"/>
      <c r="AF52" s="237"/>
      <c r="AG52" s="237" t="s">
        <v>111</v>
      </c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</row>
    <row r="53" spans="1:60" ht="22.5" customHeight="1" outlineLevel="2" x14ac:dyDescent="0.35">
      <c r="A53" s="238"/>
      <c r="B53" s="239"/>
      <c r="C53" s="393" t="s">
        <v>534</v>
      </c>
      <c r="D53" s="393"/>
      <c r="E53" s="393"/>
      <c r="F53" s="409"/>
      <c r="G53" s="393"/>
      <c r="H53" s="236"/>
      <c r="I53" s="236"/>
      <c r="J53" s="236"/>
      <c r="K53" s="236"/>
      <c r="L53" s="236"/>
      <c r="M53" s="236"/>
      <c r="N53" s="240"/>
      <c r="O53" s="240"/>
      <c r="P53" s="240"/>
      <c r="Q53" s="240"/>
      <c r="R53" s="236"/>
      <c r="S53" s="236"/>
      <c r="T53" s="236"/>
      <c r="U53" s="236"/>
      <c r="V53" s="236"/>
      <c r="W53" s="236"/>
      <c r="X53" s="236"/>
      <c r="Y53" s="236"/>
      <c r="Z53" s="237"/>
      <c r="AA53" s="237"/>
      <c r="AB53" s="237"/>
      <c r="AC53" s="237"/>
      <c r="AD53" s="237"/>
      <c r="AE53" s="237"/>
      <c r="AF53" s="237"/>
      <c r="AG53" s="237" t="s">
        <v>112</v>
      </c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53" t="str">
        <f>C53</f>
        <v>svislé nebo šikmé (odkloněné), půdorysně přímé nebo zalomené, stěn základových pasů ve volných nebo zapažených jámách, rýhách, šachtách, včetně případných vzpěr,</v>
      </c>
      <c r="BB53" s="237"/>
      <c r="BC53" s="237"/>
      <c r="BD53" s="237"/>
      <c r="BE53" s="237"/>
      <c r="BF53" s="237"/>
      <c r="BG53" s="237"/>
      <c r="BH53" s="237"/>
    </row>
    <row r="54" spans="1:60" outlineLevel="2" x14ac:dyDescent="0.35">
      <c r="A54" s="238"/>
      <c r="B54" s="239"/>
      <c r="C54" s="241" t="s">
        <v>1256</v>
      </c>
      <c r="D54" s="242"/>
      <c r="E54" s="243">
        <v>41.27</v>
      </c>
      <c r="F54" s="410"/>
      <c r="G54" s="236"/>
      <c r="H54" s="236"/>
      <c r="I54" s="236"/>
      <c r="J54" s="236"/>
      <c r="K54" s="236"/>
      <c r="L54" s="236"/>
      <c r="M54" s="236"/>
      <c r="N54" s="240"/>
      <c r="O54" s="240"/>
      <c r="P54" s="240"/>
      <c r="Q54" s="240"/>
      <c r="R54" s="236"/>
      <c r="S54" s="236"/>
      <c r="T54" s="236"/>
      <c r="U54" s="236"/>
      <c r="V54" s="236"/>
      <c r="W54" s="236"/>
      <c r="X54" s="236"/>
      <c r="Y54" s="236"/>
      <c r="Z54" s="237"/>
      <c r="AA54" s="237"/>
      <c r="AB54" s="237"/>
      <c r="AC54" s="237"/>
      <c r="AD54" s="237"/>
      <c r="AE54" s="237"/>
      <c r="AF54" s="237"/>
      <c r="AG54" s="237" t="s">
        <v>123</v>
      </c>
      <c r="AH54" s="237">
        <v>0</v>
      </c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  <c r="AY54" s="237"/>
      <c r="AZ54" s="237"/>
      <c r="BA54" s="237"/>
      <c r="BB54" s="237"/>
      <c r="BC54" s="237"/>
      <c r="BD54" s="237"/>
      <c r="BE54" s="237"/>
      <c r="BF54" s="237"/>
      <c r="BG54" s="237"/>
      <c r="BH54" s="237"/>
    </row>
    <row r="55" spans="1:60" outlineLevel="3" x14ac:dyDescent="0.35">
      <c r="A55" s="238"/>
      <c r="B55" s="239"/>
      <c r="C55" s="241" t="s">
        <v>1257</v>
      </c>
      <c r="D55" s="242"/>
      <c r="E55" s="243">
        <v>21.744</v>
      </c>
      <c r="F55" s="410"/>
      <c r="G55" s="236"/>
      <c r="H55" s="236"/>
      <c r="I55" s="236"/>
      <c r="J55" s="236"/>
      <c r="K55" s="236"/>
      <c r="L55" s="236"/>
      <c r="M55" s="236"/>
      <c r="N55" s="240"/>
      <c r="O55" s="240"/>
      <c r="P55" s="240"/>
      <c r="Q55" s="240"/>
      <c r="R55" s="236"/>
      <c r="S55" s="236"/>
      <c r="T55" s="236"/>
      <c r="U55" s="236"/>
      <c r="V55" s="236"/>
      <c r="W55" s="236"/>
      <c r="X55" s="236"/>
      <c r="Y55" s="236"/>
      <c r="Z55" s="237"/>
      <c r="AA55" s="237"/>
      <c r="AB55" s="237"/>
      <c r="AC55" s="237"/>
      <c r="AD55" s="237"/>
      <c r="AE55" s="237"/>
      <c r="AF55" s="237"/>
      <c r="AG55" s="237" t="s">
        <v>123</v>
      </c>
      <c r="AH55" s="237">
        <v>0</v>
      </c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  <c r="BB55" s="237"/>
      <c r="BC55" s="237"/>
      <c r="BD55" s="237"/>
      <c r="BE55" s="237"/>
      <c r="BF55" s="237"/>
      <c r="BG55" s="237"/>
      <c r="BH55" s="237"/>
    </row>
    <row r="56" spans="1:60" outlineLevel="3" x14ac:dyDescent="0.35">
      <c r="A56" s="238"/>
      <c r="B56" s="239"/>
      <c r="C56" s="241" t="s">
        <v>1258</v>
      </c>
      <c r="D56" s="242"/>
      <c r="E56" s="243">
        <v>18.152000000000001</v>
      </c>
      <c r="F56" s="410"/>
      <c r="G56" s="236"/>
      <c r="H56" s="236"/>
      <c r="I56" s="236"/>
      <c r="J56" s="236"/>
      <c r="K56" s="236"/>
      <c r="L56" s="236"/>
      <c r="M56" s="236"/>
      <c r="N56" s="240"/>
      <c r="O56" s="240"/>
      <c r="P56" s="240"/>
      <c r="Q56" s="240"/>
      <c r="R56" s="236"/>
      <c r="S56" s="236"/>
      <c r="T56" s="236"/>
      <c r="U56" s="236"/>
      <c r="V56" s="236"/>
      <c r="W56" s="236"/>
      <c r="X56" s="236"/>
      <c r="Y56" s="236"/>
      <c r="Z56" s="237"/>
      <c r="AA56" s="237"/>
      <c r="AB56" s="237"/>
      <c r="AC56" s="237"/>
      <c r="AD56" s="237"/>
      <c r="AE56" s="237"/>
      <c r="AF56" s="237"/>
      <c r="AG56" s="237" t="s">
        <v>123</v>
      </c>
      <c r="AH56" s="237">
        <v>0</v>
      </c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</row>
    <row r="57" spans="1:60" outlineLevel="3" x14ac:dyDescent="0.35">
      <c r="A57" s="238"/>
      <c r="B57" s="239"/>
      <c r="C57" s="241" t="s">
        <v>1259</v>
      </c>
      <c r="D57" s="242"/>
      <c r="E57" s="243">
        <v>21.0824</v>
      </c>
      <c r="F57" s="410"/>
      <c r="G57" s="236"/>
      <c r="H57" s="236"/>
      <c r="I57" s="236"/>
      <c r="J57" s="236"/>
      <c r="K57" s="236"/>
      <c r="L57" s="236"/>
      <c r="M57" s="236"/>
      <c r="N57" s="240"/>
      <c r="O57" s="240"/>
      <c r="P57" s="240"/>
      <c r="Q57" s="240"/>
      <c r="R57" s="236"/>
      <c r="S57" s="236"/>
      <c r="T57" s="236"/>
      <c r="U57" s="236"/>
      <c r="V57" s="236"/>
      <c r="W57" s="236"/>
      <c r="X57" s="236"/>
      <c r="Y57" s="236"/>
      <c r="Z57" s="237"/>
      <c r="AA57" s="237"/>
      <c r="AB57" s="237"/>
      <c r="AC57" s="237"/>
      <c r="AD57" s="237"/>
      <c r="AE57" s="237"/>
      <c r="AF57" s="237"/>
      <c r="AG57" s="237" t="s">
        <v>123</v>
      </c>
      <c r="AH57" s="237">
        <v>0</v>
      </c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  <c r="BB57" s="237"/>
      <c r="BC57" s="237"/>
      <c r="BD57" s="237"/>
      <c r="BE57" s="237"/>
      <c r="BF57" s="237"/>
      <c r="BG57" s="237"/>
      <c r="BH57" s="237"/>
    </row>
    <row r="58" spans="1:60" outlineLevel="1" x14ac:dyDescent="0.35">
      <c r="A58" s="228">
        <v>15</v>
      </c>
      <c r="B58" s="229" t="s">
        <v>535</v>
      </c>
      <c r="C58" s="230" t="s">
        <v>536</v>
      </c>
      <c r="D58" s="231" t="s">
        <v>132</v>
      </c>
      <c r="E58" s="232">
        <v>102.2484</v>
      </c>
      <c r="F58" s="233"/>
      <c r="G58" s="234">
        <f>ROUND(E58*F58,2)</f>
        <v>0</v>
      </c>
      <c r="H58" s="233">
        <v>0</v>
      </c>
      <c r="I58" s="234">
        <f>ROUND(E58*H58,2)</f>
        <v>0</v>
      </c>
      <c r="J58" s="233">
        <v>148.5</v>
      </c>
      <c r="K58" s="234">
        <f>ROUND(E58*J58,2)</f>
        <v>15183.89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4" t="s">
        <v>121</v>
      </c>
      <c r="S58" s="234" t="s">
        <v>108</v>
      </c>
      <c r="T58" s="235" t="s">
        <v>108</v>
      </c>
      <c r="U58" s="236">
        <v>0.32</v>
      </c>
      <c r="V58" s="236">
        <f>ROUND(E58*U58,2)</f>
        <v>32.72</v>
      </c>
      <c r="W58" s="236"/>
      <c r="X58" s="236" t="s">
        <v>109</v>
      </c>
      <c r="Y58" s="236" t="s">
        <v>110</v>
      </c>
      <c r="Z58" s="237"/>
      <c r="AA58" s="237"/>
      <c r="AB58" s="237"/>
      <c r="AC58" s="237"/>
      <c r="AD58" s="237"/>
      <c r="AE58" s="237"/>
      <c r="AF58" s="237"/>
      <c r="AG58" s="237" t="s">
        <v>111</v>
      </c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</row>
    <row r="59" spans="1:60" ht="22.5" customHeight="1" outlineLevel="2" x14ac:dyDescent="0.35">
      <c r="A59" s="238"/>
      <c r="B59" s="239"/>
      <c r="C59" s="393" t="s">
        <v>534</v>
      </c>
      <c r="D59" s="393"/>
      <c r="E59" s="393"/>
      <c r="F59" s="409"/>
      <c r="G59" s="393"/>
      <c r="H59" s="236"/>
      <c r="I59" s="236"/>
      <c r="J59" s="236"/>
      <c r="K59" s="236"/>
      <c r="L59" s="236"/>
      <c r="M59" s="236"/>
      <c r="N59" s="240"/>
      <c r="O59" s="240"/>
      <c r="P59" s="240"/>
      <c r="Q59" s="240"/>
      <c r="R59" s="236"/>
      <c r="S59" s="236"/>
      <c r="T59" s="236"/>
      <c r="U59" s="236"/>
      <c r="V59" s="236"/>
      <c r="W59" s="236"/>
      <c r="X59" s="236"/>
      <c r="Y59" s="236"/>
      <c r="Z59" s="237"/>
      <c r="AA59" s="237"/>
      <c r="AB59" s="237"/>
      <c r="AC59" s="237"/>
      <c r="AD59" s="237"/>
      <c r="AE59" s="237"/>
      <c r="AF59" s="237"/>
      <c r="AG59" s="237" t="s">
        <v>112</v>
      </c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53" t="str">
        <f>C59</f>
        <v>svislé nebo šikmé (odkloněné), půdorysně přímé nebo zalomené, stěn základových pasů ve volných nebo zapažených jámách, rýhách, šachtách, včetně případných vzpěr,</v>
      </c>
      <c r="BB59" s="237"/>
      <c r="BC59" s="237"/>
      <c r="BD59" s="237"/>
      <c r="BE59" s="237"/>
      <c r="BF59" s="237"/>
      <c r="BG59" s="237"/>
      <c r="BH59" s="237"/>
    </row>
    <row r="60" spans="1:60" outlineLevel="2" x14ac:dyDescent="0.35">
      <c r="A60" s="238"/>
      <c r="B60" s="239"/>
      <c r="C60" s="398" t="s">
        <v>537</v>
      </c>
      <c r="D60" s="398"/>
      <c r="E60" s="398"/>
      <c r="F60" s="411"/>
      <c r="G60" s="398"/>
      <c r="H60" s="236"/>
      <c r="I60" s="236"/>
      <c r="J60" s="236"/>
      <c r="K60" s="236"/>
      <c r="L60" s="236"/>
      <c r="M60" s="236"/>
      <c r="N60" s="240"/>
      <c r="O60" s="240"/>
      <c r="P60" s="240"/>
      <c r="Q60" s="240"/>
      <c r="R60" s="236"/>
      <c r="S60" s="236"/>
      <c r="T60" s="236"/>
      <c r="U60" s="236"/>
      <c r="V60" s="236"/>
      <c r="W60" s="236"/>
      <c r="X60" s="236"/>
      <c r="Y60" s="236"/>
      <c r="Z60" s="237"/>
      <c r="AA60" s="237"/>
      <c r="AB60" s="237"/>
      <c r="AC60" s="237"/>
      <c r="AD60" s="237"/>
      <c r="AE60" s="237"/>
      <c r="AF60" s="237"/>
      <c r="AG60" s="237" t="s">
        <v>131</v>
      </c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237"/>
      <c r="AY60" s="237"/>
      <c r="AZ60" s="237"/>
      <c r="BA60" s="237"/>
      <c r="BB60" s="237"/>
      <c r="BC60" s="237"/>
      <c r="BD60" s="237"/>
      <c r="BE60" s="237"/>
      <c r="BF60" s="237"/>
      <c r="BG60" s="237"/>
      <c r="BH60" s="237"/>
    </row>
    <row r="61" spans="1:60" outlineLevel="1" x14ac:dyDescent="0.35">
      <c r="A61" s="228">
        <v>16</v>
      </c>
      <c r="B61" s="229" t="s">
        <v>697</v>
      </c>
      <c r="C61" s="230" t="s">
        <v>698</v>
      </c>
      <c r="D61" s="231" t="s">
        <v>126</v>
      </c>
      <c r="E61" s="232">
        <v>2.23793</v>
      </c>
      <c r="F61" s="233"/>
      <c r="G61" s="234">
        <f>ROUND(E61*F61,2)</f>
        <v>0</v>
      </c>
      <c r="H61" s="233">
        <v>43298.66</v>
      </c>
      <c r="I61" s="234">
        <f>ROUND(E61*H61,2)</f>
        <v>96899.37</v>
      </c>
      <c r="J61" s="233">
        <v>14241.34</v>
      </c>
      <c r="K61" s="234">
        <f>ROUND(E61*J61,2)</f>
        <v>31871.119999999999</v>
      </c>
      <c r="L61" s="234">
        <v>21</v>
      </c>
      <c r="M61" s="234">
        <f>G61*(1+L61/100)</f>
        <v>0</v>
      </c>
      <c r="N61" s="232">
        <v>1.0211600000000001</v>
      </c>
      <c r="O61" s="232">
        <f>ROUND(E61*N61,2)</f>
        <v>2.29</v>
      </c>
      <c r="P61" s="232">
        <v>0</v>
      </c>
      <c r="Q61" s="232">
        <f>ROUND(E61*P61,2)</f>
        <v>0</v>
      </c>
      <c r="R61" s="234" t="s">
        <v>121</v>
      </c>
      <c r="S61" s="234" t="s">
        <v>108</v>
      </c>
      <c r="T61" s="235" t="s">
        <v>108</v>
      </c>
      <c r="U61" s="236">
        <v>23.530999999999999</v>
      </c>
      <c r="V61" s="236">
        <f>ROUND(E61*U61,2)</f>
        <v>52.66</v>
      </c>
      <c r="W61" s="236"/>
      <c r="X61" s="236" t="s">
        <v>109</v>
      </c>
      <c r="Y61" s="236" t="s">
        <v>110</v>
      </c>
      <c r="Z61" s="237"/>
      <c r="AA61" s="237"/>
      <c r="AB61" s="237"/>
      <c r="AC61" s="237"/>
      <c r="AD61" s="237"/>
      <c r="AE61" s="237"/>
      <c r="AF61" s="237"/>
      <c r="AG61" s="237" t="s">
        <v>111</v>
      </c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7"/>
      <c r="BG61" s="237"/>
      <c r="BH61" s="237"/>
    </row>
    <row r="62" spans="1:60" outlineLevel="2" x14ac:dyDescent="0.35">
      <c r="A62" s="238"/>
      <c r="B62" s="239"/>
      <c r="C62" s="241" t="s">
        <v>731</v>
      </c>
      <c r="D62" s="242"/>
      <c r="E62" s="243">
        <v>1.9683999999999999</v>
      </c>
      <c r="F62" s="410"/>
      <c r="G62" s="236"/>
      <c r="H62" s="236"/>
      <c r="I62" s="236"/>
      <c r="J62" s="236"/>
      <c r="K62" s="236"/>
      <c r="L62" s="236"/>
      <c r="M62" s="236"/>
      <c r="N62" s="240"/>
      <c r="O62" s="240"/>
      <c r="P62" s="240"/>
      <c r="Q62" s="240"/>
      <c r="R62" s="236"/>
      <c r="S62" s="236"/>
      <c r="T62" s="236"/>
      <c r="U62" s="236"/>
      <c r="V62" s="236"/>
      <c r="W62" s="236"/>
      <c r="X62" s="236"/>
      <c r="Y62" s="236"/>
      <c r="Z62" s="237"/>
      <c r="AA62" s="237"/>
      <c r="AB62" s="237"/>
      <c r="AC62" s="237"/>
      <c r="AD62" s="237"/>
      <c r="AE62" s="237"/>
      <c r="AF62" s="237"/>
      <c r="AG62" s="237" t="s">
        <v>123</v>
      </c>
      <c r="AH62" s="237">
        <v>0</v>
      </c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  <c r="BE62" s="237"/>
      <c r="BF62" s="237"/>
      <c r="BG62" s="237"/>
      <c r="BH62" s="237"/>
    </row>
    <row r="63" spans="1:60" outlineLevel="3" x14ac:dyDescent="0.35">
      <c r="A63" s="238"/>
      <c r="B63" s="239"/>
      <c r="C63" s="241" t="s">
        <v>1260</v>
      </c>
      <c r="D63" s="242"/>
      <c r="E63" s="243">
        <v>0.26952999999999999</v>
      </c>
      <c r="F63" s="410"/>
      <c r="G63" s="236"/>
      <c r="H63" s="236"/>
      <c r="I63" s="236"/>
      <c r="J63" s="236"/>
      <c r="K63" s="236"/>
      <c r="L63" s="236"/>
      <c r="M63" s="236"/>
      <c r="N63" s="240"/>
      <c r="O63" s="240"/>
      <c r="P63" s="240"/>
      <c r="Q63" s="240"/>
      <c r="R63" s="236"/>
      <c r="S63" s="236"/>
      <c r="T63" s="236"/>
      <c r="U63" s="236"/>
      <c r="V63" s="236"/>
      <c r="W63" s="236"/>
      <c r="X63" s="236"/>
      <c r="Y63" s="236"/>
      <c r="Z63" s="237"/>
      <c r="AA63" s="237"/>
      <c r="AB63" s="237"/>
      <c r="AC63" s="237"/>
      <c r="AD63" s="237"/>
      <c r="AE63" s="237"/>
      <c r="AF63" s="237"/>
      <c r="AG63" s="237" t="s">
        <v>123</v>
      </c>
      <c r="AH63" s="237">
        <v>0</v>
      </c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</row>
    <row r="64" spans="1:60" outlineLevel="1" x14ac:dyDescent="0.35">
      <c r="A64" s="228">
        <v>17</v>
      </c>
      <c r="B64" s="229" t="s">
        <v>538</v>
      </c>
      <c r="C64" s="230" t="s">
        <v>539</v>
      </c>
      <c r="D64" s="231" t="s">
        <v>106</v>
      </c>
      <c r="E64" s="232">
        <v>1.44</v>
      </c>
      <c r="F64" s="233"/>
      <c r="G64" s="234">
        <f>ROUND(E64*F64,2)</f>
        <v>0</v>
      </c>
      <c r="H64" s="233">
        <v>3586.49</v>
      </c>
      <c r="I64" s="234">
        <f>ROUND(E64*H64,2)</f>
        <v>5164.55</v>
      </c>
      <c r="J64" s="233">
        <v>323.51</v>
      </c>
      <c r="K64" s="234">
        <f>ROUND(E64*J64,2)</f>
        <v>465.85</v>
      </c>
      <c r="L64" s="234">
        <v>21</v>
      </c>
      <c r="M64" s="234">
        <f>G64*(1+L64/100)</f>
        <v>0</v>
      </c>
      <c r="N64" s="232">
        <v>2.5249999999999999</v>
      </c>
      <c r="O64" s="232">
        <f>ROUND(E64*N64,2)</f>
        <v>3.64</v>
      </c>
      <c r="P64" s="232">
        <v>0</v>
      </c>
      <c r="Q64" s="232">
        <f>ROUND(E64*P64,2)</f>
        <v>0</v>
      </c>
      <c r="R64" s="234" t="s">
        <v>121</v>
      </c>
      <c r="S64" s="234" t="s">
        <v>108</v>
      </c>
      <c r="T64" s="235" t="s">
        <v>108</v>
      </c>
      <c r="U64" s="236">
        <v>0.47699999999999998</v>
      </c>
      <c r="V64" s="236">
        <f>ROUND(E64*U64,2)</f>
        <v>0.69</v>
      </c>
      <c r="W64" s="236"/>
      <c r="X64" s="236" t="s">
        <v>109</v>
      </c>
      <c r="Y64" s="236" t="s">
        <v>110</v>
      </c>
      <c r="Z64" s="237"/>
      <c r="AA64" s="237"/>
      <c r="AB64" s="237"/>
      <c r="AC64" s="237"/>
      <c r="AD64" s="237"/>
      <c r="AE64" s="237"/>
      <c r="AF64" s="237"/>
      <c r="AG64" s="237" t="s">
        <v>111</v>
      </c>
      <c r="AH64" s="237"/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</row>
    <row r="65" spans="1:60" outlineLevel="2" x14ac:dyDescent="0.35">
      <c r="A65" s="238"/>
      <c r="B65" s="239"/>
      <c r="C65" s="241" t="s">
        <v>1261</v>
      </c>
      <c r="D65" s="242"/>
      <c r="E65" s="243">
        <v>1.44</v>
      </c>
      <c r="F65" s="410"/>
      <c r="G65" s="236"/>
      <c r="H65" s="236"/>
      <c r="I65" s="236"/>
      <c r="J65" s="236"/>
      <c r="K65" s="236"/>
      <c r="L65" s="236"/>
      <c r="M65" s="236"/>
      <c r="N65" s="240"/>
      <c r="O65" s="240"/>
      <c r="P65" s="240"/>
      <c r="Q65" s="240"/>
      <c r="R65" s="236"/>
      <c r="S65" s="236"/>
      <c r="T65" s="236"/>
      <c r="U65" s="236"/>
      <c r="V65" s="236"/>
      <c r="W65" s="236"/>
      <c r="X65" s="236"/>
      <c r="Y65" s="236"/>
      <c r="Z65" s="237"/>
      <c r="AA65" s="237"/>
      <c r="AB65" s="237"/>
      <c r="AC65" s="237"/>
      <c r="AD65" s="237"/>
      <c r="AE65" s="237"/>
      <c r="AF65" s="237"/>
      <c r="AG65" s="237" t="s">
        <v>123</v>
      </c>
      <c r="AH65" s="237">
        <v>0</v>
      </c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</row>
    <row r="66" spans="1:60" outlineLevel="1" x14ac:dyDescent="0.35">
      <c r="A66" s="228">
        <v>18</v>
      </c>
      <c r="B66" s="229" t="s">
        <v>732</v>
      </c>
      <c r="C66" s="230" t="s">
        <v>733</v>
      </c>
      <c r="D66" s="231" t="s">
        <v>106</v>
      </c>
      <c r="E66" s="232">
        <v>45.237499999999997</v>
      </c>
      <c r="F66" s="233"/>
      <c r="G66" s="234">
        <f>ROUND(E66*F66,2)</f>
        <v>0</v>
      </c>
      <c r="H66" s="233">
        <v>3785.23</v>
      </c>
      <c r="I66" s="234">
        <f>ROUND(E66*H66,2)</f>
        <v>171234.34</v>
      </c>
      <c r="J66" s="233">
        <v>324.77</v>
      </c>
      <c r="K66" s="234">
        <f>ROUND(E66*J66,2)</f>
        <v>14691.78</v>
      </c>
      <c r="L66" s="234">
        <v>21</v>
      </c>
      <c r="M66" s="234">
        <f>G66*(1+L66/100)</f>
        <v>0</v>
      </c>
      <c r="N66" s="232">
        <v>2.5249999999999999</v>
      </c>
      <c r="O66" s="232">
        <f>ROUND(E66*N66,2)</f>
        <v>114.22</v>
      </c>
      <c r="P66" s="232">
        <v>0</v>
      </c>
      <c r="Q66" s="232">
        <f>ROUND(E66*P66,2)</f>
        <v>0</v>
      </c>
      <c r="R66" s="234" t="s">
        <v>121</v>
      </c>
      <c r="S66" s="234" t="s">
        <v>108</v>
      </c>
      <c r="T66" s="235" t="s">
        <v>108</v>
      </c>
      <c r="U66" s="236">
        <v>0.48</v>
      </c>
      <c r="V66" s="236">
        <f>ROUND(E66*U66,2)</f>
        <v>21.71</v>
      </c>
      <c r="W66" s="236"/>
      <c r="X66" s="236" t="s">
        <v>109</v>
      </c>
      <c r="Y66" s="236" t="s">
        <v>110</v>
      </c>
      <c r="Z66" s="237"/>
      <c r="AA66" s="237"/>
      <c r="AB66" s="237"/>
      <c r="AC66" s="237"/>
      <c r="AD66" s="237"/>
      <c r="AE66" s="237"/>
      <c r="AF66" s="237"/>
      <c r="AG66" s="237" t="s">
        <v>111</v>
      </c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/>
      <c r="BF66" s="237"/>
      <c r="BG66" s="237"/>
      <c r="BH66" s="237"/>
    </row>
    <row r="67" spans="1:60" outlineLevel="2" x14ac:dyDescent="0.35">
      <c r="A67" s="238"/>
      <c r="B67" s="239"/>
      <c r="C67" s="393" t="s">
        <v>122</v>
      </c>
      <c r="D67" s="393"/>
      <c r="E67" s="393"/>
      <c r="F67" s="409"/>
      <c r="G67" s="393"/>
      <c r="H67" s="236"/>
      <c r="I67" s="236"/>
      <c r="J67" s="236"/>
      <c r="K67" s="236"/>
      <c r="L67" s="236"/>
      <c r="M67" s="236"/>
      <c r="N67" s="240"/>
      <c r="O67" s="240"/>
      <c r="P67" s="240"/>
      <c r="Q67" s="240"/>
      <c r="R67" s="236"/>
      <c r="S67" s="236"/>
      <c r="T67" s="236"/>
      <c r="U67" s="236"/>
      <c r="V67" s="236"/>
      <c r="W67" s="236"/>
      <c r="X67" s="236"/>
      <c r="Y67" s="236"/>
      <c r="Z67" s="237"/>
      <c r="AA67" s="237"/>
      <c r="AB67" s="237"/>
      <c r="AC67" s="237"/>
      <c r="AD67" s="237"/>
      <c r="AE67" s="237"/>
      <c r="AF67" s="237"/>
      <c r="AG67" s="237" t="s">
        <v>112</v>
      </c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</row>
    <row r="68" spans="1:60" outlineLevel="2" x14ac:dyDescent="0.35">
      <c r="A68" s="238"/>
      <c r="B68" s="239"/>
      <c r="C68" s="241" t="s">
        <v>1262</v>
      </c>
      <c r="D68" s="242"/>
      <c r="E68" s="243">
        <v>37.9375</v>
      </c>
      <c r="F68" s="410"/>
      <c r="G68" s="236"/>
      <c r="H68" s="236"/>
      <c r="I68" s="236"/>
      <c r="J68" s="236"/>
      <c r="K68" s="236"/>
      <c r="L68" s="236"/>
      <c r="M68" s="236"/>
      <c r="N68" s="240"/>
      <c r="O68" s="240"/>
      <c r="P68" s="240"/>
      <c r="Q68" s="240"/>
      <c r="R68" s="236"/>
      <c r="S68" s="236"/>
      <c r="T68" s="236"/>
      <c r="U68" s="236"/>
      <c r="V68" s="236"/>
      <c r="W68" s="236"/>
      <c r="X68" s="236"/>
      <c r="Y68" s="236"/>
      <c r="Z68" s="237"/>
      <c r="AA68" s="237"/>
      <c r="AB68" s="237"/>
      <c r="AC68" s="237"/>
      <c r="AD68" s="237"/>
      <c r="AE68" s="237"/>
      <c r="AF68" s="237"/>
      <c r="AG68" s="237" t="s">
        <v>123</v>
      </c>
      <c r="AH68" s="237">
        <v>0</v>
      </c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237"/>
      <c r="BC68" s="237"/>
      <c r="BD68" s="237"/>
      <c r="BE68" s="237"/>
      <c r="BF68" s="237"/>
      <c r="BG68" s="237"/>
      <c r="BH68" s="237"/>
    </row>
    <row r="69" spans="1:60" outlineLevel="3" x14ac:dyDescent="0.35">
      <c r="A69" s="238"/>
      <c r="B69" s="239"/>
      <c r="C69" s="241" t="s">
        <v>734</v>
      </c>
      <c r="D69" s="242"/>
      <c r="E69" s="243">
        <v>7.3</v>
      </c>
      <c r="F69" s="410"/>
      <c r="G69" s="236"/>
      <c r="H69" s="236"/>
      <c r="I69" s="236"/>
      <c r="J69" s="236"/>
      <c r="K69" s="236"/>
      <c r="L69" s="236"/>
      <c r="M69" s="236"/>
      <c r="N69" s="240"/>
      <c r="O69" s="240"/>
      <c r="P69" s="240"/>
      <c r="Q69" s="240"/>
      <c r="R69" s="236"/>
      <c r="S69" s="236"/>
      <c r="T69" s="236"/>
      <c r="U69" s="236"/>
      <c r="V69" s="236"/>
      <c r="W69" s="236"/>
      <c r="X69" s="236"/>
      <c r="Y69" s="236"/>
      <c r="Z69" s="237"/>
      <c r="AA69" s="237"/>
      <c r="AB69" s="237"/>
      <c r="AC69" s="237"/>
      <c r="AD69" s="237"/>
      <c r="AE69" s="237"/>
      <c r="AF69" s="237"/>
      <c r="AG69" s="237" t="s">
        <v>123</v>
      </c>
      <c r="AH69" s="237">
        <v>0</v>
      </c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  <c r="AV69" s="237"/>
      <c r="AW69" s="237"/>
      <c r="AX69" s="237"/>
      <c r="AY69" s="237"/>
      <c r="AZ69" s="237"/>
      <c r="BA69" s="237"/>
      <c r="BB69" s="237"/>
      <c r="BC69" s="237"/>
      <c r="BD69" s="237"/>
      <c r="BE69" s="237"/>
      <c r="BF69" s="237"/>
      <c r="BG69" s="237"/>
      <c r="BH69" s="237"/>
    </row>
    <row r="70" spans="1:60" outlineLevel="1" x14ac:dyDescent="0.35">
      <c r="A70" s="228">
        <v>19</v>
      </c>
      <c r="B70" s="229" t="s">
        <v>540</v>
      </c>
      <c r="C70" s="230" t="s">
        <v>541</v>
      </c>
      <c r="D70" s="231" t="s">
        <v>132</v>
      </c>
      <c r="E70" s="232">
        <v>80.150000000000006</v>
      </c>
      <c r="F70" s="233"/>
      <c r="G70" s="234">
        <f>ROUND(E70*F70,2)</f>
        <v>0</v>
      </c>
      <c r="H70" s="233">
        <v>248.35</v>
      </c>
      <c r="I70" s="234">
        <f>ROUND(E70*H70,2)</f>
        <v>19905.25</v>
      </c>
      <c r="J70" s="233">
        <v>481.65</v>
      </c>
      <c r="K70" s="234">
        <f>ROUND(E70*J70,2)</f>
        <v>38604.25</v>
      </c>
      <c r="L70" s="234">
        <v>21</v>
      </c>
      <c r="M70" s="234">
        <f>G70*(1+L70/100)</f>
        <v>0</v>
      </c>
      <c r="N70" s="232">
        <v>3.9199999999999999E-2</v>
      </c>
      <c r="O70" s="232">
        <f>ROUND(E70*N70,2)</f>
        <v>3.14</v>
      </c>
      <c r="P70" s="232">
        <v>0</v>
      </c>
      <c r="Q70" s="232">
        <f>ROUND(E70*P70,2)</f>
        <v>0</v>
      </c>
      <c r="R70" s="234" t="s">
        <v>121</v>
      </c>
      <c r="S70" s="234" t="s">
        <v>108</v>
      </c>
      <c r="T70" s="235" t="s">
        <v>108</v>
      </c>
      <c r="U70" s="236">
        <v>1.05</v>
      </c>
      <c r="V70" s="236">
        <f>ROUND(E70*U70,2)</f>
        <v>84.16</v>
      </c>
      <c r="W70" s="236"/>
      <c r="X70" s="236" t="s">
        <v>109</v>
      </c>
      <c r="Y70" s="236" t="s">
        <v>110</v>
      </c>
      <c r="Z70" s="237"/>
      <c r="AA70" s="237"/>
      <c r="AB70" s="237"/>
      <c r="AC70" s="237"/>
      <c r="AD70" s="237"/>
      <c r="AE70" s="237"/>
      <c r="AF70" s="237"/>
      <c r="AG70" s="237" t="s">
        <v>111</v>
      </c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237"/>
      <c r="AY70" s="237"/>
      <c r="AZ70" s="237"/>
      <c r="BA70" s="237"/>
      <c r="BB70" s="237"/>
      <c r="BC70" s="237"/>
      <c r="BD70" s="237"/>
      <c r="BE70" s="237"/>
      <c r="BF70" s="237"/>
      <c r="BG70" s="237"/>
      <c r="BH70" s="237"/>
    </row>
    <row r="71" spans="1:60" ht="22.5" customHeight="1" outlineLevel="2" x14ac:dyDescent="0.35">
      <c r="A71" s="238"/>
      <c r="B71" s="239"/>
      <c r="C71" s="393" t="s">
        <v>542</v>
      </c>
      <c r="D71" s="393"/>
      <c r="E71" s="393"/>
      <c r="F71" s="409"/>
      <c r="G71" s="393"/>
      <c r="H71" s="236"/>
      <c r="I71" s="236"/>
      <c r="J71" s="236"/>
      <c r="K71" s="236"/>
      <c r="L71" s="236"/>
      <c r="M71" s="236"/>
      <c r="N71" s="240"/>
      <c r="O71" s="240"/>
      <c r="P71" s="240"/>
      <c r="Q71" s="240"/>
      <c r="R71" s="236"/>
      <c r="S71" s="236"/>
      <c r="T71" s="236"/>
      <c r="U71" s="236"/>
      <c r="V71" s="236"/>
      <c r="W71" s="236"/>
      <c r="X71" s="236"/>
      <c r="Y71" s="236"/>
      <c r="Z71" s="237"/>
      <c r="AA71" s="237"/>
      <c r="AB71" s="237"/>
      <c r="AC71" s="237"/>
      <c r="AD71" s="237"/>
      <c r="AE71" s="237"/>
      <c r="AF71" s="237"/>
      <c r="AG71" s="237" t="s">
        <v>112</v>
      </c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7"/>
      <c r="BA71" s="253" t="str">
        <f>C71</f>
        <v>bednění svislé nebo šikmé (odkloněné), půdorysně přímé nebo zalomené, stěn základových patek ve volných nebo zapažených jámách, rýhách, šachtách, včetně případných vzpěr,</v>
      </c>
      <c r="BB71" s="237"/>
      <c r="BC71" s="237"/>
      <c r="BD71" s="237"/>
      <c r="BE71" s="237"/>
      <c r="BF71" s="237"/>
      <c r="BG71" s="237"/>
      <c r="BH71" s="237"/>
    </row>
    <row r="72" spans="1:60" outlineLevel="2" x14ac:dyDescent="0.35">
      <c r="A72" s="238"/>
      <c r="B72" s="239"/>
      <c r="C72" s="241" t="s">
        <v>1263</v>
      </c>
      <c r="D72" s="242"/>
      <c r="E72" s="243">
        <v>46.35</v>
      </c>
      <c r="F72" s="410"/>
      <c r="G72" s="236"/>
      <c r="H72" s="236"/>
      <c r="I72" s="236"/>
      <c r="J72" s="236"/>
      <c r="K72" s="236"/>
      <c r="L72" s="236"/>
      <c r="M72" s="236"/>
      <c r="N72" s="240"/>
      <c r="O72" s="240"/>
      <c r="P72" s="240"/>
      <c r="Q72" s="240"/>
      <c r="R72" s="236"/>
      <c r="S72" s="236"/>
      <c r="T72" s="236"/>
      <c r="U72" s="236"/>
      <c r="V72" s="236"/>
      <c r="W72" s="236"/>
      <c r="X72" s="236"/>
      <c r="Y72" s="236"/>
      <c r="Z72" s="237"/>
      <c r="AA72" s="237"/>
      <c r="AB72" s="237"/>
      <c r="AC72" s="237"/>
      <c r="AD72" s="237"/>
      <c r="AE72" s="237"/>
      <c r="AF72" s="237"/>
      <c r="AG72" s="237" t="s">
        <v>123</v>
      </c>
      <c r="AH72" s="237">
        <v>0</v>
      </c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  <c r="AZ72" s="237"/>
      <c r="BA72" s="237"/>
      <c r="BB72" s="237"/>
      <c r="BC72" s="237"/>
      <c r="BD72" s="237"/>
      <c r="BE72" s="237"/>
      <c r="BF72" s="237"/>
      <c r="BG72" s="237"/>
      <c r="BH72" s="237"/>
    </row>
    <row r="73" spans="1:60" outlineLevel="3" x14ac:dyDescent="0.35">
      <c r="A73" s="238"/>
      <c r="B73" s="239"/>
      <c r="C73" s="241" t="s">
        <v>735</v>
      </c>
      <c r="D73" s="242"/>
      <c r="E73" s="243">
        <v>33.799999999999997</v>
      </c>
      <c r="F73" s="410"/>
      <c r="G73" s="236"/>
      <c r="H73" s="236"/>
      <c r="I73" s="236"/>
      <c r="J73" s="236"/>
      <c r="K73" s="236"/>
      <c r="L73" s="236"/>
      <c r="M73" s="236"/>
      <c r="N73" s="240"/>
      <c r="O73" s="240"/>
      <c r="P73" s="240"/>
      <c r="Q73" s="240"/>
      <c r="R73" s="236"/>
      <c r="S73" s="236"/>
      <c r="T73" s="236"/>
      <c r="U73" s="236"/>
      <c r="V73" s="236"/>
      <c r="W73" s="236"/>
      <c r="X73" s="236"/>
      <c r="Y73" s="236"/>
      <c r="Z73" s="237"/>
      <c r="AA73" s="237"/>
      <c r="AB73" s="237"/>
      <c r="AC73" s="237"/>
      <c r="AD73" s="237"/>
      <c r="AE73" s="237"/>
      <c r="AF73" s="237"/>
      <c r="AG73" s="237" t="s">
        <v>123</v>
      </c>
      <c r="AH73" s="237">
        <v>0</v>
      </c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  <c r="AV73" s="237"/>
      <c r="AW73" s="237"/>
      <c r="AX73" s="237"/>
      <c r="AY73" s="237"/>
      <c r="AZ73" s="237"/>
      <c r="BA73" s="237"/>
      <c r="BB73" s="237"/>
      <c r="BC73" s="237"/>
      <c r="BD73" s="237"/>
      <c r="BE73" s="237"/>
      <c r="BF73" s="237"/>
      <c r="BG73" s="237"/>
      <c r="BH73" s="237"/>
    </row>
    <row r="74" spans="1:60" outlineLevel="1" x14ac:dyDescent="0.35">
      <c r="A74" s="228">
        <v>20</v>
      </c>
      <c r="B74" s="229" t="s">
        <v>543</v>
      </c>
      <c r="C74" s="230" t="s">
        <v>544</v>
      </c>
      <c r="D74" s="231" t="s">
        <v>132</v>
      </c>
      <c r="E74" s="232">
        <v>80.150000000000006</v>
      </c>
      <c r="F74" s="233"/>
      <c r="G74" s="234">
        <f>ROUND(E74*F74,2)</f>
        <v>0</v>
      </c>
      <c r="H74" s="233">
        <v>0</v>
      </c>
      <c r="I74" s="234">
        <f>ROUND(E74*H74,2)</f>
        <v>0</v>
      </c>
      <c r="J74" s="233">
        <v>148.5</v>
      </c>
      <c r="K74" s="234">
        <f>ROUND(E74*J74,2)</f>
        <v>11902.28</v>
      </c>
      <c r="L74" s="234">
        <v>21</v>
      </c>
      <c r="M74" s="234">
        <f>G74*(1+L74/100)</f>
        <v>0</v>
      </c>
      <c r="N74" s="232">
        <v>0</v>
      </c>
      <c r="O74" s="232">
        <f>ROUND(E74*N74,2)</f>
        <v>0</v>
      </c>
      <c r="P74" s="232">
        <v>0</v>
      </c>
      <c r="Q74" s="232">
        <f>ROUND(E74*P74,2)</f>
        <v>0</v>
      </c>
      <c r="R74" s="234" t="s">
        <v>121</v>
      </c>
      <c r="S74" s="234" t="s">
        <v>108</v>
      </c>
      <c r="T74" s="235" t="s">
        <v>108</v>
      </c>
      <c r="U74" s="236">
        <v>0.32</v>
      </c>
      <c r="V74" s="236">
        <f>ROUND(E74*U74,2)</f>
        <v>25.65</v>
      </c>
      <c r="W74" s="236"/>
      <c r="X74" s="236" t="s">
        <v>109</v>
      </c>
      <c r="Y74" s="236" t="s">
        <v>110</v>
      </c>
      <c r="Z74" s="237"/>
      <c r="AA74" s="237"/>
      <c r="AB74" s="237"/>
      <c r="AC74" s="237"/>
      <c r="AD74" s="237"/>
      <c r="AE74" s="237"/>
      <c r="AF74" s="237"/>
      <c r="AG74" s="237" t="s">
        <v>111</v>
      </c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  <c r="AV74" s="237"/>
      <c r="AW74" s="237"/>
      <c r="AX74" s="237"/>
      <c r="AY74" s="237"/>
      <c r="AZ74" s="237"/>
      <c r="BA74" s="237"/>
      <c r="BB74" s="237"/>
      <c r="BC74" s="237"/>
      <c r="BD74" s="237"/>
      <c r="BE74" s="237"/>
      <c r="BF74" s="237"/>
      <c r="BG74" s="237"/>
      <c r="BH74" s="237"/>
    </row>
    <row r="75" spans="1:60" ht="22.5" customHeight="1" outlineLevel="2" x14ac:dyDescent="0.35">
      <c r="A75" s="238"/>
      <c r="B75" s="239"/>
      <c r="C75" s="393" t="s">
        <v>542</v>
      </c>
      <c r="D75" s="393"/>
      <c r="E75" s="393"/>
      <c r="F75" s="409"/>
      <c r="G75" s="393"/>
      <c r="H75" s="236"/>
      <c r="I75" s="236"/>
      <c r="J75" s="236"/>
      <c r="K75" s="236"/>
      <c r="L75" s="236"/>
      <c r="M75" s="236"/>
      <c r="N75" s="240"/>
      <c r="O75" s="240"/>
      <c r="P75" s="240"/>
      <c r="Q75" s="240"/>
      <c r="R75" s="236"/>
      <c r="S75" s="236"/>
      <c r="T75" s="236"/>
      <c r="U75" s="236"/>
      <c r="V75" s="236"/>
      <c r="W75" s="236"/>
      <c r="X75" s="236"/>
      <c r="Y75" s="236"/>
      <c r="Z75" s="237"/>
      <c r="AA75" s="237"/>
      <c r="AB75" s="237"/>
      <c r="AC75" s="237"/>
      <c r="AD75" s="237"/>
      <c r="AE75" s="237"/>
      <c r="AF75" s="237"/>
      <c r="AG75" s="237" t="s">
        <v>112</v>
      </c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  <c r="AX75" s="237"/>
      <c r="AY75" s="237"/>
      <c r="AZ75" s="237"/>
      <c r="BA75" s="253" t="str">
        <f>C75</f>
        <v>bednění svislé nebo šikmé (odkloněné), půdorysně přímé nebo zalomené, stěn základových patek ve volných nebo zapažených jámách, rýhách, šachtách, včetně případných vzpěr,</v>
      </c>
      <c r="BB75" s="237"/>
      <c r="BC75" s="237"/>
      <c r="BD75" s="237"/>
      <c r="BE75" s="237"/>
      <c r="BF75" s="237"/>
      <c r="BG75" s="237"/>
      <c r="BH75" s="237"/>
    </row>
    <row r="76" spans="1:60" outlineLevel="2" x14ac:dyDescent="0.35">
      <c r="A76" s="238"/>
      <c r="B76" s="239"/>
      <c r="C76" s="398" t="s">
        <v>545</v>
      </c>
      <c r="D76" s="398"/>
      <c r="E76" s="398"/>
      <c r="F76" s="411"/>
      <c r="G76" s="398"/>
      <c r="H76" s="236"/>
      <c r="I76" s="236"/>
      <c r="J76" s="236"/>
      <c r="K76" s="236"/>
      <c r="L76" s="236"/>
      <c r="M76" s="236"/>
      <c r="N76" s="240"/>
      <c r="O76" s="240"/>
      <c r="P76" s="240"/>
      <c r="Q76" s="240"/>
      <c r="R76" s="236"/>
      <c r="S76" s="236"/>
      <c r="T76" s="236"/>
      <c r="U76" s="236"/>
      <c r="V76" s="236"/>
      <c r="W76" s="236"/>
      <c r="X76" s="236"/>
      <c r="Y76" s="236"/>
      <c r="Z76" s="237"/>
      <c r="AA76" s="237"/>
      <c r="AB76" s="237"/>
      <c r="AC76" s="237"/>
      <c r="AD76" s="237"/>
      <c r="AE76" s="237"/>
      <c r="AF76" s="237"/>
      <c r="AG76" s="237" t="s">
        <v>131</v>
      </c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  <c r="AX76" s="237"/>
      <c r="AY76" s="237"/>
      <c r="AZ76" s="237"/>
      <c r="BA76" s="237"/>
      <c r="BB76" s="237"/>
      <c r="BC76" s="237"/>
      <c r="BD76" s="237"/>
      <c r="BE76" s="237"/>
      <c r="BF76" s="237"/>
      <c r="BG76" s="237"/>
      <c r="BH76" s="237"/>
    </row>
    <row r="77" spans="1:60" outlineLevel="1" x14ac:dyDescent="0.35">
      <c r="A77" s="228">
        <v>21</v>
      </c>
      <c r="B77" s="229" t="s">
        <v>736</v>
      </c>
      <c r="C77" s="230" t="s">
        <v>737</v>
      </c>
      <c r="D77" s="231" t="s">
        <v>126</v>
      </c>
      <c r="E77" s="232">
        <v>3.6190000000000002</v>
      </c>
      <c r="F77" s="233"/>
      <c r="G77" s="234">
        <f>ROUND(E77*F77,2)</f>
        <v>0</v>
      </c>
      <c r="H77" s="233">
        <v>43298.66</v>
      </c>
      <c r="I77" s="234">
        <f>ROUND(E77*H77,2)</f>
        <v>156697.85</v>
      </c>
      <c r="J77" s="233">
        <v>14241.34</v>
      </c>
      <c r="K77" s="234">
        <f>ROUND(E77*J77,2)</f>
        <v>51539.41</v>
      </c>
      <c r="L77" s="234">
        <v>21</v>
      </c>
      <c r="M77" s="234">
        <f>G77*(1+L77/100)</f>
        <v>0</v>
      </c>
      <c r="N77" s="232">
        <v>1.0211600000000001</v>
      </c>
      <c r="O77" s="232">
        <f>ROUND(E77*N77,2)</f>
        <v>3.7</v>
      </c>
      <c r="P77" s="232">
        <v>0</v>
      </c>
      <c r="Q77" s="232">
        <f>ROUND(E77*P77,2)</f>
        <v>0</v>
      </c>
      <c r="R77" s="234" t="s">
        <v>121</v>
      </c>
      <c r="S77" s="234" t="s">
        <v>108</v>
      </c>
      <c r="T77" s="235" t="s">
        <v>108</v>
      </c>
      <c r="U77" s="236">
        <v>23.530999999999999</v>
      </c>
      <c r="V77" s="236">
        <f>ROUND(E77*U77,2)</f>
        <v>85.16</v>
      </c>
      <c r="W77" s="236"/>
      <c r="X77" s="236" t="s">
        <v>109</v>
      </c>
      <c r="Y77" s="236" t="s">
        <v>110</v>
      </c>
      <c r="Z77" s="237"/>
      <c r="AA77" s="237"/>
      <c r="AB77" s="237"/>
      <c r="AC77" s="237"/>
      <c r="AD77" s="237"/>
      <c r="AE77" s="237"/>
      <c r="AF77" s="237"/>
      <c r="AG77" s="237" t="s">
        <v>111</v>
      </c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237"/>
      <c r="AY77" s="237"/>
      <c r="AZ77" s="237"/>
      <c r="BA77" s="237"/>
      <c r="BB77" s="237"/>
      <c r="BC77" s="237"/>
      <c r="BD77" s="237"/>
      <c r="BE77" s="237"/>
      <c r="BF77" s="237"/>
      <c r="BG77" s="237"/>
      <c r="BH77" s="237"/>
    </row>
    <row r="78" spans="1:60" outlineLevel="2" x14ac:dyDescent="0.35">
      <c r="A78" s="238"/>
      <c r="B78" s="239"/>
      <c r="C78" s="393" t="s">
        <v>127</v>
      </c>
      <c r="D78" s="393"/>
      <c r="E78" s="393"/>
      <c r="F78" s="409"/>
      <c r="G78" s="393"/>
      <c r="H78" s="236"/>
      <c r="I78" s="236"/>
      <c r="J78" s="236"/>
      <c r="K78" s="236"/>
      <c r="L78" s="236"/>
      <c r="M78" s="236"/>
      <c r="N78" s="240"/>
      <c r="O78" s="240"/>
      <c r="P78" s="240"/>
      <c r="Q78" s="240"/>
      <c r="R78" s="236"/>
      <c r="S78" s="236"/>
      <c r="T78" s="236"/>
      <c r="U78" s="236"/>
      <c r="V78" s="236"/>
      <c r="W78" s="236"/>
      <c r="X78" s="236"/>
      <c r="Y78" s="236"/>
      <c r="Z78" s="237"/>
      <c r="AA78" s="237"/>
      <c r="AB78" s="237"/>
      <c r="AC78" s="237"/>
      <c r="AD78" s="237"/>
      <c r="AE78" s="237"/>
      <c r="AF78" s="237"/>
      <c r="AG78" s="237" t="s">
        <v>112</v>
      </c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237"/>
      <c r="AY78" s="237"/>
      <c r="AZ78" s="237"/>
      <c r="BA78" s="237"/>
      <c r="BB78" s="237"/>
      <c r="BC78" s="237"/>
      <c r="BD78" s="237"/>
      <c r="BE78" s="237"/>
      <c r="BF78" s="237"/>
      <c r="BG78" s="237"/>
      <c r="BH78" s="237"/>
    </row>
    <row r="79" spans="1:60" outlineLevel="2" x14ac:dyDescent="0.35">
      <c r="A79" s="238"/>
      <c r="B79" s="239"/>
      <c r="C79" s="241" t="s">
        <v>1264</v>
      </c>
      <c r="D79" s="242"/>
      <c r="E79" s="243">
        <v>3.6190000000000002</v>
      </c>
      <c r="F79" s="410"/>
      <c r="G79" s="236"/>
      <c r="H79" s="236"/>
      <c r="I79" s="236"/>
      <c r="J79" s="236"/>
      <c r="K79" s="236"/>
      <c r="L79" s="236"/>
      <c r="M79" s="236"/>
      <c r="N79" s="240"/>
      <c r="O79" s="240"/>
      <c r="P79" s="240"/>
      <c r="Q79" s="240"/>
      <c r="R79" s="236"/>
      <c r="S79" s="236"/>
      <c r="T79" s="236"/>
      <c r="U79" s="236"/>
      <c r="V79" s="236"/>
      <c r="W79" s="236"/>
      <c r="X79" s="236"/>
      <c r="Y79" s="236"/>
      <c r="Z79" s="237"/>
      <c r="AA79" s="237"/>
      <c r="AB79" s="237"/>
      <c r="AC79" s="237"/>
      <c r="AD79" s="237"/>
      <c r="AE79" s="237"/>
      <c r="AF79" s="237"/>
      <c r="AG79" s="237" t="s">
        <v>123</v>
      </c>
      <c r="AH79" s="237">
        <v>0</v>
      </c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37"/>
      <c r="AU79" s="237"/>
      <c r="AV79" s="237"/>
      <c r="AW79" s="237"/>
      <c r="AX79" s="237"/>
      <c r="AY79" s="237"/>
      <c r="AZ79" s="237"/>
      <c r="BA79" s="237"/>
      <c r="BB79" s="237"/>
      <c r="BC79" s="237"/>
      <c r="BD79" s="237"/>
      <c r="BE79" s="237"/>
      <c r="BF79" s="237"/>
      <c r="BG79" s="237"/>
      <c r="BH79" s="237"/>
    </row>
    <row r="80" spans="1:60" outlineLevel="1" x14ac:dyDescent="0.35">
      <c r="A80" s="228">
        <v>22</v>
      </c>
      <c r="B80" s="229" t="s">
        <v>546</v>
      </c>
      <c r="C80" s="230" t="s">
        <v>547</v>
      </c>
      <c r="D80" s="231" t="s">
        <v>106</v>
      </c>
      <c r="E80" s="232">
        <v>60.06174</v>
      </c>
      <c r="F80" s="233"/>
      <c r="G80" s="234">
        <f>ROUND(E80*F80,2)</f>
        <v>0</v>
      </c>
      <c r="H80" s="233">
        <v>3349.82</v>
      </c>
      <c r="I80" s="234">
        <f>ROUND(E80*H80,2)</f>
        <v>201196.02</v>
      </c>
      <c r="J80" s="233">
        <v>1200.18</v>
      </c>
      <c r="K80" s="234">
        <f>ROUND(E80*J80,2)</f>
        <v>72084.899999999994</v>
      </c>
      <c r="L80" s="234">
        <v>21</v>
      </c>
      <c r="M80" s="234">
        <f>G80*(1+L80/100)</f>
        <v>0</v>
      </c>
      <c r="N80" s="232">
        <v>2.5249999999999999</v>
      </c>
      <c r="O80" s="232">
        <f>ROUND(E80*N80,2)</f>
        <v>151.66</v>
      </c>
      <c r="P80" s="232">
        <v>0</v>
      </c>
      <c r="Q80" s="232">
        <f>ROUND(E80*P80,2)</f>
        <v>0</v>
      </c>
      <c r="R80" s="234" t="s">
        <v>121</v>
      </c>
      <c r="S80" s="234" t="s">
        <v>108</v>
      </c>
      <c r="T80" s="235" t="s">
        <v>108</v>
      </c>
      <c r="U80" s="236">
        <v>2.58</v>
      </c>
      <c r="V80" s="236">
        <f>ROUND(E80*U80,2)</f>
        <v>154.96</v>
      </c>
      <c r="W80" s="236"/>
      <c r="X80" s="236" t="s">
        <v>109</v>
      </c>
      <c r="Y80" s="236" t="s">
        <v>110</v>
      </c>
      <c r="Z80" s="237"/>
      <c r="AA80" s="237"/>
      <c r="AB80" s="237"/>
      <c r="AC80" s="237"/>
      <c r="AD80" s="237"/>
      <c r="AE80" s="237"/>
      <c r="AF80" s="237"/>
      <c r="AG80" s="237" t="s">
        <v>115</v>
      </c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  <c r="AV80" s="237"/>
      <c r="AW80" s="237"/>
      <c r="AX80" s="237"/>
      <c r="AY80" s="237"/>
      <c r="AZ80" s="237"/>
      <c r="BA80" s="237"/>
      <c r="BB80" s="237"/>
      <c r="BC80" s="237"/>
      <c r="BD80" s="237"/>
      <c r="BE80" s="237"/>
      <c r="BF80" s="237"/>
      <c r="BG80" s="237"/>
      <c r="BH80" s="237"/>
    </row>
    <row r="81" spans="1:60" outlineLevel="2" x14ac:dyDescent="0.35">
      <c r="A81" s="238"/>
      <c r="B81" s="239"/>
      <c r="C81" s="393" t="s">
        <v>146</v>
      </c>
      <c r="D81" s="393"/>
      <c r="E81" s="393"/>
      <c r="F81" s="409"/>
      <c r="G81" s="393"/>
      <c r="H81" s="236"/>
      <c r="I81" s="236"/>
      <c r="J81" s="236"/>
      <c r="K81" s="236"/>
      <c r="L81" s="236"/>
      <c r="M81" s="236"/>
      <c r="N81" s="240"/>
      <c r="O81" s="240"/>
      <c r="P81" s="240"/>
      <c r="Q81" s="240"/>
      <c r="R81" s="236"/>
      <c r="S81" s="236"/>
      <c r="T81" s="236"/>
      <c r="U81" s="236"/>
      <c r="V81" s="236"/>
      <c r="W81" s="236"/>
      <c r="X81" s="236"/>
      <c r="Y81" s="236"/>
      <c r="Z81" s="237"/>
      <c r="AA81" s="237"/>
      <c r="AB81" s="237"/>
      <c r="AC81" s="237"/>
      <c r="AD81" s="237"/>
      <c r="AE81" s="237"/>
      <c r="AF81" s="237"/>
      <c r="AG81" s="237" t="s">
        <v>112</v>
      </c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237"/>
      <c r="AY81" s="237"/>
      <c r="AZ81" s="237"/>
      <c r="BA81" s="237"/>
      <c r="BB81" s="237"/>
      <c r="BC81" s="237"/>
      <c r="BD81" s="237"/>
      <c r="BE81" s="237"/>
      <c r="BF81" s="237"/>
      <c r="BG81" s="237"/>
      <c r="BH81" s="237"/>
    </row>
    <row r="82" spans="1:60" outlineLevel="2" x14ac:dyDescent="0.35">
      <c r="A82" s="238"/>
      <c r="B82" s="239"/>
      <c r="C82" s="398" t="s">
        <v>147</v>
      </c>
      <c r="D82" s="398"/>
      <c r="E82" s="398"/>
      <c r="F82" s="411"/>
      <c r="G82" s="398"/>
      <c r="H82" s="236"/>
      <c r="I82" s="236"/>
      <c r="J82" s="236"/>
      <c r="K82" s="236"/>
      <c r="L82" s="236"/>
      <c r="M82" s="236"/>
      <c r="N82" s="240"/>
      <c r="O82" s="240"/>
      <c r="P82" s="240"/>
      <c r="Q82" s="240"/>
      <c r="R82" s="236"/>
      <c r="S82" s="236"/>
      <c r="T82" s="236"/>
      <c r="U82" s="236"/>
      <c r="V82" s="236"/>
      <c r="W82" s="236"/>
      <c r="X82" s="236"/>
      <c r="Y82" s="236"/>
      <c r="Z82" s="237"/>
      <c r="AA82" s="237"/>
      <c r="AB82" s="237"/>
      <c r="AC82" s="237"/>
      <c r="AD82" s="237"/>
      <c r="AE82" s="237"/>
      <c r="AF82" s="237"/>
      <c r="AG82" s="237" t="s">
        <v>131</v>
      </c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</row>
    <row r="83" spans="1:60" outlineLevel="2" x14ac:dyDescent="0.35">
      <c r="A83" s="238"/>
      <c r="B83" s="239"/>
      <c r="C83" s="241" t="s">
        <v>738</v>
      </c>
      <c r="D83" s="242"/>
      <c r="E83" s="243">
        <v>51.409399999999998</v>
      </c>
      <c r="F83" s="410"/>
      <c r="G83" s="236"/>
      <c r="H83" s="236"/>
      <c r="I83" s="236"/>
      <c r="J83" s="236"/>
      <c r="K83" s="236"/>
      <c r="L83" s="236"/>
      <c r="M83" s="236"/>
      <c r="N83" s="240"/>
      <c r="O83" s="240"/>
      <c r="P83" s="240"/>
      <c r="Q83" s="240"/>
      <c r="R83" s="236"/>
      <c r="S83" s="236"/>
      <c r="T83" s="236"/>
      <c r="U83" s="236"/>
      <c r="V83" s="236"/>
      <c r="W83" s="236"/>
      <c r="X83" s="236"/>
      <c r="Y83" s="236"/>
      <c r="Z83" s="237"/>
      <c r="AA83" s="237"/>
      <c r="AB83" s="237"/>
      <c r="AC83" s="237"/>
      <c r="AD83" s="237"/>
      <c r="AE83" s="237"/>
      <c r="AF83" s="237"/>
      <c r="AG83" s="237" t="s">
        <v>123</v>
      </c>
      <c r="AH83" s="237">
        <v>0</v>
      </c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37"/>
      <c r="BD83" s="237"/>
      <c r="BE83" s="237"/>
      <c r="BF83" s="237"/>
      <c r="BG83" s="237"/>
      <c r="BH83" s="237"/>
    </row>
    <row r="84" spans="1:60" outlineLevel="3" x14ac:dyDescent="0.35">
      <c r="A84" s="238"/>
      <c r="B84" s="239"/>
      <c r="C84" s="241" t="s">
        <v>1265</v>
      </c>
      <c r="D84" s="242"/>
      <c r="E84" s="243">
        <v>3.87276</v>
      </c>
      <c r="F84" s="410"/>
      <c r="G84" s="236"/>
      <c r="H84" s="236"/>
      <c r="I84" s="236"/>
      <c r="J84" s="236"/>
      <c r="K84" s="236"/>
      <c r="L84" s="236"/>
      <c r="M84" s="236"/>
      <c r="N84" s="240"/>
      <c r="O84" s="240"/>
      <c r="P84" s="240"/>
      <c r="Q84" s="240"/>
      <c r="R84" s="236"/>
      <c r="S84" s="236"/>
      <c r="T84" s="236"/>
      <c r="U84" s="236"/>
      <c r="V84" s="236"/>
      <c r="W84" s="236"/>
      <c r="X84" s="236"/>
      <c r="Y84" s="236"/>
      <c r="Z84" s="237"/>
      <c r="AA84" s="237"/>
      <c r="AB84" s="237"/>
      <c r="AC84" s="237"/>
      <c r="AD84" s="237"/>
      <c r="AE84" s="237"/>
      <c r="AF84" s="237"/>
      <c r="AG84" s="237" t="s">
        <v>123</v>
      </c>
      <c r="AH84" s="237">
        <v>0</v>
      </c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37"/>
      <c r="AU84" s="237"/>
      <c r="AV84" s="237"/>
      <c r="AW84" s="237"/>
      <c r="AX84" s="237"/>
      <c r="AY84" s="237"/>
      <c r="AZ84" s="237"/>
      <c r="BA84" s="237"/>
      <c r="BB84" s="237"/>
      <c r="BC84" s="237"/>
      <c r="BD84" s="237"/>
      <c r="BE84" s="237"/>
      <c r="BF84" s="237"/>
      <c r="BG84" s="237"/>
      <c r="BH84" s="237"/>
    </row>
    <row r="85" spans="1:60" outlineLevel="3" x14ac:dyDescent="0.35">
      <c r="A85" s="238"/>
      <c r="B85" s="239"/>
      <c r="C85" s="241" t="s">
        <v>1266</v>
      </c>
      <c r="D85" s="242"/>
      <c r="E85" s="243">
        <v>1.3295999999999999</v>
      </c>
      <c r="F85" s="410"/>
      <c r="G85" s="236"/>
      <c r="H85" s="236"/>
      <c r="I85" s="236"/>
      <c r="J85" s="236"/>
      <c r="K85" s="236"/>
      <c r="L85" s="236"/>
      <c r="M85" s="236"/>
      <c r="N85" s="240"/>
      <c r="O85" s="240"/>
      <c r="P85" s="240"/>
      <c r="Q85" s="240"/>
      <c r="R85" s="236"/>
      <c r="S85" s="236"/>
      <c r="T85" s="236"/>
      <c r="U85" s="236"/>
      <c r="V85" s="236"/>
      <c r="W85" s="236"/>
      <c r="X85" s="236"/>
      <c r="Y85" s="236"/>
      <c r="Z85" s="237"/>
      <c r="AA85" s="237"/>
      <c r="AB85" s="237"/>
      <c r="AC85" s="237"/>
      <c r="AD85" s="237"/>
      <c r="AE85" s="237"/>
      <c r="AF85" s="237"/>
      <c r="AG85" s="237" t="s">
        <v>123</v>
      </c>
      <c r="AH85" s="237">
        <v>0</v>
      </c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  <c r="AV85" s="237"/>
      <c r="AW85" s="237"/>
      <c r="AX85" s="237"/>
      <c r="AY85" s="237"/>
      <c r="AZ85" s="237"/>
      <c r="BA85" s="237"/>
      <c r="BB85" s="237"/>
      <c r="BC85" s="237"/>
      <c r="BD85" s="237"/>
      <c r="BE85" s="237"/>
      <c r="BF85" s="237"/>
      <c r="BG85" s="237"/>
      <c r="BH85" s="237"/>
    </row>
    <row r="86" spans="1:60" outlineLevel="3" x14ac:dyDescent="0.35">
      <c r="A86" s="238"/>
      <c r="B86" s="239"/>
      <c r="C86" s="241" t="s">
        <v>1247</v>
      </c>
      <c r="D86" s="242"/>
      <c r="E86" s="243">
        <v>3.44998</v>
      </c>
      <c r="F86" s="410"/>
      <c r="G86" s="236"/>
      <c r="H86" s="236"/>
      <c r="I86" s="236"/>
      <c r="J86" s="236"/>
      <c r="K86" s="236"/>
      <c r="L86" s="236"/>
      <c r="M86" s="236"/>
      <c r="N86" s="240"/>
      <c r="O86" s="240"/>
      <c r="P86" s="240"/>
      <c r="Q86" s="240"/>
      <c r="R86" s="236"/>
      <c r="S86" s="236"/>
      <c r="T86" s="236"/>
      <c r="U86" s="236"/>
      <c r="V86" s="236"/>
      <c r="W86" s="236"/>
      <c r="X86" s="236"/>
      <c r="Y86" s="236"/>
      <c r="Z86" s="237"/>
      <c r="AA86" s="237"/>
      <c r="AB86" s="237"/>
      <c r="AC86" s="237"/>
      <c r="AD86" s="237"/>
      <c r="AE86" s="237"/>
      <c r="AF86" s="237"/>
      <c r="AG86" s="237" t="s">
        <v>123</v>
      </c>
      <c r="AH86" s="237">
        <v>0</v>
      </c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  <c r="AV86" s="237"/>
      <c r="AW86" s="237"/>
      <c r="AX86" s="237"/>
      <c r="AY86" s="237"/>
      <c r="AZ86" s="237"/>
      <c r="BA86" s="237"/>
      <c r="BB86" s="237"/>
      <c r="BC86" s="237"/>
      <c r="BD86" s="237"/>
      <c r="BE86" s="237"/>
      <c r="BF86" s="237"/>
      <c r="BG86" s="237"/>
      <c r="BH86" s="237"/>
    </row>
    <row r="87" spans="1:60" outlineLevel="1" x14ac:dyDescent="0.35">
      <c r="A87" s="244">
        <v>23</v>
      </c>
      <c r="B87" s="245" t="s">
        <v>548</v>
      </c>
      <c r="C87" s="246" t="s">
        <v>739</v>
      </c>
      <c r="D87" s="247" t="s">
        <v>165</v>
      </c>
      <c r="E87" s="248">
        <v>8</v>
      </c>
      <c r="F87" s="249"/>
      <c r="G87" s="250">
        <f>ROUND(E87*F87,2)</f>
        <v>0</v>
      </c>
      <c r="H87" s="249">
        <v>0</v>
      </c>
      <c r="I87" s="250">
        <f>ROUND(E87*H87,2)</f>
        <v>0</v>
      </c>
      <c r="J87" s="249">
        <v>500</v>
      </c>
      <c r="K87" s="250">
        <f>ROUND(E87*J87,2)</f>
        <v>4000</v>
      </c>
      <c r="L87" s="250">
        <v>21</v>
      </c>
      <c r="M87" s="250">
        <f>G87*(1+L87/100)</f>
        <v>0</v>
      </c>
      <c r="N87" s="248">
        <v>0</v>
      </c>
      <c r="O87" s="248">
        <f>ROUND(E87*N87,2)</f>
        <v>0</v>
      </c>
      <c r="P87" s="248">
        <v>0</v>
      </c>
      <c r="Q87" s="248">
        <f>ROUND(E87*P87,2)</f>
        <v>0</v>
      </c>
      <c r="R87" s="250"/>
      <c r="S87" s="250" t="s">
        <v>135</v>
      </c>
      <c r="T87" s="251" t="s">
        <v>136</v>
      </c>
      <c r="U87" s="236">
        <v>0</v>
      </c>
      <c r="V87" s="236">
        <f>ROUND(E87*U87,2)</f>
        <v>0</v>
      </c>
      <c r="W87" s="236"/>
      <c r="X87" s="236" t="s">
        <v>109</v>
      </c>
      <c r="Y87" s="236" t="s">
        <v>110</v>
      </c>
      <c r="Z87" s="237"/>
      <c r="AA87" s="237"/>
      <c r="AB87" s="237"/>
      <c r="AC87" s="237"/>
      <c r="AD87" s="237"/>
      <c r="AE87" s="237"/>
      <c r="AF87" s="237"/>
      <c r="AG87" s="237" t="s">
        <v>111</v>
      </c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  <c r="AR87" s="237"/>
      <c r="AS87" s="237"/>
      <c r="AT87" s="237"/>
      <c r="AU87" s="237"/>
      <c r="AV87" s="237"/>
      <c r="AW87" s="237"/>
      <c r="AX87" s="237"/>
      <c r="AY87" s="237"/>
      <c r="AZ87" s="237"/>
      <c r="BA87" s="237"/>
      <c r="BB87" s="237"/>
      <c r="BC87" s="237"/>
      <c r="BD87" s="237"/>
      <c r="BE87" s="237"/>
      <c r="BF87" s="237"/>
      <c r="BG87" s="237"/>
      <c r="BH87" s="237"/>
    </row>
    <row r="88" spans="1:60" ht="13.15" x14ac:dyDescent="0.35">
      <c r="A88" s="252" t="s">
        <v>104</v>
      </c>
      <c r="B88" s="221" t="s">
        <v>34</v>
      </c>
      <c r="C88" s="222" t="s">
        <v>35</v>
      </c>
      <c r="D88" s="223"/>
      <c r="E88" s="224"/>
      <c r="F88" s="408"/>
      <c r="G88" s="225">
        <f>SUMIF(AG89:AG141,"&lt;&gt;NOR",G89:G141)</f>
        <v>0</v>
      </c>
      <c r="H88" s="225"/>
      <c r="I88" s="225">
        <f>SUM(I89:I141)</f>
        <v>909157.28</v>
      </c>
      <c r="J88" s="225"/>
      <c r="K88" s="225">
        <f>SUM(K89:K141)</f>
        <v>2669538.02</v>
      </c>
      <c r="L88" s="225"/>
      <c r="M88" s="225">
        <f>SUM(M89:M141)</f>
        <v>0</v>
      </c>
      <c r="N88" s="224"/>
      <c r="O88" s="224">
        <f>SUM(O89:O141)</f>
        <v>120.72999999999999</v>
      </c>
      <c r="P88" s="224"/>
      <c r="Q88" s="224">
        <f>SUM(Q89:Q141)</f>
        <v>0</v>
      </c>
      <c r="R88" s="225"/>
      <c r="S88" s="225"/>
      <c r="T88" s="226"/>
      <c r="U88" s="227"/>
      <c r="V88" s="227">
        <f>SUM(V89:V141)</f>
        <v>621.54999999999995</v>
      </c>
      <c r="W88" s="227"/>
      <c r="X88" s="227"/>
      <c r="Y88" s="227"/>
      <c r="AG88" t="s">
        <v>105</v>
      </c>
    </row>
    <row r="89" spans="1:60" ht="30.4" outlineLevel="1" x14ac:dyDescent="0.35">
      <c r="A89" s="228">
        <v>24</v>
      </c>
      <c r="B89" s="229" t="s">
        <v>740</v>
      </c>
      <c r="C89" s="230" t="s">
        <v>741</v>
      </c>
      <c r="D89" s="231" t="s">
        <v>132</v>
      </c>
      <c r="E89" s="232">
        <v>101.16379999999999</v>
      </c>
      <c r="F89" s="233"/>
      <c r="G89" s="234">
        <f>ROUND(E89*F89,2)</f>
        <v>0</v>
      </c>
      <c r="H89" s="233">
        <v>1681.69</v>
      </c>
      <c r="I89" s="234">
        <f>ROUND(E89*H89,2)</f>
        <v>170126.15</v>
      </c>
      <c r="J89" s="233">
        <v>338.31</v>
      </c>
      <c r="K89" s="234">
        <f>ROUND(E89*J89,2)</f>
        <v>34224.730000000003</v>
      </c>
      <c r="L89" s="234">
        <v>21</v>
      </c>
      <c r="M89" s="234">
        <f>G89*(1+L89/100)</f>
        <v>0</v>
      </c>
      <c r="N89" s="232">
        <v>0.22569</v>
      </c>
      <c r="O89" s="232">
        <f>ROUND(E89*N89,2)</f>
        <v>22.83</v>
      </c>
      <c r="P89" s="232">
        <v>0</v>
      </c>
      <c r="Q89" s="232">
        <f>ROUND(E89*P89,2)</f>
        <v>0</v>
      </c>
      <c r="R89" s="234" t="s">
        <v>121</v>
      </c>
      <c r="S89" s="234" t="s">
        <v>108</v>
      </c>
      <c r="T89" s="235" t="s">
        <v>108</v>
      </c>
      <c r="U89" s="236">
        <v>0.62</v>
      </c>
      <c r="V89" s="236">
        <f>ROUND(E89*U89,2)</f>
        <v>62.72</v>
      </c>
      <c r="W89" s="236"/>
      <c r="X89" s="236" t="s">
        <v>109</v>
      </c>
      <c r="Y89" s="236" t="s">
        <v>110</v>
      </c>
      <c r="Z89" s="237"/>
      <c r="AA89" s="237"/>
      <c r="AB89" s="237"/>
      <c r="AC89" s="237"/>
      <c r="AD89" s="237"/>
      <c r="AE89" s="237"/>
      <c r="AF89" s="237"/>
      <c r="AG89" s="237" t="s">
        <v>111</v>
      </c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237"/>
      <c r="BC89" s="237"/>
      <c r="BD89" s="237"/>
      <c r="BE89" s="237"/>
      <c r="BF89" s="237"/>
      <c r="BG89" s="237"/>
      <c r="BH89" s="237"/>
    </row>
    <row r="90" spans="1:60" outlineLevel="2" x14ac:dyDescent="0.35">
      <c r="A90" s="238"/>
      <c r="B90" s="239"/>
      <c r="C90" s="241" t="s">
        <v>1267</v>
      </c>
      <c r="D90" s="242"/>
      <c r="E90" s="243">
        <v>56.1128</v>
      </c>
      <c r="F90" s="410"/>
      <c r="G90" s="236"/>
      <c r="H90" s="236"/>
      <c r="I90" s="236"/>
      <c r="J90" s="236"/>
      <c r="K90" s="236"/>
      <c r="L90" s="236"/>
      <c r="M90" s="236"/>
      <c r="N90" s="240"/>
      <c r="O90" s="240"/>
      <c r="P90" s="240"/>
      <c r="Q90" s="240"/>
      <c r="R90" s="236"/>
      <c r="S90" s="236"/>
      <c r="T90" s="236"/>
      <c r="U90" s="236"/>
      <c r="V90" s="236"/>
      <c r="W90" s="236"/>
      <c r="X90" s="236"/>
      <c r="Y90" s="236"/>
      <c r="Z90" s="237"/>
      <c r="AA90" s="237"/>
      <c r="AB90" s="237"/>
      <c r="AC90" s="237"/>
      <c r="AD90" s="237"/>
      <c r="AE90" s="237"/>
      <c r="AF90" s="237"/>
      <c r="AG90" s="237" t="s">
        <v>123</v>
      </c>
      <c r="AH90" s="237">
        <v>0</v>
      </c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  <c r="BB90" s="237"/>
      <c r="BC90" s="237"/>
      <c r="BD90" s="237"/>
      <c r="BE90" s="237"/>
      <c r="BF90" s="237"/>
      <c r="BG90" s="237"/>
      <c r="BH90" s="237"/>
    </row>
    <row r="91" spans="1:60" outlineLevel="3" x14ac:dyDescent="0.35">
      <c r="A91" s="238"/>
      <c r="B91" s="239"/>
      <c r="C91" s="241" t="s">
        <v>1268</v>
      </c>
      <c r="D91" s="242"/>
      <c r="E91" s="243">
        <v>45.051000000000002</v>
      </c>
      <c r="F91" s="410"/>
      <c r="G91" s="236"/>
      <c r="H91" s="236"/>
      <c r="I91" s="236"/>
      <c r="J91" s="236"/>
      <c r="K91" s="236"/>
      <c r="L91" s="236"/>
      <c r="M91" s="236"/>
      <c r="N91" s="240"/>
      <c r="O91" s="240"/>
      <c r="P91" s="240"/>
      <c r="Q91" s="240"/>
      <c r="R91" s="236"/>
      <c r="S91" s="236"/>
      <c r="T91" s="236"/>
      <c r="U91" s="236"/>
      <c r="V91" s="236"/>
      <c r="W91" s="236"/>
      <c r="X91" s="236"/>
      <c r="Y91" s="236"/>
      <c r="Z91" s="237"/>
      <c r="AA91" s="237"/>
      <c r="AB91" s="237"/>
      <c r="AC91" s="237"/>
      <c r="AD91" s="237"/>
      <c r="AE91" s="237"/>
      <c r="AF91" s="237"/>
      <c r="AG91" s="237" t="s">
        <v>123</v>
      </c>
      <c r="AH91" s="237">
        <v>0</v>
      </c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  <c r="AZ91" s="237"/>
      <c r="BA91" s="237"/>
      <c r="BB91" s="237"/>
      <c r="BC91" s="237"/>
      <c r="BD91" s="237"/>
      <c r="BE91" s="237"/>
      <c r="BF91" s="237"/>
      <c r="BG91" s="237"/>
      <c r="BH91" s="237"/>
    </row>
    <row r="92" spans="1:60" ht="30.4" outlineLevel="1" x14ac:dyDescent="0.35">
      <c r="A92" s="228">
        <v>25</v>
      </c>
      <c r="B92" s="229" t="s">
        <v>549</v>
      </c>
      <c r="C92" s="230" t="s">
        <v>550</v>
      </c>
      <c r="D92" s="231" t="s">
        <v>132</v>
      </c>
      <c r="E92" s="232">
        <v>200.93799999999999</v>
      </c>
      <c r="F92" s="233"/>
      <c r="G92" s="234">
        <f>ROUND(E92*F92,2)</f>
        <v>0</v>
      </c>
      <c r="H92" s="233">
        <v>2037.79</v>
      </c>
      <c r="I92" s="234">
        <f>ROUND(E92*H92,2)</f>
        <v>409469.45</v>
      </c>
      <c r="J92" s="233">
        <v>402.21</v>
      </c>
      <c r="K92" s="234">
        <f>ROUND(E92*J92,2)</f>
        <v>80819.27</v>
      </c>
      <c r="L92" s="234">
        <v>21</v>
      </c>
      <c r="M92" s="234">
        <f>G92*(1+L92/100)</f>
        <v>0</v>
      </c>
      <c r="N92" s="232">
        <v>0.26585999999999999</v>
      </c>
      <c r="O92" s="232">
        <f>ROUND(E92*N92,2)</f>
        <v>53.42</v>
      </c>
      <c r="P92" s="232">
        <v>0</v>
      </c>
      <c r="Q92" s="232">
        <f>ROUND(E92*P92,2)</f>
        <v>0</v>
      </c>
      <c r="R92" s="234" t="s">
        <v>121</v>
      </c>
      <c r="S92" s="234" t="s">
        <v>108</v>
      </c>
      <c r="T92" s="235" t="s">
        <v>108</v>
      </c>
      <c r="U92" s="236">
        <v>0.74</v>
      </c>
      <c r="V92" s="236">
        <f>ROUND(E92*U92,2)</f>
        <v>148.69</v>
      </c>
      <c r="W92" s="236"/>
      <c r="X92" s="236" t="s">
        <v>109</v>
      </c>
      <c r="Y92" s="236" t="s">
        <v>110</v>
      </c>
      <c r="Z92" s="237"/>
      <c r="AA92" s="237"/>
      <c r="AB92" s="237"/>
      <c r="AC92" s="237"/>
      <c r="AD92" s="237"/>
      <c r="AE92" s="237"/>
      <c r="AF92" s="237"/>
      <c r="AG92" s="237" t="s">
        <v>111</v>
      </c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  <c r="AZ92" s="237"/>
      <c r="BA92" s="237"/>
      <c r="BB92" s="237"/>
      <c r="BC92" s="237"/>
      <c r="BD92" s="237"/>
      <c r="BE92" s="237"/>
      <c r="BF92" s="237"/>
      <c r="BG92" s="237"/>
      <c r="BH92" s="237"/>
    </row>
    <row r="93" spans="1:60" outlineLevel="2" x14ac:dyDescent="0.35">
      <c r="A93" s="238"/>
      <c r="B93" s="239"/>
      <c r="C93" s="241" t="s">
        <v>1269</v>
      </c>
      <c r="D93" s="242"/>
      <c r="E93" s="243">
        <v>223.18799999999999</v>
      </c>
      <c r="F93" s="410"/>
      <c r="G93" s="236"/>
      <c r="H93" s="236"/>
      <c r="I93" s="236"/>
      <c r="J93" s="236"/>
      <c r="K93" s="236"/>
      <c r="L93" s="236"/>
      <c r="M93" s="236"/>
      <c r="N93" s="240"/>
      <c r="O93" s="240"/>
      <c r="P93" s="240"/>
      <c r="Q93" s="240"/>
      <c r="R93" s="236"/>
      <c r="S93" s="236"/>
      <c r="T93" s="236"/>
      <c r="U93" s="236"/>
      <c r="V93" s="236"/>
      <c r="W93" s="236"/>
      <c r="X93" s="236"/>
      <c r="Y93" s="236"/>
      <c r="Z93" s="237"/>
      <c r="AA93" s="237"/>
      <c r="AB93" s="237"/>
      <c r="AC93" s="237"/>
      <c r="AD93" s="237"/>
      <c r="AE93" s="237"/>
      <c r="AF93" s="237"/>
      <c r="AG93" s="237" t="s">
        <v>123</v>
      </c>
      <c r="AH93" s="237">
        <v>0</v>
      </c>
      <c r="AI93" s="237"/>
      <c r="AJ93" s="237"/>
      <c r="AK93" s="237"/>
      <c r="AL93" s="237"/>
      <c r="AM93" s="237"/>
      <c r="AN93" s="237"/>
      <c r="AO93" s="237"/>
      <c r="AP93" s="237"/>
      <c r="AQ93" s="237"/>
      <c r="AR93" s="237"/>
      <c r="AS93" s="237"/>
      <c r="AT93" s="237"/>
      <c r="AU93" s="237"/>
      <c r="AV93" s="237"/>
      <c r="AW93" s="237"/>
      <c r="AX93" s="237"/>
      <c r="AY93" s="237"/>
      <c r="AZ93" s="237"/>
      <c r="BA93" s="237"/>
      <c r="BB93" s="237"/>
      <c r="BC93" s="237"/>
      <c r="BD93" s="237"/>
      <c r="BE93" s="237"/>
      <c r="BF93" s="237"/>
      <c r="BG93" s="237"/>
      <c r="BH93" s="237"/>
    </row>
    <row r="94" spans="1:60" outlineLevel="3" x14ac:dyDescent="0.35">
      <c r="A94" s="238"/>
      <c r="B94" s="239"/>
      <c r="C94" s="241" t="s">
        <v>742</v>
      </c>
      <c r="D94" s="242"/>
      <c r="E94" s="243">
        <v>-22.25</v>
      </c>
      <c r="F94" s="410"/>
      <c r="G94" s="236"/>
      <c r="H94" s="236"/>
      <c r="I94" s="236"/>
      <c r="J94" s="236"/>
      <c r="K94" s="236"/>
      <c r="L94" s="236"/>
      <c r="M94" s="236"/>
      <c r="N94" s="240"/>
      <c r="O94" s="240"/>
      <c r="P94" s="240"/>
      <c r="Q94" s="240"/>
      <c r="R94" s="236"/>
      <c r="S94" s="236"/>
      <c r="T94" s="236"/>
      <c r="U94" s="236"/>
      <c r="V94" s="236"/>
      <c r="W94" s="236"/>
      <c r="X94" s="236"/>
      <c r="Y94" s="236"/>
      <c r="Z94" s="237"/>
      <c r="AA94" s="237"/>
      <c r="AB94" s="237"/>
      <c r="AC94" s="237"/>
      <c r="AD94" s="237"/>
      <c r="AE94" s="237"/>
      <c r="AF94" s="237"/>
      <c r="AG94" s="237" t="s">
        <v>123</v>
      </c>
      <c r="AH94" s="237">
        <v>0</v>
      </c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  <c r="AZ94" s="237"/>
      <c r="BA94" s="237"/>
      <c r="BB94" s="237"/>
      <c r="BC94" s="237"/>
      <c r="BD94" s="237"/>
      <c r="BE94" s="237"/>
      <c r="BF94" s="237"/>
      <c r="BG94" s="237"/>
      <c r="BH94" s="237"/>
    </row>
    <row r="95" spans="1:60" ht="20.25" outlineLevel="1" x14ac:dyDescent="0.35">
      <c r="A95" s="228">
        <v>26</v>
      </c>
      <c r="B95" s="229" t="s">
        <v>133</v>
      </c>
      <c r="C95" s="230" t="s">
        <v>134</v>
      </c>
      <c r="D95" s="231" t="s">
        <v>132</v>
      </c>
      <c r="E95" s="232">
        <v>31.52</v>
      </c>
      <c r="F95" s="233"/>
      <c r="G95" s="234">
        <f>ROUND(E95*F95,2)</f>
        <v>0</v>
      </c>
      <c r="H95" s="233">
        <v>1810.35</v>
      </c>
      <c r="I95" s="234">
        <f>ROUND(E95*H95,2)</f>
        <v>57062.23</v>
      </c>
      <c r="J95" s="233">
        <v>419.65</v>
      </c>
      <c r="K95" s="234">
        <f>ROUND(E95*J95,2)</f>
        <v>13227.37</v>
      </c>
      <c r="L95" s="234">
        <v>21</v>
      </c>
      <c r="M95" s="234">
        <f>G95*(1+L95/100)</f>
        <v>0</v>
      </c>
      <c r="N95" s="232">
        <v>0.27964</v>
      </c>
      <c r="O95" s="232">
        <f>ROUND(E95*N95,2)</f>
        <v>8.81</v>
      </c>
      <c r="P95" s="232">
        <v>0</v>
      </c>
      <c r="Q95" s="232">
        <f>ROUND(E95*P95,2)</f>
        <v>0</v>
      </c>
      <c r="R95" s="234" t="s">
        <v>121</v>
      </c>
      <c r="S95" s="234" t="s">
        <v>108</v>
      </c>
      <c r="T95" s="235" t="s">
        <v>108</v>
      </c>
      <c r="U95" s="236">
        <v>0.78149999999999997</v>
      </c>
      <c r="V95" s="236">
        <f>ROUND(E95*U95,2)</f>
        <v>24.63</v>
      </c>
      <c r="W95" s="236"/>
      <c r="X95" s="236" t="s">
        <v>109</v>
      </c>
      <c r="Y95" s="236" t="s">
        <v>110</v>
      </c>
      <c r="Z95" s="237"/>
      <c r="AA95" s="237"/>
      <c r="AB95" s="237"/>
      <c r="AC95" s="237"/>
      <c r="AD95" s="237"/>
      <c r="AE95" s="237"/>
      <c r="AF95" s="237"/>
      <c r="AG95" s="237" t="s">
        <v>111</v>
      </c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  <c r="AZ95" s="237"/>
      <c r="BA95" s="237"/>
      <c r="BB95" s="237"/>
      <c r="BC95" s="237"/>
      <c r="BD95" s="237"/>
      <c r="BE95" s="237"/>
      <c r="BF95" s="237"/>
      <c r="BG95" s="237"/>
      <c r="BH95" s="237"/>
    </row>
    <row r="96" spans="1:60" outlineLevel="2" x14ac:dyDescent="0.35">
      <c r="A96" s="238"/>
      <c r="B96" s="239"/>
      <c r="C96" s="241" t="s">
        <v>743</v>
      </c>
      <c r="D96" s="242"/>
      <c r="E96" s="243">
        <v>31.52</v>
      </c>
      <c r="F96" s="410"/>
      <c r="G96" s="236"/>
      <c r="H96" s="236"/>
      <c r="I96" s="236"/>
      <c r="J96" s="236"/>
      <c r="K96" s="236"/>
      <c r="L96" s="236"/>
      <c r="M96" s="236"/>
      <c r="N96" s="240"/>
      <c r="O96" s="240"/>
      <c r="P96" s="240"/>
      <c r="Q96" s="240"/>
      <c r="R96" s="236"/>
      <c r="S96" s="236"/>
      <c r="T96" s="236"/>
      <c r="U96" s="236"/>
      <c r="V96" s="236"/>
      <c r="W96" s="236"/>
      <c r="X96" s="236"/>
      <c r="Y96" s="236"/>
      <c r="Z96" s="237"/>
      <c r="AA96" s="237"/>
      <c r="AB96" s="237"/>
      <c r="AC96" s="237"/>
      <c r="AD96" s="237"/>
      <c r="AE96" s="237"/>
      <c r="AF96" s="237"/>
      <c r="AG96" s="237" t="s">
        <v>123</v>
      </c>
      <c r="AH96" s="237">
        <v>0</v>
      </c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  <c r="AV96" s="237"/>
      <c r="AW96" s="237"/>
      <c r="AX96" s="237"/>
      <c r="AY96" s="237"/>
      <c r="AZ96" s="237"/>
      <c r="BA96" s="237"/>
      <c r="BB96" s="237"/>
      <c r="BC96" s="237"/>
      <c r="BD96" s="237"/>
      <c r="BE96" s="237"/>
      <c r="BF96" s="237"/>
      <c r="BG96" s="237"/>
      <c r="BH96" s="237"/>
    </row>
    <row r="97" spans="1:60" outlineLevel="1" x14ac:dyDescent="0.35">
      <c r="A97" s="228">
        <v>27</v>
      </c>
      <c r="B97" s="229" t="s">
        <v>744</v>
      </c>
      <c r="C97" s="230" t="s">
        <v>745</v>
      </c>
      <c r="D97" s="231" t="s">
        <v>80</v>
      </c>
      <c r="E97" s="232">
        <v>26</v>
      </c>
      <c r="F97" s="233"/>
      <c r="G97" s="234">
        <f>ROUND(E97*F97,2)</f>
        <v>0</v>
      </c>
      <c r="H97" s="233">
        <v>718.74</v>
      </c>
      <c r="I97" s="234">
        <f>ROUND(E97*H97,2)</f>
        <v>18687.240000000002</v>
      </c>
      <c r="J97" s="233">
        <v>134.26</v>
      </c>
      <c r="K97" s="234">
        <f>ROUND(E97*J97,2)</f>
        <v>3490.76</v>
      </c>
      <c r="L97" s="234">
        <v>21</v>
      </c>
      <c r="M97" s="234">
        <f>G97*(1+L97/100)</f>
        <v>0</v>
      </c>
      <c r="N97" s="232">
        <v>4.5289999999999997E-2</v>
      </c>
      <c r="O97" s="232">
        <f>ROUND(E97*N97,2)</f>
        <v>1.18</v>
      </c>
      <c r="P97" s="232">
        <v>0</v>
      </c>
      <c r="Q97" s="232">
        <f>ROUND(E97*P97,2)</f>
        <v>0</v>
      </c>
      <c r="R97" s="234" t="s">
        <v>121</v>
      </c>
      <c r="S97" s="234" t="s">
        <v>108</v>
      </c>
      <c r="T97" s="235" t="s">
        <v>108</v>
      </c>
      <c r="U97" s="236">
        <v>0.2525</v>
      </c>
      <c r="V97" s="236">
        <f>ROUND(E97*U97,2)</f>
        <v>6.57</v>
      </c>
      <c r="W97" s="236"/>
      <c r="X97" s="236" t="s">
        <v>109</v>
      </c>
      <c r="Y97" s="236" t="s">
        <v>110</v>
      </c>
      <c r="Z97" s="237"/>
      <c r="AA97" s="237"/>
      <c r="AB97" s="237"/>
      <c r="AC97" s="237"/>
      <c r="AD97" s="237"/>
      <c r="AE97" s="237"/>
      <c r="AF97" s="237"/>
      <c r="AG97" s="237" t="s">
        <v>111</v>
      </c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  <c r="AV97" s="237"/>
      <c r="AW97" s="237"/>
      <c r="AX97" s="237"/>
      <c r="AY97" s="237"/>
      <c r="AZ97" s="237"/>
      <c r="BA97" s="237"/>
      <c r="BB97" s="237"/>
      <c r="BC97" s="237"/>
      <c r="BD97" s="237"/>
      <c r="BE97" s="237"/>
      <c r="BF97" s="237"/>
      <c r="BG97" s="237"/>
      <c r="BH97" s="237"/>
    </row>
    <row r="98" spans="1:60" outlineLevel="2" x14ac:dyDescent="0.35">
      <c r="A98" s="238"/>
      <c r="B98" s="239"/>
      <c r="C98" s="241" t="s">
        <v>746</v>
      </c>
      <c r="D98" s="242"/>
      <c r="E98" s="243">
        <v>26</v>
      </c>
      <c r="F98" s="410"/>
      <c r="G98" s="236"/>
      <c r="H98" s="236"/>
      <c r="I98" s="236"/>
      <c r="J98" s="236"/>
      <c r="K98" s="236"/>
      <c r="L98" s="236"/>
      <c r="M98" s="236"/>
      <c r="N98" s="240"/>
      <c r="O98" s="240"/>
      <c r="P98" s="240"/>
      <c r="Q98" s="240"/>
      <c r="R98" s="236"/>
      <c r="S98" s="236"/>
      <c r="T98" s="236"/>
      <c r="U98" s="236"/>
      <c r="V98" s="236"/>
      <c r="W98" s="236"/>
      <c r="X98" s="236"/>
      <c r="Y98" s="236"/>
      <c r="Z98" s="237"/>
      <c r="AA98" s="237"/>
      <c r="AB98" s="237"/>
      <c r="AC98" s="237"/>
      <c r="AD98" s="237"/>
      <c r="AE98" s="237"/>
      <c r="AF98" s="237"/>
      <c r="AG98" s="237" t="s">
        <v>123</v>
      </c>
      <c r="AH98" s="237">
        <v>0</v>
      </c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  <c r="AV98" s="237"/>
      <c r="AW98" s="237"/>
      <c r="AX98" s="237"/>
      <c r="AY98" s="237"/>
      <c r="AZ98" s="237"/>
      <c r="BA98" s="237"/>
      <c r="BB98" s="237"/>
      <c r="BC98" s="237"/>
      <c r="BD98" s="237"/>
      <c r="BE98" s="237"/>
      <c r="BF98" s="237"/>
      <c r="BG98" s="237"/>
      <c r="BH98" s="237"/>
    </row>
    <row r="99" spans="1:60" outlineLevel="1" x14ac:dyDescent="0.35">
      <c r="A99" s="228">
        <v>28</v>
      </c>
      <c r="B99" s="229" t="s">
        <v>747</v>
      </c>
      <c r="C99" s="230" t="s">
        <v>748</v>
      </c>
      <c r="D99" s="231" t="s">
        <v>80</v>
      </c>
      <c r="E99" s="232">
        <v>28</v>
      </c>
      <c r="F99" s="233"/>
      <c r="G99" s="234">
        <f>ROUND(E99*F99,2)</f>
        <v>0</v>
      </c>
      <c r="H99" s="233">
        <v>1082.81</v>
      </c>
      <c r="I99" s="234">
        <f>ROUND(E99*H99,2)</f>
        <v>30318.68</v>
      </c>
      <c r="J99" s="233">
        <v>142.19</v>
      </c>
      <c r="K99" s="234">
        <f>ROUND(E99*J99,2)</f>
        <v>3981.32</v>
      </c>
      <c r="L99" s="234">
        <v>21</v>
      </c>
      <c r="M99" s="234">
        <f>G99*(1+L99/100)</f>
        <v>0</v>
      </c>
      <c r="N99" s="232">
        <v>6.3140000000000002E-2</v>
      </c>
      <c r="O99" s="232">
        <f>ROUND(E99*N99,2)</f>
        <v>1.77</v>
      </c>
      <c r="P99" s="232">
        <v>0</v>
      </c>
      <c r="Q99" s="232">
        <f>ROUND(E99*P99,2)</f>
        <v>0</v>
      </c>
      <c r="R99" s="234" t="s">
        <v>121</v>
      </c>
      <c r="S99" s="234" t="s">
        <v>108</v>
      </c>
      <c r="T99" s="235" t="s">
        <v>108</v>
      </c>
      <c r="U99" s="236">
        <v>0.26750000000000002</v>
      </c>
      <c r="V99" s="236">
        <f>ROUND(E99*U99,2)</f>
        <v>7.49</v>
      </c>
      <c r="W99" s="236"/>
      <c r="X99" s="236" t="s">
        <v>109</v>
      </c>
      <c r="Y99" s="236" t="s">
        <v>110</v>
      </c>
      <c r="Z99" s="237"/>
      <c r="AA99" s="237"/>
      <c r="AB99" s="237"/>
      <c r="AC99" s="237"/>
      <c r="AD99" s="237"/>
      <c r="AE99" s="237"/>
      <c r="AF99" s="237"/>
      <c r="AG99" s="237" t="s">
        <v>111</v>
      </c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  <c r="AZ99" s="237"/>
      <c r="BA99" s="237"/>
      <c r="BB99" s="237"/>
      <c r="BC99" s="237"/>
      <c r="BD99" s="237"/>
      <c r="BE99" s="237"/>
      <c r="BF99" s="237"/>
      <c r="BG99" s="237"/>
      <c r="BH99" s="237"/>
    </row>
    <row r="100" spans="1:60" outlineLevel="2" x14ac:dyDescent="0.35">
      <c r="A100" s="238"/>
      <c r="B100" s="239"/>
      <c r="C100" s="241" t="s">
        <v>749</v>
      </c>
      <c r="D100" s="242"/>
      <c r="E100" s="243">
        <v>28</v>
      </c>
      <c r="F100" s="410"/>
      <c r="G100" s="236"/>
      <c r="H100" s="236"/>
      <c r="I100" s="236"/>
      <c r="J100" s="236"/>
      <c r="K100" s="236"/>
      <c r="L100" s="236"/>
      <c r="M100" s="236"/>
      <c r="N100" s="240"/>
      <c r="O100" s="240"/>
      <c r="P100" s="240"/>
      <c r="Q100" s="240"/>
      <c r="R100" s="236"/>
      <c r="S100" s="236"/>
      <c r="T100" s="236"/>
      <c r="U100" s="236"/>
      <c r="V100" s="236"/>
      <c r="W100" s="236"/>
      <c r="X100" s="236"/>
      <c r="Y100" s="236"/>
      <c r="Z100" s="237"/>
      <c r="AA100" s="237"/>
      <c r="AB100" s="237"/>
      <c r="AC100" s="237"/>
      <c r="AD100" s="237"/>
      <c r="AE100" s="237"/>
      <c r="AF100" s="237"/>
      <c r="AG100" s="237" t="s">
        <v>123</v>
      </c>
      <c r="AH100" s="237">
        <v>0</v>
      </c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  <c r="AZ100" s="237"/>
      <c r="BA100" s="237"/>
      <c r="BB100" s="237"/>
      <c r="BC100" s="237"/>
      <c r="BD100" s="237"/>
      <c r="BE100" s="237"/>
      <c r="BF100" s="237"/>
      <c r="BG100" s="237"/>
      <c r="BH100" s="237"/>
    </row>
    <row r="101" spans="1:60" outlineLevel="1" x14ac:dyDescent="0.35">
      <c r="A101" s="228">
        <v>29</v>
      </c>
      <c r="B101" s="229" t="s">
        <v>750</v>
      </c>
      <c r="C101" s="230" t="s">
        <v>751</v>
      </c>
      <c r="D101" s="231" t="s">
        <v>80</v>
      </c>
      <c r="E101" s="232">
        <v>11</v>
      </c>
      <c r="F101" s="233"/>
      <c r="G101" s="234">
        <f>ROUND(E101*F101,2)</f>
        <v>0</v>
      </c>
      <c r="H101" s="233">
        <v>2017.72</v>
      </c>
      <c r="I101" s="234">
        <f>ROUND(E101*H101,2)</f>
        <v>22194.92</v>
      </c>
      <c r="J101" s="233">
        <v>202.28</v>
      </c>
      <c r="K101" s="234">
        <f>ROUND(E101*J101,2)</f>
        <v>2225.08</v>
      </c>
      <c r="L101" s="234">
        <v>21</v>
      </c>
      <c r="M101" s="234">
        <f>G101*(1+L101/100)</f>
        <v>0</v>
      </c>
      <c r="N101" s="232">
        <v>8.9990000000000001E-2</v>
      </c>
      <c r="O101" s="232">
        <f>ROUND(E101*N101,2)</f>
        <v>0.99</v>
      </c>
      <c r="P101" s="232">
        <v>0</v>
      </c>
      <c r="Q101" s="232">
        <f>ROUND(E101*P101,2)</f>
        <v>0</v>
      </c>
      <c r="R101" s="234" t="s">
        <v>121</v>
      </c>
      <c r="S101" s="234" t="s">
        <v>108</v>
      </c>
      <c r="T101" s="235" t="s">
        <v>108</v>
      </c>
      <c r="U101" s="236">
        <v>0.38</v>
      </c>
      <c r="V101" s="236">
        <f>ROUND(E101*U101,2)</f>
        <v>4.18</v>
      </c>
      <c r="W101" s="236"/>
      <c r="X101" s="236" t="s">
        <v>109</v>
      </c>
      <c r="Y101" s="236" t="s">
        <v>110</v>
      </c>
      <c r="Z101" s="237"/>
      <c r="AA101" s="237"/>
      <c r="AB101" s="237"/>
      <c r="AC101" s="237"/>
      <c r="AD101" s="237"/>
      <c r="AE101" s="237"/>
      <c r="AF101" s="237"/>
      <c r="AG101" s="237" t="s">
        <v>111</v>
      </c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7"/>
      <c r="AX101" s="237"/>
      <c r="AY101" s="237"/>
      <c r="AZ101" s="237"/>
      <c r="BA101" s="237"/>
      <c r="BB101" s="237"/>
      <c r="BC101" s="237"/>
      <c r="BD101" s="237"/>
      <c r="BE101" s="237"/>
      <c r="BF101" s="237"/>
      <c r="BG101" s="237"/>
      <c r="BH101" s="237"/>
    </row>
    <row r="102" spans="1:60" outlineLevel="2" x14ac:dyDescent="0.35">
      <c r="A102" s="238"/>
      <c r="B102" s="239"/>
      <c r="C102" s="241" t="s">
        <v>752</v>
      </c>
      <c r="D102" s="242"/>
      <c r="E102" s="243">
        <v>11</v>
      </c>
      <c r="F102" s="410"/>
      <c r="G102" s="236"/>
      <c r="H102" s="236"/>
      <c r="I102" s="236"/>
      <c r="J102" s="236"/>
      <c r="K102" s="236"/>
      <c r="L102" s="236"/>
      <c r="M102" s="236"/>
      <c r="N102" s="240"/>
      <c r="O102" s="240"/>
      <c r="P102" s="240"/>
      <c r="Q102" s="240"/>
      <c r="R102" s="236"/>
      <c r="S102" s="236"/>
      <c r="T102" s="236"/>
      <c r="U102" s="236"/>
      <c r="V102" s="236"/>
      <c r="W102" s="236"/>
      <c r="X102" s="236"/>
      <c r="Y102" s="236"/>
      <c r="Z102" s="237"/>
      <c r="AA102" s="237"/>
      <c r="AB102" s="237"/>
      <c r="AC102" s="237"/>
      <c r="AD102" s="237"/>
      <c r="AE102" s="237"/>
      <c r="AF102" s="237"/>
      <c r="AG102" s="237" t="s">
        <v>123</v>
      </c>
      <c r="AH102" s="237">
        <v>0</v>
      </c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  <c r="AV102" s="237"/>
      <c r="AW102" s="237"/>
      <c r="AX102" s="237"/>
      <c r="AY102" s="237"/>
      <c r="AZ102" s="237"/>
      <c r="BA102" s="237"/>
      <c r="BB102" s="237"/>
      <c r="BC102" s="237"/>
      <c r="BD102" s="237"/>
      <c r="BE102" s="237"/>
      <c r="BF102" s="237"/>
      <c r="BG102" s="237"/>
      <c r="BH102" s="237"/>
    </row>
    <row r="103" spans="1:60" outlineLevel="1" x14ac:dyDescent="0.35">
      <c r="A103" s="228">
        <v>30</v>
      </c>
      <c r="B103" s="229" t="s">
        <v>753</v>
      </c>
      <c r="C103" s="230" t="s">
        <v>754</v>
      </c>
      <c r="D103" s="231" t="s">
        <v>80</v>
      </c>
      <c r="E103" s="232">
        <v>3</v>
      </c>
      <c r="F103" s="233"/>
      <c r="G103" s="234">
        <f>ROUND(E103*F103,2)</f>
        <v>0</v>
      </c>
      <c r="H103" s="233">
        <v>2161.39</v>
      </c>
      <c r="I103" s="234">
        <f>ROUND(E103*H103,2)</f>
        <v>6484.17</v>
      </c>
      <c r="J103" s="233">
        <v>218.61</v>
      </c>
      <c r="K103" s="234">
        <f>ROUND(E103*J103,2)</f>
        <v>655.83</v>
      </c>
      <c r="L103" s="234">
        <v>21</v>
      </c>
      <c r="M103" s="234">
        <f>G103*(1+L103/100)</f>
        <v>0</v>
      </c>
      <c r="N103" s="232">
        <v>9.8909999999999998E-2</v>
      </c>
      <c r="O103" s="232">
        <f>ROUND(E103*N103,2)</f>
        <v>0.3</v>
      </c>
      <c r="P103" s="232">
        <v>0</v>
      </c>
      <c r="Q103" s="232">
        <f>ROUND(E103*P103,2)</f>
        <v>0</v>
      </c>
      <c r="R103" s="234" t="s">
        <v>121</v>
      </c>
      <c r="S103" s="234" t="s">
        <v>108</v>
      </c>
      <c r="T103" s="235" t="s">
        <v>108</v>
      </c>
      <c r="U103" s="236">
        <v>0.41</v>
      </c>
      <c r="V103" s="236">
        <f>ROUND(E103*U103,2)</f>
        <v>1.23</v>
      </c>
      <c r="W103" s="236"/>
      <c r="X103" s="236" t="s">
        <v>109</v>
      </c>
      <c r="Y103" s="236" t="s">
        <v>110</v>
      </c>
      <c r="Z103" s="237"/>
      <c r="AA103" s="237"/>
      <c r="AB103" s="237"/>
      <c r="AC103" s="237"/>
      <c r="AD103" s="237"/>
      <c r="AE103" s="237"/>
      <c r="AF103" s="237"/>
      <c r="AG103" s="237" t="s">
        <v>111</v>
      </c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  <c r="AR103" s="237"/>
      <c r="AS103" s="237"/>
      <c r="AT103" s="237"/>
      <c r="AU103" s="237"/>
      <c r="AV103" s="237"/>
      <c r="AW103" s="237"/>
      <c r="AX103" s="237"/>
      <c r="AY103" s="237"/>
      <c r="AZ103" s="237"/>
      <c r="BA103" s="237"/>
      <c r="BB103" s="237"/>
      <c r="BC103" s="237"/>
      <c r="BD103" s="237"/>
      <c r="BE103" s="237"/>
      <c r="BF103" s="237"/>
      <c r="BG103" s="237"/>
      <c r="BH103" s="237"/>
    </row>
    <row r="104" spans="1:60" outlineLevel="2" x14ac:dyDescent="0.35">
      <c r="A104" s="238"/>
      <c r="B104" s="239"/>
      <c r="C104" s="241" t="s">
        <v>755</v>
      </c>
      <c r="D104" s="242"/>
      <c r="E104" s="243">
        <v>3</v>
      </c>
      <c r="F104" s="410"/>
      <c r="G104" s="236"/>
      <c r="H104" s="236"/>
      <c r="I104" s="236"/>
      <c r="J104" s="236"/>
      <c r="K104" s="236"/>
      <c r="L104" s="236"/>
      <c r="M104" s="236"/>
      <c r="N104" s="240"/>
      <c r="O104" s="240"/>
      <c r="P104" s="240"/>
      <c r="Q104" s="240"/>
      <c r="R104" s="236"/>
      <c r="S104" s="236"/>
      <c r="T104" s="236"/>
      <c r="U104" s="236"/>
      <c r="V104" s="236"/>
      <c r="W104" s="236"/>
      <c r="X104" s="236"/>
      <c r="Y104" s="236"/>
      <c r="Z104" s="237"/>
      <c r="AA104" s="237"/>
      <c r="AB104" s="237"/>
      <c r="AC104" s="237"/>
      <c r="AD104" s="237"/>
      <c r="AE104" s="237"/>
      <c r="AF104" s="237"/>
      <c r="AG104" s="237" t="s">
        <v>123</v>
      </c>
      <c r="AH104" s="237">
        <v>0</v>
      </c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7"/>
      <c r="AU104" s="237"/>
      <c r="AV104" s="237"/>
      <c r="AW104" s="237"/>
      <c r="AX104" s="237"/>
      <c r="AY104" s="237"/>
      <c r="AZ104" s="237"/>
      <c r="BA104" s="237"/>
      <c r="BB104" s="237"/>
      <c r="BC104" s="237"/>
      <c r="BD104" s="237"/>
      <c r="BE104" s="237"/>
      <c r="BF104" s="237"/>
      <c r="BG104" s="237"/>
      <c r="BH104" s="237"/>
    </row>
    <row r="105" spans="1:60" ht="20.25" outlineLevel="1" x14ac:dyDescent="0.35">
      <c r="A105" s="228">
        <v>31</v>
      </c>
      <c r="B105" s="229" t="s">
        <v>551</v>
      </c>
      <c r="C105" s="230" t="s">
        <v>552</v>
      </c>
      <c r="D105" s="231" t="s">
        <v>132</v>
      </c>
      <c r="E105" s="232">
        <v>46.222499999999997</v>
      </c>
      <c r="F105" s="233"/>
      <c r="G105" s="234">
        <f>ROUND(E105*F105,2)</f>
        <v>0</v>
      </c>
      <c r="H105" s="233">
        <v>933.09</v>
      </c>
      <c r="I105" s="234">
        <f>ROUND(E105*H105,2)</f>
        <v>43129.75</v>
      </c>
      <c r="J105" s="233">
        <v>272.91000000000003</v>
      </c>
      <c r="K105" s="234">
        <f>ROUND(E105*J105,2)</f>
        <v>12614.58</v>
      </c>
      <c r="L105" s="234">
        <v>21</v>
      </c>
      <c r="M105" s="234">
        <f>G105*(1+L105/100)</f>
        <v>0</v>
      </c>
      <c r="N105" s="232">
        <v>7.8560000000000005E-2</v>
      </c>
      <c r="O105" s="232">
        <f>ROUND(E105*N105,2)</f>
        <v>3.63</v>
      </c>
      <c r="P105" s="232">
        <v>0</v>
      </c>
      <c r="Q105" s="232">
        <f>ROUND(E105*P105,2)</f>
        <v>0</v>
      </c>
      <c r="R105" s="234" t="s">
        <v>121</v>
      </c>
      <c r="S105" s="234" t="s">
        <v>108</v>
      </c>
      <c r="T105" s="235" t="s">
        <v>108</v>
      </c>
      <c r="U105" s="236">
        <v>0.49390000000000001</v>
      </c>
      <c r="V105" s="236">
        <f>ROUND(E105*U105,2)</f>
        <v>22.83</v>
      </c>
      <c r="W105" s="236"/>
      <c r="X105" s="236" t="s">
        <v>109</v>
      </c>
      <c r="Y105" s="236" t="s">
        <v>110</v>
      </c>
      <c r="Z105" s="237"/>
      <c r="AA105" s="237"/>
      <c r="AB105" s="237"/>
      <c r="AC105" s="237"/>
      <c r="AD105" s="237"/>
      <c r="AE105" s="237"/>
      <c r="AF105" s="237"/>
      <c r="AG105" s="237" t="s">
        <v>111</v>
      </c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  <c r="AV105" s="237"/>
      <c r="AW105" s="237"/>
      <c r="AX105" s="237"/>
      <c r="AY105" s="237"/>
      <c r="AZ105" s="237"/>
      <c r="BA105" s="237"/>
      <c r="BB105" s="237"/>
      <c r="BC105" s="237"/>
      <c r="BD105" s="237"/>
      <c r="BE105" s="237"/>
      <c r="BF105" s="237"/>
      <c r="BG105" s="237"/>
      <c r="BH105" s="237"/>
    </row>
    <row r="106" spans="1:60" ht="20.65" outlineLevel="2" x14ac:dyDescent="0.35">
      <c r="A106" s="238"/>
      <c r="B106" s="239"/>
      <c r="C106" s="393" t="s">
        <v>553</v>
      </c>
      <c r="D106" s="393"/>
      <c r="E106" s="393"/>
      <c r="F106" s="409"/>
      <c r="G106" s="393"/>
      <c r="H106" s="236"/>
      <c r="I106" s="236"/>
      <c r="J106" s="236"/>
      <c r="K106" s="236"/>
      <c r="L106" s="236"/>
      <c r="M106" s="236"/>
      <c r="N106" s="240"/>
      <c r="O106" s="240"/>
      <c r="P106" s="240"/>
      <c r="Q106" s="240"/>
      <c r="R106" s="236"/>
      <c r="S106" s="236"/>
      <c r="T106" s="236"/>
      <c r="U106" s="236"/>
      <c r="V106" s="236"/>
      <c r="W106" s="236"/>
      <c r="X106" s="236"/>
      <c r="Y106" s="236"/>
      <c r="Z106" s="237"/>
      <c r="AA106" s="237"/>
      <c r="AB106" s="237"/>
      <c r="AC106" s="237"/>
      <c r="AD106" s="237"/>
      <c r="AE106" s="237"/>
      <c r="AF106" s="237"/>
      <c r="AG106" s="237" t="s">
        <v>112</v>
      </c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  <c r="AV106" s="237"/>
      <c r="AW106" s="237"/>
      <c r="AX106" s="237"/>
      <c r="AY106" s="237"/>
      <c r="AZ106" s="237"/>
      <c r="BA106" s="253" t="str">
        <f>C106</f>
        <v>jednoduché nebo příčky zděné do svislé dřevěné, cihelné, betonové nebo ocelové konstrukce na jakoukoliv maltu vápenocementovou (MVC) nebo cementovou (MC),</v>
      </c>
      <c r="BB106" s="237"/>
      <c r="BC106" s="237"/>
      <c r="BD106" s="237"/>
      <c r="BE106" s="237"/>
      <c r="BF106" s="237"/>
      <c r="BG106" s="237"/>
      <c r="BH106" s="237"/>
    </row>
    <row r="107" spans="1:60" outlineLevel="2" x14ac:dyDescent="0.35">
      <c r="A107" s="238"/>
      <c r="B107" s="239"/>
      <c r="C107" s="241" t="s">
        <v>1270</v>
      </c>
      <c r="D107" s="242"/>
      <c r="E107" s="243">
        <v>6.8975</v>
      </c>
      <c r="F107" s="410"/>
      <c r="G107" s="236"/>
      <c r="H107" s="236"/>
      <c r="I107" s="236"/>
      <c r="J107" s="236"/>
      <c r="K107" s="236"/>
      <c r="L107" s="236"/>
      <c r="M107" s="236"/>
      <c r="N107" s="240"/>
      <c r="O107" s="240"/>
      <c r="P107" s="240"/>
      <c r="Q107" s="240"/>
      <c r="R107" s="236"/>
      <c r="S107" s="236"/>
      <c r="T107" s="236"/>
      <c r="U107" s="236"/>
      <c r="V107" s="236"/>
      <c r="W107" s="236"/>
      <c r="X107" s="236"/>
      <c r="Y107" s="236"/>
      <c r="Z107" s="237"/>
      <c r="AA107" s="237"/>
      <c r="AB107" s="237"/>
      <c r="AC107" s="237"/>
      <c r="AD107" s="237"/>
      <c r="AE107" s="237"/>
      <c r="AF107" s="237"/>
      <c r="AG107" s="237" t="s">
        <v>123</v>
      </c>
      <c r="AH107" s="237">
        <v>0</v>
      </c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  <c r="AV107" s="237"/>
      <c r="AW107" s="237"/>
      <c r="AX107" s="237"/>
      <c r="AY107" s="237"/>
      <c r="AZ107" s="237"/>
      <c r="BA107" s="237"/>
      <c r="BB107" s="237"/>
      <c r="BC107" s="237"/>
      <c r="BD107" s="237"/>
      <c r="BE107" s="237"/>
      <c r="BF107" s="237"/>
      <c r="BG107" s="237"/>
      <c r="BH107" s="237"/>
    </row>
    <row r="108" spans="1:60" outlineLevel="3" x14ac:dyDescent="0.35">
      <c r="A108" s="238"/>
      <c r="B108" s="239"/>
      <c r="C108" s="241" t="s">
        <v>756</v>
      </c>
      <c r="D108" s="242"/>
      <c r="E108" s="243">
        <v>39.325000000000003</v>
      </c>
      <c r="F108" s="410"/>
      <c r="G108" s="236"/>
      <c r="H108" s="236"/>
      <c r="I108" s="236"/>
      <c r="J108" s="236"/>
      <c r="K108" s="236"/>
      <c r="L108" s="236"/>
      <c r="M108" s="236"/>
      <c r="N108" s="240"/>
      <c r="O108" s="240"/>
      <c r="P108" s="240"/>
      <c r="Q108" s="240"/>
      <c r="R108" s="236"/>
      <c r="S108" s="236"/>
      <c r="T108" s="236"/>
      <c r="U108" s="236"/>
      <c r="V108" s="236"/>
      <c r="W108" s="236"/>
      <c r="X108" s="236"/>
      <c r="Y108" s="236"/>
      <c r="Z108" s="237"/>
      <c r="AA108" s="237"/>
      <c r="AB108" s="237"/>
      <c r="AC108" s="237"/>
      <c r="AD108" s="237"/>
      <c r="AE108" s="237"/>
      <c r="AF108" s="237"/>
      <c r="AG108" s="237" t="s">
        <v>123</v>
      </c>
      <c r="AH108" s="237">
        <v>0</v>
      </c>
      <c r="AI108" s="237"/>
      <c r="AJ108" s="237"/>
      <c r="AK108" s="237"/>
      <c r="AL108" s="237"/>
      <c r="AM108" s="237"/>
      <c r="AN108" s="237"/>
      <c r="AO108" s="237"/>
      <c r="AP108" s="237"/>
      <c r="AQ108" s="237"/>
      <c r="AR108" s="237"/>
      <c r="AS108" s="237"/>
      <c r="AT108" s="237"/>
      <c r="AU108" s="237"/>
      <c r="AV108" s="237"/>
      <c r="AW108" s="237"/>
      <c r="AX108" s="237"/>
      <c r="AY108" s="237"/>
      <c r="AZ108" s="237"/>
      <c r="BA108" s="237"/>
      <c r="BB108" s="237"/>
      <c r="BC108" s="237"/>
      <c r="BD108" s="237"/>
      <c r="BE108" s="237"/>
      <c r="BF108" s="237"/>
      <c r="BG108" s="237"/>
      <c r="BH108" s="237"/>
    </row>
    <row r="109" spans="1:60" ht="20.25" outlineLevel="1" x14ac:dyDescent="0.35">
      <c r="A109" s="228">
        <v>32</v>
      </c>
      <c r="B109" s="229" t="s">
        <v>554</v>
      </c>
      <c r="C109" s="230" t="s">
        <v>555</v>
      </c>
      <c r="D109" s="231" t="s">
        <v>132</v>
      </c>
      <c r="E109" s="232">
        <v>146.58500000000001</v>
      </c>
      <c r="F109" s="233"/>
      <c r="G109" s="234">
        <f>ROUND(E109*F109,2)</f>
        <v>0</v>
      </c>
      <c r="H109" s="233">
        <v>1034.79</v>
      </c>
      <c r="I109" s="234">
        <f>ROUND(E109*H109,2)</f>
        <v>151684.69</v>
      </c>
      <c r="J109" s="233">
        <v>304.20999999999998</v>
      </c>
      <c r="K109" s="234">
        <f>ROUND(E109*J109,2)</f>
        <v>44592.62</v>
      </c>
      <c r="L109" s="234">
        <v>21</v>
      </c>
      <c r="M109" s="234">
        <f>G109*(1+L109/100)</f>
        <v>0</v>
      </c>
      <c r="N109" s="232">
        <v>0.12268999999999999</v>
      </c>
      <c r="O109" s="232">
        <f>ROUND(E109*N109,2)</f>
        <v>17.98</v>
      </c>
      <c r="P109" s="232">
        <v>0</v>
      </c>
      <c r="Q109" s="232">
        <f>ROUND(E109*P109,2)</f>
        <v>0</v>
      </c>
      <c r="R109" s="234" t="s">
        <v>121</v>
      </c>
      <c r="S109" s="234" t="s">
        <v>108</v>
      </c>
      <c r="T109" s="235" t="s">
        <v>108</v>
      </c>
      <c r="U109" s="236">
        <v>0.55674999999999997</v>
      </c>
      <c r="V109" s="236">
        <f>ROUND(E109*U109,2)</f>
        <v>81.61</v>
      </c>
      <c r="W109" s="236"/>
      <c r="X109" s="236" t="s">
        <v>109</v>
      </c>
      <c r="Y109" s="236" t="s">
        <v>110</v>
      </c>
      <c r="Z109" s="237"/>
      <c r="AA109" s="237"/>
      <c r="AB109" s="237"/>
      <c r="AC109" s="237"/>
      <c r="AD109" s="237"/>
      <c r="AE109" s="237"/>
      <c r="AF109" s="237"/>
      <c r="AG109" s="237" t="s">
        <v>111</v>
      </c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  <c r="AR109" s="237"/>
      <c r="AS109" s="237"/>
      <c r="AT109" s="237"/>
      <c r="AU109" s="237"/>
      <c r="AV109" s="237"/>
      <c r="AW109" s="237"/>
      <c r="AX109" s="237"/>
      <c r="AY109" s="237"/>
      <c r="AZ109" s="237"/>
      <c r="BA109" s="237"/>
      <c r="BB109" s="237"/>
      <c r="BC109" s="237"/>
      <c r="BD109" s="237"/>
      <c r="BE109" s="237"/>
      <c r="BF109" s="237"/>
      <c r="BG109" s="237"/>
      <c r="BH109" s="237"/>
    </row>
    <row r="110" spans="1:60" ht="20.65" outlineLevel="2" x14ac:dyDescent="0.35">
      <c r="A110" s="238"/>
      <c r="B110" s="239"/>
      <c r="C110" s="393" t="s">
        <v>553</v>
      </c>
      <c r="D110" s="393"/>
      <c r="E110" s="393"/>
      <c r="F110" s="409"/>
      <c r="G110" s="393"/>
      <c r="H110" s="236"/>
      <c r="I110" s="236"/>
      <c r="J110" s="236"/>
      <c r="K110" s="236"/>
      <c r="L110" s="236"/>
      <c r="M110" s="236"/>
      <c r="N110" s="240"/>
      <c r="O110" s="240"/>
      <c r="P110" s="240"/>
      <c r="Q110" s="240"/>
      <c r="R110" s="236"/>
      <c r="S110" s="236"/>
      <c r="T110" s="236"/>
      <c r="U110" s="236"/>
      <c r="V110" s="236"/>
      <c r="W110" s="236"/>
      <c r="X110" s="236"/>
      <c r="Y110" s="236"/>
      <c r="Z110" s="237"/>
      <c r="AA110" s="237"/>
      <c r="AB110" s="237"/>
      <c r="AC110" s="237"/>
      <c r="AD110" s="237"/>
      <c r="AE110" s="237"/>
      <c r="AF110" s="237"/>
      <c r="AG110" s="237" t="s">
        <v>112</v>
      </c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237"/>
      <c r="AT110" s="237"/>
      <c r="AU110" s="237"/>
      <c r="AV110" s="237"/>
      <c r="AW110" s="237"/>
      <c r="AX110" s="237"/>
      <c r="AY110" s="237"/>
      <c r="AZ110" s="237"/>
      <c r="BA110" s="253" t="str">
        <f>C110</f>
        <v>jednoduché nebo příčky zděné do svislé dřevěné, cihelné, betonové nebo ocelové konstrukce na jakoukoliv maltu vápenocementovou (MVC) nebo cementovou (MC),</v>
      </c>
      <c r="BB110" s="237"/>
      <c r="BC110" s="237"/>
      <c r="BD110" s="237"/>
      <c r="BE110" s="237"/>
      <c r="BF110" s="237"/>
      <c r="BG110" s="237"/>
      <c r="BH110" s="237"/>
    </row>
    <row r="111" spans="1:60" outlineLevel="2" x14ac:dyDescent="0.35">
      <c r="A111" s="238"/>
      <c r="B111" s="239"/>
      <c r="C111" s="241" t="s">
        <v>1271</v>
      </c>
      <c r="D111" s="242"/>
      <c r="E111" s="243">
        <v>82.927499999999995</v>
      </c>
      <c r="F111" s="410"/>
      <c r="G111" s="236"/>
      <c r="H111" s="236"/>
      <c r="I111" s="236"/>
      <c r="J111" s="236"/>
      <c r="K111" s="236"/>
      <c r="L111" s="236"/>
      <c r="M111" s="236"/>
      <c r="N111" s="240"/>
      <c r="O111" s="240"/>
      <c r="P111" s="240"/>
      <c r="Q111" s="240"/>
      <c r="R111" s="236"/>
      <c r="S111" s="236"/>
      <c r="T111" s="236"/>
      <c r="U111" s="236"/>
      <c r="V111" s="236"/>
      <c r="W111" s="236"/>
      <c r="X111" s="236"/>
      <c r="Y111" s="236"/>
      <c r="Z111" s="237"/>
      <c r="AA111" s="237"/>
      <c r="AB111" s="237"/>
      <c r="AC111" s="237"/>
      <c r="AD111" s="237"/>
      <c r="AE111" s="237"/>
      <c r="AF111" s="237"/>
      <c r="AG111" s="237" t="s">
        <v>123</v>
      </c>
      <c r="AH111" s="237">
        <v>0</v>
      </c>
      <c r="AI111" s="237"/>
      <c r="AJ111" s="237"/>
      <c r="AK111" s="237"/>
      <c r="AL111" s="237"/>
      <c r="AM111" s="237"/>
      <c r="AN111" s="237"/>
      <c r="AO111" s="237"/>
      <c r="AP111" s="237"/>
      <c r="AQ111" s="237"/>
      <c r="AR111" s="237"/>
      <c r="AS111" s="237"/>
      <c r="AT111" s="237"/>
      <c r="AU111" s="237"/>
      <c r="AV111" s="237"/>
      <c r="AW111" s="237"/>
      <c r="AX111" s="237"/>
      <c r="AY111" s="237"/>
      <c r="AZ111" s="237"/>
      <c r="BA111" s="237"/>
      <c r="BB111" s="237"/>
      <c r="BC111" s="237"/>
      <c r="BD111" s="237"/>
      <c r="BE111" s="237"/>
      <c r="BF111" s="237"/>
      <c r="BG111" s="237"/>
      <c r="BH111" s="237"/>
    </row>
    <row r="112" spans="1:60" outlineLevel="3" x14ac:dyDescent="0.35">
      <c r="A112" s="238"/>
      <c r="B112" s="239"/>
      <c r="C112" s="241" t="s">
        <v>757</v>
      </c>
      <c r="D112" s="242"/>
      <c r="E112" s="243">
        <v>25.6</v>
      </c>
      <c r="F112" s="410"/>
      <c r="G112" s="236"/>
      <c r="H112" s="236"/>
      <c r="I112" s="236"/>
      <c r="J112" s="236"/>
      <c r="K112" s="236"/>
      <c r="L112" s="236"/>
      <c r="M112" s="236"/>
      <c r="N112" s="240"/>
      <c r="O112" s="240"/>
      <c r="P112" s="240"/>
      <c r="Q112" s="240"/>
      <c r="R112" s="236"/>
      <c r="S112" s="236"/>
      <c r="T112" s="236"/>
      <c r="U112" s="236"/>
      <c r="V112" s="236"/>
      <c r="W112" s="236"/>
      <c r="X112" s="236"/>
      <c r="Y112" s="236"/>
      <c r="Z112" s="237"/>
      <c r="AA112" s="237"/>
      <c r="AB112" s="237"/>
      <c r="AC112" s="237"/>
      <c r="AD112" s="237"/>
      <c r="AE112" s="237"/>
      <c r="AF112" s="237"/>
      <c r="AG112" s="237" t="s">
        <v>123</v>
      </c>
      <c r="AH112" s="237">
        <v>0</v>
      </c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7"/>
      <c r="AS112" s="237"/>
      <c r="AT112" s="237"/>
      <c r="AU112" s="237"/>
      <c r="AV112" s="237"/>
      <c r="AW112" s="237"/>
      <c r="AX112" s="237"/>
      <c r="AY112" s="237"/>
      <c r="AZ112" s="237"/>
      <c r="BA112" s="237"/>
      <c r="BB112" s="237"/>
      <c r="BC112" s="237"/>
      <c r="BD112" s="237"/>
      <c r="BE112" s="237"/>
      <c r="BF112" s="237"/>
      <c r="BG112" s="237"/>
      <c r="BH112" s="237"/>
    </row>
    <row r="113" spans="1:60" outlineLevel="3" x14ac:dyDescent="0.35">
      <c r="A113" s="238"/>
      <c r="B113" s="239"/>
      <c r="C113" s="241" t="s">
        <v>758</v>
      </c>
      <c r="D113" s="242"/>
      <c r="E113" s="243">
        <v>6.1749999999999998</v>
      </c>
      <c r="F113" s="410"/>
      <c r="G113" s="236"/>
      <c r="H113" s="236"/>
      <c r="I113" s="236"/>
      <c r="J113" s="236"/>
      <c r="K113" s="236"/>
      <c r="L113" s="236"/>
      <c r="M113" s="236"/>
      <c r="N113" s="240"/>
      <c r="O113" s="240"/>
      <c r="P113" s="240"/>
      <c r="Q113" s="240"/>
      <c r="R113" s="236"/>
      <c r="S113" s="236"/>
      <c r="T113" s="236"/>
      <c r="U113" s="236"/>
      <c r="V113" s="236"/>
      <c r="W113" s="236"/>
      <c r="X113" s="236"/>
      <c r="Y113" s="236"/>
      <c r="Z113" s="237"/>
      <c r="AA113" s="237"/>
      <c r="AB113" s="237"/>
      <c r="AC113" s="237"/>
      <c r="AD113" s="237"/>
      <c r="AE113" s="237"/>
      <c r="AF113" s="237"/>
      <c r="AG113" s="237" t="s">
        <v>123</v>
      </c>
      <c r="AH113" s="237">
        <v>0</v>
      </c>
      <c r="AI113" s="237"/>
      <c r="AJ113" s="237"/>
      <c r="AK113" s="237"/>
      <c r="AL113" s="237"/>
      <c r="AM113" s="237"/>
      <c r="AN113" s="237"/>
      <c r="AO113" s="237"/>
      <c r="AP113" s="237"/>
      <c r="AQ113" s="237"/>
      <c r="AR113" s="237"/>
      <c r="AS113" s="237"/>
      <c r="AT113" s="237"/>
      <c r="AU113" s="237"/>
      <c r="AV113" s="237"/>
      <c r="AW113" s="237"/>
      <c r="AX113" s="237"/>
      <c r="AY113" s="237"/>
      <c r="AZ113" s="237"/>
      <c r="BA113" s="237"/>
      <c r="BB113" s="237"/>
      <c r="BC113" s="237"/>
      <c r="BD113" s="237"/>
      <c r="BE113" s="237"/>
      <c r="BF113" s="237"/>
      <c r="BG113" s="237"/>
      <c r="BH113" s="237"/>
    </row>
    <row r="114" spans="1:60" outlineLevel="3" x14ac:dyDescent="0.35">
      <c r="A114" s="238"/>
      <c r="B114" s="239"/>
      <c r="C114" s="241" t="s">
        <v>1272</v>
      </c>
      <c r="D114" s="242"/>
      <c r="E114" s="243">
        <v>31.8825</v>
      </c>
      <c r="F114" s="410"/>
      <c r="G114" s="236"/>
      <c r="H114" s="236"/>
      <c r="I114" s="236"/>
      <c r="J114" s="236"/>
      <c r="K114" s="236"/>
      <c r="L114" s="236"/>
      <c r="M114" s="236"/>
      <c r="N114" s="240"/>
      <c r="O114" s="240"/>
      <c r="P114" s="240"/>
      <c r="Q114" s="240"/>
      <c r="R114" s="236"/>
      <c r="S114" s="236"/>
      <c r="T114" s="236"/>
      <c r="U114" s="236"/>
      <c r="V114" s="236"/>
      <c r="W114" s="236"/>
      <c r="X114" s="236"/>
      <c r="Y114" s="236"/>
      <c r="Z114" s="237"/>
      <c r="AA114" s="237"/>
      <c r="AB114" s="237"/>
      <c r="AC114" s="237"/>
      <c r="AD114" s="237"/>
      <c r="AE114" s="237"/>
      <c r="AF114" s="237"/>
      <c r="AG114" s="237" t="s">
        <v>123</v>
      </c>
      <c r="AH114" s="237">
        <v>0</v>
      </c>
      <c r="AI114" s="237"/>
      <c r="AJ114" s="237"/>
      <c r="AK114" s="237"/>
      <c r="AL114" s="237"/>
      <c r="AM114" s="237"/>
      <c r="AN114" s="237"/>
      <c r="AO114" s="237"/>
      <c r="AP114" s="237"/>
      <c r="AQ114" s="237"/>
      <c r="AR114" s="237"/>
      <c r="AS114" s="237"/>
      <c r="AT114" s="237"/>
      <c r="AU114" s="237"/>
      <c r="AV114" s="237"/>
      <c r="AW114" s="237"/>
      <c r="AX114" s="237"/>
      <c r="AY114" s="237"/>
      <c r="AZ114" s="237"/>
      <c r="BA114" s="237"/>
      <c r="BB114" s="237"/>
      <c r="BC114" s="237"/>
      <c r="BD114" s="237"/>
      <c r="BE114" s="237"/>
      <c r="BF114" s="237"/>
      <c r="BG114" s="237"/>
      <c r="BH114" s="237"/>
    </row>
    <row r="115" spans="1:60" outlineLevel="1" x14ac:dyDescent="0.35">
      <c r="A115" s="228">
        <v>33</v>
      </c>
      <c r="B115" s="229" t="s">
        <v>759</v>
      </c>
      <c r="C115" s="230" t="s">
        <v>760</v>
      </c>
      <c r="D115" s="231" t="s">
        <v>106</v>
      </c>
      <c r="E115" s="232">
        <v>10.852</v>
      </c>
      <c r="F115" s="233"/>
      <c r="G115" s="234">
        <f>ROUND(E115*F115,2)</f>
        <v>0</v>
      </c>
      <c r="H115" s="233">
        <v>0</v>
      </c>
      <c r="I115" s="234">
        <f>ROUND(E115*H115,2)</f>
        <v>0</v>
      </c>
      <c r="J115" s="233">
        <v>31500</v>
      </c>
      <c r="K115" s="234">
        <f>ROUND(E115*J115,2)</f>
        <v>341838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/>
      <c r="S115" s="234" t="s">
        <v>135</v>
      </c>
      <c r="T115" s="235" t="s">
        <v>136</v>
      </c>
      <c r="U115" s="236">
        <v>0</v>
      </c>
      <c r="V115" s="236">
        <f>ROUND(E115*U115,2)</f>
        <v>0</v>
      </c>
      <c r="W115" s="236"/>
      <c r="X115" s="236" t="s">
        <v>109</v>
      </c>
      <c r="Y115" s="236" t="s">
        <v>110</v>
      </c>
      <c r="Z115" s="237"/>
      <c r="AA115" s="237"/>
      <c r="AB115" s="237"/>
      <c r="AC115" s="237"/>
      <c r="AD115" s="237"/>
      <c r="AE115" s="237"/>
      <c r="AF115" s="237"/>
      <c r="AG115" s="237" t="s">
        <v>111</v>
      </c>
      <c r="AH115" s="237"/>
      <c r="AI115" s="237"/>
      <c r="AJ115" s="237"/>
      <c r="AK115" s="237"/>
      <c r="AL115" s="237"/>
      <c r="AM115" s="237"/>
      <c r="AN115" s="237"/>
      <c r="AO115" s="237"/>
      <c r="AP115" s="237"/>
      <c r="AQ115" s="237"/>
      <c r="AR115" s="237"/>
      <c r="AS115" s="237"/>
      <c r="AT115" s="237"/>
      <c r="AU115" s="237"/>
      <c r="AV115" s="237"/>
      <c r="AW115" s="237"/>
      <c r="AX115" s="237"/>
      <c r="AY115" s="237"/>
      <c r="AZ115" s="237"/>
      <c r="BA115" s="237"/>
      <c r="BB115" s="237"/>
      <c r="BC115" s="237"/>
      <c r="BD115" s="237"/>
      <c r="BE115" s="237"/>
      <c r="BF115" s="237"/>
      <c r="BG115" s="237"/>
      <c r="BH115" s="237"/>
    </row>
    <row r="116" spans="1:60" outlineLevel="2" x14ac:dyDescent="0.35">
      <c r="A116" s="238"/>
      <c r="B116" s="239"/>
      <c r="C116" s="241" t="s">
        <v>761</v>
      </c>
      <c r="D116" s="242"/>
      <c r="E116" s="243">
        <v>8.9120000000000008</v>
      </c>
      <c r="F116" s="410"/>
      <c r="G116" s="236"/>
      <c r="H116" s="236"/>
      <c r="I116" s="236"/>
      <c r="J116" s="236"/>
      <c r="K116" s="236"/>
      <c r="L116" s="236"/>
      <c r="M116" s="236"/>
      <c r="N116" s="240"/>
      <c r="O116" s="240"/>
      <c r="P116" s="240"/>
      <c r="Q116" s="240"/>
      <c r="R116" s="236"/>
      <c r="S116" s="236"/>
      <c r="T116" s="236"/>
      <c r="U116" s="236"/>
      <c r="V116" s="236"/>
      <c r="W116" s="236"/>
      <c r="X116" s="236"/>
      <c r="Y116" s="236"/>
      <c r="Z116" s="237"/>
      <c r="AA116" s="237"/>
      <c r="AB116" s="237"/>
      <c r="AC116" s="237"/>
      <c r="AD116" s="237"/>
      <c r="AE116" s="237"/>
      <c r="AF116" s="237"/>
      <c r="AG116" s="237" t="s">
        <v>123</v>
      </c>
      <c r="AH116" s="237">
        <v>0</v>
      </c>
      <c r="AI116" s="237"/>
      <c r="AJ116" s="237"/>
      <c r="AK116" s="237"/>
      <c r="AL116" s="237"/>
      <c r="AM116" s="237"/>
      <c r="AN116" s="237"/>
      <c r="AO116" s="237"/>
      <c r="AP116" s="237"/>
      <c r="AQ116" s="237"/>
      <c r="AR116" s="237"/>
      <c r="AS116" s="237"/>
      <c r="AT116" s="237"/>
      <c r="AU116" s="237"/>
      <c r="AV116" s="237"/>
      <c r="AW116" s="237"/>
      <c r="AX116" s="237"/>
      <c r="AY116" s="237"/>
      <c r="AZ116" s="237"/>
      <c r="BA116" s="237"/>
      <c r="BB116" s="237"/>
      <c r="BC116" s="237"/>
      <c r="BD116" s="237"/>
      <c r="BE116" s="237"/>
      <c r="BF116" s="237"/>
      <c r="BG116" s="237"/>
      <c r="BH116" s="237"/>
    </row>
    <row r="117" spans="1:60" outlineLevel="3" x14ac:dyDescent="0.35">
      <c r="A117" s="238"/>
      <c r="B117" s="239"/>
      <c r="C117" s="241" t="s">
        <v>762</v>
      </c>
      <c r="D117" s="242"/>
      <c r="E117" s="243">
        <v>1.94</v>
      </c>
      <c r="F117" s="410"/>
      <c r="G117" s="236"/>
      <c r="H117" s="236"/>
      <c r="I117" s="236"/>
      <c r="J117" s="236"/>
      <c r="K117" s="236"/>
      <c r="L117" s="236"/>
      <c r="M117" s="236"/>
      <c r="N117" s="240"/>
      <c r="O117" s="240"/>
      <c r="P117" s="240"/>
      <c r="Q117" s="240"/>
      <c r="R117" s="236"/>
      <c r="S117" s="236"/>
      <c r="T117" s="236"/>
      <c r="U117" s="236"/>
      <c r="V117" s="236"/>
      <c r="W117" s="236"/>
      <c r="X117" s="236"/>
      <c r="Y117" s="236"/>
      <c r="Z117" s="237"/>
      <c r="AA117" s="237"/>
      <c r="AB117" s="237"/>
      <c r="AC117" s="237"/>
      <c r="AD117" s="237"/>
      <c r="AE117" s="237"/>
      <c r="AF117" s="237"/>
      <c r="AG117" s="237" t="s">
        <v>123</v>
      </c>
      <c r="AH117" s="237">
        <v>0</v>
      </c>
      <c r="AI117" s="237"/>
      <c r="AJ117" s="237"/>
      <c r="AK117" s="237"/>
      <c r="AL117" s="237"/>
      <c r="AM117" s="237"/>
      <c r="AN117" s="237"/>
      <c r="AO117" s="237"/>
      <c r="AP117" s="237"/>
      <c r="AQ117" s="237"/>
      <c r="AR117" s="237"/>
      <c r="AS117" s="237"/>
      <c r="AT117" s="237"/>
      <c r="AU117" s="237"/>
      <c r="AV117" s="237"/>
      <c r="AW117" s="237"/>
      <c r="AX117" s="237"/>
      <c r="AY117" s="237"/>
      <c r="AZ117" s="237"/>
      <c r="BA117" s="237"/>
      <c r="BB117" s="237"/>
      <c r="BC117" s="237"/>
      <c r="BD117" s="237"/>
      <c r="BE117" s="237"/>
      <c r="BF117" s="237"/>
      <c r="BG117" s="237"/>
      <c r="BH117" s="237"/>
    </row>
    <row r="118" spans="1:60" outlineLevel="1" x14ac:dyDescent="0.35">
      <c r="A118" s="228">
        <v>34</v>
      </c>
      <c r="B118" s="229" t="s">
        <v>763</v>
      </c>
      <c r="C118" s="230" t="s">
        <v>764</v>
      </c>
      <c r="D118" s="231" t="s">
        <v>106</v>
      </c>
      <c r="E118" s="232">
        <v>21.338999999999999</v>
      </c>
      <c r="F118" s="233"/>
      <c r="G118" s="234">
        <f>ROUND(E118*F118,2)</f>
        <v>0</v>
      </c>
      <c r="H118" s="233">
        <v>0</v>
      </c>
      <c r="I118" s="234">
        <f>ROUND(E118*H118,2)</f>
        <v>0</v>
      </c>
      <c r="J118" s="233">
        <v>31500</v>
      </c>
      <c r="K118" s="234">
        <f>ROUND(E118*J118,2)</f>
        <v>672178.5</v>
      </c>
      <c r="L118" s="234">
        <v>21</v>
      </c>
      <c r="M118" s="234">
        <f>G118*(1+L118/100)</f>
        <v>0</v>
      </c>
      <c r="N118" s="232">
        <v>0</v>
      </c>
      <c r="O118" s="232">
        <f>ROUND(E118*N118,2)</f>
        <v>0</v>
      </c>
      <c r="P118" s="232">
        <v>0</v>
      </c>
      <c r="Q118" s="232">
        <f>ROUND(E118*P118,2)</f>
        <v>0</v>
      </c>
      <c r="R118" s="234"/>
      <c r="S118" s="234" t="s">
        <v>135</v>
      </c>
      <c r="T118" s="235" t="s">
        <v>136</v>
      </c>
      <c r="U118" s="236">
        <v>0</v>
      </c>
      <c r="V118" s="236">
        <f>ROUND(E118*U118,2)</f>
        <v>0</v>
      </c>
      <c r="W118" s="236"/>
      <c r="X118" s="236" t="s">
        <v>109</v>
      </c>
      <c r="Y118" s="236" t="s">
        <v>110</v>
      </c>
      <c r="Z118" s="237"/>
      <c r="AA118" s="237"/>
      <c r="AB118" s="237"/>
      <c r="AC118" s="237"/>
      <c r="AD118" s="237"/>
      <c r="AE118" s="237"/>
      <c r="AF118" s="237"/>
      <c r="AG118" s="237" t="s">
        <v>111</v>
      </c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  <c r="AR118" s="237"/>
      <c r="AS118" s="237"/>
      <c r="AT118" s="237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</row>
    <row r="119" spans="1:60" outlineLevel="2" x14ac:dyDescent="0.35">
      <c r="A119" s="238"/>
      <c r="B119" s="239"/>
      <c r="C119" s="241" t="s">
        <v>765</v>
      </c>
      <c r="D119" s="242"/>
      <c r="E119" s="243">
        <v>4.8230000000000004</v>
      </c>
      <c r="F119" s="410"/>
      <c r="G119" s="236"/>
      <c r="H119" s="236"/>
      <c r="I119" s="236"/>
      <c r="J119" s="236"/>
      <c r="K119" s="236"/>
      <c r="L119" s="236"/>
      <c r="M119" s="236"/>
      <c r="N119" s="240"/>
      <c r="O119" s="240"/>
      <c r="P119" s="240"/>
      <c r="Q119" s="240"/>
      <c r="R119" s="236"/>
      <c r="S119" s="236"/>
      <c r="T119" s="236"/>
      <c r="U119" s="236"/>
      <c r="V119" s="236"/>
      <c r="W119" s="236"/>
      <c r="X119" s="236"/>
      <c r="Y119" s="236"/>
      <c r="Z119" s="237"/>
      <c r="AA119" s="237"/>
      <c r="AB119" s="237"/>
      <c r="AC119" s="237"/>
      <c r="AD119" s="237"/>
      <c r="AE119" s="237"/>
      <c r="AF119" s="237"/>
      <c r="AG119" s="237" t="s">
        <v>123</v>
      </c>
      <c r="AH119" s="237">
        <v>0</v>
      </c>
      <c r="AI119" s="237"/>
      <c r="AJ119" s="237"/>
      <c r="AK119" s="237"/>
      <c r="AL119" s="237"/>
      <c r="AM119" s="237"/>
      <c r="AN119" s="237"/>
      <c r="AO119" s="237"/>
      <c r="AP119" s="237"/>
      <c r="AQ119" s="237"/>
      <c r="AR119" s="237"/>
      <c r="AS119" s="237"/>
      <c r="AT119" s="237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</row>
    <row r="120" spans="1:60" outlineLevel="3" x14ac:dyDescent="0.35">
      <c r="A120" s="238"/>
      <c r="B120" s="239"/>
      <c r="C120" s="241" t="s">
        <v>766</v>
      </c>
      <c r="D120" s="242"/>
      <c r="E120" s="243">
        <v>7.7539999999999996</v>
      </c>
      <c r="F120" s="410"/>
      <c r="G120" s="236"/>
      <c r="H120" s="236"/>
      <c r="I120" s="236"/>
      <c r="J120" s="236"/>
      <c r="K120" s="236"/>
      <c r="L120" s="236"/>
      <c r="M120" s="236"/>
      <c r="N120" s="240"/>
      <c r="O120" s="240"/>
      <c r="P120" s="240"/>
      <c r="Q120" s="240"/>
      <c r="R120" s="236"/>
      <c r="S120" s="236"/>
      <c r="T120" s="236"/>
      <c r="U120" s="236"/>
      <c r="V120" s="236"/>
      <c r="W120" s="236"/>
      <c r="X120" s="236"/>
      <c r="Y120" s="236"/>
      <c r="Z120" s="237"/>
      <c r="AA120" s="237"/>
      <c r="AB120" s="237"/>
      <c r="AC120" s="237"/>
      <c r="AD120" s="237"/>
      <c r="AE120" s="237"/>
      <c r="AF120" s="237"/>
      <c r="AG120" s="237" t="s">
        <v>123</v>
      </c>
      <c r="AH120" s="237">
        <v>0</v>
      </c>
      <c r="AI120" s="237"/>
      <c r="AJ120" s="237"/>
      <c r="AK120" s="237"/>
      <c r="AL120" s="237"/>
      <c r="AM120" s="237"/>
      <c r="AN120" s="237"/>
      <c r="AO120" s="237"/>
      <c r="AP120" s="237"/>
      <c r="AQ120" s="237"/>
      <c r="AR120" s="237"/>
      <c r="AS120" s="237"/>
      <c r="AT120" s="237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</row>
    <row r="121" spans="1:60" outlineLevel="3" x14ac:dyDescent="0.35">
      <c r="A121" s="238"/>
      <c r="B121" s="239"/>
      <c r="C121" s="241" t="s">
        <v>767</v>
      </c>
      <c r="D121" s="242"/>
      <c r="E121" s="243">
        <v>8.7620000000000005</v>
      </c>
      <c r="F121" s="410"/>
      <c r="G121" s="236"/>
      <c r="H121" s="236"/>
      <c r="I121" s="236"/>
      <c r="J121" s="236"/>
      <c r="K121" s="236"/>
      <c r="L121" s="236"/>
      <c r="M121" s="236"/>
      <c r="N121" s="240"/>
      <c r="O121" s="240"/>
      <c r="P121" s="240"/>
      <c r="Q121" s="240"/>
      <c r="R121" s="236"/>
      <c r="S121" s="236"/>
      <c r="T121" s="236"/>
      <c r="U121" s="236"/>
      <c r="V121" s="236"/>
      <c r="W121" s="236"/>
      <c r="X121" s="236"/>
      <c r="Y121" s="236"/>
      <c r="Z121" s="237"/>
      <c r="AA121" s="237"/>
      <c r="AB121" s="237"/>
      <c r="AC121" s="237"/>
      <c r="AD121" s="237"/>
      <c r="AE121" s="237"/>
      <c r="AF121" s="237"/>
      <c r="AG121" s="237" t="s">
        <v>123</v>
      </c>
      <c r="AH121" s="237">
        <v>0</v>
      </c>
      <c r="AI121" s="237"/>
      <c r="AJ121" s="237"/>
      <c r="AK121" s="237"/>
      <c r="AL121" s="237"/>
      <c r="AM121" s="237"/>
      <c r="AN121" s="237"/>
      <c r="AO121" s="237"/>
      <c r="AP121" s="237"/>
      <c r="AQ121" s="237"/>
      <c r="AR121" s="237"/>
      <c r="AS121" s="237"/>
      <c r="AT121" s="237"/>
      <c r="AU121" s="237"/>
      <c r="AV121" s="237"/>
      <c r="AW121" s="237"/>
      <c r="AX121" s="237"/>
      <c r="AY121" s="237"/>
      <c r="AZ121" s="237"/>
      <c r="BA121" s="237"/>
      <c r="BB121" s="237"/>
      <c r="BC121" s="237"/>
      <c r="BD121" s="237"/>
      <c r="BE121" s="237"/>
      <c r="BF121" s="237"/>
      <c r="BG121" s="237"/>
      <c r="BH121" s="237"/>
    </row>
    <row r="122" spans="1:60" outlineLevel="1" x14ac:dyDescent="0.35">
      <c r="A122" s="228">
        <v>35</v>
      </c>
      <c r="B122" s="229" t="s">
        <v>768</v>
      </c>
      <c r="C122" s="230" t="s">
        <v>769</v>
      </c>
      <c r="D122" s="231" t="s">
        <v>106</v>
      </c>
      <c r="E122" s="232">
        <v>17.276</v>
      </c>
      <c r="F122" s="233"/>
      <c r="G122" s="234">
        <f>ROUND(E122*F122,2)</f>
        <v>0</v>
      </c>
      <c r="H122" s="233">
        <v>0</v>
      </c>
      <c r="I122" s="234">
        <f>ROUND(E122*H122,2)</f>
        <v>0</v>
      </c>
      <c r="J122" s="233">
        <v>31500</v>
      </c>
      <c r="K122" s="234">
        <f>ROUND(E122*J122,2)</f>
        <v>544194</v>
      </c>
      <c r="L122" s="234">
        <v>21</v>
      </c>
      <c r="M122" s="234">
        <f>G122*(1+L122/100)</f>
        <v>0</v>
      </c>
      <c r="N122" s="232">
        <v>0</v>
      </c>
      <c r="O122" s="232">
        <f>ROUND(E122*N122,2)</f>
        <v>0</v>
      </c>
      <c r="P122" s="232">
        <v>0</v>
      </c>
      <c r="Q122" s="232">
        <f>ROUND(E122*P122,2)</f>
        <v>0</v>
      </c>
      <c r="R122" s="234"/>
      <c r="S122" s="234" t="s">
        <v>135</v>
      </c>
      <c r="T122" s="235" t="s">
        <v>136</v>
      </c>
      <c r="U122" s="236">
        <v>0</v>
      </c>
      <c r="V122" s="236">
        <f>ROUND(E122*U122,2)</f>
        <v>0</v>
      </c>
      <c r="W122" s="236"/>
      <c r="X122" s="236" t="s">
        <v>109</v>
      </c>
      <c r="Y122" s="236" t="s">
        <v>110</v>
      </c>
      <c r="Z122" s="237"/>
      <c r="AA122" s="237"/>
      <c r="AB122" s="237"/>
      <c r="AC122" s="237"/>
      <c r="AD122" s="237"/>
      <c r="AE122" s="237"/>
      <c r="AF122" s="237"/>
      <c r="AG122" s="237" t="s">
        <v>111</v>
      </c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  <c r="AR122" s="237"/>
      <c r="AS122" s="237"/>
      <c r="AT122" s="237"/>
      <c r="AU122" s="237"/>
      <c r="AV122" s="237"/>
      <c r="AW122" s="237"/>
      <c r="AX122" s="237"/>
      <c r="AY122" s="237"/>
      <c r="AZ122" s="237"/>
      <c r="BA122" s="237"/>
      <c r="BB122" s="237"/>
      <c r="BC122" s="237"/>
      <c r="BD122" s="237"/>
      <c r="BE122" s="237"/>
      <c r="BF122" s="237"/>
      <c r="BG122" s="237"/>
      <c r="BH122" s="237"/>
    </row>
    <row r="123" spans="1:60" outlineLevel="2" x14ac:dyDescent="0.35">
      <c r="A123" s="238"/>
      <c r="B123" s="239"/>
      <c r="C123" s="241" t="s">
        <v>770</v>
      </c>
      <c r="D123" s="242"/>
      <c r="E123" s="243">
        <v>17.276</v>
      </c>
      <c r="F123" s="410"/>
      <c r="G123" s="236"/>
      <c r="H123" s="236"/>
      <c r="I123" s="236"/>
      <c r="J123" s="236"/>
      <c r="K123" s="236"/>
      <c r="L123" s="236"/>
      <c r="M123" s="236"/>
      <c r="N123" s="240"/>
      <c r="O123" s="240"/>
      <c r="P123" s="240"/>
      <c r="Q123" s="240"/>
      <c r="R123" s="236"/>
      <c r="S123" s="236"/>
      <c r="T123" s="236"/>
      <c r="U123" s="236"/>
      <c r="V123" s="236"/>
      <c r="W123" s="236"/>
      <c r="X123" s="236"/>
      <c r="Y123" s="236"/>
      <c r="Z123" s="237"/>
      <c r="AA123" s="237"/>
      <c r="AB123" s="237"/>
      <c r="AC123" s="237"/>
      <c r="AD123" s="237"/>
      <c r="AE123" s="237"/>
      <c r="AF123" s="237"/>
      <c r="AG123" s="237" t="s">
        <v>123</v>
      </c>
      <c r="AH123" s="237">
        <v>0</v>
      </c>
      <c r="AI123" s="237"/>
      <c r="AJ123" s="237"/>
      <c r="AK123" s="237"/>
      <c r="AL123" s="237"/>
      <c r="AM123" s="237"/>
      <c r="AN123" s="237"/>
      <c r="AO123" s="237"/>
      <c r="AP123" s="237"/>
      <c r="AQ123" s="237"/>
      <c r="AR123" s="237"/>
      <c r="AS123" s="237"/>
      <c r="AT123" s="237"/>
      <c r="AU123" s="237"/>
      <c r="AV123" s="237"/>
      <c r="AW123" s="237"/>
      <c r="AX123" s="237"/>
      <c r="AY123" s="237"/>
      <c r="AZ123" s="237"/>
      <c r="BA123" s="237"/>
      <c r="BB123" s="237"/>
      <c r="BC123" s="237"/>
      <c r="BD123" s="237"/>
      <c r="BE123" s="237"/>
      <c r="BF123" s="237"/>
      <c r="BG123" s="237"/>
      <c r="BH123" s="237"/>
    </row>
    <row r="124" spans="1:60" outlineLevel="1" x14ac:dyDescent="0.35">
      <c r="A124" s="228">
        <v>36</v>
      </c>
      <c r="B124" s="229" t="s">
        <v>771</v>
      </c>
      <c r="C124" s="230" t="s">
        <v>772</v>
      </c>
      <c r="D124" s="231" t="s">
        <v>106</v>
      </c>
      <c r="E124" s="232">
        <v>0.17399999999999999</v>
      </c>
      <c r="F124" s="233"/>
      <c r="G124" s="234">
        <f>ROUND(E124*F124,2)</f>
        <v>0</v>
      </c>
      <c r="H124" s="233">
        <v>0</v>
      </c>
      <c r="I124" s="234">
        <f>ROUND(E124*H124,2)</f>
        <v>0</v>
      </c>
      <c r="J124" s="233">
        <v>31500</v>
      </c>
      <c r="K124" s="234">
        <f>ROUND(E124*J124,2)</f>
        <v>5481</v>
      </c>
      <c r="L124" s="234">
        <v>21</v>
      </c>
      <c r="M124" s="234">
        <f>G124*(1+L124/100)</f>
        <v>0</v>
      </c>
      <c r="N124" s="232">
        <v>0</v>
      </c>
      <c r="O124" s="232">
        <f>ROUND(E124*N124,2)</f>
        <v>0</v>
      </c>
      <c r="P124" s="232">
        <v>0</v>
      </c>
      <c r="Q124" s="232">
        <f>ROUND(E124*P124,2)</f>
        <v>0</v>
      </c>
      <c r="R124" s="234"/>
      <c r="S124" s="234" t="s">
        <v>135</v>
      </c>
      <c r="T124" s="235" t="s">
        <v>136</v>
      </c>
      <c r="U124" s="236">
        <v>0</v>
      </c>
      <c r="V124" s="236">
        <f>ROUND(E124*U124,2)</f>
        <v>0</v>
      </c>
      <c r="W124" s="236"/>
      <c r="X124" s="236" t="s">
        <v>109</v>
      </c>
      <c r="Y124" s="236" t="s">
        <v>110</v>
      </c>
      <c r="Z124" s="237"/>
      <c r="AA124" s="237"/>
      <c r="AB124" s="237"/>
      <c r="AC124" s="237"/>
      <c r="AD124" s="237"/>
      <c r="AE124" s="237"/>
      <c r="AF124" s="237"/>
      <c r="AG124" s="237" t="s">
        <v>111</v>
      </c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7"/>
      <c r="AS124" s="237"/>
      <c r="AT124" s="237"/>
      <c r="AU124" s="237"/>
      <c r="AV124" s="237"/>
      <c r="AW124" s="237"/>
      <c r="AX124" s="237"/>
      <c r="AY124" s="237"/>
      <c r="AZ124" s="237"/>
      <c r="BA124" s="237"/>
      <c r="BB124" s="237"/>
      <c r="BC124" s="237"/>
      <c r="BD124" s="237"/>
      <c r="BE124" s="237"/>
      <c r="BF124" s="237"/>
      <c r="BG124" s="237"/>
      <c r="BH124" s="237"/>
    </row>
    <row r="125" spans="1:60" outlineLevel="2" x14ac:dyDescent="0.35">
      <c r="A125" s="238"/>
      <c r="B125" s="239"/>
      <c r="C125" s="241" t="s">
        <v>773</v>
      </c>
      <c r="D125" s="242"/>
      <c r="E125" s="243">
        <v>0.17399999999999999</v>
      </c>
      <c r="F125" s="410"/>
      <c r="G125" s="236"/>
      <c r="H125" s="236"/>
      <c r="I125" s="236"/>
      <c r="J125" s="236"/>
      <c r="K125" s="236"/>
      <c r="L125" s="236"/>
      <c r="M125" s="236"/>
      <c r="N125" s="240"/>
      <c r="O125" s="240"/>
      <c r="P125" s="240"/>
      <c r="Q125" s="240"/>
      <c r="R125" s="236"/>
      <c r="S125" s="236"/>
      <c r="T125" s="236"/>
      <c r="U125" s="236"/>
      <c r="V125" s="236"/>
      <c r="W125" s="236"/>
      <c r="X125" s="236"/>
      <c r="Y125" s="236"/>
      <c r="Z125" s="237"/>
      <c r="AA125" s="237"/>
      <c r="AB125" s="237"/>
      <c r="AC125" s="237"/>
      <c r="AD125" s="237"/>
      <c r="AE125" s="237"/>
      <c r="AF125" s="237"/>
      <c r="AG125" s="237" t="s">
        <v>123</v>
      </c>
      <c r="AH125" s="237">
        <v>0</v>
      </c>
      <c r="AI125" s="237"/>
      <c r="AJ125" s="237"/>
      <c r="AK125" s="237"/>
      <c r="AL125" s="237"/>
      <c r="AM125" s="237"/>
      <c r="AN125" s="237"/>
      <c r="AO125" s="237"/>
      <c r="AP125" s="237"/>
      <c r="AQ125" s="237"/>
      <c r="AR125" s="237"/>
      <c r="AS125" s="237"/>
      <c r="AT125" s="237"/>
      <c r="AU125" s="237"/>
      <c r="AV125" s="237"/>
      <c r="AW125" s="237"/>
      <c r="AX125" s="237"/>
      <c r="AY125" s="237"/>
      <c r="AZ125" s="237"/>
      <c r="BA125" s="237"/>
      <c r="BB125" s="237"/>
      <c r="BC125" s="237"/>
      <c r="BD125" s="237"/>
      <c r="BE125" s="237"/>
      <c r="BF125" s="237"/>
      <c r="BG125" s="237"/>
      <c r="BH125" s="237"/>
    </row>
    <row r="126" spans="1:60" outlineLevel="1" x14ac:dyDescent="0.35">
      <c r="A126" s="228">
        <v>37</v>
      </c>
      <c r="B126" s="229" t="s">
        <v>774</v>
      </c>
      <c r="C126" s="230" t="s">
        <v>775</v>
      </c>
      <c r="D126" s="231" t="s">
        <v>106</v>
      </c>
      <c r="E126" s="232">
        <v>16.228000000000002</v>
      </c>
      <c r="F126" s="233"/>
      <c r="G126" s="234">
        <f>ROUND(E126*F126,2)</f>
        <v>0</v>
      </c>
      <c r="H126" s="233">
        <v>0</v>
      </c>
      <c r="I126" s="234">
        <f>ROUND(E126*H126,2)</f>
        <v>0</v>
      </c>
      <c r="J126" s="233">
        <v>31500</v>
      </c>
      <c r="K126" s="234">
        <f>ROUND(E126*J126,2)</f>
        <v>511182</v>
      </c>
      <c r="L126" s="234">
        <v>21</v>
      </c>
      <c r="M126" s="234">
        <f>G126*(1+L126/100)</f>
        <v>0</v>
      </c>
      <c r="N126" s="232">
        <v>0</v>
      </c>
      <c r="O126" s="232">
        <f>ROUND(E126*N126,2)</f>
        <v>0</v>
      </c>
      <c r="P126" s="232">
        <v>0</v>
      </c>
      <c r="Q126" s="232">
        <f>ROUND(E126*P126,2)</f>
        <v>0</v>
      </c>
      <c r="R126" s="234"/>
      <c r="S126" s="234" t="s">
        <v>135</v>
      </c>
      <c r="T126" s="235" t="s">
        <v>136</v>
      </c>
      <c r="U126" s="236">
        <v>0</v>
      </c>
      <c r="V126" s="236">
        <f>ROUND(E126*U126,2)</f>
        <v>0</v>
      </c>
      <c r="W126" s="236"/>
      <c r="X126" s="236" t="s">
        <v>109</v>
      </c>
      <c r="Y126" s="236" t="s">
        <v>110</v>
      </c>
      <c r="Z126" s="237"/>
      <c r="AA126" s="237"/>
      <c r="AB126" s="237"/>
      <c r="AC126" s="237"/>
      <c r="AD126" s="237"/>
      <c r="AE126" s="237"/>
      <c r="AF126" s="237"/>
      <c r="AG126" s="237" t="s">
        <v>111</v>
      </c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237"/>
      <c r="AU126" s="237"/>
      <c r="AV126" s="237"/>
      <c r="AW126" s="237"/>
      <c r="AX126" s="237"/>
      <c r="AY126" s="237"/>
      <c r="AZ126" s="237"/>
      <c r="BA126" s="237"/>
      <c r="BB126" s="237"/>
      <c r="BC126" s="237"/>
      <c r="BD126" s="237"/>
      <c r="BE126" s="237"/>
      <c r="BF126" s="237"/>
      <c r="BG126" s="237"/>
      <c r="BH126" s="237"/>
    </row>
    <row r="127" spans="1:60" outlineLevel="2" x14ac:dyDescent="0.35">
      <c r="A127" s="238"/>
      <c r="B127" s="239"/>
      <c r="C127" s="241" t="s">
        <v>776</v>
      </c>
      <c r="D127" s="242"/>
      <c r="E127" s="243">
        <v>16.228000000000002</v>
      </c>
      <c r="F127" s="410"/>
      <c r="G127" s="236"/>
      <c r="H127" s="236"/>
      <c r="I127" s="236"/>
      <c r="J127" s="236"/>
      <c r="K127" s="236"/>
      <c r="L127" s="236"/>
      <c r="M127" s="236"/>
      <c r="N127" s="240"/>
      <c r="O127" s="240"/>
      <c r="P127" s="240"/>
      <c r="Q127" s="240"/>
      <c r="R127" s="236"/>
      <c r="S127" s="236"/>
      <c r="T127" s="236"/>
      <c r="U127" s="236"/>
      <c r="V127" s="236"/>
      <c r="W127" s="236"/>
      <c r="X127" s="236"/>
      <c r="Y127" s="236"/>
      <c r="Z127" s="237"/>
      <c r="AA127" s="237"/>
      <c r="AB127" s="237"/>
      <c r="AC127" s="237"/>
      <c r="AD127" s="237"/>
      <c r="AE127" s="237"/>
      <c r="AF127" s="237"/>
      <c r="AG127" s="237" t="s">
        <v>123</v>
      </c>
      <c r="AH127" s="237">
        <v>0</v>
      </c>
      <c r="AI127" s="237"/>
      <c r="AJ127" s="237"/>
      <c r="AK127" s="237"/>
      <c r="AL127" s="237"/>
      <c r="AM127" s="237"/>
      <c r="AN127" s="237"/>
      <c r="AO127" s="237"/>
      <c r="AP127" s="237"/>
      <c r="AQ127" s="237"/>
      <c r="AR127" s="237"/>
      <c r="AS127" s="237"/>
      <c r="AT127" s="237"/>
      <c r="AU127" s="237"/>
      <c r="AV127" s="237"/>
      <c r="AW127" s="237"/>
      <c r="AX127" s="237"/>
      <c r="AY127" s="237"/>
      <c r="AZ127" s="237"/>
      <c r="BA127" s="237"/>
      <c r="BB127" s="237"/>
      <c r="BC127" s="237"/>
      <c r="BD127" s="237"/>
      <c r="BE127" s="237"/>
      <c r="BF127" s="237"/>
      <c r="BG127" s="237"/>
      <c r="BH127" s="237"/>
    </row>
    <row r="128" spans="1:60" outlineLevel="1" x14ac:dyDescent="0.35">
      <c r="A128" s="228">
        <v>38</v>
      </c>
      <c r="B128" s="229" t="s">
        <v>137</v>
      </c>
      <c r="C128" s="230" t="s">
        <v>777</v>
      </c>
      <c r="D128" s="231" t="s">
        <v>132</v>
      </c>
      <c r="E128" s="232">
        <v>41.354999999999997</v>
      </c>
      <c r="F128" s="233"/>
      <c r="G128" s="234">
        <f>ROUND(E128*F128,2)</f>
        <v>0</v>
      </c>
      <c r="H128" s="233">
        <v>0</v>
      </c>
      <c r="I128" s="234">
        <f>ROUND(E128*H128,2)</f>
        <v>0</v>
      </c>
      <c r="J128" s="233">
        <v>800</v>
      </c>
      <c r="K128" s="234">
        <f>ROUND(E128*J128,2)</f>
        <v>33084</v>
      </c>
      <c r="L128" s="234">
        <v>21</v>
      </c>
      <c r="M128" s="234">
        <f>G128*(1+L128/100)</f>
        <v>0</v>
      </c>
      <c r="N128" s="232">
        <v>0</v>
      </c>
      <c r="O128" s="232">
        <f>ROUND(E128*N128,2)</f>
        <v>0</v>
      </c>
      <c r="P128" s="232">
        <v>0</v>
      </c>
      <c r="Q128" s="232">
        <f>ROUND(E128*P128,2)</f>
        <v>0</v>
      </c>
      <c r="R128" s="234"/>
      <c r="S128" s="234" t="s">
        <v>135</v>
      </c>
      <c r="T128" s="235" t="s">
        <v>136</v>
      </c>
      <c r="U128" s="236">
        <v>0</v>
      </c>
      <c r="V128" s="236">
        <f>ROUND(E128*U128,2)</f>
        <v>0</v>
      </c>
      <c r="W128" s="236"/>
      <c r="X128" s="236" t="s">
        <v>109</v>
      </c>
      <c r="Y128" s="236" t="s">
        <v>110</v>
      </c>
      <c r="Z128" s="237"/>
      <c r="AA128" s="237"/>
      <c r="AB128" s="237"/>
      <c r="AC128" s="237"/>
      <c r="AD128" s="237"/>
      <c r="AE128" s="237"/>
      <c r="AF128" s="237"/>
      <c r="AG128" s="237" t="s">
        <v>111</v>
      </c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  <c r="AR128" s="237"/>
      <c r="AS128" s="237"/>
      <c r="AT128" s="237"/>
      <c r="AU128" s="237"/>
      <c r="AV128" s="237"/>
      <c r="AW128" s="237"/>
      <c r="AX128" s="237"/>
      <c r="AY128" s="237"/>
      <c r="AZ128" s="237"/>
      <c r="BA128" s="237"/>
      <c r="BB128" s="237"/>
      <c r="BC128" s="237"/>
      <c r="BD128" s="237"/>
      <c r="BE128" s="237"/>
      <c r="BF128" s="237"/>
      <c r="BG128" s="237"/>
      <c r="BH128" s="237"/>
    </row>
    <row r="129" spans="1:60" outlineLevel="2" x14ac:dyDescent="0.35">
      <c r="A129" s="238"/>
      <c r="B129" s="239"/>
      <c r="C129" s="241" t="s">
        <v>1273</v>
      </c>
      <c r="D129" s="242"/>
      <c r="E129" s="243">
        <v>1.98</v>
      </c>
      <c r="F129" s="410"/>
      <c r="G129" s="236"/>
      <c r="H129" s="236"/>
      <c r="I129" s="236"/>
      <c r="J129" s="236"/>
      <c r="K129" s="236"/>
      <c r="L129" s="236"/>
      <c r="M129" s="236"/>
      <c r="N129" s="240"/>
      <c r="O129" s="240"/>
      <c r="P129" s="240"/>
      <c r="Q129" s="240"/>
      <c r="R129" s="236"/>
      <c r="S129" s="236"/>
      <c r="T129" s="236"/>
      <c r="U129" s="236"/>
      <c r="V129" s="236"/>
      <c r="W129" s="236"/>
      <c r="X129" s="236"/>
      <c r="Y129" s="236"/>
      <c r="Z129" s="237"/>
      <c r="AA129" s="237"/>
      <c r="AB129" s="237"/>
      <c r="AC129" s="237"/>
      <c r="AD129" s="237"/>
      <c r="AE129" s="237"/>
      <c r="AF129" s="237"/>
      <c r="AG129" s="237" t="s">
        <v>123</v>
      </c>
      <c r="AH129" s="237">
        <v>0</v>
      </c>
      <c r="AI129" s="237"/>
      <c r="AJ129" s="237"/>
      <c r="AK129" s="237"/>
      <c r="AL129" s="237"/>
      <c r="AM129" s="237"/>
      <c r="AN129" s="237"/>
      <c r="AO129" s="237"/>
      <c r="AP129" s="237"/>
      <c r="AQ129" s="237"/>
      <c r="AR129" s="237"/>
      <c r="AS129" s="237"/>
      <c r="AT129" s="237"/>
      <c r="AU129" s="237"/>
      <c r="AV129" s="237"/>
      <c r="AW129" s="237"/>
      <c r="AX129" s="237"/>
      <c r="AY129" s="237"/>
      <c r="AZ129" s="237"/>
      <c r="BA129" s="237"/>
      <c r="BB129" s="237"/>
      <c r="BC129" s="237"/>
      <c r="BD129" s="237"/>
      <c r="BE129" s="237"/>
      <c r="BF129" s="237"/>
      <c r="BG129" s="237"/>
      <c r="BH129" s="237"/>
    </row>
    <row r="130" spans="1:60" outlineLevel="3" x14ac:dyDescent="0.35">
      <c r="A130" s="238"/>
      <c r="B130" s="239"/>
      <c r="C130" s="241" t="s">
        <v>1274</v>
      </c>
      <c r="D130" s="242"/>
      <c r="E130" s="243">
        <v>35.515000000000001</v>
      </c>
      <c r="F130" s="410"/>
      <c r="G130" s="236"/>
      <c r="H130" s="236"/>
      <c r="I130" s="236"/>
      <c r="J130" s="236"/>
      <c r="K130" s="236"/>
      <c r="L130" s="236"/>
      <c r="M130" s="236"/>
      <c r="N130" s="240"/>
      <c r="O130" s="240"/>
      <c r="P130" s="240"/>
      <c r="Q130" s="240"/>
      <c r="R130" s="236"/>
      <c r="S130" s="236"/>
      <c r="T130" s="236"/>
      <c r="U130" s="236"/>
      <c r="V130" s="236"/>
      <c r="W130" s="236"/>
      <c r="X130" s="236"/>
      <c r="Y130" s="236"/>
      <c r="Z130" s="237"/>
      <c r="AA130" s="237"/>
      <c r="AB130" s="237"/>
      <c r="AC130" s="237"/>
      <c r="AD130" s="237"/>
      <c r="AE130" s="237"/>
      <c r="AF130" s="237"/>
      <c r="AG130" s="237" t="s">
        <v>123</v>
      </c>
      <c r="AH130" s="237">
        <v>0</v>
      </c>
      <c r="AI130" s="237"/>
      <c r="AJ130" s="237"/>
      <c r="AK130" s="237"/>
      <c r="AL130" s="237"/>
      <c r="AM130" s="237"/>
      <c r="AN130" s="237"/>
      <c r="AO130" s="237"/>
      <c r="AP130" s="237"/>
      <c r="AQ130" s="237"/>
      <c r="AR130" s="237"/>
      <c r="AS130" s="237"/>
      <c r="AT130" s="237"/>
      <c r="AU130" s="237"/>
      <c r="AV130" s="237"/>
      <c r="AW130" s="237"/>
      <c r="AX130" s="237"/>
      <c r="AY130" s="237"/>
      <c r="AZ130" s="237"/>
      <c r="BA130" s="237"/>
      <c r="BB130" s="237"/>
      <c r="BC130" s="237"/>
      <c r="BD130" s="237"/>
      <c r="BE130" s="237"/>
      <c r="BF130" s="237"/>
      <c r="BG130" s="237"/>
      <c r="BH130" s="237"/>
    </row>
    <row r="131" spans="1:60" outlineLevel="3" x14ac:dyDescent="0.35">
      <c r="A131" s="238"/>
      <c r="B131" s="239"/>
      <c r="C131" s="241" t="s">
        <v>1275</v>
      </c>
      <c r="D131" s="242"/>
      <c r="E131" s="243">
        <v>3.86</v>
      </c>
      <c r="F131" s="410"/>
      <c r="G131" s="236"/>
      <c r="H131" s="236"/>
      <c r="I131" s="236"/>
      <c r="J131" s="236"/>
      <c r="K131" s="236"/>
      <c r="L131" s="236"/>
      <c r="M131" s="236"/>
      <c r="N131" s="240"/>
      <c r="O131" s="240"/>
      <c r="P131" s="240"/>
      <c r="Q131" s="240"/>
      <c r="R131" s="236"/>
      <c r="S131" s="236"/>
      <c r="T131" s="236"/>
      <c r="U131" s="236"/>
      <c r="V131" s="236"/>
      <c r="W131" s="236"/>
      <c r="X131" s="236"/>
      <c r="Y131" s="236"/>
      <c r="Z131" s="237"/>
      <c r="AA131" s="237"/>
      <c r="AB131" s="237"/>
      <c r="AC131" s="237"/>
      <c r="AD131" s="237"/>
      <c r="AE131" s="237"/>
      <c r="AF131" s="237"/>
      <c r="AG131" s="237" t="s">
        <v>123</v>
      </c>
      <c r="AH131" s="237">
        <v>0</v>
      </c>
      <c r="AI131" s="237"/>
      <c r="AJ131" s="237"/>
      <c r="AK131" s="237"/>
      <c r="AL131" s="237"/>
      <c r="AM131" s="237"/>
      <c r="AN131" s="237"/>
      <c r="AO131" s="237"/>
      <c r="AP131" s="237"/>
      <c r="AQ131" s="237"/>
      <c r="AR131" s="237"/>
      <c r="AS131" s="237"/>
      <c r="AT131" s="237"/>
      <c r="AU131" s="237"/>
      <c r="AV131" s="237"/>
      <c r="AW131" s="237"/>
      <c r="AX131" s="237"/>
      <c r="AY131" s="237"/>
      <c r="AZ131" s="237"/>
      <c r="BA131" s="237"/>
      <c r="BB131" s="237"/>
      <c r="BC131" s="237"/>
      <c r="BD131" s="237"/>
      <c r="BE131" s="237"/>
      <c r="BF131" s="237"/>
      <c r="BG131" s="237"/>
      <c r="BH131" s="237"/>
    </row>
    <row r="132" spans="1:60" outlineLevel="1" x14ac:dyDescent="0.35">
      <c r="A132" s="228">
        <v>39</v>
      </c>
      <c r="B132" s="229" t="s">
        <v>138</v>
      </c>
      <c r="C132" s="230" t="s">
        <v>1276</v>
      </c>
      <c r="D132" s="231" t="s">
        <v>132</v>
      </c>
      <c r="E132" s="232">
        <v>2.4700000000000002</v>
      </c>
      <c r="F132" s="233"/>
      <c r="G132" s="234">
        <f>ROUND(E132*F132,2)</f>
        <v>0</v>
      </c>
      <c r="H132" s="233">
        <v>0</v>
      </c>
      <c r="I132" s="234">
        <f>ROUND(E132*H132,2)</f>
        <v>0</v>
      </c>
      <c r="J132" s="233">
        <v>1300</v>
      </c>
      <c r="K132" s="234">
        <f>ROUND(E132*J132,2)</f>
        <v>3211</v>
      </c>
      <c r="L132" s="234">
        <v>21</v>
      </c>
      <c r="M132" s="234">
        <f>G132*(1+L132/100)</f>
        <v>0</v>
      </c>
      <c r="N132" s="232">
        <v>0</v>
      </c>
      <c r="O132" s="232">
        <f>ROUND(E132*N132,2)</f>
        <v>0</v>
      </c>
      <c r="P132" s="232">
        <v>0</v>
      </c>
      <c r="Q132" s="232">
        <f>ROUND(E132*P132,2)</f>
        <v>0</v>
      </c>
      <c r="R132" s="234"/>
      <c r="S132" s="234" t="s">
        <v>135</v>
      </c>
      <c r="T132" s="235" t="s">
        <v>136</v>
      </c>
      <c r="U132" s="236">
        <v>0</v>
      </c>
      <c r="V132" s="236">
        <f>ROUND(E132*U132,2)</f>
        <v>0</v>
      </c>
      <c r="W132" s="236"/>
      <c r="X132" s="236" t="s">
        <v>109</v>
      </c>
      <c r="Y132" s="236" t="s">
        <v>110</v>
      </c>
      <c r="Z132" s="237"/>
      <c r="AA132" s="237"/>
      <c r="AB132" s="237"/>
      <c r="AC132" s="237"/>
      <c r="AD132" s="237"/>
      <c r="AE132" s="237"/>
      <c r="AF132" s="237"/>
      <c r="AG132" s="237" t="s">
        <v>111</v>
      </c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  <c r="AR132" s="237"/>
      <c r="AS132" s="237"/>
      <c r="AT132" s="237"/>
      <c r="AU132" s="237"/>
      <c r="AV132" s="237"/>
      <c r="AW132" s="237"/>
      <c r="AX132" s="237"/>
      <c r="AY132" s="237"/>
      <c r="AZ132" s="237"/>
      <c r="BA132" s="237"/>
      <c r="BB132" s="237"/>
      <c r="BC132" s="237"/>
      <c r="BD132" s="237"/>
      <c r="BE132" s="237"/>
      <c r="BF132" s="237"/>
      <c r="BG132" s="237"/>
      <c r="BH132" s="237"/>
    </row>
    <row r="133" spans="1:60" outlineLevel="2" x14ac:dyDescent="0.35">
      <c r="A133" s="238"/>
      <c r="B133" s="239"/>
      <c r="C133" s="241" t="s">
        <v>1277</v>
      </c>
      <c r="D133" s="242"/>
      <c r="E133" s="243">
        <v>2.4700000000000002</v>
      </c>
      <c r="F133" s="410"/>
      <c r="G133" s="236"/>
      <c r="H133" s="236"/>
      <c r="I133" s="236"/>
      <c r="J133" s="236"/>
      <c r="K133" s="236"/>
      <c r="L133" s="236"/>
      <c r="M133" s="236"/>
      <c r="N133" s="240"/>
      <c r="O133" s="240"/>
      <c r="P133" s="240"/>
      <c r="Q133" s="240"/>
      <c r="R133" s="236"/>
      <c r="S133" s="236"/>
      <c r="T133" s="236"/>
      <c r="U133" s="236"/>
      <c r="V133" s="236"/>
      <c r="W133" s="236"/>
      <c r="X133" s="236"/>
      <c r="Y133" s="236"/>
      <c r="Z133" s="237"/>
      <c r="AA133" s="237"/>
      <c r="AB133" s="237"/>
      <c r="AC133" s="237"/>
      <c r="AD133" s="237"/>
      <c r="AE133" s="237"/>
      <c r="AF133" s="237"/>
      <c r="AG133" s="237" t="s">
        <v>123</v>
      </c>
      <c r="AH133" s="237">
        <v>0</v>
      </c>
      <c r="AI133" s="237"/>
      <c r="AJ133" s="237"/>
      <c r="AK133" s="237"/>
      <c r="AL133" s="237"/>
      <c r="AM133" s="237"/>
      <c r="AN133" s="237"/>
      <c r="AO133" s="237"/>
      <c r="AP133" s="237"/>
      <c r="AQ133" s="237"/>
      <c r="AR133" s="237"/>
      <c r="AS133" s="237"/>
      <c r="AT133" s="237"/>
      <c r="AU133" s="237"/>
      <c r="AV133" s="237"/>
      <c r="AW133" s="237"/>
      <c r="AX133" s="237"/>
      <c r="AY133" s="237"/>
      <c r="AZ133" s="237"/>
      <c r="BA133" s="237"/>
      <c r="BB133" s="237"/>
      <c r="BC133" s="237"/>
      <c r="BD133" s="237"/>
      <c r="BE133" s="237"/>
      <c r="BF133" s="237"/>
      <c r="BG133" s="237"/>
      <c r="BH133" s="237"/>
    </row>
    <row r="134" spans="1:60" outlineLevel="1" x14ac:dyDescent="0.35">
      <c r="A134" s="228">
        <v>40</v>
      </c>
      <c r="B134" s="229" t="s">
        <v>560</v>
      </c>
      <c r="C134" s="230" t="s">
        <v>778</v>
      </c>
      <c r="D134" s="231" t="s">
        <v>132</v>
      </c>
      <c r="E134" s="232">
        <v>311.9948</v>
      </c>
      <c r="F134" s="233"/>
      <c r="G134" s="234">
        <f>ROUND(E134*F134,2)</f>
        <v>0</v>
      </c>
      <c r="H134" s="233">
        <v>0</v>
      </c>
      <c r="I134" s="234">
        <f>ROUND(E134*H134,2)</f>
        <v>0</v>
      </c>
      <c r="J134" s="233">
        <v>1162</v>
      </c>
      <c r="K134" s="234">
        <f>ROUND(E134*J134,2)</f>
        <v>362537.96</v>
      </c>
      <c r="L134" s="234">
        <v>21</v>
      </c>
      <c r="M134" s="234">
        <f>G134*(1+L134/100)</f>
        <v>0</v>
      </c>
      <c r="N134" s="232">
        <v>3.1469999999999998E-2</v>
      </c>
      <c r="O134" s="232">
        <f>ROUND(E134*N134,2)</f>
        <v>9.82</v>
      </c>
      <c r="P134" s="232">
        <v>0</v>
      </c>
      <c r="Q134" s="232">
        <f>ROUND(E134*P134,2)</f>
        <v>0</v>
      </c>
      <c r="R134" s="234"/>
      <c r="S134" s="234" t="s">
        <v>135</v>
      </c>
      <c r="T134" s="235" t="s">
        <v>108</v>
      </c>
      <c r="U134" s="236">
        <v>0.83848999999999996</v>
      </c>
      <c r="V134" s="236">
        <f>ROUND(E134*U134,2)</f>
        <v>261.60000000000002</v>
      </c>
      <c r="W134" s="236"/>
      <c r="X134" s="236" t="s">
        <v>109</v>
      </c>
      <c r="Y134" s="236" t="s">
        <v>110</v>
      </c>
      <c r="Z134" s="237"/>
      <c r="AA134" s="237"/>
      <c r="AB134" s="237"/>
      <c r="AC134" s="237"/>
      <c r="AD134" s="237"/>
      <c r="AE134" s="237"/>
      <c r="AF134" s="237"/>
      <c r="AG134" s="237" t="s">
        <v>111</v>
      </c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7"/>
      <c r="AS134" s="237"/>
      <c r="AT134" s="237"/>
      <c r="AU134" s="237"/>
      <c r="AV134" s="237"/>
      <c r="AW134" s="237"/>
      <c r="AX134" s="237"/>
      <c r="AY134" s="237"/>
      <c r="AZ134" s="237"/>
      <c r="BA134" s="237"/>
      <c r="BB134" s="237"/>
      <c r="BC134" s="237"/>
      <c r="BD134" s="237"/>
      <c r="BE134" s="237"/>
      <c r="BF134" s="237"/>
      <c r="BG134" s="237"/>
      <c r="BH134" s="237"/>
    </row>
    <row r="135" spans="1:60" outlineLevel="2" x14ac:dyDescent="0.35">
      <c r="A135" s="238"/>
      <c r="B135" s="239"/>
      <c r="C135" s="399" t="s">
        <v>556</v>
      </c>
      <c r="D135" s="399"/>
      <c r="E135" s="399"/>
      <c r="F135" s="412"/>
      <c r="G135" s="399"/>
      <c r="H135" s="236"/>
      <c r="I135" s="236"/>
      <c r="J135" s="236"/>
      <c r="K135" s="236"/>
      <c r="L135" s="236"/>
      <c r="M135" s="236"/>
      <c r="N135" s="240"/>
      <c r="O135" s="240"/>
      <c r="P135" s="240"/>
      <c r="Q135" s="240"/>
      <c r="R135" s="236"/>
      <c r="S135" s="236"/>
      <c r="T135" s="236"/>
      <c r="U135" s="236"/>
      <c r="V135" s="236"/>
      <c r="W135" s="236"/>
      <c r="X135" s="236"/>
      <c r="Y135" s="236"/>
      <c r="Z135" s="237"/>
      <c r="AA135" s="237"/>
      <c r="AB135" s="237"/>
      <c r="AC135" s="237"/>
      <c r="AD135" s="237"/>
      <c r="AE135" s="237"/>
      <c r="AF135" s="237"/>
      <c r="AG135" s="237" t="s">
        <v>131</v>
      </c>
      <c r="AH135" s="237"/>
      <c r="AI135" s="237"/>
      <c r="AJ135" s="237"/>
      <c r="AK135" s="237"/>
      <c r="AL135" s="237"/>
      <c r="AM135" s="237"/>
      <c r="AN135" s="237"/>
      <c r="AO135" s="237"/>
      <c r="AP135" s="237"/>
      <c r="AQ135" s="237"/>
      <c r="AR135" s="237"/>
      <c r="AS135" s="237"/>
      <c r="AT135" s="237"/>
      <c r="AU135" s="237"/>
      <c r="AV135" s="237"/>
      <c r="AW135" s="237"/>
      <c r="AX135" s="237"/>
      <c r="AY135" s="237"/>
      <c r="AZ135" s="237"/>
      <c r="BA135" s="237"/>
      <c r="BB135" s="237"/>
      <c r="BC135" s="237"/>
      <c r="BD135" s="237"/>
      <c r="BE135" s="237"/>
      <c r="BF135" s="237"/>
      <c r="BG135" s="237"/>
      <c r="BH135" s="237"/>
    </row>
    <row r="136" spans="1:60" outlineLevel="3" x14ac:dyDescent="0.35">
      <c r="A136" s="238"/>
      <c r="B136" s="239"/>
      <c r="C136" s="398" t="s">
        <v>557</v>
      </c>
      <c r="D136" s="398"/>
      <c r="E136" s="398"/>
      <c r="F136" s="411"/>
      <c r="G136" s="398"/>
      <c r="H136" s="236"/>
      <c r="I136" s="236"/>
      <c r="J136" s="236"/>
      <c r="K136" s="236"/>
      <c r="L136" s="236"/>
      <c r="M136" s="236"/>
      <c r="N136" s="240"/>
      <c r="O136" s="240"/>
      <c r="P136" s="240"/>
      <c r="Q136" s="240"/>
      <c r="R136" s="236"/>
      <c r="S136" s="236"/>
      <c r="T136" s="236"/>
      <c r="U136" s="236"/>
      <c r="V136" s="236"/>
      <c r="W136" s="236"/>
      <c r="X136" s="236"/>
      <c r="Y136" s="236"/>
      <c r="Z136" s="237"/>
      <c r="AA136" s="237"/>
      <c r="AB136" s="237"/>
      <c r="AC136" s="237"/>
      <c r="AD136" s="237"/>
      <c r="AE136" s="237"/>
      <c r="AF136" s="237"/>
      <c r="AG136" s="237" t="s">
        <v>131</v>
      </c>
      <c r="AH136" s="237"/>
      <c r="AI136" s="237"/>
      <c r="AJ136" s="237"/>
      <c r="AK136" s="237"/>
      <c r="AL136" s="237"/>
      <c r="AM136" s="237"/>
      <c r="AN136" s="237"/>
      <c r="AO136" s="237"/>
      <c r="AP136" s="237"/>
      <c r="AQ136" s="237"/>
      <c r="AR136" s="237"/>
      <c r="AS136" s="237"/>
      <c r="AT136" s="237"/>
      <c r="AU136" s="237"/>
      <c r="AV136" s="237"/>
      <c r="AW136" s="237"/>
      <c r="AX136" s="237"/>
      <c r="AY136" s="237"/>
      <c r="AZ136" s="237"/>
      <c r="BA136" s="237"/>
      <c r="BB136" s="237"/>
      <c r="BC136" s="237"/>
      <c r="BD136" s="237"/>
      <c r="BE136" s="237"/>
      <c r="BF136" s="237"/>
      <c r="BG136" s="237"/>
      <c r="BH136" s="237"/>
    </row>
    <row r="137" spans="1:60" outlineLevel="3" x14ac:dyDescent="0.35">
      <c r="A137" s="238"/>
      <c r="B137" s="239"/>
      <c r="C137" s="398" t="s">
        <v>558</v>
      </c>
      <c r="D137" s="398"/>
      <c r="E137" s="398"/>
      <c r="F137" s="411"/>
      <c r="G137" s="398"/>
      <c r="H137" s="236"/>
      <c r="I137" s="236"/>
      <c r="J137" s="236"/>
      <c r="K137" s="236"/>
      <c r="L137" s="236"/>
      <c r="M137" s="236"/>
      <c r="N137" s="240"/>
      <c r="O137" s="240"/>
      <c r="P137" s="240"/>
      <c r="Q137" s="240"/>
      <c r="R137" s="236"/>
      <c r="S137" s="236"/>
      <c r="T137" s="236"/>
      <c r="U137" s="236"/>
      <c r="V137" s="236"/>
      <c r="W137" s="236"/>
      <c r="X137" s="236"/>
      <c r="Y137" s="236"/>
      <c r="Z137" s="237"/>
      <c r="AA137" s="237"/>
      <c r="AB137" s="237"/>
      <c r="AC137" s="237"/>
      <c r="AD137" s="237"/>
      <c r="AE137" s="237"/>
      <c r="AF137" s="237"/>
      <c r="AG137" s="237" t="s">
        <v>131</v>
      </c>
      <c r="AH137" s="237"/>
      <c r="AI137" s="237"/>
      <c r="AJ137" s="237"/>
      <c r="AK137" s="237"/>
      <c r="AL137" s="237"/>
      <c r="AM137" s="237"/>
      <c r="AN137" s="237"/>
      <c r="AO137" s="237"/>
      <c r="AP137" s="237"/>
      <c r="AQ137" s="237"/>
      <c r="AR137" s="237"/>
      <c r="AS137" s="237"/>
      <c r="AT137" s="237"/>
      <c r="AU137" s="237"/>
      <c r="AV137" s="237"/>
      <c r="AW137" s="237"/>
      <c r="AX137" s="237"/>
      <c r="AY137" s="237"/>
      <c r="AZ137" s="237"/>
      <c r="BA137" s="237"/>
      <c r="BB137" s="237"/>
      <c r="BC137" s="237"/>
      <c r="BD137" s="237"/>
      <c r="BE137" s="237"/>
      <c r="BF137" s="237"/>
      <c r="BG137" s="237"/>
      <c r="BH137" s="237"/>
    </row>
    <row r="138" spans="1:60" ht="12.75" customHeight="1" outlineLevel="3" x14ac:dyDescent="0.35">
      <c r="A138" s="238"/>
      <c r="B138" s="239"/>
      <c r="C138" s="398" t="s">
        <v>559</v>
      </c>
      <c r="D138" s="398"/>
      <c r="E138" s="398"/>
      <c r="F138" s="411"/>
      <c r="G138" s="398"/>
      <c r="H138" s="236"/>
      <c r="I138" s="236"/>
      <c r="J138" s="236"/>
      <c r="K138" s="236"/>
      <c r="L138" s="236"/>
      <c r="M138" s="236"/>
      <c r="N138" s="240"/>
      <c r="O138" s="240"/>
      <c r="P138" s="240"/>
      <c r="Q138" s="240"/>
      <c r="R138" s="236"/>
      <c r="S138" s="236"/>
      <c r="T138" s="236"/>
      <c r="U138" s="236"/>
      <c r="V138" s="236"/>
      <c r="W138" s="236"/>
      <c r="X138" s="236"/>
      <c r="Y138" s="236"/>
      <c r="Z138" s="237"/>
      <c r="AA138" s="237"/>
      <c r="AB138" s="237"/>
      <c r="AC138" s="237"/>
      <c r="AD138" s="237"/>
      <c r="AE138" s="237"/>
      <c r="AF138" s="237"/>
      <c r="AG138" s="237" t="s">
        <v>131</v>
      </c>
      <c r="AH138" s="237"/>
      <c r="AI138" s="237"/>
      <c r="AJ138" s="237"/>
      <c r="AK138" s="237"/>
      <c r="AL138" s="237"/>
      <c r="AM138" s="237"/>
      <c r="AN138" s="237"/>
      <c r="AO138" s="237"/>
      <c r="AP138" s="237"/>
      <c r="AQ138" s="237"/>
      <c r="AR138" s="237"/>
      <c r="AS138" s="237"/>
      <c r="AT138" s="237"/>
      <c r="AU138" s="237"/>
      <c r="AV138" s="237"/>
      <c r="AW138" s="237"/>
      <c r="AX138" s="237"/>
      <c r="AY138" s="237"/>
      <c r="AZ138" s="237"/>
      <c r="BA138" s="253" t="str">
        <f>C138</f>
        <v>- standardního tmelení Q2, to je: základní tmelení Q1+ dodatečné tmelení (tmelení najemno) a případné přebroušení.</v>
      </c>
      <c r="BB138" s="237"/>
      <c r="BC138" s="237"/>
      <c r="BD138" s="237"/>
      <c r="BE138" s="237"/>
      <c r="BF138" s="237"/>
      <c r="BG138" s="237"/>
      <c r="BH138" s="237"/>
    </row>
    <row r="139" spans="1:60" outlineLevel="2" x14ac:dyDescent="0.35">
      <c r="A139" s="238"/>
      <c r="B139" s="239"/>
      <c r="C139" s="241" t="s">
        <v>1278</v>
      </c>
      <c r="D139" s="242"/>
      <c r="E139" s="243">
        <v>129.87</v>
      </c>
      <c r="F139" s="410"/>
      <c r="G139" s="236"/>
      <c r="H139" s="236"/>
      <c r="I139" s="236"/>
      <c r="J139" s="236"/>
      <c r="K139" s="236"/>
      <c r="L139" s="236"/>
      <c r="M139" s="236"/>
      <c r="N139" s="240"/>
      <c r="O139" s="240"/>
      <c r="P139" s="240"/>
      <c r="Q139" s="240"/>
      <c r="R139" s="236"/>
      <c r="S139" s="236"/>
      <c r="T139" s="236"/>
      <c r="U139" s="236"/>
      <c r="V139" s="236"/>
      <c r="W139" s="236"/>
      <c r="X139" s="236"/>
      <c r="Y139" s="236"/>
      <c r="Z139" s="237"/>
      <c r="AA139" s="237"/>
      <c r="AB139" s="237"/>
      <c r="AC139" s="237"/>
      <c r="AD139" s="237"/>
      <c r="AE139" s="237"/>
      <c r="AF139" s="237"/>
      <c r="AG139" s="237" t="s">
        <v>123</v>
      </c>
      <c r="AH139" s="237">
        <v>0</v>
      </c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7"/>
      <c r="AS139" s="237"/>
      <c r="AT139" s="237"/>
      <c r="AU139" s="237"/>
      <c r="AV139" s="237"/>
      <c r="AW139" s="237"/>
      <c r="AX139" s="237"/>
      <c r="AY139" s="237"/>
      <c r="AZ139" s="237"/>
      <c r="BA139" s="237"/>
      <c r="BB139" s="237"/>
      <c r="BC139" s="237"/>
      <c r="BD139" s="237"/>
      <c r="BE139" s="237"/>
      <c r="BF139" s="237"/>
      <c r="BG139" s="237"/>
      <c r="BH139" s="237"/>
    </row>
    <row r="140" spans="1:60" outlineLevel="3" x14ac:dyDescent="0.35">
      <c r="A140" s="238"/>
      <c r="B140" s="239"/>
      <c r="C140" s="241" t="s">
        <v>779</v>
      </c>
      <c r="D140" s="242"/>
      <c r="E140" s="243">
        <v>218.89279999999999</v>
      </c>
      <c r="F140" s="410"/>
      <c r="G140" s="236"/>
      <c r="H140" s="236"/>
      <c r="I140" s="236"/>
      <c r="J140" s="236"/>
      <c r="K140" s="236"/>
      <c r="L140" s="236"/>
      <c r="M140" s="236"/>
      <c r="N140" s="240"/>
      <c r="O140" s="240"/>
      <c r="P140" s="240"/>
      <c r="Q140" s="240"/>
      <c r="R140" s="236"/>
      <c r="S140" s="236"/>
      <c r="T140" s="236"/>
      <c r="U140" s="236"/>
      <c r="V140" s="236"/>
      <c r="W140" s="236"/>
      <c r="X140" s="236"/>
      <c r="Y140" s="236"/>
      <c r="Z140" s="237"/>
      <c r="AA140" s="237"/>
      <c r="AB140" s="237"/>
      <c r="AC140" s="237"/>
      <c r="AD140" s="237"/>
      <c r="AE140" s="237"/>
      <c r="AF140" s="237"/>
      <c r="AG140" s="237" t="s">
        <v>123</v>
      </c>
      <c r="AH140" s="237">
        <v>0</v>
      </c>
      <c r="AI140" s="237"/>
      <c r="AJ140" s="237"/>
      <c r="AK140" s="237"/>
      <c r="AL140" s="237"/>
      <c r="AM140" s="237"/>
      <c r="AN140" s="237"/>
      <c r="AO140" s="237"/>
      <c r="AP140" s="237"/>
      <c r="AQ140" s="237"/>
      <c r="AR140" s="237"/>
      <c r="AS140" s="237"/>
      <c r="AT140" s="237"/>
      <c r="AU140" s="237"/>
      <c r="AV140" s="237"/>
      <c r="AW140" s="237"/>
      <c r="AX140" s="237"/>
      <c r="AY140" s="237"/>
      <c r="AZ140" s="237"/>
      <c r="BA140" s="237"/>
      <c r="BB140" s="237"/>
      <c r="BC140" s="237"/>
      <c r="BD140" s="237"/>
      <c r="BE140" s="237"/>
      <c r="BF140" s="237"/>
      <c r="BG140" s="237"/>
      <c r="BH140" s="237"/>
    </row>
    <row r="141" spans="1:60" outlineLevel="3" x14ac:dyDescent="0.35">
      <c r="A141" s="238"/>
      <c r="B141" s="239"/>
      <c r="C141" s="241" t="s">
        <v>780</v>
      </c>
      <c r="D141" s="242"/>
      <c r="E141" s="243">
        <v>-36.768000000000001</v>
      </c>
      <c r="F141" s="410"/>
      <c r="G141" s="236"/>
      <c r="H141" s="236"/>
      <c r="I141" s="236"/>
      <c r="J141" s="236"/>
      <c r="K141" s="236"/>
      <c r="L141" s="236"/>
      <c r="M141" s="236"/>
      <c r="N141" s="240"/>
      <c r="O141" s="240"/>
      <c r="P141" s="240"/>
      <c r="Q141" s="240"/>
      <c r="R141" s="236"/>
      <c r="S141" s="236"/>
      <c r="T141" s="236"/>
      <c r="U141" s="236"/>
      <c r="V141" s="236"/>
      <c r="W141" s="236"/>
      <c r="X141" s="236"/>
      <c r="Y141" s="236"/>
      <c r="Z141" s="237"/>
      <c r="AA141" s="237"/>
      <c r="AB141" s="237"/>
      <c r="AC141" s="237"/>
      <c r="AD141" s="237"/>
      <c r="AE141" s="237"/>
      <c r="AF141" s="237"/>
      <c r="AG141" s="237" t="s">
        <v>123</v>
      </c>
      <c r="AH141" s="237">
        <v>0</v>
      </c>
      <c r="AI141" s="237"/>
      <c r="AJ141" s="237"/>
      <c r="AK141" s="237"/>
      <c r="AL141" s="237"/>
      <c r="AM141" s="237"/>
      <c r="AN141" s="237"/>
      <c r="AO141" s="237"/>
      <c r="AP141" s="237"/>
      <c r="AQ141" s="237"/>
      <c r="AR141" s="237"/>
      <c r="AS141" s="237"/>
      <c r="AT141" s="237"/>
      <c r="AU141" s="237"/>
      <c r="AV141" s="237"/>
      <c r="AW141" s="237"/>
      <c r="AX141" s="237"/>
      <c r="AY141" s="237"/>
      <c r="AZ141" s="237"/>
      <c r="BA141" s="237"/>
      <c r="BB141" s="237"/>
      <c r="BC141" s="237"/>
      <c r="BD141" s="237"/>
      <c r="BE141" s="237"/>
      <c r="BF141" s="237"/>
      <c r="BG141" s="237"/>
      <c r="BH141" s="237"/>
    </row>
    <row r="142" spans="1:60" ht="13.15" x14ac:dyDescent="0.35">
      <c r="A142" s="252" t="s">
        <v>104</v>
      </c>
      <c r="B142" s="221" t="s">
        <v>36</v>
      </c>
      <c r="C142" s="222" t="s">
        <v>37</v>
      </c>
      <c r="D142" s="223"/>
      <c r="E142" s="224"/>
      <c r="F142" s="408"/>
      <c r="G142" s="225">
        <f>SUMIF(AG143:AG185,"&lt;&gt;NOR",G143:G185)</f>
        <v>0</v>
      </c>
      <c r="H142" s="225"/>
      <c r="I142" s="225">
        <f>SUM(I143:I185)</f>
        <v>1004952.93</v>
      </c>
      <c r="J142" s="225"/>
      <c r="K142" s="225">
        <f>SUM(K143:K185)</f>
        <v>420984.86999999994</v>
      </c>
      <c r="L142" s="225"/>
      <c r="M142" s="225">
        <f>SUM(M143:M185)</f>
        <v>0</v>
      </c>
      <c r="N142" s="224"/>
      <c r="O142" s="224">
        <f>SUM(O143:O185)</f>
        <v>265.86</v>
      </c>
      <c r="P142" s="224"/>
      <c r="Q142" s="224">
        <f>SUM(Q143:Q185)</f>
        <v>0</v>
      </c>
      <c r="R142" s="225"/>
      <c r="S142" s="225"/>
      <c r="T142" s="226"/>
      <c r="U142" s="227"/>
      <c r="V142" s="227">
        <f>SUM(V143:V185)</f>
        <v>587.89</v>
      </c>
      <c r="W142" s="227"/>
      <c r="X142" s="227"/>
      <c r="Y142" s="227"/>
      <c r="AG142" t="s">
        <v>105</v>
      </c>
    </row>
    <row r="143" spans="1:60" ht="20.25" outlineLevel="1" x14ac:dyDescent="0.35">
      <c r="A143" s="228">
        <v>41</v>
      </c>
      <c r="B143" s="229" t="s">
        <v>562</v>
      </c>
      <c r="C143" s="230" t="s">
        <v>563</v>
      </c>
      <c r="D143" s="231" t="s">
        <v>106</v>
      </c>
      <c r="E143" s="232">
        <v>28.933199999999999</v>
      </c>
      <c r="F143" s="233"/>
      <c r="G143" s="234">
        <f>ROUND(E143*F143,2)</f>
        <v>0</v>
      </c>
      <c r="H143" s="233">
        <v>3796.1</v>
      </c>
      <c r="I143" s="234">
        <f>ROUND(E143*H143,2)</f>
        <v>109833.32</v>
      </c>
      <c r="J143" s="233">
        <v>573.9</v>
      </c>
      <c r="K143" s="234">
        <f>ROUND(E143*J143,2)</f>
        <v>16604.759999999998</v>
      </c>
      <c r="L143" s="234">
        <v>21</v>
      </c>
      <c r="M143" s="234">
        <f>G143*(1+L143/100)</f>
        <v>0</v>
      </c>
      <c r="N143" s="232">
        <v>2.5251399999999999</v>
      </c>
      <c r="O143" s="232">
        <f>ROUND(E143*N143,2)</f>
        <v>73.06</v>
      </c>
      <c r="P143" s="232">
        <v>0</v>
      </c>
      <c r="Q143" s="232">
        <f>ROUND(E143*P143,2)</f>
        <v>0</v>
      </c>
      <c r="R143" s="234" t="s">
        <v>121</v>
      </c>
      <c r="S143" s="234" t="s">
        <v>108</v>
      </c>
      <c r="T143" s="235" t="s">
        <v>108</v>
      </c>
      <c r="U143" s="236">
        <v>0.98699999999999999</v>
      </c>
      <c r="V143" s="236">
        <f>ROUND(E143*U143,2)</f>
        <v>28.56</v>
      </c>
      <c r="W143" s="236"/>
      <c r="X143" s="236" t="s">
        <v>109</v>
      </c>
      <c r="Y143" s="236" t="s">
        <v>110</v>
      </c>
      <c r="Z143" s="237"/>
      <c r="AA143" s="237"/>
      <c r="AB143" s="237"/>
      <c r="AC143" s="237"/>
      <c r="AD143" s="237"/>
      <c r="AE143" s="237"/>
      <c r="AF143" s="237"/>
      <c r="AG143" s="237" t="s">
        <v>115</v>
      </c>
      <c r="AH143" s="237"/>
      <c r="AI143" s="237"/>
      <c r="AJ143" s="237"/>
      <c r="AK143" s="237"/>
      <c r="AL143" s="237"/>
      <c r="AM143" s="237"/>
      <c r="AN143" s="237"/>
      <c r="AO143" s="237"/>
      <c r="AP143" s="237"/>
      <c r="AQ143" s="237"/>
      <c r="AR143" s="237"/>
      <c r="AS143" s="237"/>
      <c r="AT143" s="237"/>
      <c r="AU143" s="237"/>
      <c r="AV143" s="237"/>
      <c r="AW143" s="237"/>
      <c r="AX143" s="237"/>
      <c r="AY143" s="237"/>
      <c r="AZ143" s="237"/>
      <c r="BA143" s="237"/>
      <c r="BB143" s="237"/>
      <c r="BC143" s="237"/>
      <c r="BD143" s="237"/>
      <c r="BE143" s="237"/>
      <c r="BF143" s="237"/>
      <c r="BG143" s="237"/>
      <c r="BH143" s="237"/>
    </row>
    <row r="144" spans="1:60" outlineLevel="2" x14ac:dyDescent="0.35">
      <c r="A144" s="238"/>
      <c r="B144" s="239"/>
      <c r="C144" s="241" t="s">
        <v>781</v>
      </c>
      <c r="D144" s="242"/>
      <c r="E144" s="243">
        <v>28.933199999999999</v>
      </c>
      <c r="F144" s="410"/>
      <c r="G144" s="236"/>
      <c r="H144" s="236"/>
      <c r="I144" s="236"/>
      <c r="J144" s="236"/>
      <c r="K144" s="236"/>
      <c r="L144" s="236"/>
      <c r="M144" s="236"/>
      <c r="N144" s="240"/>
      <c r="O144" s="240"/>
      <c r="P144" s="240"/>
      <c r="Q144" s="240"/>
      <c r="R144" s="236"/>
      <c r="S144" s="236"/>
      <c r="T144" s="236"/>
      <c r="U144" s="236"/>
      <c r="V144" s="236"/>
      <c r="W144" s="236"/>
      <c r="X144" s="236"/>
      <c r="Y144" s="236"/>
      <c r="Z144" s="237"/>
      <c r="AA144" s="237"/>
      <c r="AB144" s="237"/>
      <c r="AC144" s="237"/>
      <c r="AD144" s="237"/>
      <c r="AE144" s="237"/>
      <c r="AF144" s="237"/>
      <c r="AG144" s="237" t="s">
        <v>123</v>
      </c>
      <c r="AH144" s="237">
        <v>0</v>
      </c>
      <c r="AI144" s="237"/>
      <c r="AJ144" s="237"/>
      <c r="AK144" s="237"/>
      <c r="AL144" s="237"/>
      <c r="AM144" s="237"/>
      <c r="AN144" s="237"/>
      <c r="AO144" s="237"/>
      <c r="AP144" s="237"/>
      <c r="AQ144" s="237"/>
      <c r="AR144" s="237"/>
      <c r="AS144" s="237"/>
      <c r="AT144" s="237"/>
      <c r="AU144" s="237"/>
      <c r="AV144" s="237"/>
      <c r="AW144" s="237"/>
      <c r="AX144" s="237"/>
      <c r="AY144" s="237"/>
      <c r="AZ144" s="237"/>
      <c r="BA144" s="237"/>
      <c r="BB144" s="237"/>
      <c r="BC144" s="237"/>
      <c r="BD144" s="237"/>
      <c r="BE144" s="237"/>
      <c r="BF144" s="237"/>
      <c r="BG144" s="237"/>
      <c r="BH144" s="237"/>
    </row>
    <row r="145" spans="1:60" ht="20.25" outlineLevel="1" x14ac:dyDescent="0.35">
      <c r="A145" s="228">
        <v>42</v>
      </c>
      <c r="B145" s="229" t="s">
        <v>782</v>
      </c>
      <c r="C145" s="230" t="s">
        <v>783</v>
      </c>
      <c r="D145" s="231" t="s">
        <v>132</v>
      </c>
      <c r="E145" s="232">
        <v>160.74</v>
      </c>
      <c r="F145" s="233"/>
      <c r="G145" s="234">
        <f>ROUND(E145*F145,2)</f>
        <v>0</v>
      </c>
      <c r="H145" s="233">
        <v>377.99</v>
      </c>
      <c r="I145" s="234">
        <f>ROUND(E145*H145,2)</f>
        <v>60758.11</v>
      </c>
      <c r="J145" s="233">
        <v>446.01</v>
      </c>
      <c r="K145" s="234">
        <f>ROUND(E145*J145,2)</f>
        <v>71691.649999999994</v>
      </c>
      <c r="L145" s="234">
        <v>21</v>
      </c>
      <c r="M145" s="234">
        <f>G145*(1+L145/100)</f>
        <v>0</v>
      </c>
      <c r="N145" s="232">
        <v>0.19419</v>
      </c>
      <c r="O145" s="232">
        <f>ROUND(E145*N145,2)</f>
        <v>31.21</v>
      </c>
      <c r="P145" s="232">
        <v>0</v>
      </c>
      <c r="Q145" s="232">
        <f>ROUND(E145*P145,2)</f>
        <v>0</v>
      </c>
      <c r="R145" s="234" t="s">
        <v>121</v>
      </c>
      <c r="S145" s="234" t="s">
        <v>108</v>
      </c>
      <c r="T145" s="235" t="s">
        <v>108</v>
      </c>
      <c r="U145" s="236">
        <v>0.65</v>
      </c>
      <c r="V145" s="236">
        <f>ROUND(E145*U145,2)</f>
        <v>104.48</v>
      </c>
      <c r="W145" s="236"/>
      <c r="X145" s="236" t="s">
        <v>109</v>
      </c>
      <c r="Y145" s="236" t="s">
        <v>110</v>
      </c>
      <c r="Z145" s="237"/>
      <c r="AA145" s="237"/>
      <c r="AB145" s="237"/>
      <c r="AC145" s="237"/>
      <c r="AD145" s="237"/>
      <c r="AE145" s="237"/>
      <c r="AF145" s="237"/>
      <c r="AG145" s="237" t="s">
        <v>115</v>
      </c>
      <c r="AH145" s="237"/>
      <c r="AI145" s="237"/>
      <c r="AJ145" s="237"/>
      <c r="AK145" s="237"/>
      <c r="AL145" s="237"/>
      <c r="AM145" s="237"/>
      <c r="AN145" s="237"/>
      <c r="AO145" s="237"/>
      <c r="AP145" s="237"/>
      <c r="AQ145" s="237"/>
      <c r="AR145" s="237"/>
      <c r="AS145" s="237"/>
      <c r="AT145" s="237"/>
      <c r="AU145" s="237"/>
      <c r="AV145" s="237"/>
      <c r="AW145" s="237"/>
      <c r="AX145" s="237"/>
      <c r="AY145" s="237"/>
      <c r="AZ145" s="237"/>
      <c r="BA145" s="237"/>
      <c r="BB145" s="237"/>
      <c r="BC145" s="237"/>
      <c r="BD145" s="237"/>
      <c r="BE145" s="237"/>
      <c r="BF145" s="237"/>
      <c r="BG145" s="237"/>
      <c r="BH145" s="237"/>
    </row>
    <row r="146" spans="1:60" outlineLevel="2" x14ac:dyDescent="0.35">
      <c r="A146" s="238"/>
      <c r="B146" s="239"/>
      <c r="C146" s="393" t="s">
        <v>784</v>
      </c>
      <c r="D146" s="393"/>
      <c r="E146" s="393"/>
      <c r="F146" s="409"/>
      <c r="G146" s="393"/>
      <c r="H146" s="236"/>
      <c r="I146" s="236"/>
      <c r="J146" s="236"/>
      <c r="K146" s="236"/>
      <c r="L146" s="236"/>
      <c r="M146" s="236"/>
      <c r="N146" s="240"/>
      <c r="O146" s="240"/>
      <c r="P146" s="240"/>
      <c r="Q146" s="240"/>
      <c r="R146" s="236"/>
      <c r="S146" s="236"/>
      <c r="T146" s="236"/>
      <c r="U146" s="236"/>
      <c r="V146" s="236"/>
      <c r="W146" s="236"/>
      <c r="X146" s="236"/>
      <c r="Y146" s="236"/>
      <c r="Z146" s="237"/>
      <c r="AA146" s="237"/>
      <c r="AB146" s="237"/>
      <c r="AC146" s="237"/>
      <c r="AD146" s="237"/>
      <c r="AE146" s="237"/>
      <c r="AF146" s="237"/>
      <c r="AG146" s="237" t="s">
        <v>112</v>
      </c>
      <c r="AH146" s="237"/>
      <c r="AI146" s="237"/>
      <c r="AJ146" s="237"/>
      <c r="AK146" s="237"/>
      <c r="AL146" s="237"/>
      <c r="AM146" s="237"/>
      <c r="AN146" s="237"/>
      <c r="AO146" s="237"/>
      <c r="AP146" s="237"/>
      <c r="AQ146" s="237"/>
      <c r="AR146" s="237"/>
      <c r="AS146" s="237"/>
      <c r="AT146" s="237"/>
      <c r="AU146" s="237"/>
      <c r="AV146" s="237"/>
      <c r="AW146" s="237"/>
      <c r="AX146" s="237"/>
      <c r="AY146" s="237"/>
      <c r="AZ146" s="237"/>
      <c r="BA146" s="237"/>
      <c r="BB146" s="237"/>
      <c r="BC146" s="237"/>
      <c r="BD146" s="237"/>
      <c r="BE146" s="237"/>
      <c r="BF146" s="237"/>
      <c r="BG146" s="237"/>
      <c r="BH146" s="237"/>
    </row>
    <row r="147" spans="1:60" outlineLevel="2" x14ac:dyDescent="0.35">
      <c r="A147" s="238"/>
      <c r="B147" s="239"/>
      <c r="C147" s="241" t="s">
        <v>785</v>
      </c>
      <c r="D147" s="242"/>
      <c r="E147" s="243">
        <v>160.74</v>
      </c>
      <c r="F147" s="410"/>
      <c r="G147" s="236"/>
      <c r="H147" s="236"/>
      <c r="I147" s="236"/>
      <c r="J147" s="236"/>
      <c r="K147" s="236"/>
      <c r="L147" s="236"/>
      <c r="M147" s="236"/>
      <c r="N147" s="240"/>
      <c r="O147" s="240"/>
      <c r="P147" s="240"/>
      <c r="Q147" s="240"/>
      <c r="R147" s="236"/>
      <c r="S147" s="236"/>
      <c r="T147" s="236"/>
      <c r="U147" s="236"/>
      <c r="V147" s="236"/>
      <c r="W147" s="236"/>
      <c r="X147" s="236"/>
      <c r="Y147" s="236"/>
      <c r="Z147" s="237"/>
      <c r="AA147" s="237"/>
      <c r="AB147" s="237"/>
      <c r="AC147" s="237"/>
      <c r="AD147" s="237"/>
      <c r="AE147" s="237"/>
      <c r="AF147" s="237"/>
      <c r="AG147" s="237" t="s">
        <v>123</v>
      </c>
      <c r="AH147" s="237">
        <v>0</v>
      </c>
      <c r="AI147" s="237"/>
      <c r="AJ147" s="237"/>
      <c r="AK147" s="237"/>
      <c r="AL147" s="237"/>
      <c r="AM147" s="237"/>
      <c r="AN147" s="237"/>
      <c r="AO147" s="237"/>
      <c r="AP147" s="237"/>
      <c r="AQ147" s="237"/>
      <c r="AR147" s="237"/>
      <c r="AS147" s="237"/>
      <c r="AT147" s="237"/>
      <c r="AU147" s="237"/>
      <c r="AV147" s="237"/>
      <c r="AW147" s="237"/>
      <c r="AX147" s="237"/>
      <c r="AY147" s="237"/>
      <c r="AZ147" s="237"/>
      <c r="BA147" s="237"/>
      <c r="BB147" s="237"/>
      <c r="BC147" s="237"/>
      <c r="BD147" s="237"/>
      <c r="BE147" s="237"/>
      <c r="BF147" s="237"/>
      <c r="BG147" s="237"/>
      <c r="BH147" s="237"/>
    </row>
    <row r="148" spans="1:60" ht="20.25" outlineLevel="1" x14ac:dyDescent="0.35">
      <c r="A148" s="228">
        <v>43</v>
      </c>
      <c r="B148" s="229" t="s">
        <v>786</v>
      </c>
      <c r="C148" s="230" t="s">
        <v>787</v>
      </c>
      <c r="D148" s="231" t="s">
        <v>132</v>
      </c>
      <c r="E148" s="232">
        <v>160.74</v>
      </c>
      <c r="F148" s="233"/>
      <c r="G148" s="234">
        <f>ROUND(E148*F148,2)</f>
        <v>0</v>
      </c>
      <c r="H148" s="233">
        <v>0</v>
      </c>
      <c r="I148" s="234">
        <f>ROUND(E148*H148,2)</f>
        <v>0</v>
      </c>
      <c r="J148" s="233">
        <v>160.5</v>
      </c>
      <c r="K148" s="234">
        <f>ROUND(E148*J148,2)</f>
        <v>25798.77</v>
      </c>
      <c r="L148" s="234">
        <v>21</v>
      </c>
      <c r="M148" s="234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4" t="s">
        <v>121</v>
      </c>
      <c r="S148" s="234" t="s">
        <v>108</v>
      </c>
      <c r="T148" s="235" t="s">
        <v>108</v>
      </c>
      <c r="U148" s="236">
        <v>0.17299999999999999</v>
      </c>
      <c r="V148" s="236">
        <f>ROUND(E148*U148,2)</f>
        <v>27.81</v>
      </c>
      <c r="W148" s="236"/>
      <c r="X148" s="236" t="s">
        <v>109</v>
      </c>
      <c r="Y148" s="236" t="s">
        <v>110</v>
      </c>
      <c r="Z148" s="237"/>
      <c r="AA148" s="237"/>
      <c r="AB148" s="237"/>
      <c r="AC148" s="237"/>
      <c r="AD148" s="237"/>
      <c r="AE148" s="237"/>
      <c r="AF148" s="237"/>
      <c r="AG148" s="237" t="s">
        <v>115</v>
      </c>
      <c r="AH148" s="237"/>
      <c r="AI148" s="237"/>
      <c r="AJ148" s="237"/>
      <c r="AK148" s="237"/>
      <c r="AL148" s="237"/>
      <c r="AM148" s="237"/>
      <c r="AN148" s="237"/>
      <c r="AO148" s="237"/>
      <c r="AP148" s="237"/>
      <c r="AQ148" s="237"/>
      <c r="AR148" s="237"/>
      <c r="AS148" s="237"/>
      <c r="AT148" s="237"/>
      <c r="AU148" s="237"/>
      <c r="AV148" s="237"/>
      <c r="AW148" s="237"/>
      <c r="AX148" s="237"/>
      <c r="AY148" s="237"/>
      <c r="AZ148" s="237"/>
      <c r="BA148" s="237"/>
      <c r="BB148" s="237"/>
      <c r="BC148" s="237"/>
      <c r="BD148" s="237"/>
      <c r="BE148" s="237"/>
      <c r="BF148" s="237"/>
      <c r="BG148" s="237"/>
      <c r="BH148" s="237"/>
    </row>
    <row r="149" spans="1:60" outlineLevel="2" x14ac:dyDescent="0.35">
      <c r="A149" s="238"/>
      <c r="B149" s="239"/>
      <c r="C149" s="393" t="s">
        <v>784</v>
      </c>
      <c r="D149" s="393"/>
      <c r="E149" s="393"/>
      <c r="F149" s="409"/>
      <c r="G149" s="393"/>
      <c r="H149" s="236"/>
      <c r="I149" s="236"/>
      <c r="J149" s="236"/>
      <c r="K149" s="236"/>
      <c r="L149" s="236"/>
      <c r="M149" s="236"/>
      <c r="N149" s="240"/>
      <c r="O149" s="240"/>
      <c r="P149" s="240"/>
      <c r="Q149" s="240"/>
      <c r="R149" s="236"/>
      <c r="S149" s="236"/>
      <c r="T149" s="236"/>
      <c r="U149" s="236"/>
      <c r="V149" s="236"/>
      <c r="W149" s="236"/>
      <c r="X149" s="236"/>
      <c r="Y149" s="236"/>
      <c r="Z149" s="237"/>
      <c r="AA149" s="237"/>
      <c r="AB149" s="237"/>
      <c r="AC149" s="237"/>
      <c r="AD149" s="237"/>
      <c r="AE149" s="237"/>
      <c r="AF149" s="237"/>
      <c r="AG149" s="237" t="s">
        <v>112</v>
      </c>
      <c r="AH149" s="237"/>
      <c r="AI149" s="237"/>
      <c r="AJ149" s="237"/>
      <c r="AK149" s="237"/>
      <c r="AL149" s="237"/>
      <c r="AM149" s="237"/>
      <c r="AN149" s="237"/>
      <c r="AO149" s="237"/>
      <c r="AP149" s="237"/>
      <c r="AQ149" s="237"/>
      <c r="AR149" s="237"/>
      <c r="AS149" s="237"/>
      <c r="AT149" s="237"/>
      <c r="AU149" s="237"/>
      <c r="AV149" s="237"/>
      <c r="AW149" s="237"/>
      <c r="AX149" s="237"/>
      <c r="AY149" s="237"/>
      <c r="AZ149" s="237"/>
      <c r="BA149" s="237"/>
      <c r="BB149" s="237"/>
      <c r="BC149" s="237"/>
      <c r="BD149" s="237"/>
      <c r="BE149" s="237"/>
      <c r="BF149" s="237"/>
      <c r="BG149" s="237"/>
      <c r="BH149" s="237"/>
    </row>
    <row r="150" spans="1:60" outlineLevel="1" x14ac:dyDescent="0.35">
      <c r="A150" s="228">
        <v>44</v>
      </c>
      <c r="B150" s="229" t="s">
        <v>788</v>
      </c>
      <c r="C150" s="230" t="s">
        <v>789</v>
      </c>
      <c r="D150" s="231" t="s">
        <v>132</v>
      </c>
      <c r="E150" s="232">
        <v>160.74</v>
      </c>
      <c r="F150" s="233"/>
      <c r="G150" s="234">
        <f>ROUND(E150*F150,2)</f>
        <v>0</v>
      </c>
      <c r="H150" s="233">
        <v>23.08</v>
      </c>
      <c r="I150" s="234">
        <f>ROUND(E150*H150,2)</f>
        <v>3709.88</v>
      </c>
      <c r="J150" s="233">
        <v>210.42</v>
      </c>
      <c r="K150" s="234">
        <f>ROUND(E150*J150,2)</f>
        <v>33822.910000000003</v>
      </c>
      <c r="L150" s="234">
        <v>21</v>
      </c>
      <c r="M150" s="234">
        <f>G150*(1+L150/100)</f>
        <v>0</v>
      </c>
      <c r="N150" s="232">
        <v>2.2699999999999999E-3</v>
      </c>
      <c r="O150" s="232">
        <f>ROUND(E150*N150,2)</f>
        <v>0.36</v>
      </c>
      <c r="P150" s="232">
        <v>0</v>
      </c>
      <c r="Q150" s="232">
        <f>ROUND(E150*P150,2)</f>
        <v>0</v>
      </c>
      <c r="R150" s="234" t="s">
        <v>121</v>
      </c>
      <c r="S150" s="234" t="s">
        <v>108</v>
      </c>
      <c r="T150" s="235" t="s">
        <v>108</v>
      </c>
      <c r="U150" s="236">
        <v>0.38600000000000001</v>
      </c>
      <c r="V150" s="236">
        <f>ROUND(E150*U150,2)</f>
        <v>62.05</v>
      </c>
      <c r="W150" s="236"/>
      <c r="X150" s="236" t="s">
        <v>109</v>
      </c>
      <c r="Y150" s="236" t="s">
        <v>110</v>
      </c>
      <c r="Z150" s="237"/>
      <c r="AA150" s="237"/>
      <c r="AB150" s="237"/>
      <c r="AC150" s="237"/>
      <c r="AD150" s="237"/>
      <c r="AE150" s="237"/>
      <c r="AF150" s="237"/>
      <c r="AG150" s="237" t="s">
        <v>115</v>
      </c>
      <c r="AH150" s="237"/>
      <c r="AI150" s="237"/>
      <c r="AJ150" s="237"/>
      <c r="AK150" s="237"/>
      <c r="AL150" s="237"/>
      <c r="AM150" s="237"/>
      <c r="AN150" s="237"/>
      <c r="AO150" s="237"/>
      <c r="AP150" s="237"/>
      <c r="AQ150" s="237"/>
      <c r="AR150" s="237"/>
      <c r="AS150" s="237"/>
      <c r="AT150" s="237"/>
      <c r="AU150" s="237"/>
      <c r="AV150" s="237"/>
      <c r="AW150" s="237"/>
      <c r="AX150" s="237"/>
      <c r="AY150" s="237"/>
      <c r="AZ150" s="237"/>
      <c r="BA150" s="237"/>
      <c r="BB150" s="237"/>
      <c r="BC150" s="237"/>
      <c r="BD150" s="237"/>
      <c r="BE150" s="237"/>
      <c r="BF150" s="237"/>
      <c r="BG150" s="237"/>
      <c r="BH150" s="237"/>
    </row>
    <row r="151" spans="1:60" ht="12.75" customHeight="1" outlineLevel="2" x14ac:dyDescent="0.35">
      <c r="A151" s="238"/>
      <c r="B151" s="239"/>
      <c r="C151" s="393" t="s">
        <v>790</v>
      </c>
      <c r="D151" s="393"/>
      <c r="E151" s="393"/>
      <c r="F151" s="409"/>
      <c r="G151" s="393"/>
      <c r="H151" s="236"/>
      <c r="I151" s="236"/>
      <c r="J151" s="236"/>
      <c r="K151" s="236"/>
      <c r="L151" s="236"/>
      <c r="M151" s="236"/>
      <c r="N151" s="240"/>
      <c r="O151" s="240"/>
      <c r="P151" s="240"/>
      <c r="Q151" s="240"/>
      <c r="R151" s="236"/>
      <c r="S151" s="236"/>
      <c r="T151" s="236"/>
      <c r="U151" s="236"/>
      <c r="V151" s="236"/>
      <c r="W151" s="236"/>
      <c r="X151" s="236"/>
      <c r="Y151" s="236"/>
      <c r="Z151" s="237"/>
      <c r="AA151" s="237"/>
      <c r="AB151" s="237"/>
      <c r="AC151" s="237"/>
      <c r="AD151" s="237"/>
      <c r="AE151" s="237"/>
      <c r="AF151" s="237"/>
      <c r="AG151" s="237" t="s">
        <v>112</v>
      </c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37"/>
      <c r="AS151" s="237"/>
      <c r="AT151" s="237"/>
      <c r="AU151" s="237"/>
      <c r="AV151" s="237"/>
      <c r="AW151" s="237"/>
      <c r="AX151" s="237"/>
      <c r="AY151" s="237"/>
      <c r="AZ151" s="237"/>
      <c r="BA151" s="253" t="str">
        <f>C151</f>
        <v>výšky do 4 m se zesílením dna bednění podle hodnoty zatížení betonovou směsí a výztuží. Bez pomocného lešení.</v>
      </c>
      <c r="BB151" s="237"/>
      <c r="BC151" s="237"/>
      <c r="BD151" s="237"/>
      <c r="BE151" s="237"/>
      <c r="BF151" s="237"/>
      <c r="BG151" s="237"/>
      <c r="BH151" s="237"/>
    </row>
    <row r="152" spans="1:60" outlineLevel="1" x14ac:dyDescent="0.35">
      <c r="A152" s="228">
        <v>45</v>
      </c>
      <c r="B152" s="229" t="s">
        <v>791</v>
      </c>
      <c r="C152" s="230" t="s">
        <v>792</v>
      </c>
      <c r="D152" s="231" t="s">
        <v>132</v>
      </c>
      <c r="E152" s="232">
        <v>160.74</v>
      </c>
      <c r="F152" s="233"/>
      <c r="G152" s="234">
        <f>ROUND(E152*F152,2)</f>
        <v>0</v>
      </c>
      <c r="H152" s="233">
        <v>0</v>
      </c>
      <c r="I152" s="234">
        <f>ROUND(E152*H152,2)</f>
        <v>0</v>
      </c>
      <c r="J152" s="233">
        <v>64.2</v>
      </c>
      <c r="K152" s="234">
        <f>ROUND(E152*J152,2)</f>
        <v>10319.51</v>
      </c>
      <c r="L152" s="234">
        <v>21</v>
      </c>
      <c r="M152" s="234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4" t="s">
        <v>121</v>
      </c>
      <c r="S152" s="234" t="s">
        <v>108</v>
      </c>
      <c r="T152" s="235" t="s">
        <v>108</v>
      </c>
      <c r="U152" s="236">
        <v>0.13</v>
      </c>
      <c r="V152" s="236">
        <f>ROUND(E152*U152,2)</f>
        <v>20.9</v>
      </c>
      <c r="W152" s="236"/>
      <c r="X152" s="236" t="s">
        <v>109</v>
      </c>
      <c r="Y152" s="236" t="s">
        <v>110</v>
      </c>
      <c r="Z152" s="237"/>
      <c r="AA152" s="237"/>
      <c r="AB152" s="237"/>
      <c r="AC152" s="237"/>
      <c r="AD152" s="237"/>
      <c r="AE152" s="237"/>
      <c r="AF152" s="237"/>
      <c r="AG152" s="237" t="s">
        <v>115</v>
      </c>
      <c r="AH152" s="237"/>
      <c r="AI152" s="237"/>
      <c r="AJ152" s="237"/>
      <c r="AK152" s="237"/>
      <c r="AL152" s="237"/>
      <c r="AM152" s="237"/>
      <c r="AN152" s="237"/>
      <c r="AO152" s="237"/>
      <c r="AP152" s="237"/>
      <c r="AQ152" s="237"/>
      <c r="AR152" s="237"/>
      <c r="AS152" s="237"/>
      <c r="AT152" s="237"/>
      <c r="AU152" s="237"/>
      <c r="AV152" s="237"/>
      <c r="AW152" s="237"/>
      <c r="AX152" s="237"/>
      <c r="AY152" s="237"/>
      <c r="AZ152" s="237"/>
      <c r="BA152" s="237"/>
      <c r="BB152" s="237"/>
      <c r="BC152" s="237"/>
      <c r="BD152" s="237"/>
      <c r="BE152" s="237"/>
      <c r="BF152" s="237"/>
      <c r="BG152" s="237"/>
      <c r="BH152" s="237"/>
    </row>
    <row r="153" spans="1:60" ht="12.75" customHeight="1" outlineLevel="2" x14ac:dyDescent="0.35">
      <c r="A153" s="238"/>
      <c r="B153" s="239"/>
      <c r="C153" s="393" t="s">
        <v>790</v>
      </c>
      <c r="D153" s="393"/>
      <c r="E153" s="393"/>
      <c r="F153" s="409"/>
      <c r="G153" s="393"/>
      <c r="H153" s="236"/>
      <c r="I153" s="236"/>
      <c r="J153" s="236"/>
      <c r="K153" s="236"/>
      <c r="L153" s="236"/>
      <c r="M153" s="236"/>
      <c r="N153" s="240"/>
      <c r="O153" s="240"/>
      <c r="P153" s="240"/>
      <c r="Q153" s="240"/>
      <c r="R153" s="236"/>
      <c r="S153" s="236"/>
      <c r="T153" s="236"/>
      <c r="U153" s="236"/>
      <c r="V153" s="236"/>
      <c r="W153" s="236"/>
      <c r="X153" s="236"/>
      <c r="Y153" s="236"/>
      <c r="Z153" s="237"/>
      <c r="AA153" s="237"/>
      <c r="AB153" s="237"/>
      <c r="AC153" s="237"/>
      <c r="AD153" s="237"/>
      <c r="AE153" s="237"/>
      <c r="AF153" s="237"/>
      <c r="AG153" s="237" t="s">
        <v>112</v>
      </c>
      <c r="AH153" s="237"/>
      <c r="AI153" s="237"/>
      <c r="AJ153" s="237"/>
      <c r="AK153" s="237"/>
      <c r="AL153" s="237"/>
      <c r="AM153" s="237"/>
      <c r="AN153" s="237"/>
      <c r="AO153" s="237"/>
      <c r="AP153" s="237"/>
      <c r="AQ153" s="237"/>
      <c r="AR153" s="237"/>
      <c r="AS153" s="237"/>
      <c r="AT153" s="237"/>
      <c r="AU153" s="237"/>
      <c r="AV153" s="237"/>
      <c r="AW153" s="237"/>
      <c r="AX153" s="237"/>
      <c r="AY153" s="237"/>
      <c r="AZ153" s="237"/>
      <c r="BA153" s="253" t="str">
        <f>C153</f>
        <v>výšky do 4 m se zesílením dna bednění podle hodnoty zatížení betonovou směsí a výztuží. Bez pomocného lešení.</v>
      </c>
      <c r="BB153" s="237"/>
      <c r="BC153" s="237"/>
      <c r="BD153" s="237"/>
      <c r="BE153" s="237"/>
      <c r="BF153" s="237"/>
      <c r="BG153" s="237"/>
      <c r="BH153" s="237"/>
    </row>
    <row r="154" spans="1:60" outlineLevel="1" x14ac:dyDescent="0.35">
      <c r="A154" s="228">
        <v>46</v>
      </c>
      <c r="B154" s="229" t="s">
        <v>139</v>
      </c>
      <c r="C154" s="230" t="s">
        <v>140</v>
      </c>
      <c r="D154" s="231" t="s">
        <v>126</v>
      </c>
      <c r="E154" s="232">
        <v>0.72160000000000002</v>
      </c>
      <c r="F154" s="233"/>
      <c r="G154" s="234">
        <f>ROUND(E154*F154,2)</f>
        <v>0</v>
      </c>
      <c r="H154" s="233">
        <v>33004.67</v>
      </c>
      <c r="I154" s="234">
        <f>ROUND(E154*H154,2)</f>
        <v>23816.17</v>
      </c>
      <c r="J154" s="233">
        <v>8205.33</v>
      </c>
      <c r="K154" s="234">
        <f>ROUND(E154*J154,2)</f>
        <v>5920.97</v>
      </c>
      <c r="L154" s="234">
        <v>21</v>
      </c>
      <c r="M154" s="234">
        <f>G154*(1+L154/100)</f>
        <v>0</v>
      </c>
      <c r="N154" s="232">
        <v>1.0554399999999999</v>
      </c>
      <c r="O154" s="232">
        <f>ROUND(E154*N154,2)</f>
        <v>0.76</v>
      </c>
      <c r="P154" s="232">
        <v>0</v>
      </c>
      <c r="Q154" s="232">
        <f>ROUND(E154*P154,2)</f>
        <v>0</v>
      </c>
      <c r="R154" s="234" t="s">
        <v>121</v>
      </c>
      <c r="S154" s="234" t="s">
        <v>108</v>
      </c>
      <c r="T154" s="235" t="s">
        <v>108</v>
      </c>
      <c r="U154" s="236">
        <v>15.211</v>
      </c>
      <c r="V154" s="236">
        <f>ROUND(E154*U154,2)</f>
        <v>10.98</v>
      </c>
      <c r="W154" s="236"/>
      <c r="X154" s="236" t="s">
        <v>109</v>
      </c>
      <c r="Y154" s="236" t="s">
        <v>110</v>
      </c>
      <c r="Z154" s="237"/>
      <c r="AA154" s="237"/>
      <c r="AB154" s="237"/>
      <c r="AC154" s="237"/>
      <c r="AD154" s="237"/>
      <c r="AE154" s="237"/>
      <c r="AF154" s="237"/>
      <c r="AG154" s="237" t="s">
        <v>111</v>
      </c>
      <c r="AH154" s="237"/>
      <c r="AI154" s="237"/>
      <c r="AJ154" s="237"/>
      <c r="AK154" s="237"/>
      <c r="AL154" s="237"/>
      <c r="AM154" s="237"/>
      <c r="AN154" s="237"/>
      <c r="AO154" s="237"/>
      <c r="AP154" s="237"/>
      <c r="AQ154" s="237"/>
      <c r="AR154" s="237"/>
      <c r="AS154" s="237"/>
      <c r="AT154" s="237"/>
      <c r="AU154" s="237"/>
      <c r="AV154" s="237"/>
      <c r="AW154" s="237"/>
      <c r="AX154" s="237"/>
      <c r="AY154" s="237"/>
      <c r="AZ154" s="237"/>
      <c r="BA154" s="237"/>
      <c r="BB154" s="237"/>
      <c r="BC154" s="237"/>
      <c r="BD154" s="237"/>
      <c r="BE154" s="237"/>
      <c r="BF154" s="237"/>
      <c r="BG154" s="237"/>
      <c r="BH154" s="237"/>
    </row>
    <row r="155" spans="1:60" ht="33.75" customHeight="1" outlineLevel="2" x14ac:dyDescent="0.35">
      <c r="A155" s="238"/>
      <c r="B155" s="239"/>
      <c r="C155" s="393" t="s">
        <v>141</v>
      </c>
      <c r="D155" s="393"/>
      <c r="E155" s="393"/>
      <c r="F155" s="409"/>
      <c r="G155" s="393"/>
      <c r="H155" s="236"/>
      <c r="I155" s="236"/>
      <c r="J155" s="236"/>
      <c r="K155" s="236"/>
      <c r="L155" s="236"/>
      <c r="M155" s="236"/>
      <c r="N155" s="240"/>
      <c r="O155" s="240"/>
      <c r="P155" s="240"/>
      <c r="Q155" s="240"/>
      <c r="R155" s="236"/>
      <c r="S155" s="236"/>
      <c r="T155" s="236"/>
      <c r="U155" s="236"/>
      <c r="V155" s="236"/>
      <c r="W155" s="236"/>
      <c r="X155" s="236"/>
      <c r="Y155" s="236"/>
      <c r="Z155" s="237"/>
      <c r="AA155" s="237"/>
      <c r="AB155" s="237"/>
      <c r="AC155" s="237"/>
      <c r="AD155" s="237"/>
      <c r="AE155" s="237"/>
      <c r="AF155" s="237"/>
      <c r="AG155" s="237" t="s">
        <v>112</v>
      </c>
      <c r="AH155" s="237"/>
      <c r="AI155" s="237"/>
      <c r="AJ155" s="237"/>
      <c r="AK155" s="237"/>
      <c r="AL155" s="237"/>
      <c r="AM155" s="237"/>
      <c r="AN155" s="237"/>
      <c r="AO155" s="237"/>
      <c r="AP155" s="237"/>
      <c r="AQ155" s="237"/>
      <c r="AR155" s="237"/>
      <c r="AS155" s="237"/>
      <c r="AT155" s="237"/>
      <c r="AU155" s="237"/>
      <c r="AV155" s="237"/>
      <c r="AW155" s="237"/>
      <c r="AX155" s="237"/>
      <c r="AY155" s="237"/>
      <c r="AZ155" s="237"/>
      <c r="BA155" s="253" t="str">
        <f>C155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55" s="237"/>
      <c r="BC155" s="237"/>
      <c r="BD155" s="237"/>
      <c r="BE155" s="237"/>
      <c r="BF155" s="237"/>
      <c r="BG155" s="237"/>
      <c r="BH155" s="237"/>
    </row>
    <row r="156" spans="1:60" outlineLevel="2" x14ac:dyDescent="0.35">
      <c r="A156" s="238"/>
      <c r="B156" s="239"/>
      <c r="C156" s="241" t="s">
        <v>793</v>
      </c>
      <c r="D156" s="242"/>
      <c r="E156" s="243">
        <v>0.65600000000000003</v>
      </c>
      <c r="F156" s="410"/>
      <c r="G156" s="236"/>
      <c r="H156" s="236"/>
      <c r="I156" s="236"/>
      <c r="J156" s="236"/>
      <c r="K156" s="236"/>
      <c r="L156" s="236"/>
      <c r="M156" s="236"/>
      <c r="N156" s="240"/>
      <c r="O156" s="240"/>
      <c r="P156" s="240"/>
      <c r="Q156" s="240"/>
      <c r="R156" s="236"/>
      <c r="S156" s="236"/>
      <c r="T156" s="236"/>
      <c r="U156" s="236"/>
      <c r="V156" s="236"/>
      <c r="W156" s="236"/>
      <c r="X156" s="236"/>
      <c r="Y156" s="236"/>
      <c r="Z156" s="237"/>
      <c r="AA156" s="237"/>
      <c r="AB156" s="237"/>
      <c r="AC156" s="237"/>
      <c r="AD156" s="237"/>
      <c r="AE156" s="237"/>
      <c r="AF156" s="237"/>
      <c r="AG156" s="237" t="s">
        <v>123</v>
      </c>
      <c r="AH156" s="237">
        <v>0</v>
      </c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7"/>
      <c r="AS156" s="237"/>
      <c r="AT156" s="237"/>
      <c r="AU156" s="237"/>
      <c r="AV156" s="237"/>
      <c r="AW156" s="237"/>
      <c r="AX156" s="237"/>
      <c r="AY156" s="237"/>
      <c r="AZ156" s="237"/>
      <c r="BA156" s="237"/>
      <c r="BB156" s="237"/>
      <c r="BC156" s="237"/>
      <c r="BD156" s="237"/>
      <c r="BE156" s="237"/>
      <c r="BF156" s="237"/>
      <c r="BG156" s="237"/>
      <c r="BH156" s="237"/>
    </row>
    <row r="157" spans="1:60" outlineLevel="3" x14ac:dyDescent="0.35">
      <c r="A157" s="238"/>
      <c r="B157" s="239"/>
      <c r="C157" s="241" t="s">
        <v>794</v>
      </c>
      <c r="D157" s="242"/>
      <c r="E157" s="243">
        <v>6.5600000000000006E-2</v>
      </c>
      <c r="F157" s="410"/>
      <c r="G157" s="236"/>
      <c r="H157" s="236"/>
      <c r="I157" s="236"/>
      <c r="J157" s="236"/>
      <c r="K157" s="236"/>
      <c r="L157" s="236"/>
      <c r="M157" s="236"/>
      <c r="N157" s="240"/>
      <c r="O157" s="240"/>
      <c r="P157" s="240"/>
      <c r="Q157" s="240"/>
      <c r="R157" s="236"/>
      <c r="S157" s="236"/>
      <c r="T157" s="236"/>
      <c r="U157" s="236"/>
      <c r="V157" s="236"/>
      <c r="W157" s="236"/>
      <c r="X157" s="236"/>
      <c r="Y157" s="236"/>
      <c r="Z157" s="237"/>
      <c r="AA157" s="237"/>
      <c r="AB157" s="237"/>
      <c r="AC157" s="237"/>
      <c r="AD157" s="237"/>
      <c r="AE157" s="237"/>
      <c r="AF157" s="237"/>
      <c r="AG157" s="237" t="s">
        <v>123</v>
      </c>
      <c r="AH157" s="237">
        <v>0</v>
      </c>
      <c r="AI157" s="237"/>
      <c r="AJ157" s="237"/>
      <c r="AK157" s="237"/>
      <c r="AL157" s="237"/>
      <c r="AM157" s="237"/>
      <c r="AN157" s="237"/>
      <c r="AO157" s="237"/>
      <c r="AP157" s="237"/>
      <c r="AQ157" s="237"/>
      <c r="AR157" s="237"/>
      <c r="AS157" s="237"/>
      <c r="AT157" s="237"/>
      <c r="AU157" s="237"/>
      <c r="AV157" s="237"/>
      <c r="AW157" s="237"/>
      <c r="AX157" s="237"/>
      <c r="AY157" s="237"/>
      <c r="AZ157" s="237"/>
      <c r="BA157" s="237"/>
      <c r="BB157" s="237"/>
      <c r="BC157" s="237"/>
      <c r="BD157" s="237"/>
      <c r="BE157" s="237"/>
      <c r="BF157" s="237"/>
      <c r="BG157" s="237"/>
      <c r="BH157" s="237"/>
    </row>
    <row r="158" spans="1:60" outlineLevel="1" x14ac:dyDescent="0.35">
      <c r="A158" s="228">
        <v>47</v>
      </c>
      <c r="B158" s="229" t="s">
        <v>795</v>
      </c>
      <c r="C158" s="230" t="s">
        <v>796</v>
      </c>
      <c r="D158" s="231" t="s">
        <v>126</v>
      </c>
      <c r="E158" s="232">
        <v>2.9613100000000001</v>
      </c>
      <c r="F158" s="233"/>
      <c r="G158" s="234">
        <f>ROUND(E158*F158,2)</f>
        <v>0</v>
      </c>
      <c r="H158" s="233">
        <v>43872.25</v>
      </c>
      <c r="I158" s="234">
        <f>ROUND(E158*H158,2)</f>
        <v>129919.33</v>
      </c>
      <c r="J158" s="233">
        <v>15787.75</v>
      </c>
      <c r="K158" s="234">
        <f>ROUND(E158*J158,2)</f>
        <v>46752.42</v>
      </c>
      <c r="L158" s="234">
        <v>21</v>
      </c>
      <c r="M158" s="234">
        <f>G158*(1+L158/100)</f>
        <v>0</v>
      </c>
      <c r="N158" s="232">
        <v>1.02139</v>
      </c>
      <c r="O158" s="232">
        <f>ROUND(E158*N158,2)</f>
        <v>3.02</v>
      </c>
      <c r="P158" s="232">
        <v>0</v>
      </c>
      <c r="Q158" s="232">
        <f>ROUND(E158*P158,2)</f>
        <v>0</v>
      </c>
      <c r="R158" s="234" t="s">
        <v>121</v>
      </c>
      <c r="S158" s="234" t="s">
        <v>108</v>
      </c>
      <c r="T158" s="235" t="s">
        <v>108</v>
      </c>
      <c r="U158" s="236">
        <v>26.616</v>
      </c>
      <c r="V158" s="236">
        <f>ROUND(E158*U158,2)</f>
        <v>78.819999999999993</v>
      </c>
      <c r="W158" s="236"/>
      <c r="X158" s="236" t="s">
        <v>109</v>
      </c>
      <c r="Y158" s="236" t="s">
        <v>110</v>
      </c>
      <c r="Z158" s="237"/>
      <c r="AA158" s="237"/>
      <c r="AB158" s="237"/>
      <c r="AC158" s="237"/>
      <c r="AD158" s="237"/>
      <c r="AE158" s="237"/>
      <c r="AF158" s="237"/>
      <c r="AG158" s="237" t="s">
        <v>115</v>
      </c>
      <c r="AH158" s="237"/>
      <c r="AI158" s="237"/>
      <c r="AJ158" s="237"/>
      <c r="AK158" s="237"/>
      <c r="AL158" s="237"/>
      <c r="AM158" s="237"/>
      <c r="AN158" s="237"/>
      <c r="AO158" s="237"/>
      <c r="AP158" s="237"/>
      <c r="AQ158" s="237"/>
      <c r="AR158" s="237"/>
      <c r="AS158" s="237"/>
      <c r="AT158" s="237"/>
      <c r="AU158" s="237"/>
      <c r="AV158" s="237"/>
      <c r="AW158" s="237"/>
      <c r="AX158" s="237"/>
      <c r="AY158" s="237"/>
      <c r="AZ158" s="237"/>
      <c r="BA158" s="237"/>
      <c r="BB158" s="237"/>
      <c r="BC158" s="237"/>
      <c r="BD158" s="237"/>
      <c r="BE158" s="237"/>
      <c r="BF158" s="237"/>
      <c r="BG158" s="237"/>
      <c r="BH158" s="237"/>
    </row>
    <row r="159" spans="1:60" ht="33.75" customHeight="1" outlineLevel="2" x14ac:dyDescent="0.35">
      <c r="A159" s="238"/>
      <c r="B159" s="239"/>
      <c r="C159" s="393" t="s">
        <v>141</v>
      </c>
      <c r="D159" s="393"/>
      <c r="E159" s="393"/>
      <c r="F159" s="409"/>
      <c r="G159" s="393"/>
      <c r="H159" s="236"/>
      <c r="I159" s="236"/>
      <c r="J159" s="236"/>
      <c r="K159" s="236"/>
      <c r="L159" s="236"/>
      <c r="M159" s="236"/>
      <c r="N159" s="240"/>
      <c r="O159" s="240"/>
      <c r="P159" s="240"/>
      <c r="Q159" s="240"/>
      <c r="R159" s="236"/>
      <c r="S159" s="236"/>
      <c r="T159" s="236"/>
      <c r="U159" s="236"/>
      <c r="V159" s="236"/>
      <c r="W159" s="236"/>
      <c r="X159" s="236"/>
      <c r="Y159" s="236"/>
      <c r="Z159" s="237"/>
      <c r="AA159" s="237"/>
      <c r="AB159" s="237"/>
      <c r="AC159" s="237"/>
      <c r="AD159" s="237"/>
      <c r="AE159" s="237"/>
      <c r="AF159" s="237"/>
      <c r="AG159" s="237" t="s">
        <v>112</v>
      </c>
      <c r="AH159" s="237"/>
      <c r="AI159" s="237"/>
      <c r="AJ159" s="237"/>
      <c r="AK159" s="237"/>
      <c r="AL159" s="237"/>
      <c r="AM159" s="237"/>
      <c r="AN159" s="237"/>
      <c r="AO159" s="237"/>
      <c r="AP159" s="237"/>
      <c r="AQ159" s="237"/>
      <c r="AR159" s="237"/>
      <c r="AS159" s="237"/>
      <c r="AT159" s="237"/>
      <c r="AU159" s="237"/>
      <c r="AV159" s="237"/>
      <c r="AW159" s="237"/>
      <c r="AX159" s="237"/>
      <c r="AY159" s="237"/>
      <c r="AZ159" s="237"/>
      <c r="BA159" s="253" t="str">
        <f>C159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59" s="237"/>
      <c r="BC159" s="237"/>
      <c r="BD159" s="237"/>
      <c r="BE159" s="237"/>
      <c r="BF159" s="237"/>
      <c r="BG159" s="237"/>
      <c r="BH159" s="237"/>
    </row>
    <row r="160" spans="1:60" outlineLevel="2" x14ac:dyDescent="0.35">
      <c r="A160" s="238"/>
      <c r="B160" s="239"/>
      <c r="C160" s="241" t="s">
        <v>797</v>
      </c>
      <c r="D160" s="242"/>
      <c r="E160" s="243">
        <v>2.6920999999999999</v>
      </c>
      <c r="F160" s="410"/>
      <c r="G160" s="236"/>
      <c r="H160" s="236"/>
      <c r="I160" s="236"/>
      <c r="J160" s="236"/>
      <c r="K160" s="236"/>
      <c r="L160" s="236"/>
      <c r="M160" s="236"/>
      <c r="N160" s="240"/>
      <c r="O160" s="240"/>
      <c r="P160" s="240"/>
      <c r="Q160" s="240"/>
      <c r="R160" s="236"/>
      <c r="S160" s="236"/>
      <c r="T160" s="236"/>
      <c r="U160" s="236"/>
      <c r="V160" s="236"/>
      <c r="W160" s="236"/>
      <c r="X160" s="236"/>
      <c r="Y160" s="236"/>
      <c r="Z160" s="237"/>
      <c r="AA160" s="237"/>
      <c r="AB160" s="237"/>
      <c r="AC160" s="237"/>
      <c r="AD160" s="237"/>
      <c r="AE160" s="237"/>
      <c r="AF160" s="237"/>
      <c r="AG160" s="237" t="s">
        <v>123</v>
      </c>
      <c r="AH160" s="237">
        <v>0</v>
      </c>
      <c r="AI160" s="237"/>
      <c r="AJ160" s="237"/>
      <c r="AK160" s="237"/>
      <c r="AL160" s="237"/>
      <c r="AM160" s="237"/>
      <c r="AN160" s="237"/>
      <c r="AO160" s="237"/>
      <c r="AP160" s="237"/>
      <c r="AQ160" s="237"/>
      <c r="AR160" s="237"/>
      <c r="AS160" s="237"/>
      <c r="AT160" s="237"/>
      <c r="AU160" s="237"/>
      <c r="AV160" s="237"/>
      <c r="AW160" s="237"/>
      <c r="AX160" s="237"/>
      <c r="AY160" s="237"/>
      <c r="AZ160" s="237"/>
      <c r="BA160" s="237"/>
      <c r="BB160" s="237"/>
      <c r="BC160" s="237"/>
      <c r="BD160" s="237"/>
      <c r="BE160" s="237"/>
      <c r="BF160" s="237"/>
      <c r="BG160" s="237"/>
      <c r="BH160" s="237"/>
    </row>
    <row r="161" spans="1:60" outlineLevel="3" x14ac:dyDescent="0.35">
      <c r="A161" s="238"/>
      <c r="B161" s="239"/>
      <c r="C161" s="241" t="s">
        <v>798</v>
      </c>
      <c r="D161" s="242"/>
      <c r="E161" s="243">
        <v>0.26921</v>
      </c>
      <c r="F161" s="410"/>
      <c r="G161" s="236"/>
      <c r="H161" s="236"/>
      <c r="I161" s="236"/>
      <c r="J161" s="236"/>
      <c r="K161" s="236"/>
      <c r="L161" s="236"/>
      <c r="M161" s="236"/>
      <c r="N161" s="240"/>
      <c r="O161" s="240"/>
      <c r="P161" s="240"/>
      <c r="Q161" s="240"/>
      <c r="R161" s="236"/>
      <c r="S161" s="236"/>
      <c r="T161" s="236"/>
      <c r="U161" s="236"/>
      <c r="V161" s="236"/>
      <c r="W161" s="236"/>
      <c r="X161" s="236"/>
      <c r="Y161" s="236"/>
      <c r="Z161" s="237"/>
      <c r="AA161" s="237"/>
      <c r="AB161" s="237"/>
      <c r="AC161" s="237"/>
      <c r="AD161" s="237"/>
      <c r="AE161" s="237"/>
      <c r="AF161" s="237"/>
      <c r="AG161" s="237" t="s">
        <v>123</v>
      </c>
      <c r="AH161" s="237">
        <v>0</v>
      </c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7"/>
      <c r="AS161" s="237"/>
      <c r="AT161" s="237"/>
      <c r="AU161" s="237"/>
      <c r="AV161" s="237"/>
      <c r="AW161" s="237"/>
      <c r="AX161" s="237"/>
      <c r="AY161" s="237"/>
      <c r="AZ161" s="237"/>
      <c r="BA161" s="237"/>
      <c r="BB161" s="237"/>
      <c r="BC161" s="237"/>
      <c r="BD161" s="237"/>
      <c r="BE161" s="237"/>
      <c r="BF161" s="237"/>
      <c r="BG161" s="237"/>
      <c r="BH161" s="237"/>
    </row>
    <row r="162" spans="1:60" outlineLevel="1" x14ac:dyDescent="0.35">
      <c r="A162" s="228">
        <v>48</v>
      </c>
      <c r="B162" s="229" t="s">
        <v>799</v>
      </c>
      <c r="C162" s="230" t="s">
        <v>800</v>
      </c>
      <c r="D162" s="231" t="s">
        <v>106</v>
      </c>
      <c r="E162" s="232">
        <v>0.85499999999999998</v>
      </c>
      <c r="F162" s="233"/>
      <c r="G162" s="234">
        <f>ROUND(E162*F162,2)</f>
        <v>0</v>
      </c>
      <c r="H162" s="233">
        <v>3794.74</v>
      </c>
      <c r="I162" s="234">
        <f>ROUND(E162*H162,2)</f>
        <v>3244.5</v>
      </c>
      <c r="J162" s="233">
        <v>540.26</v>
      </c>
      <c r="K162" s="234">
        <f>ROUND(E162*J162,2)</f>
        <v>461.92</v>
      </c>
      <c r="L162" s="234">
        <v>21</v>
      </c>
      <c r="M162" s="234">
        <f>G162*(1+L162/100)</f>
        <v>0</v>
      </c>
      <c r="N162" s="232">
        <v>2.5250699999999999</v>
      </c>
      <c r="O162" s="232">
        <f>ROUND(E162*N162,2)</f>
        <v>2.16</v>
      </c>
      <c r="P162" s="232">
        <v>0</v>
      </c>
      <c r="Q162" s="232">
        <f>ROUND(E162*P162,2)</f>
        <v>0</v>
      </c>
      <c r="R162" s="234" t="s">
        <v>121</v>
      </c>
      <c r="S162" s="234" t="s">
        <v>108</v>
      </c>
      <c r="T162" s="235" t="s">
        <v>108</v>
      </c>
      <c r="U162" s="236">
        <v>0.86499999999999999</v>
      </c>
      <c r="V162" s="236">
        <f>ROUND(E162*U162,2)</f>
        <v>0.74</v>
      </c>
      <c r="W162" s="236"/>
      <c r="X162" s="236" t="s">
        <v>109</v>
      </c>
      <c r="Y162" s="236" t="s">
        <v>110</v>
      </c>
      <c r="Z162" s="237"/>
      <c r="AA162" s="237"/>
      <c r="AB162" s="237"/>
      <c r="AC162" s="237"/>
      <c r="AD162" s="237"/>
      <c r="AE162" s="237"/>
      <c r="AF162" s="237"/>
      <c r="AG162" s="237" t="s">
        <v>115</v>
      </c>
      <c r="AH162" s="237"/>
      <c r="AI162" s="237"/>
      <c r="AJ162" s="237"/>
      <c r="AK162" s="237"/>
      <c r="AL162" s="237"/>
      <c r="AM162" s="237"/>
      <c r="AN162" s="237"/>
      <c r="AO162" s="237"/>
      <c r="AP162" s="237"/>
      <c r="AQ162" s="237"/>
      <c r="AR162" s="237"/>
      <c r="AS162" s="237"/>
      <c r="AT162" s="237"/>
      <c r="AU162" s="237"/>
      <c r="AV162" s="237"/>
      <c r="AW162" s="237"/>
      <c r="AX162" s="237"/>
      <c r="AY162" s="237"/>
      <c r="AZ162" s="237"/>
      <c r="BA162" s="237"/>
      <c r="BB162" s="237"/>
      <c r="BC162" s="237"/>
      <c r="BD162" s="237"/>
      <c r="BE162" s="237"/>
      <c r="BF162" s="237"/>
      <c r="BG162" s="237"/>
      <c r="BH162" s="237"/>
    </row>
    <row r="163" spans="1:60" ht="20.25" outlineLevel="2" x14ac:dyDescent="0.35">
      <c r="A163" s="238"/>
      <c r="B163" s="239"/>
      <c r="C163" s="393" t="s">
        <v>801</v>
      </c>
      <c r="D163" s="393"/>
      <c r="E163" s="393"/>
      <c r="F163" s="409"/>
      <c r="G163" s="393"/>
      <c r="H163" s="236"/>
      <c r="I163" s="236"/>
      <c r="J163" s="236"/>
      <c r="K163" s="236"/>
      <c r="L163" s="236"/>
      <c r="M163" s="236"/>
      <c r="N163" s="240"/>
      <c r="O163" s="240"/>
      <c r="P163" s="240"/>
      <c r="Q163" s="240"/>
      <c r="R163" s="236"/>
      <c r="S163" s="236"/>
      <c r="T163" s="236"/>
      <c r="U163" s="236"/>
      <c r="V163" s="236"/>
      <c r="W163" s="236"/>
      <c r="X163" s="236"/>
      <c r="Y163" s="236"/>
      <c r="Z163" s="237"/>
      <c r="AA163" s="237"/>
      <c r="AB163" s="237"/>
      <c r="AC163" s="237"/>
      <c r="AD163" s="237"/>
      <c r="AE163" s="237"/>
      <c r="AF163" s="237"/>
      <c r="AG163" s="237" t="s">
        <v>112</v>
      </c>
      <c r="AH163" s="237"/>
      <c r="AI163" s="237"/>
      <c r="AJ163" s="237"/>
      <c r="AK163" s="237"/>
      <c r="AL163" s="237"/>
      <c r="AM163" s="237"/>
      <c r="AN163" s="237"/>
      <c r="AO163" s="237"/>
      <c r="AP163" s="237"/>
      <c r="AQ163" s="237"/>
      <c r="AR163" s="237"/>
      <c r="AS163" s="237"/>
      <c r="AT163" s="237"/>
      <c r="AU163" s="237"/>
      <c r="AV163" s="237"/>
      <c r="AW163" s="237"/>
      <c r="AX163" s="237"/>
      <c r="AY163" s="237"/>
      <c r="AZ163" s="237"/>
      <c r="BA163" s="253" t="str">
        <f>C163</f>
        <v>včetně stěnových, nosníků jeřábových drah, volných trámů, průvlaků, rámových příčlí, ztužidel, konzol, vodorovných táhel a podobných tyčových konstrukcí,</v>
      </c>
      <c r="BB163" s="237"/>
      <c r="BC163" s="237"/>
      <c r="BD163" s="237"/>
      <c r="BE163" s="237"/>
      <c r="BF163" s="237"/>
      <c r="BG163" s="237"/>
      <c r="BH163" s="237"/>
    </row>
    <row r="164" spans="1:60" outlineLevel="2" x14ac:dyDescent="0.35">
      <c r="A164" s="238"/>
      <c r="B164" s="239"/>
      <c r="C164" s="241" t="s">
        <v>802</v>
      </c>
      <c r="D164" s="242"/>
      <c r="E164" s="243">
        <v>0.85499999999999998</v>
      </c>
      <c r="F164" s="410"/>
      <c r="G164" s="236"/>
      <c r="H164" s="236"/>
      <c r="I164" s="236"/>
      <c r="J164" s="236"/>
      <c r="K164" s="236"/>
      <c r="L164" s="236"/>
      <c r="M164" s="236"/>
      <c r="N164" s="240"/>
      <c r="O164" s="240"/>
      <c r="P164" s="240"/>
      <c r="Q164" s="240"/>
      <c r="R164" s="236"/>
      <c r="S164" s="236"/>
      <c r="T164" s="236"/>
      <c r="U164" s="236"/>
      <c r="V164" s="236"/>
      <c r="W164" s="236"/>
      <c r="X164" s="236"/>
      <c r="Y164" s="236"/>
      <c r="Z164" s="237"/>
      <c r="AA164" s="237"/>
      <c r="AB164" s="237"/>
      <c r="AC164" s="237"/>
      <c r="AD164" s="237"/>
      <c r="AE164" s="237"/>
      <c r="AF164" s="237"/>
      <c r="AG164" s="237" t="s">
        <v>123</v>
      </c>
      <c r="AH164" s="237">
        <v>0</v>
      </c>
      <c r="AI164" s="237"/>
      <c r="AJ164" s="237"/>
      <c r="AK164" s="237"/>
      <c r="AL164" s="237"/>
      <c r="AM164" s="237"/>
      <c r="AN164" s="237"/>
      <c r="AO164" s="237"/>
      <c r="AP164" s="237"/>
      <c r="AQ164" s="237"/>
      <c r="AR164" s="237"/>
      <c r="AS164" s="237"/>
      <c r="AT164" s="237"/>
      <c r="AU164" s="237"/>
      <c r="AV164" s="237"/>
      <c r="AW164" s="237"/>
      <c r="AX164" s="237"/>
      <c r="AY164" s="237"/>
      <c r="AZ164" s="237"/>
      <c r="BA164" s="237"/>
      <c r="BB164" s="237"/>
      <c r="BC164" s="237"/>
      <c r="BD164" s="237"/>
      <c r="BE164" s="237"/>
      <c r="BF164" s="237"/>
      <c r="BG164" s="237"/>
      <c r="BH164" s="237"/>
    </row>
    <row r="165" spans="1:60" outlineLevel="1" x14ac:dyDescent="0.35">
      <c r="A165" s="228">
        <v>49</v>
      </c>
      <c r="B165" s="229" t="s">
        <v>803</v>
      </c>
      <c r="C165" s="230" t="s">
        <v>804</v>
      </c>
      <c r="D165" s="231" t="s">
        <v>132</v>
      </c>
      <c r="E165" s="232">
        <v>6.84</v>
      </c>
      <c r="F165" s="233"/>
      <c r="G165" s="234">
        <f>ROUND(E165*F165,2)</f>
        <v>0</v>
      </c>
      <c r="H165" s="233">
        <v>204.99</v>
      </c>
      <c r="I165" s="234">
        <f>ROUND(E165*H165,2)</f>
        <v>1402.13</v>
      </c>
      <c r="J165" s="233">
        <v>590.01</v>
      </c>
      <c r="K165" s="234">
        <f>ROUND(E165*J165,2)</f>
        <v>4035.67</v>
      </c>
      <c r="L165" s="234">
        <v>21</v>
      </c>
      <c r="M165" s="234">
        <f>G165*(1+L165/100)</f>
        <v>0</v>
      </c>
      <c r="N165" s="232">
        <v>0.24376999999999999</v>
      </c>
      <c r="O165" s="232">
        <f>ROUND(E165*N165,2)</f>
        <v>1.67</v>
      </c>
      <c r="P165" s="232">
        <v>0</v>
      </c>
      <c r="Q165" s="232">
        <f>ROUND(E165*P165,2)</f>
        <v>0</v>
      </c>
      <c r="R165" s="234" t="s">
        <v>121</v>
      </c>
      <c r="S165" s="234" t="s">
        <v>108</v>
      </c>
      <c r="T165" s="235" t="s">
        <v>108</v>
      </c>
      <c r="U165" s="236">
        <v>0.95</v>
      </c>
      <c r="V165" s="236">
        <f>ROUND(E165*U165,2)</f>
        <v>6.5</v>
      </c>
      <c r="W165" s="236"/>
      <c r="X165" s="236" t="s">
        <v>109</v>
      </c>
      <c r="Y165" s="236" t="s">
        <v>110</v>
      </c>
      <c r="Z165" s="237"/>
      <c r="AA165" s="237"/>
      <c r="AB165" s="237"/>
      <c r="AC165" s="237"/>
      <c r="AD165" s="237"/>
      <c r="AE165" s="237"/>
      <c r="AF165" s="237"/>
      <c r="AG165" s="237" t="s">
        <v>115</v>
      </c>
      <c r="AH165" s="237"/>
      <c r="AI165" s="237"/>
      <c r="AJ165" s="237"/>
      <c r="AK165" s="237"/>
      <c r="AL165" s="237"/>
      <c r="AM165" s="237"/>
      <c r="AN165" s="237"/>
      <c r="AO165" s="237"/>
      <c r="AP165" s="237"/>
      <c r="AQ165" s="237"/>
      <c r="AR165" s="237"/>
      <c r="AS165" s="237"/>
      <c r="AT165" s="237"/>
      <c r="AU165" s="237"/>
      <c r="AV165" s="237"/>
      <c r="AW165" s="237"/>
      <c r="AX165" s="237"/>
      <c r="AY165" s="237"/>
      <c r="AZ165" s="237"/>
      <c r="BA165" s="237"/>
      <c r="BB165" s="237"/>
      <c r="BC165" s="237"/>
      <c r="BD165" s="237"/>
      <c r="BE165" s="237"/>
      <c r="BF165" s="237"/>
      <c r="BG165" s="237"/>
      <c r="BH165" s="237"/>
    </row>
    <row r="166" spans="1:60" ht="33.75" customHeight="1" outlineLevel="2" x14ac:dyDescent="0.35">
      <c r="A166" s="238"/>
      <c r="B166" s="239"/>
      <c r="C166" s="393" t="s">
        <v>805</v>
      </c>
      <c r="D166" s="393"/>
      <c r="E166" s="393"/>
      <c r="F166" s="409"/>
      <c r="G166" s="393"/>
      <c r="H166" s="236"/>
      <c r="I166" s="236"/>
      <c r="J166" s="236"/>
      <c r="K166" s="236"/>
      <c r="L166" s="236"/>
      <c r="M166" s="236"/>
      <c r="N166" s="240"/>
      <c r="O166" s="240"/>
      <c r="P166" s="240"/>
      <c r="Q166" s="240"/>
      <c r="R166" s="236"/>
      <c r="S166" s="236"/>
      <c r="T166" s="236"/>
      <c r="U166" s="236"/>
      <c r="V166" s="236"/>
      <c r="W166" s="236"/>
      <c r="X166" s="236"/>
      <c r="Y166" s="236"/>
      <c r="Z166" s="237"/>
      <c r="AA166" s="237"/>
      <c r="AB166" s="237"/>
      <c r="AC166" s="237"/>
      <c r="AD166" s="237"/>
      <c r="AE166" s="237"/>
      <c r="AF166" s="237"/>
      <c r="AG166" s="237" t="s">
        <v>112</v>
      </c>
      <c r="AH166" s="237"/>
      <c r="AI166" s="237"/>
      <c r="AJ166" s="237"/>
      <c r="AK166" s="237"/>
      <c r="AL166" s="237"/>
      <c r="AM166" s="237"/>
      <c r="AN166" s="237"/>
      <c r="AO166" s="237"/>
      <c r="AP166" s="237"/>
      <c r="AQ166" s="237"/>
      <c r="AR166" s="237"/>
      <c r="AS166" s="237"/>
      <c r="AT166" s="237"/>
      <c r="AU166" s="237"/>
      <c r="AV166" s="237"/>
      <c r="AW166" s="237"/>
      <c r="AX166" s="237"/>
      <c r="AY166" s="237"/>
      <c r="AZ166" s="237"/>
      <c r="BA166" s="253" t="str">
        <f>C166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166" s="237"/>
      <c r="BC166" s="237"/>
      <c r="BD166" s="237"/>
      <c r="BE166" s="237"/>
      <c r="BF166" s="237"/>
      <c r="BG166" s="237"/>
      <c r="BH166" s="237"/>
    </row>
    <row r="167" spans="1:60" outlineLevel="2" x14ac:dyDescent="0.35">
      <c r="A167" s="238"/>
      <c r="B167" s="239"/>
      <c r="C167" s="241" t="s">
        <v>806</v>
      </c>
      <c r="D167" s="242"/>
      <c r="E167" s="243">
        <v>6.84</v>
      </c>
      <c r="F167" s="410"/>
      <c r="G167" s="236"/>
      <c r="H167" s="236"/>
      <c r="I167" s="236"/>
      <c r="J167" s="236"/>
      <c r="K167" s="236"/>
      <c r="L167" s="236"/>
      <c r="M167" s="236"/>
      <c r="N167" s="240"/>
      <c r="O167" s="240"/>
      <c r="P167" s="240"/>
      <c r="Q167" s="240"/>
      <c r="R167" s="236"/>
      <c r="S167" s="236"/>
      <c r="T167" s="236"/>
      <c r="U167" s="236"/>
      <c r="V167" s="236"/>
      <c r="W167" s="236"/>
      <c r="X167" s="236"/>
      <c r="Y167" s="236"/>
      <c r="Z167" s="237"/>
      <c r="AA167" s="237"/>
      <c r="AB167" s="237"/>
      <c r="AC167" s="237"/>
      <c r="AD167" s="237"/>
      <c r="AE167" s="237"/>
      <c r="AF167" s="237"/>
      <c r="AG167" s="237" t="s">
        <v>123</v>
      </c>
      <c r="AH167" s="237">
        <v>0</v>
      </c>
      <c r="AI167" s="237"/>
      <c r="AJ167" s="237"/>
      <c r="AK167" s="237"/>
      <c r="AL167" s="237"/>
      <c r="AM167" s="237"/>
      <c r="AN167" s="237"/>
      <c r="AO167" s="237"/>
      <c r="AP167" s="237"/>
      <c r="AQ167" s="237"/>
      <c r="AR167" s="237"/>
      <c r="AS167" s="237"/>
      <c r="AT167" s="237"/>
      <c r="AU167" s="237"/>
      <c r="AV167" s="237"/>
      <c r="AW167" s="237"/>
      <c r="AX167" s="237"/>
      <c r="AY167" s="237"/>
      <c r="AZ167" s="237"/>
      <c r="BA167" s="237"/>
      <c r="BB167" s="237"/>
      <c r="BC167" s="237"/>
      <c r="BD167" s="237"/>
      <c r="BE167" s="237"/>
      <c r="BF167" s="237"/>
      <c r="BG167" s="237"/>
      <c r="BH167" s="237"/>
    </row>
    <row r="168" spans="1:60" outlineLevel="1" x14ac:dyDescent="0.35">
      <c r="A168" s="228">
        <v>50</v>
      </c>
      <c r="B168" s="229" t="s">
        <v>807</v>
      </c>
      <c r="C168" s="230" t="s">
        <v>808</v>
      </c>
      <c r="D168" s="231" t="s">
        <v>132</v>
      </c>
      <c r="E168" s="232">
        <v>6.84</v>
      </c>
      <c r="F168" s="233"/>
      <c r="G168" s="234">
        <f>ROUND(E168*F168,2)</f>
        <v>0</v>
      </c>
      <c r="H168" s="233">
        <v>0</v>
      </c>
      <c r="I168" s="234">
        <f>ROUND(E168*H168,2)</f>
        <v>0</v>
      </c>
      <c r="J168" s="233">
        <v>304.5</v>
      </c>
      <c r="K168" s="234">
        <f>ROUND(E168*J168,2)</f>
        <v>2082.7800000000002</v>
      </c>
      <c r="L168" s="234">
        <v>21</v>
      </c>
      <c r="M168" s="234">
        <f>G168*(1+L168/100)</f>
        <v>0</v>
      </c>
      <c r="N168" s="232">
        <v>0</v>
      </c>
      <c r="O168" s="232">
        <f>ROUND(E168*N168,2)</f>
        <v>0</v>
      </c>
      <c r="P168" s="232">
        <v>0</v>
      </c>
      <c r="Q168" s="232">
        <f>ROUND(E168*P168,2)</f>
        <v>0</v>
      </c>
      <c r="R168" s="234" t="s">
        <v>121</v>
      </c>
      <c r="S168" s="234" t="s">
        <v>108</v>
      </c>
      <c r="T168" s="235" t="s">
        <v>108</v>
      </c>
      <c r="U168" s="236">
        <v>0.37</v>
      </c>
      <c r="V168" s="236">
        <f>ROUND(E168*U168,2)</f>
        <v>2.5299999999999998</v>
      </c>
      <c r="W168" s="236"/>
      <c r="X168" s="236" t="s">
        <v>109</v>
      </c>
      <c r="Y168" s="236" t="s">
        <v>110</v>
      </c>
      <c r="Z168" s="237"/>
      <c r="AA168" s="237"/>
      <c r="AB168" s="237"/>
      <c r="AC168" s="237"/>
      <c r="AD168" s="237"/>
      <c r="AE168" s="237"/>
      <c r="AF168" s="237"/>
      <c r="AG168" s="237" t="s">
        <v>115</v>
      </c>
      <c r="AH168" s="237"/>
      <c r="AI168" s="237"/>
      <c r="AJ168" s="237"/>
      <c r="AK168" s="237"/>
      <c r="AL168" s="237"/>
      <c r="AM168" s="237"/>
      <c r="AN168" s="237"/>
      <c r="AO168" s="237"/>
      <c r="AP168" s="237"/>
      <c r="AQ168" s="237"/>
      <c r="AR168" s="237"/>
      <c r="AS168" s="237"/>
      <c r="AT168" s="237"/>
      <c r="AU168" s="237"/>
      <c r="AV168" s="237"/>
      <c r="AW168" s="237"/>
      <c r="AX168" s="237"/>
      <c r="AY168" s="237"/>
      <c r="AZ168" s="237"/>
      <c r="BA168" s="237"/>
      <c r="BB168" s="237"/>
      <c r="BC168" s="237"/>
      <c r="BD168" s="237"/>
      <c r="BE168" s="237"/>
      <c r="BF168" s="237"/>
      <c r="BG168" s="237"/>
      <c r="BH168" s="237"/>
    </row>
    <row r="169" spans="1:60" ht="33.75" customHeight="1" outlineLevel="2" x14ac:dyDescent="0.35">
      <c r="A169" s="238"/>
      <c r="B169" s="239"/>
      <c r="C169" s="393" t="s">
        <v>805</v>
      </c>
      <c r="D169" s="393"/>
      <c r="E169" s="393"/>
      <c r="F169" s="409"/>
      <c r="G169" s="393"/>
      <c r="H169" s="236"/>
      <c r="I169" s="236"/>
      <c r="J169" s="236"/>
      <c r="K169" s="236"/>
      <c r="L169" s="236"/>
      <c r="M169" s="236"/>
      <c r="N169" s="240"/>
      <c r="O169" s="240"/>
      <c r="P169" s="240"/>
      <c r="Q169" s="240"/>
      <c r="R169" s="236"/>
      <c r="S169" s="236"/>
      <c r="T169" s="236"/>
      <c r="U169" s="236"/>
      <c r="V169" s="236"/>
      <c r="W169" s="236"/>
      <c r="X169" s="236"/>
      <c r="Y169" s="236"/>
      <c r="Z169" s="237"/>
      <c r="AA169" s="237"/>
      <c r="AB169" s="237"/>
      <c r="AC169" s="237"/>
      <c r="AD169" s="237"/>
      <c r="AE169" s="237"/>
      <c r="AF169" s="237"/>
      <c r="AG169" s="237" t="s">
        <v>112</v>
      </c>
      <c r="AH169" s="237"/>
      <c r="AI169" s="237"/>
      <c r="AJ169" s="237"/>
      <c r="AK169" s="237"/>
      <c r="AL169" s="237"/>
      <c r="AM169" s="237"/>
      <c r="AN169" s="237"/>
      <c r="AO169" s="237"/>
      <c r="AP169" s="237"/>
      <c r="AQ169" s="237"/>
      <c r="AR169" s="237"/>
      <c r="AS169" s="237"/>
      <c r="AT169" s="237"/>
      <c r="AU169" s="237"/>
      <c r="AV169" s="237"/>
      <c r="AW169" s="237"/>
      <c r="AX169" s="237"/>
      <c r="AY169" s="237"/>
      <c r="AZ169" s="237"/>
      <c r="BA169" s="253" t="str">
        <f>C169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169" s="237"/>
      <c r="BC169" s="237"/>
      <c r="BD169" s="237"/>
      <c r="BE169" s="237"/>
      <c r="BF169" s="237"/>
      <c r="BG169" s="237"/>
      <c r="BH169" s="237"/>
    </row>
    <row r="170" spans="1:60" outlineLevel="1" x14ac:dyDescent="0.35">
      <c r="A170" s="228">
        <v>51</v>
      </c>
      <c r="B170" s="229" t="s">
        <v>809</v>
      </c>
      <c r="C170" s="230" t="s">
        <v>810</v>
      </c>
      <c r="D170" s="231" t="s">
        <v>106</v>
      </c>
      <c r="E170" s="232">
        <v>4.7279999999999998</v>
      </c>
      <c r="F170" s="233"/>
      <c r="G170" s="234">
        <f>ROUND(E170*F170,2)</f>
        <v>0</v>
      </c>
      <c r="H170" s="233">
        <v>4130.6099999999997</v>
      </c>
      <c r="I170" s="234">
        <f>ROUND(E170*H170,2)</f>
        <v>19529.52</v>
      </c>
      <c r="J170" s="233">
        <v>749.39</v>
      </c>
      <c r="K170" s="234">
        <f>ROUND(E170*J170,2)</f>
        <v>3543.12</v>
      </c>
      <c r="L170" s="234">
        <v>21</v>
      </c>
      <c r="M170" s="234">
        <f>G170*(1+L170/100)</f>
        <v>0</v>
      </c>
      <c r="N170" s="232">
        <v>2.5251100000000002</v>
      </c>
      <c r="O170" s="232">
        <f>ROUND(E170*N170,2)</f>
        <v>11.94</v>
      </c>
      <c r="P170" s="232">
        <v>0</v>
      </c>
      <c r="Q170" s="232">
        <f>ROUND(E170*P170,2)</f>
        <v>0</v>
      </c>
      <c r="R170" s="234" t="s">
        <v>121</v>
      </c>
      <c r="S170" s="234" t="s">
        <v>108</v>
      </c>
      <c r="T170" s="235" t="s">
        <v>108</v>
      </c>
      <c r="U170" s="236">
        <v>1.448</v>
      </c>
      <c r="V170" s="236">
        <f>ROUND(E170*U170,2)</f>
        <v>6.85</v>
      </c>
      <c r="W170" s="236"/>
      <c r="X170" s="236" t="s">
        <v>109</v>
      </c>
      <c r="Y170" s="236" t="s">
        <v>110</v>
      </c>
      <c r="Z170" s="237"/>
      <c r="AA170" s="237"/>
      <c r="AB170" s="237"/>
      <c r="AC170" s="237"/>
      <c r="AD170" s="237"/>
      <c r="AE170" s="237"/>
      <c r="AF170" s="237"/>
      <c r="AG170" s="237" t="s">
        <v>111</v>
      </c>
      <c r="AH170" s="237"/>
      <c r="AI170" s="237"/>
      <c r="AJ170" s="237"/>
      <c r="AK170" s="237"/>
      <c r="AL170" s="237"/>
      <c r="AM170" s="237"/>
      <c r="AN170" s="237"/>
      <c r="AO170" s="237"/>
      <c r="AP170" s="237"/>
      <c r="AQ170" s="237"/>
      <c r="AR170" s="237"/>
      <c r="AS170" s="237"/>
      <c r="AT170" s="237"/>
      <c r="AU170" s="237"/>
      <c r="AV170" s="237"/>
      <c r="AW170" s="237"/>
      <c r="AX170" s="237"/>
      <c r="AY170" s="237"/>
      <c r="AZ170" s="237"/>
      <c r="BA170" s="237"/>
      <c r="BB170" s="237"/>
      <c r="BC170" s="237"/>
      <c r="BD170" s="237"/>
      <c r="BE170" s="237"/>
      <c r="BF170" s="237"/>
      <c r="BG170" s="237"/>
      <c r="BH170" s="237"/>
    </row>
    <row r="171" spans="1:60" outlineLevel="2" x14ac:dyDescent="0.35">
      <c r="A171" s="238"/>
      <c r="B171" s="239"/>
      <c r="C171" s="241" t="s">
        <v>811</v>
      </c>
      <c r="D171" s="242"/>
      <c r="E171" s="243">
        <v>4.7279999999999998</v>
      </c>
      <c r="F171" s="410"/>
      <c r="G171" s="236"/>
      <c r="H171" s="236"/>
      <c r="I171" s="236"/>
      <c r="J171" s="236"/>
      <c r="K171" s="236"/>
      <c r="L171" s="236"/>
      <c r="M171" s="236"/>
      <c r="N171" s="240"/>
      <c r="O171" s="240"/>
      <c r="P171" s="240"/>
      <c r="Q171" s="240"/>
      <c r="R171" s="236"/>
      <c r="S171" s="236"/>
      <c r="T171" s="236"/>
      <c r="U171" s="236"/>
      <c r="V171" s="236"/>
      <c r="W171" s="236"/>
      <c r="X171" s="236"/>
      <c r="Y171" s="236"/>
      <c r="Z171" s="237"/>
      <c r="AA171" s="237"/>
      <c r="AB171" s="237"/>
      <c r="AC171" s="237"/>
      <c r="AD171" s="237"/>
      <c r="AE171" s="237"/>
      <c r="AF171" s="237"/>
      <c r="AG171" s="237" t="s">
        <v>123</v>
      </c>
      <c r="AH171" s="237">
        <v>0</v>
      </c>
      <c r="AI171" s="237"/>
      <c r="AJ171" s="237"/>
      <c r="AK171" s="237"/>
      <c r="AL171" s="237"/>
      <c r="AM171" s="237"/>
      <c r="AN171" s="237"/>
      <c r="AO171" s="237"/>
      <c r="AP171" s="237"/>
      <c r="AQ171" s="237"/>
      <c r="AR171" s="237"/>
      <c r="AS171" s="237"/>
      <c r="AT171" s="237"/>
      <c r="AU171" s="237"/>
      <c r="AV171" s="237"/>
      <c r="AW171" s="237"/>
      <c r="AX171" s="237"/>
      <c r="AY171" s="237"/>
      <c r="AZ171" s="237"/>
      <c r="BA171" s="237"/>
      <c r="BB171" s="237"/>
      <c r="BC171" s="237"/>
      <c r="BD171" s="237"/>
      <c r="BE171" s="237"/>
      <c r="BF171" s="237"/>
      <c r="BG171" s="237"/>
      <c r="BH171" s="237"/>
    </row>
    <row r="172" spans="1:60" outlineLevel="1" x14ac:dyDescent="0.35">
      <c r="A172" s="228">
        <v>52</v>
      </c>
      <c r="B172" s="229" t="s">
        <v>812</v>
      </c>
      <c r="C172" s="230" t="s">
        <v>813</v>
      </c>
      <c r="D172" s="231" t="s">
        <v>132</v>
      </c>
      <c r="E172" s="232">
        <v>31.52</v>
      </c>
      <c r="F172" s="233"/>
      <c r="G172" s="234">
        <f>ROUND(E172*F172,2)</f>
        <v>0</v>
      </c>
      <c r="H172" s="233">
        <v>98.2</v>
      </c>
      <c r="I172" s="234">
        <f>ROUND(E172*H172,2)</f>
        <v>3095.26</v>
      </c>
      <c r="J172" s="233">
        <v>376.8</v>
      </c>
      <c r="K172" s="234">
        <f>ROUND(E172*J172,2)</f>
        <v>11876.74</v>
      </c>
      <c r="L172" s="234">
        <v>21</v>
      </c>
      <c r="M172" s="234">
        <f>G172*(1+L172/100)</f>
        <v>0</v>
      </c>
      <c r="N172" s="232">
        <v>7.8200000000000006E-3</v>
      </c>
      <c r="O172" s="232">
        <f>ROUND(E172*N172,2)</f>
        <v>0.25</v>
      </c>
      <c r="P172" s="232">
        <v>0</v>
      </c>
      <c r="Q172" s="232">
        <f>ROUND(E172*P172,2)</f>
        <v>0</v>
      </c>
      <c r="R172" s="234" t="s">
        <v>121</v>
      </c>
      <c r="S172" s="234" t="s">
        <v>108</v>
      </c>
      <c r="T172" s="235" t="s">
        <v>108</v>
      </c>
      <c r="U172" s="236">
        <v>0.79</v>
      </c>
      <c r="V172" s="236">
        <f>ROUND(E172*U172,2)</f>
        <v>24.9</v>
      </c>
      <c r="W172" s="236"/>
      <c r="X172" s="236" t="s">
        <v>109</v>
      </c>
      <c r="Y172" s="236" t="s">
        <v>110</v>
      </c>
      <c r="Z172" s="237"/>
      <c r="AA172" s="237"/>
      <c r="AB172" s="237"/>
      <c r="AC172" s="237"/>
      <c r="AD172" s="237"/>
      <c r="AE172" s="237"/>
      <c r="AF172" s="237"/>
      <c r="AG172" s="237" t="s">
        <v>111</v>
      </c>
      <c r="AH172" s="237"/>
      <c r="AI172" s="237"/>
      <c r="AJ172" s="237"/>
      <c r="AK172" s="237"/>
      <c r="AL172" s="237"/>
      <c r="AM172" s="237"/>
      <c r="AN172" s="237"/>
      <c r="AO172" s="237"/>
      <c r="AP172" s="237"/>
      <c r="AQ172" s="237"/>
      <c r="AR172" s="237"/>
      <c r="AS172" s="237"/>
      <c r="AT172" s="237"/>
      <c r="AU172" s="237"/>
      <c r="AV172" s="237"/>
      <c r="AW172" s="237"/>
      <c r="AX172" s="237"/>
      <c r="AY172" s="237"/>
      <c r="AZ172" s="237"/>
      <c r="BA172" s="237"/>
      <c r="BB172" s="237"/>
      <c r="BC172" s="237"/>
      <c r="BD172" s="237"/>
      <c r="BE172" s="237"/>
      <c r="BF172" s="237"/>
      <c r="BG172" s="237"/>
      <c r="BH172" s="237"/>
    </row>
    <row r="173" spans="1:60" outlineLevel="2" x14ac:dyDescent="0.35">
      <c r="A173" s="238"/>
      <c r="B173" s="239"/>
      <c r="C173" s="241" t="s">
        <v>814</v>
      </c>
      <c r="D173" s="242"/>
      <c r="E173" s="243">
        <v>31.52</v>
      </c>
      <c r="F173" s="410"/>
      <c r="G173" s="236"/>
      <c r="H173" s="236"/>
      <c r="I173" s="236"/>
      <c r="J173" s="236"/>
      <c r="K173" s="236"/>
      <c r="L173" s="236"/>
      <c r="M173" s="236"/>
      <c r="N173" s="240"/>
      <c r="O173" s="240"/>
      <c r="P173" s="240"/>
      <c r="Q173" s="240"/>
      <c r="R173" s="236"/>
      <c r="S173" s="236"/>
      <c r="T173" s="236"/>
      <c r="U173" s="236"/>
      <c r="V173" s="236"/>
      <c r="W173" s="236"/>
      <c r="X173" s="236"/>
      <c r="Y173" s="236"/>
      <c r="Z173" s="237"/>
      <c r="AA173" s="237"/>
      <c r="AB173" s="237"/>
      <c r="AC173" s="237"/>
      <c r="AD173" s="237"/>
      <c r="AE173" s="237"/>
      <c r="AF173" s="237"/>
      <c r="AG173" s="237" t="s">
        <v>123</v>
      </c>
      <c r="AH173" s="237">
        <v>0</v>
      </c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  <c r="AX173" s="237"/>
      <c r="AY173" s="237"/>
      <c r="AZ173" s="237"/>
      <c r="BA173" s="237"/>
      <c r="BB173" s="237"/>
      <c r="BC173" s="237"/>
      <c r="BD173" s="237"/>
      <c r="BE173" s="237"/>
      <c r="BF173" s="237"/>
      <c r="BG173" s="237"/>
      <c r="BH173" s="237"/>
    </row>
    <row r="174" spans="1:60" outlineLevel="1" x14ac:dyDescent="0.35">
      <c r="A174" s="244">
        <v>53</v>
      </c>
      <c r="B174" s="245" t="s">
        <v>815</v>
      </c>
      <c r="C174" s="246" t="s">
        <v>816</v>
      </c>
      <c r="D174" s="247" t="s">
        <v>132</v>
      </c>
      <c r="E174" s="248">
        <v>31.52</v>
      </c>
      <c r="F174" s="249"/>
      <c r="G174" s="250">
        <f>ROUND(E174*F174,2)</f>
        <v>0</v>
      </c>
      <c r="H174" s="249">
        <v>0</v>
      </c>
      <c r="I174" s="250">
        <f>ROUND(E174*H174,2)</f>
        <v>0</v>
      </c>
      <c r="J174" s="249">
        <v>115</v>
      </c>
      <c r="K174" s="250">
        <f>ROUND(E174*J174,2)</f>
        <v>3624.8</v>
      </c>
      <c r="L174" s="250">
        <v>21</v>
      </c>
      <c r="M174" s="250">
        <f>G174*(1+L174/100)</f>
        <v>0</v>
      </c>
      <c r="N174" s="248">
        <v>0</v>
      </c>
      <c r="O174" s="248">
        <f>ROUND(E174*N174,2)</f>
        <v>0</v>
      </c>
      <c r="P174" s="248">
        <v>0</v>
      </c>
      <c r="Q174" s="248">
        <f>ROUND(E174*P174,2)</f>
        <v>0</v>
      </c>
      <c r="R174" s="250" t="s">
        <v>121</v>
      </c>
      <c r="S174" s="250" t="s">
        <v>108</v>
      </c>
      <c r="T174" s="251" t="s">
        <v>108</v>
      </c>
      <c r="U174" s="236">
        <v>0.24</v>
      </c>
      <c r="V174" s="236">
        <f>ROUND(E174*U174,2)</f>
        <v>7.56</v>
      </c>
      <c r="W174" s="236"/>
      <c r="X174" s="236" t="s">
        <v>109</v>
      </c>
      <c r="Y174" s="236" t="s">
        <v>110</v>
      </c>
      <c r="Z174" s="237"/>
      <c r="AA174" s="237"/>
      <c r="AB174" s="237"/>
      <c r="AC174" s="237"/>
      <c r="AD174" s="237"/>
      <c r="AE174" s="237"/>
      <c r="AF174" s="237"/>
      <c r="AG174" s="237" t="s">
        <v>111</v>
      </c>
      <c r="AH174" s="237"/>
      <c r="AI174" s="237"/>
      <c r="AJ174" s="237"/>
      <c r="AK174" s="237"/>
      <c r="AL174" s="237"/>
      <c r="AM174" s="237"/>
      <c r="AN174" s="237"/>
      <c r="AO174" s="237"/>
      <c r="AP174" s="237"/>
      <c r="AQ174" s="237"/>
      <c r="AR174" s="237"/>
      <c r="AS174" s="237"/>
      <c r="AT174" s="237"/>
      <c r="AU174" s="237"/>
      <c r="AV174" s="237"/>
      <c r="AW174" s="237"/>
      <c r="AX174" s="237"/>
      <c r="AY174" s="237"/>
      <c r="AZ174" s="237"/>
      <c r="BA174" s="237"/>
      <c r="BB174" s="237"/>
      <c r="BC174" s="237"/>
      <c r="BD174" s="237"/>
      <c r="BE174" s="237"/>
      <c r="BF174" s="237"/>
      <c r="BG174" s="237"/>
      <c r="BH174" s="237"/>
    </row>
    <row r="175" spans="1:60" outlineLevel="1" x14ac:dyDescent="0.35">
      <c r="A175" s="228">
        <v>54</v>
      </c>
      <c r="B175" s="229" t="s">
        <v>817</v>
      </c>
      <c r="C175" s="230" t="s">
        <v>818</v>
      </c>
      <c r="D175" s="231" t="s">
        <v>126</v>
      </c>
      <c r="E175" s="232">
        <v>0.70920000000000005</v>
      </c>
      <c r="F175" s="233"/>
      <c r="G175" s="234">
        <f>ROUND(E175*F175,2)</f>
        <v>0</v>
      </c>
      <c r="H175" s="233">
        <v>42302.73</v>
      </c>
      <c r="I175" s="234">
        <f>ROUND(E175*H175,2)</f>
        <v>30001.1</v>
      </c>
      <c r="J175" s="233">
        <v>16327.27</v>
      </c>
      <c r="K175" s="234">
        <f>ROUND(E175*J175,2)</f>
        <v>11579.3</v>
      </c>
      <c r="L175" s="234">
        <v>21</v>
      </c>
      <c r="M175" s="234">
        <f>G175*(1+L175/100)</f>
        <v>0</v>
      </c>
      <c r="N175" s="232">
        <v>1.0166500000000001</v>
      </c>
      <c r="O175" s="232">
        <f>ROUND(E175*N175,2)</f>
        <v>0.72</v>
      </c>
      <c r="P175" s="232">
        <v>0</v>
      </c>
      <c r="Q175" s="232">
        <f>ROUND(E175*P175,2)</f>
        <v>0</v>
      </c>
      <c r="R175" s="234" t="s">
        <v>121</v>
      </c>
      <c r="S175" s="234" t="s">
        <v>108</v>
      </c>
      <c r="T175" s="235" t="s">
        <v>108</v>
      </c>
      <c r="U175" s="236">
        <v>27.672999999999998</v>
      </c>
      <c r="V175" s="236">
        <f>ROUND(E175*U175,2)</f>
        <v>19.63</v>
      </c>
      <c r="W175" s="236"/>
      <c r="X175" s="236" t="s">
        <v>109</v>
      </c>
      <c r="Y175" s="236" t="s">
        <v>110</v>
      </c>
      <c r="Z175" s="237"/>
      <c r="AA175" s="237"/>
      <c r="AB175" s="237"/>
      <c r="AC175" s="237"/>
      <c r="AD175" s="237"/>
      <c r="AE175" s="237"/>
      <c r="AF175" s="237"/>
      <c r="AG175" s="237" t="s">
        <v>111</v>
      </c>
      <c r="AH175" s="237"/>
      <c r="AI175" s="237"/>
      <c r="AJ175" s="237"/>
      <c r="AK175" s="237"/>
      <c r="AL175" s="237"/>
      <c r="AM175" s="237"/>
      <c r="AN175" s="237"/>
      <c r="AO175" s="237"/>
      <c r="AP175" s="237"/>
      <c r="AQ175" s="237"/>
      <c r="AR175" s="237"/>
      <c r="AS175" s="237"/>
      <c r="AT175" s="237"/>
      <c r="AU175" s="237"/>
      <c r="AV175" s="237"/>
      <c r="AW175" s="237"/>
      <c r="AX175" s="237"/>
      <c r="AY175" s="237"/>
      <c r="AZ175" s="237"/>
      <c r="BA175" s="237"/>
      <c r="BB175" s="237"/>
      <c r="BC175" s="237"/>
      <c r="BD175" s="237"/>
      <c r="BE175" s="237"/>
      <c r="BF175" s="237"/>
      <c r="BG175" s="237"/>
      <c r="BH175" s="237"/>
    </row>
    <row r="176" spans="1:60" outlineLevel="2" x14ac:dyDescent="0.35">
      <c r="A176" s="238"/>
      <c r="B176" s="239"/>
      <c r="C176" s="393" t="s">
        <v>819</v>
      </c>
      <c r="D176" s="393"/>
      <c r="E176" s="393"/>
      <c r="F176" s="409"/>
      <c r="G176" s="393"/>
      <c r="H176" s="236"/>
      <c r="I176" s="236"/>
      <c r="J176" s="236"/>
      <c r="K176" s="236"/>
      <c r="L176" s="236"/>
      <c r="M176" s="236"/>
      <c r="N176" s="240"/>
      <c r="O176" s="240"/>
      <c r="P176" s="240"/>
      <c r="Q176" s="240"/>
      <c r="R176" s="236"/>
      <c r="S176" s="236"/>
      <c r="T176" s="236"/>
      <c r="U176" s="236"/>
      <c r="V176" s="236"/>
      <c r="W176" s="236"/>
      <c r="X176" s="236"/>
      <c r="Y176" s="236"/>
      <c r="Z176" s="237"/>
      <c r="AA176" s="237"/>
      <c r="AB176" s="237"/>
      <c r="AC176" s="237"/>
      <c r="AD176" s="237"/>
      <c r="AE176" s="237"/>
      <c r="AF176" s="237"/>
      <c r="AG176" s="237" t="s">
        <v>112</v>
      </c>
      <c r="AH176" s="237"/>
      <c r="AI176" s="237"/>
      <c r="AJ176" s="237"/>
      <c r="AK176" s="237"/>
      <c r="AL176" s="237"/>
      <c r="AM176" s="237"/>
      <c r="AN176" s="237"/>
      <c r="AO176" s="237"/>
      <c r="AP176" s="237"/>
      <c r="AQ176" s="237"/>
      <c r="AR176" s="237"/>
      <c r="AS176" s="237"/>
      <c r="AT176" s="237"/>
      <c r="AU176" s="237"/>
      <c r="AV176" s="237"/>
      <c r="AW176" s="237"/>
      <c r="AX176" s="237"/>
      <c r="AY176" s="237"/>
      <c r="AZ176" s="237"/>
      <c r="BA176" s="237"/>
      <c r="BB176" s="237"/>
      <c r="BC176" s="237"/>
      <c r="BD176" s="237"/>
      <c r="BE176" s="237"/>
      <c r="BF176" s="237"/>
      <c r="BG176" s="237"/>
      <c r="BH176" s="237"/>
    </row>
    <row r="177" spans="1:60" outlineLevel="2" x14ac:dyDescent="0.35">
      <c r="A177" s="238"/>
      <c r="B177" s="239"/>
      <c r="C177" s="241" t="s">
        <v>820</v>
      </c>
      <c r="D177" s="242"/>
      <c r="E177" s="243">
        <v>0.70920000000000005</v>
      </c>
      <c r="F177" s="410"/>
      <c r="G177" s="236"/>
      <c r="H177" s="236"/>
      <c r="I177" s="236"/>
      <c r="J177" s="236"/>
      <c r="K177" s="236"/>
      <c r="L177" s="236"/>
      <c r="M177" s="236"/>
      <c r="N177" s="240"/>
      <c r="O177" s="240"/>
      <c r="P177" s="240"/>
      <c r="Q177" s="240"/>
      <c r="R177" s="236"/>
      <c r="S177" s="236"/>
      <c r="T177" s="236"/>
      <c r="U177" s="236"/>
      <c r="V177" s="236"/>
      <c r="W177" s="236"/>
      <c r="X177" s="236"/>
      <c r="Y177" s="236"/>
      <c r="Z177" s="237"/>
      <c r="AA177" s="237"/>
      <c r="AB177" s="237"/>
      <c r="AC177" s="237"/>
      <c r="AD177" s="237"/>
      <c r="AE177" s="237"/>
      <c r="AF177" s="237"/>
      <c r="AG177" s="237" t="s">
        <v>123</v>
      </c>
      <c r="AH177" s="237">
        <v>0</v>
      </c>
      <c r="AI177" s="237"/>
      <c r="AJ177" s="237"/>
      <c r="AK177" s="237"/>
      <c r="AL177" s="237"/>
      <c r="AM177" s="237"/>
      <c r="AN177" s="237"/>
      <c r="AO177" s="237"/>
      <c r="AP177" s="237"/>
      <c r="AQ177" s="237"/>
      <c r="AR177" s="237"/>
      <c r="AS177" s="237"/>
      <c r="AT177" s="237"/>
      <c r="AU177" s="237"/>
      <c r="AV177" s="237"/>
      <c r="AW177" s="237"/>
      <c r="AX177" s="237"/>
      <c r="AY177" s="237"/>
      <c r="AZ177" s="237"/>
      <c r="BA177" s="237"/>
      <c r="BB177" s="237"/>
      <c r="BC177" s="237"/>
      <c r="BD177" s="237"/>
      <c r="BE177" s="237"/>
      <c r="BF177" s="237"/>
      <c r="BG177" s="237"/>
      <c r="BH177" s="237"/>
    </row>
    <row r="178" spans="1:60" outlineLevel="1" x14ac:dyDescent="0.35">
      <c r="A178" s="228">
        <v>55</v>
      </c>
      <c r="B178" s="229" t="s">
        <v>821</v>
      </c>
      <c r="C178" s="230" t="s">
        <v>822</v>
      </c>
      <c r="D178" s="231" t="s">
        <v>132</v>
      </c>
      <c r="E178" s="232">
        <v>13.656000000000001</v>
      </c>
      <c r="F178" s="233"/>
      <c r="G178" s="234">
        <f>ROUND(E178*F178,2)</f>
        <v>0</v>
      </c>
      <c r="H178" s="233">
        <v>148.07</v>
      </c>
      <c r="I178" s="234">
        <f>ROUND(E178*H178,2)</f>
        <v>2022.04</v>
      </c>
      <c r="J178" s="233">
        <v>127.93</v>
      </c>
      <c r="K178" s="234">
        <f>ROUND(E178*J178,2)</f>
        <v>1747.01</v>
      </c>
      <c r="L178" s="234">
        <v>21</v>
      </c>
      <c r="M178" s="234">
        <f>G178*(1+L178/100)</f>
        <v>0</v>
      </c>
      <c r="N178" s="232">
        <v>9.3000000000000005E-4</v>
      </c>
      <c r="O178" s="232">
        <f>ROUND(E178*N178,2)</f>
        <v>0.01</v>
      </c>
      <c r="P178" s="232">
        <v>0</v>
      </c>
      <c r="Q178" s="232">
        <f>ROUND(E178*P178,2)</f>
        <v>0</v>
      </c>
      <c r="R178" s="234" t="s">
        <v>121</v>
      </c>
      <c r="S178" s="234" t="s">
        <v>108</v>
      </c>
      <c r="T178" s="235" t="s">
        <v>108</v>
      </c>
      <c r="U178" s="236">
        <v>0.23499999999999999</v>
      </c>
      <c r="V178" s="236">
        <f>ROUND(E178*U178,2)</f>
        <v>3.21</v>
      </c>
      <c r="W178" s="236"/>
      <c r="X178" s="236" t="s">
        <v>109</v>
      </c>
      <c r="Y178" s="236" t="s">
        <v>110</v>
      </c>
      <c r="Z178" s="237"/>
      <c r="AA178" s="237"/>
      <c r="AB178" s="237"/>
      <c r="AC178" s="237"/>
      <c r="AD178" s="237"/>
      <c r="AE178" s="237"/>
      <c r="AF178" s="237"/>
      <c r="AG178" s="237" t="s">
        <v>111</v>
      </c>
      <c r="AH178" s="237"/>
      <c r="AI178" s="237"/>
      <c r="AJ178" s="237"/>
      <c r="AK178" s="237"/>
      <c r="AL178" s="237"/>
      <c r="AM178" s="237"/>
      <c r="AN178" s="237"/>
      <c r="AO178" s="237"/>
      <c r="AP178" s="237"/>
      <c r="AQ178" s="237"/>
      <c r="AR178" s="237"/>
      <c r="AS178" s="237"/>
      <c r="AT178" s="237"/>
      <c r="AU178" s="237"/>
      <c r="AV178" s="237"/>
      <c r="AW178" s="237"/>
      <c r="AX178" s="237"/>
      <c r="AY178" s="237"/>
      <c r="AZ178" s="237"/>
      <c r="BA178" s="237"/>
      <c r="BB178" s="237"/>
      <c r="BC178" s="237"/>
      <c r="BD178" s="237"/>
      <c r="BE178" s="237"/>
      <c r="BF178" s="237"/>
      <c r="BG178" s="237"/>
      <c r="BH178" s="237"/>
    </row>
    <row r="179" spans="1:60" outlineLevel="2" x14ac:dyDescent="0.35">
      <c r="A179" s="238"/>
      <c r="B179" s="239"/>
      <c r="C179" s="393" t="s">
        <v>823</v>
      </c>
      <c r="D179" s="393"/>
      <c r="E179" s="393"/>
      <c r="F179" s="409"/>
      <c r="G179" s="393"/>
      <c r="H179" s="236"/>
      <c r="I179" s="236"/>
      <c r="J179" s="236"/>
      <c r="K179" s="236"/>
      <c r="L179" s="236"/>
      <c r="M179" s="236"/>
      <c r="N179" s="240"/>
      <c r="O179" s="240"/>
      <c r="P179" s="240"/>
      <c r="Q179" s="240"/>
      <c r="R179" s="236"/>
      <c r="S179" s="236"/>
      <c r="T179" s="236"/>
      <c r="U179" s="236"/>
      <c r="V179" s="236"/>
      <c r="W179" s="236"/>
      <c r="X179" s="236"/>
      <c r="Y179" s="236"/>
      <c r="Z179" s="237"/>
      <c r="AA179" s="237"/>
      <c r="AB179" s="237"/>
      <c r="AC179" s="237"/>
      <c r="AD179" s="237"/>
      <c r="AE179" s="237"/>
      <c r="AF179" s="237"/>
      <c r="AG179" s="237" t="s">
        <v>112</v>
      </c>
      <c r="AH179" s="237"/>
      <c r="AI179" s="237"/>
      <c r="AJ179" s="237"/>
      <c r="AK179" s="237"/>
      <c r="AL179" s="237"/>
      <c r="AM179" s="237"/>
      <c r="AN179" s="237"/>
      <c r="AO179" s="237"/>
      <c r="AP179" s="237"/>
      <c r="AQ179" s="237"/>
      <c r="AR179" s="237"/>
      <c r="AS179" s="237"/>
      <c r="AT179" s="237"/>
      <c r="AU179" s="237"/>
      <c r="AV179" s="237"/>
      <c r="AW179" s="237"/>
      <c r="AX179" s="237"/>
      <c r="AY179" s="237"/>
      <c r="AZ179" s="237"/>
      <c r="BA179" s="237"/>
      <c r="BB179" s="237"/>
      <c r="BC179" s="237"/>
      <c r="BD179" s="237"/>
      <c r="BE179" s="237"/>
      <c r="BF179" s="237"/>
      <c r="BG179" s="237"/>
      <c r="BH179" s="237"/>
    </row>
    <row r="180" spans="1:60" outlineLevel="2" x14ac:dyDescent="0.35">
      <c r="A180" s="238"/>
      <c r="B180" s="239"/>
      <c r="C180" s="241" t="s">
        <v>824</v>
      </c>
      <c r="D180" s="242"/>
      <c r="E180" s="243">
        <v>13.656000000000001</v>
      </c>
      <c r="F180" s="410"/>
      <c r="G180" s="236"/>
      <c r="H180" s="236"/>
      <c r="I180" s="236"/>
      <c r="J180" s="236"/>
      <c r="K180" s="236"/>
      <c r="L180" s="236"/>
      <c r="M180" s="236"/>
      <c r="N180" s="240"/>
      <c r="O180" s="240"/>
      <c r="P180" s="240"/>
      <c r="Q180" s="240"/>
      <c r="R180" s="236"/>
      <c r="S180" s="236"/>
      <c r="T180" s="236"/>
      <c r="U180" s="236"/>
      <c r="V180" s="236"/>
      <c r="W180" s="236"/>
      <c r="X180" s="236"/>
      <c r="Y180" s="236"/>
      <c r="Z180" s="237"/>
      <c r="AA180" s="237"/>
      <c r="AB180" s="237"/>
      <c r="AC180" s="237"/>
      <c r="AD180" s="237"/>
      <c r="AE180" s="237"/>
      <c r="AF180" s="237"/>
      <c r="AG180" s="237" t="s">
        <v>123</v>
      </c>
      <c r="AH180" s="237">
        <v>0</v>
      </c>
      <c r="AI180" s="237"/>
      <c r="AJ180" s="237"/>
      <c r="AK180" s="237"/>
      <c r="AL180" s="237"/>
      <c r="AM180" s="237"/>
      <c r="AN180" s="237"/>
      <c r="AO180" s="237"/>
      <c r="AP180" s="237"/>
      <c r="AQ180" s="237"/>
      <c r="AR180" s="237"/>
      <c r="AS180" s="237"/>
      <c r="AT180" s="237"/>
      <c r="AU180" s="237"/>
      <c r="AV180" s="237"/>
      <c r="AW180" s="237"/>
      <c r="AX180" s="237"/>
      <c r="AY180" s="237"/>
      <c r="AZ180" s="237"/>
      <c r="BA180" s="237"/>
      <c r="BB180" s="237"/>
      <c r="BC180" s="237"/>
      <c r="BD180" s="237"/>
      <c r="BE180" s="237"/>
      <c r="BF180" s="237"/>
      <c r="BG180" s="237"/>
      <c r="BH180" s="237"/>
    </row>
    <row r="181" spans="1:60" ht="20.25" outlineLevel="1" x14ac:dyDescent="0.35">
      <c r="A181" s="228">
        <v>56</v>
      </c>
      <c r="B181" s="229" t="s">
        <v>825</v>
      </c>
      <c r="C181" s="230" t="s">
        <v>826</v>
      </c>
      <c r="D181" s="231" t="s">
        <v>132</v>
      </c>
      <c r="E181" s="232">
        <v>321.39999999999998</v>
      </c>
      <c r="F181" s="233"/>
      <c r="G181" s="234">
        <f>ROUND(E181*F181,2)</f>
        <v>0</v>
      </c>
      <c r="H181" s="233">
        <v>1868.4</v>
      </c>
      <c r="I181" s="234">
        <f>ROUND(E181*H181,2)</f>
        <v>600503.76</v>
      </c>
      <c r="J181" s="233">
        <v>461.6</v>
      </c>
      <c r="K181" s="234">
        <f>ROUND(E181*J181,2)</f>
        <v>148358.24</v>
      </c>
      <c r="L181" s="234">
        <v>21</v>
      </c>
      <c r="M181" s="234">
        <f>G181*(1+L181/100)</f>
        <v>0</v>
      </c>
      <c r="N181" s="232">
        <v>0.42838999999999999</v>
      </c>
      <c r="O181" s="232">
        <f>ROUND(E181*N181,2)</f>
        <v>137.68</v>
      </c>
      <c r="P181" s="232">
        <v>0</v>
      </c>
      <c r="Q181" s="232">
        <f>ROUND(E181*P181,2)</f>
        <v>0</v>
      </c>
      <c r="R181" s="234" t="s">
        <v>561</v>
      </c>
      <c r="S181" s="234" t="s">
        <v>108</v>
      </c>
      <c r="T181" s="235" t="s">
        <v>108</v>
      </c>
      <c r="U181" s="236">
        <v>0.44467000000000001</v>
      </c>
      <c r="V181" s="236">
        <f>ROUND(E181*U181,2)</f>
        <v>142.91999999999999</v>
      </c>
      <c r="W181" s="236"/>
      <c r="X181" s="236" t="s">
        <v>175</v>
      </c>
      <c r="Y181" s="236" t="s">
        <v>110</v>
      </c>
      <c r="Z181" s="237"/>
      <c r="AA181" s="237"/>
      <c r="AB181" s="237"/>
      <c r="AC181" s="237"/>
      <c r="AD181" s="237"/>
      <c r="AE181" s="237"/>
      <c r="AF181" s="237"/>
      <c r="AG181" s="237" t="s">
        <v>176</v>
      </c>
      <c r="AH181" s="237"/>
      <c r="AI181" s="237"/>
      <c r="AJ181" s="237"/>
      <c r="AK181" s="237"/>
      <c r="AL181" s="237"/>
      <c r="AM181" s="237"/>
      <c r="AN181" s="237"/>
      <c r="AO181" s="237"/>
      <c r="AP181" s="237"/>
      <c r="AQ181" s="237"/>
      <c r="AR181" s="237"/>
      <c r="AS181" s="237"/>
      <c r="AT181" s="237"/>
      <c r="AU181" s="237"/>
      <c r="AV181" s="237"/>
      <c r="AW181" s="237"/>
      <c r="AX181" s="237"/>
      <c r="AY181" s="237"/>
      <c r="AZ181" s="237"/>
      <c r="BA181" s="237"/>
      <c r="BB181" s="237"/>
      <c r="BC181" s="237"/>
      <c r="BD181" s="237"/>
      <c r="BE181" s="237"/>
      <c r="BF181" s="237"/>
      <c r="BG181" s="237"/>
      <c r="BH181" s="237"/>
    </row>
    <row r="182" spans="1:60" ht="12.75" customHeight="1" outlineLevel="2" x14ac:dyDescent="0.35">
      <c r="A182" s="238"/>
      <c r="B182" s="239"/>
      <c r="C182" s="393" t="s">
        <v>827</v>
      </c>
      <c r="D182" s="393"/>
      <c r="E182" s="393"/>
      <c r="F182" s="409"/>
      <c r="G182" s="393"/>
      <c r="H182" s="236"/>
      <c r="I182" s="236"/>
      <c r="J182" s="236"/>
      <c r="K182" s="236"/>
      <c r="L182" s="236"/>
      <c r="M182" s="236"/>
      <c r="N182" s="240"/>
      <c r="O182" s="240"/>
      <c r="P182" s="240"/>
      <c r="Q182" s="240"/>
      <c r="R182" s="236"/>
      <c r="S182" s="236"/>
      <c r="T182" s="236"/>
      <c r="U182" s="236"/>
      <c r="V182" s="236"/>
      <c r="W182" s="236"/>
      <c r="X182" s="236"/>
      <c r="Y182" s="236"/>
      <c r="Z182" s="237"/>
      <c r="AA182" s="237"/>
      <c r="AB182" s="237"/>
      <c r="AC182" s="237"/>
      <c r="AD182" s="237"/>
      <c r="AE182" s="237"/>
      <c r="AF182" s="237"/>
      <c r="AG182" s="237" t="s">
        <v>112</v>
      </c>
      <c r="AH182" s="237"/>
      <c r="AI182" s="237"/>
      <c r="AJ182" s="237"/>
      <c r="AK182" s="237"/>
      <c r="AL182" s="237"/>
      <c r="AM182" s="237"/>
      <c r="AN182" s="237"/>
      <c r="AO182" s="237"/>
      <c r="AP182" s="237"/>
      <c r="AQ182" s="237"/>
      <c r="AR182" s="237"/>
      <c r="AS182" s="237"/>
      <c r="AT182" s="237"/>
      <c r="AU182" s="237"/>
      <c r="AV182" s="237"/>
      <c r="AW182" s="237"/>
      <c r="AX182" s="237"/>
      <c r="AY182" s="237"/>
      <c r="AZ182" s="237"/>
      <c r="BA182" s="237"/>
      <c r="BB182" s="237"/>
      <c r="BC182" s="237"/>
      <c r="BD182" s="237"/>
      <c r="BE182" s="237"/>
      <c r="BF182" s="237"/>
      <c r="BG182" s="237"/>
      <c r="BH182" s="237"/>
    </row>
    <row r="183" spans="1:60" outlineLevel="2" x14ac:dyDescent="0.35">
      <c r="A183" s="238"/>
      <c r="B183" s="239"/>
      <c r="C183" s="241" t="s">
        <v>828</v>
      </c>
      <c r="D183" s="242"/>
      <c r="E183" s="243">
        <v>321.39999999999998</v>
      </c>
      <c r="F183" s="410"/>
      <c r="G183" s="236"/>
      <c r="H183" s="236"/>
      <c r="I183" s="236"/>
      <c r="J183" s="236"/>
      <c r="K183" s="236"/>
      <c r="L183" s="236"/>
      <c r="M183" s="236"/>
      <c r="N183" s="240"/>
      <c r="O183" s="240"/>
      <c r="P183" s="240"/>
      <c r="Q183" s="240"/>
      <c r="R183" s="236"/>
      <c r="S183" s="236"/>
      <c r="T183" s="236"/>
      <c r="U183" s="236"/>
      <c r="V183" s="236"/>
      <c r="W183" s="236"/>
      <c r="X183" s="236"/>
      <c r="Y183" s="236"/>
      <c r="Z183" s="237"/>
      <c r="AA183" s="237"/>
      <c r="AB183" s="237"/>
      <c r="AC183" s="237"/>
      <c r="AD183" s="237"/>
      <c r="AE183" s="237"/>
      <c r="AF183" s="237"/>
      <c r="AG183" s="237" t="s">
        <v>123</v>
      </c>
      <c r="AH183" s="237">
        <v>0</v>
      </c>
      <c r="AI183" s="237"/>
      <c r="AJ183" s="237"/>
      <c r="AK183" s="237"/>
      <c r="AL183" s="237"/>
      <c r="AM183" s="237"/>
      <c r="AN183" s="237"/>
      <c r="AO183" s="237"/>
      <c r="AP183" s="237"/>
      <c r="AQ183" s="237"/>
      <c r="AR183" s="237"/>
      <c r="AS183" s="237"/>
      <c r="AT183" s="237"/>
      <c r="AU183" s="237"/>
      <c r="AV183" s="237"/>
      <c r="AW183" s="237"/>
      <c r="AX183" s="237"/>
      <c r="AY183" s="237"/>
      <c r="AZ183" s="237"/>
      <c r="BA183" s="237"/>
      <c r="BB183" s="237"/>
      <c r="BC183" s="237"/>
      <c r="BD183" s="237"/>
      <c r="BE183" s="237"/>
      <c r="BF183" s="237"/>
      <c r="BG183" s="237"/>
      <c r="BH183" s="237"/>
    </row>
    <row r="184" spans="1:60" outlineLevel="1" x14ac:dyDescent="0.35">
      <c r="A184" s="228">
        <v>57</v>
      </c>
      <c r="B184" s="229" t="s">
        <v>699</v>
      </c>
      <c r="C184" s="230" t="s">
        <v>700</v>
      </c>
      <c r="D184" s="231" t="s">
        <v>106</v>
      </c>
      <c r="E184" s="232">
        <v>1</v>
      </c>
      <c r="F184" s="233"/>
      <c r="G184" s="234">
        <f>ROUND(E184*F184,2)</f>
        <v>0</v>
      </c>
      <c r="H184" s="233">
        <v>17117.810000000001</v>
      </c>
      <c r="I184" s="234">
        <f>ROUND(E184*H184,2)</f>
        <v>17117.810000000001</v>
      </c>
      <c r="J184" s="233">
        <v>22764.3</v>
      </c>
      <c r="K184" s="234">
        <f>ROUND(E184*J184,2)</f>
        <v>22764.3</v>
      </c>
      <c r="L184" s="234">
        <v>21</v>
      </c>
      <c r="M184" s="234">
        <f>G184*(1+L184/100)</f>
        <v>0</v>
      </c>
      <c r="N184" s="232">
        <v>3.0194999999999999</v>
      </c>
      <c r="O184" s="232">
        <f>ROUND(E184*N184,2)</f>
        <v>3.02</v>
      </c>
      <c r="P184" s="232">
        <v>0</v>
      </c>
      <c r="Q184" s="232">
        <f>ROUND(E184*P184,2)</f>
        <v>0</v>
      </c>
      <c r="R184" s="234" t="s">
        <v>561</v>
      </c>
      <c r="S184" s="234" t="s">
        <v>108</v>
      </c>
      <c r="T184" s="235" t="s">
        <v>179</v>
      </c>
      <c r="U184" s="236">
        <v>39.45243</v>
      </c>
      <c r="V184" s="236">
        <f>ROUND(E184*U184,2)</f>
        <v>39.450000000000003</v>
      </c>
      <c r="W184" s="236"/>
      <c r="X184" s="236" t="s">
        <v>175</v>
      </c>
      <c r="Y184" s="236" t="s">
        <v>110</v>
      </c>
      <c r="Z184" s="237"/>
      <c r="AA184" s="237"/>
      <c r="AB184" s="237"/>
      <c r="AC184" s="237"/>
      <c r="AD184" s="237"/>
      <c r="AE184" s="237"/>
      <c r="AF184" s="237"/>
      <c r="AG184" s="237" t="s">
        <v>176</v>
      </c>
      <c r="AH184" s="237"/>
      <c r="AI184" s="237"/>
      <c r="AJ184" s="237"/>
      <c r="AK184" s="237"/>
      <c r="AL184" s="237"/>
      <c r="AM184" s="237"/>
      <c r="AN184" s="237"/>
      <c r="AO184" s="237"/>
      <c r="AP184" s="237"/>
      <c r="AQ184" s="237"/>
      <c r="AR184" s="237"/>
      <c r="AS184" s="237"/>
      <c r="AT184" s="237"/>
      <c r="AU184" s="237"/>
      <c r="AV184" s="237"/>
      <c r="AW184" s="237"/>
      <c r="AX184" s="237"/>
      <c r="AY184" s="237"/>
      <c r="AZ184" s="237"/>
      <c r="BA184" s="237"/>
      <c r="BB184" s="237"/>
      <c r="BC184" s="237"/>
      <c r="BD184" s="237"/>
      <c r="BE184" s="237"/>
      <c r="BF184" s="237"/>
      <c r="BG184" s="237"/>
      <c r="BH184" s="237"/>
    </row>
    <row r="185" spans="1:60" outlineLevel="2" x14ac:dyDescent="0.35">
      <c r="A185" s="238"/>
      <c r="B185" s="239"/>
      <c r="C185" s="393" t="s">
        <v>701</v>
      </c>
      <c r="D185" s="393"/>
      <c r="E185" s="393"/>
      <c r="F185" s="409"/>
      <c r="G185" s="393"/>
      <c r="H185" s="236"/>
      <c r="I185" s="236"/>
      <c r="J185" s="236"/>
      <c r="K185" s="236"/>
      <c r="L185" s="236"/>
      <c r="M185" s="236"/>
      <c r="N185" s="240"/>
      <c r="O185" s="240"/>
      <c r="P185" s="240"/>
      <c r="Q185" s="240"/>
      <c r="R185" s="236"/>
      <c r="S185" s="236"/>
      <c r="T185" s="236"/>
      <c r="U185" s="236"/>
      <c r="V185" s="236"/>
      <c r="W185" s="236"/>
      <c r="X185" s="236"/>
      <c r="Y185" s="236"/>
      <c r="Z185" s="237"/>
      <c r="AA185" s="237"/>
      <c r="AB185" s="237"/>
      <c r="AC185" s="237"/>
      <c r="AD185" s="237"/>
      <c r="AE185" s="237"/>
      <c r="AF185" s="237"/>
      <c r="AG185" s="237" t="s">
        <v>112</v>
      </c>
      <c r="AH185" s="237"/>
      <c r="AI185" s="237"/>
      <c r="AJ185" s="237"/>
      <c r="AK185" s="237"/>
      <c r="AL185" s="237"/>
      <c r="AM185" s="237"/>
      <c r="AN185" s="237"/>
      <c r="AO185" s="237"/>
      <c r="AP185" s="237"/>
      <c r="AQ185" s="237"/>
      <c r="AR185" s="237"/>
      <c r="AS185" s="237"/>
      <c r="AT185" s="237"/>
      <c r="AU185" s="237"/>
      <c r="AV185" s="237"/>
      <c r="AW185" s="237"/>
      <c r="AX185" s="237"/>
      <c r="AY185" s="237"/>
      <c r="AZ185" s="237"/>
      <c r="BA185" s="237"/>
      <c r="BB185" s="237"/>
      <c r="BC185" s="237"/>
      <c r="BD185" s="237"/>
      <c r="BE185" s="237"/>
      <c r="BF185" s="237"/>
      <c r="BG185" s="237"/>
      <c r="BH185" s="237"/>
    </row>
    <row r="186" spans="1:60" ht="13.15" x14ac:dyDescent="0.35">
      <c r="A186" s="252" t="s">
        <v>104</v>
      </c>
      <c r="B186" s="221" t="s">
        <v>39</v>
      </c>
      <c r="C186" s="222" t="s">
        <v>40</v>
      </c>
      <c r="D186" s="223"/>
      <c r="E186" s="224"/>
      <c r="F186" s="408"/>
      <c r="G186" s="225">
        <f>SUMIF(AG187:AG261,"&lt;&gt;NOR",G187:G261)</f>
        <v>0</v>
      </c>
      <c r="H186" s="225"/>
      <c r="I186" s="225">
        <f>SUM(I187:I261)</f>
        <v>1194078.02</v>
      </c>
      <c r="J186" s="225"/>
      <c r="K186" s="225">
        <f>SUM(K187:K261)</f>
        <v>2109567.96</v>
      </c>
      <c r="L186" s="225"/>
      <c r="M186" s="225">
        <f>SUM(M187:M261)</f>
        <v>0</v>
      </c>
      <c r="N186" s="224"/>
      <c r="O186" s="224">
        <f>SUM(O187:O261)</f>
        <v>257.41000000000003</v>
      </c>
      <c r="P186" s="224"/>
      <c r="Q186" s="224">
        <f>SUM(Q187:Q261)</f>
        <v>0</v>
      </c>
      <c r="R186" s="225"/>
      <c r="S186" s="225"/>
      <c r="T186" s="226"/>
      <c r="U186" s="227"/>
      <c r="V186" s="227">
        <f>SUM(V187:V261)</f>
        <v>1668.7700000000002</v>
      </c>
      <c r="W186" s="227"/>
      <c r="X186" s="227"/>
      <c r="Y186" s="227"/>
      <c r="AG186" t="s">
        <v>105</v>
      </c>
    </row>
    <row r="187" spans="1:60" ht="20.25" outlineLevel="1" x14ac:dyDescent="0.35">
      <c r="A187" s="228">
        <v>58</v>
      </c>
      <c r="B187" s="229" t="s">
        <v>829</v>
      </c>
      <c r="C187" s="230" t="s">
        <v>830</v>
      </c>
      <c r="D187" s="231" t="s">
        <v>132</v>
      </c>
      <c r="E187" s="232">
        <v>447.73250000000002</v>
      </c>
      <c r="F187" s="233"/>
      <c r="G187" s="234">
        <f>ROUND(E187*F187,2)</f>
        <v>0</v>
      </c>
      <c r="H187" s="233">
        <v>110.33</v>
      </c>
      <c r="I187" s="234">
        <f>ROUND(E187*H187,2)</f>
        <v>49398.33</v>
      </c>
      <c r="J187" s="233">
        <v>482.67</v>
      </c>
      <c r="K187" s="234">
        <f>ROUND(E187*J187,2)</f>
        <v>216107.05</v>
      </c>
      <c r="L187" s="234">
        <v>21</v>
      </c>
      <c r="M187" s="234">
        <f>G187*(1+L187/100)</f>
        <v>0</v>
      </c>
      <c r="N187" s="232">
        <v>5.1229999999999998E-2</v>
      </c>
      <c r="O187" s="232">
        <f>ROUND(E187*N187,2)</f>
        <v>22.94</v>
      </c>
      <c r="P187" s="232">
        <v>0</v>
      </c>
      <c r="Q187" s="232">
        <f>ROUND(E187*P187,2)</f>
        <v>0</v>
      </c>
      <c r="R187" s="234" t="s">
        <v>121</v>
      </c>
      <c r="S187" s="234" t="s">
        <v>108</v>
      </c>
      <c r="T187" s="235" t="s">
        <v>108</v>
      </c>
      <c r="U187" s="236">
        <v>0.90800000000000003</v>
      </c>
      <c r="V187" s="236">
        <f>ROUND(E187*U187,2)</f>
        <v>406.54</v>
      </c>
      <c r="W187" s="236"/>
      <c r="X187" s="236" t="s">
        <v>109</v>
      </c>
      <c r="Y187" s="236" t="s">
        <v>110</v>
      </c>
      <c r="Z187" s="237"/>
      <c r="AA187" s="237"/>
      <c r="AB187" s="237"/>
      <c r="AC187" s="237"/>
      <c r="AD187" s="237"/>
      <c r="AE187" s="237"/>
      <c r="AF187" s="237"/>
      <c r="AG187" s="237" t="s">
        <v>111</v>
      </c>
      <c r="AH187" s="237"/>
      <c r="AI187" s="237"/>
      <c r="AJ187" s="237"/>
      <c r="AK187" s="237"/>
      <c r="AL187" s="237"/>
      <c r="AM187" s="237"/>
      <c r="AN187" s="237"/>
      <c r="AO187" s="237"/>
      <c r="AP187" s="237"/>
      <c r="AQ187" s="237"/>
      <c r="AR187" s="237"/>
      <c r="AS187" s="237"/>
      <c r="AT187" s="237"/>
      <c r="AU187" s="237"/>
      <c r="AV187" s="237"/>
      <c r="AW187" s="237"/>
      <c r="AX187" s="237"/>
      <c r="AY187" s="237"/>
      <c r="AZ187" s="237"/>
      <c r="BA187" s="237"/>
      <c r="BB187" s="237"/>
      <c r="BC187" s="237"/>
      <c r="BD187" s="237"/>
      <c r="BE187" s="237"/>
      <c r="BF187" s="237"/>
      <c r="BG187" s="237"/>
      <c r="BH187" s="237"/>
    </row>
    <row r="188" spans="1:60" outlineLevel="2" x14ac:dyDescent="0.35">
      <c r="A188" s="238"/>
      <c r="B188" s="239"/>
      <c r="C188" s="393" t="s">
        <v>831</v>
      </c>
      <c r="D188" s="393"/>
      <c r="E188" s="393"/>
      <c r="F188" s="409"/>
      <c r="G188" s="393"/>
      <c r="H188" s="236"/>
      <c r="I188" s="236"/>
      <c r="J188" s="236"/>
      <c r="K188" s="236"/>
      <c r="L188" s="236"/>
      <c r="M188" s="236"/>
      <c r="N188" s="240"/>
      <c r="O188" s="240"/>
      <c r="P188" s="240"/>
      <c r="Q188" s="240"/>
      <c r="R188" s="236"/>
      <c r="S188" s="236"/>
      <c r="T188" s="236"/>
      <c r="U188" s="236"/>
      <c r="V188" s="236"/>
      <c r="W188" s="236"/>
      <c r="X188" s="236"/>
      <c r="Y188" s="236"/>
      <c r="Z188" s="237"/>
      <c r="AA188" s="237"/>
      <c r="AB188" s="237"/>
      <c r="AC188" s="237"/>
      <c r="AD188" s="237"/>
      <c r="AE188" s="237"/>
      <c r="AF188" s="237"/>
      <c r="AG188" s="237" t="s">
        <v>112</v>
      </c>
      <c r="AH188" s="237"/>
      <c r="AI188" s="237"/>
      <c r="AJ188" s="237"/>
      <c r="AK188" s="237"/>
      <c r="AL188" s="237"/>
      <c r="AM188" s="237"/>
      <c r="AN188" s="237"/>
      <c r="AO188" s="237"/>
      <c r="AP188" s="237"/>
      <c r="AQ188" s="237"/>
      <c r="AR188" s="237"/>
      <c r="AS188" s="237"/>
      <c r="AT188" s="237"/>
      <c r="AU188" s="237"/>
      <c r="AV188" s="237"/>
      <c r="AW188" s="237"/>
      <c r="AX188" s="237"/>
      <c r="AY188" s="237"/>
      <c r="AZ188" s="237"/>
      <c r="BA188" s="237"/>
      <c r="BB188" s="237"/>
      <c r="BC188" s="237"/>
      <c r="BD188" s="237"/>
      <c r="BE188" s="237"/>
      <c r="BF188" s="237"/>
      <c r="BG188" s="237"/>
      <c r="BH188" s="237"/>
    </row>
    <row r="189" spans="1:60" outlineLevel="2" x14ac:dyDescent="0.35">
      <c r="A189" s="238"/>
      <c r="B189" s="239"/>
      <c r="C189" s="241" t="s">
        <v>1279</v>
      </c>
      <c r="D189" s="242"/>
      <c r="E189" s="243">
        <v>66.839500000000001</v>
      </c>
      <c r="F189" s="410"/>
      <c r="G189" s="236"/>
      <c r="H189" s="236"/>
      <c r="I189" s="236"/>
      <c r="J189" s="236"/>
      <c r="K189" s="236"/>
      <c r="L189" s="236"/>
      <c r="M189" s="236"/>
      <c r="N189" s="240"/>
      <c r="O189" s="240"/>
      <c r="P189" s="240"/>
      <c r="Q189" s="240"/>
      <c r="R189" s="236"/>
      <c r="S189" s="236"/>
      <c r="T189" s="236"/>
      <c r="U189" s="236"/>
      <c r="V189" s="236"/>
      <c r="W189" s="236"/>
      <c r="X189" s="236"/>
      <c r="Y189" s="236"/>
      <c r="Z189" s="237"/>
      <c r="AA189" s="237"/>
      <c r="AB189" s="237"/>
      <c r="AC189" s="237"/>
      <c r="AD189" s="237"/>
      <c r="AE189" s="237"/>
      <c r="AF189" s="237"/>
      <c r="AG189" s="237" t="s">
        <v>123</v>
      </c>
      <c r="AH189" s="237">
        <v>0</v>
      </c>
      <c r="AI189" s="237"/>
      <c r="AJ189" s="237"/>
      <c r="AK189" s="237"/>
      <c r="AL189" s="237"/>
      <c r="AM189" s="237"/>
      <c r="AN189" s="237"/>
      <c r="AO189" s="237"/>
      <c r="AP189" s="237"/>
      <c r="AQ189" s="237"/>
      <c r="AR189" s="237"/>
      <c r="AS189" s="237"/>
      <c r="AT189" s="237"/>
      <c r="AU189" s="237"/>
      <c r="AV189" s="237"/>
      <c r="AW189" s="237"/>
      <c r="AX189" s="237"/>
      <c r="AY189" s="237"/>
      <c r="AZ189" s="237"/>
      <c r="BA189" s="237"/>
      <c r="BB189" s="237"/>
      <c r="BC189" s="237"/>
      <c r="BD189" s="237"/>
      <c r="BE189" s="237"/>
      <c r="BF189" s="237"/>
      <c r="BG189" s="237"/>
      <c r="BH189" s="237"/>
    </row>
    <row r="190" spans="1:60" outlineLevel="3" x14ac:dyDescent="0.35">
      <c r="A190" s="238"/>
      <c r="B190" s="239"/>
      <c r="C190" s="241" t="s">
        <v>1280</v>
      </c>
      <c r="D190" s="242"/>
      <c r="E190" s="243">
        <v>380.89299999999997</v>
      </c>
      <c r="F190" s="410"/>
      <c r="G190" s="236"/>
      <c r="H190" s="236"/>
      <c r="I190" s="236"/>
      <c r="J190" s="236"/>
      <c r="K190" s="236"/>
      <c r="L190" s="236"/>
      <c r="M190" s="236"/>
      <c r="N190" s="240"/>
      <c r="O190" s="240"/>
      <c r="P190" s="240"/>
      <c r="Q190" s="240"/>
      <c r="R190" s="236"/>
      <c r="S190" s="236"/>
      <c r="T190" s="236"/>
      <c r="U190" s="236"/>
      <c r="V190" s="236"/>
      <c r="W190" s="236"/>
      <c r="X190" s="236"/>
      <c r="Y190" s="236"/>
      <c r="Z190" s="237"/>
      <c r="AA190" s="237"/>
      <c r="AB190" s="237"/>
      <c r="AC190" s="237"/>
      <c r="AD190" s="237"/>
      <c r="AE190" s="237"/>
      <c r="AF190" s="237"/>
      <c r="AG190" s="237" t="s">
        <v>123</v>
      </c>
      <c r="AH190" s="237">
        <v>0</v>
      </c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237"/>
      <c r="AX190" s="237"/>
      <c r="AY190" s="237"/>
      <c r="AZ190" s="237"/>
      <c r="BA190" s="237"/>
      <c r="BB190" s="237"/>
      <c r="BC190" s="237"/>
      <c r="BD190" s="237"/>
      <c r="BE190" s="237"/>
      <c r="BF190" s="237"/>
      <c r="BG190" s="237"/>
      <c r="BH190" s="237"/>
    </row>
    <row r="191" spans="1:60" outlineLevel="1" x14ac:dyDescent="0.35">
      <c r="A191" s="228">
        <v>59</v>
      </c>
      <c r="B191" s="229" t="s">
        <v>832</v>
      </c>
      <c r="C191" s="230" t="s">
        <v>833</v>
      </c>
      <c r="D191" s="231" t="s">
        <v>132</v>
      </c>
      <c r="E191" s="232">
        <v>144.64179999999999</v>
      </c>
      <c r="F191" s="233"/>
      <c r="G191" s="234">
        <f>ROUND(E191*F191,2)</f>
        <v>0</v>
      </c>
      <c r="H191" s="233">
        <v>57.92</v>
      </c>
      <c r="I191" s="234">
        <f>ROUND(E191*H191,2)</f>
        <v>8377.65</v>
      </c>
      <c r="J191" s="233">
        <v>322.58</v>
      </c>
      <c r="K191" s="234">
        <f>ROUND(E191*J191,2)</f>
        <v>46658.55</v>
      </c>
      <c r="L191" s="234">
        <v>21</v>
      </c>
      <c r="M191" s="234">
        <f>G191*(1+L191/100)</f>
        <v>0</v>
      </c>
      <c r="N191" s="232">
        <v>4.4139999999999999E-2</v>
      </c>
      <c r="O191" s="232">
        <f>ROUND(E191*N191,2)</f>
        <v>6.38</v>
      </c>
      <c r="P191" s="232">
        <v>0</v>
      </c>
      <c r="Q191" s="232">
        <f>ROUND(E191*P191,2)</f>
        <v>0</v>
      </c>
      <c r="R191" s="234" t="s">
        <v>121</v>
      </c>
      <c r="S191" s="234" t="s">
        <v>108</v>
      </c>
      <c r="T191" s="235" t="s">
        <v>108</v>
      </c>
      <c r="U191" s="236">
        <v>0.6</v>
      </c>
      <c r="V191" s="236">
        <f>ROUND(E191*U191,2)</f>
        <v>86.79</v>
      </c>
      <c r="W191" s="236"/>
      <c r="X191" s="236" t="s">
        <v>109</v>
      </c>
      <c r="Y191" s="236" t="s">
        <v>110</v>
      </c>
      <c r="Z191" s="237"/>
      <c r="AA191" s="237"/>
      <c r="AB191" s="237"/>
      <c r="AC191" s="237"/>
      <c r="AD191" s="237"/>
      <c r="AE191" s="237"/>
      <c r="AF191" s="237"/>
      <c r="AG191" s="237" t="s">
        <v>111</v>
      </c>
      <c r="AH191" s="237"/>
      <c r="AI191" s="237"/>
      <c r="AJ191" s="237"/>
      <c r="AK191" s="237"/>
      <c r="AL191" s="237"/>
      <c r="AM191" s="237"/>
      <c r="AN191" s="237"/>
      <c r="AO191" s="237"/>
      <c r="AP191" s="237"/>
      <c r="AQ191" s="237"/>
      <c r="AR191" s="237"/>
      <c r="AS191" s="237"/>
      <c r="AT191" s="237"/>
      <c r="AU191" s="237"/>
      <c r="AV191" s="237"/>
      <c r="AW191" s="237"/>
      <c r="AX191" s="237"/>
      <c r="AY191" s="237"/>
      <c r="AZ191" s="237"/>
      <c r="BA191" s="237"/>
      <c r="BB191" s="237"/>
      <c r="BC191" s="237"/>
      <c r="BD191" s="237"/>
      <c r="BE191" s="237"/>
      <c r="BF191" s="237"/>
      <c r="BG191" s="237"/>
      <c r="BH191" s="237"/>
    </row>
    <row r="192" spans="1:60" outlineLevel="2" x14ac:dyDescent="0.35">
      <c r="A192" s="238"/>
      <c r="B192" s="239"/>
      <c r="C192" s="241" t="s">
        <v>1281</v>
      </c>
      <c r="D192" s="242"/>
      <c r="E192" s="243">
        <v>144.64179999999999</v>
      </c>
      <c r="F192" s="410"/>
      <c r="G192" s="236"/>
      <c r="H192" s="236"/>
      <c r="I192" s="236"/>
      <c r="J192" s="236"/>
      <c r="K192" s="236"/>
      <c r="L192" s="236"/>
      <c r="M192" s="236"/>
      <c r="N192" s="240"/>
      <c r="O192" s="240"/>
      <c r="P192" s="240"/>
      <c r="Q192" s="240"/>
      <c r="R192" s="236"/>
      <c r="S192" s="236"/>
      <c r="T192" s="236"/>
      <c r="U192" s="236"/>
      <c r="V192" s="236"/>
      <c r="W192" s="236"/>
      <c r="X192" s="236"/>
      <c r="Y192" s="236"/>
      <c r="Z192" s="237"/>
      <c r="AA192" s="237"/>
      <c r="AB192" s="237"/>
      <c r="AC192" s="237"/>
      <c r="AD192" s="237"/>
      <c r="AE192" s="237"/>
      <c r="AF192" s="237"/>
      <c r="AG192" s="237" t="s">
        <v>123</v>
      </c>
      <c r="AH192" s="237">
        <v>0</v>
      </c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237"/>
      <c r="AX192" s="237"/>
      <c r="AY192" s="237"/>
      <c r="AZ192" s="237"/>
      <c r="BA192" s="237"/>
      <c r="BB192" s="237"/>
      <c r="BC192" s="237"/>
      <c r="BD192" s="237"/>
      <c r="BE192" s="237"/>
      <c r="BF192" s="237"/>
      <c r="BG192" s="237"/>
      <c r="BH192" s="237"/>
    </row>
    <row r="193" spans="1:60" outlineLevel="1" x14ac:dyDescent="0.35">
      <c r="A193" s="228">
        <v>60</v>
      </c>
      <c r="B193" s="229" t="s">
        <v>834</v>
      </c>
      <c r="C193" s="230" t="s">
        <v>835</v>
      </c>
      <c r="D193" s="231" t="s">
        <v>132</v>
      </c>
      <c r="E193" s="232">
        <v>559.37879999999996</v>
      </c>
      <c r="F193" s="233"/>
      <c r="G193" s="234">
        <f>ROUND(E193*F193,2)</f>
        <v>0</v>
      </c>
      <c r="H193" s="233">
        <v>68.5</v>
      </c>
      <c r="I193" s="234">
        <f>ROUND(E193*H193,2)</f>
        <v>38317.449999999997</v>
      </c>
      <c r="J193" s="233">
        <v>453.5</v>
      </c>
      <c r="K193" s="234">
        <f>ROUND(E193*J193,2)</f>
        <v>253678.29</v>
      </c>
      <c r="L193" s="234">
        <v>21</v>
      </c>
      <c r="M193" s="234">
        <f>G193*(1+L193/100)</f>
        <v>0</v>
      </c>
      <c r="N193" s="232">
        <v>4.7660000000000001E-2</v>
      </c>
      <c r="O193" s="232">
        <f>ROUND(E193*N193,2)</f>
        <v>26.66</v>
      </c>
      <c r="P193" s="232">
        <v>0</v>
      </c>
      <c r="Q193" s="232">
        <f>ROUND(E193*P193,2)</f>
        <v>0</v>
      </c>
      <c r="R193" s="234" t="s">
        <v>121</v>
      </c>
      <c r="S193" s="234" t="s">
        <v>108</v>
      </c>
      <c r="T193" s="235" t="s">
        <v>108</v>
      </c>
      <c r="U193" s="236">
        <v>0.84</v>
      </c>
      <c r="V193" s="236">
        <f>ROUND(E193*U193,2)</f>
        <v>469.88</v>
      </c>
      <c r="W193" s="236"/>
      <c r="X193" s="236" t="s">
        <v>109</v>
      </c>
      <c r="Y193" s="236" t="s">
        <v>110</v>
      </c>
      <c r="Z193" s="237"/>
      <c r="AA193" s="237"/>
      <c r="AB193" s="237"/>
      <c r="AC193" s="237"/>
      <c r="AD193" s="237"/>
      <c r="AE193" s="237"/>
      <c r="AF193" s="237"/>
      <c r="AG193" s="237" t="s">
        <v>111</v>
      </c>
      <c r="AH193" s="237"/>
      <c r="AI193" s="237"/>
      <c r="AJ193" s="237"/>
      <c r="AK193" s="237"/>
      <c r="AL193" s="237"/>
      <c r="AM193" s="237"/>
      <c r="AN193" s="237"/>
      <c r="AO193" s="237"/>
      <c r="AP193" s="237"/>
      <c r="AQ193" s="237"/>
      <c r="AR193" s="237"/>
      <c r="AS193" s="237"/>
      <c r="AT193" s="237"/>
      <c r="AU193" s="237"/>
      <c r="AV193" s="237"/>
      <c r="AW193" s="237"/>
      <c r="AX193" s="237"/>
      <c r="AY193" s="237"/>
      <c r="AZ193" s="237"/>
      <c r="BA193" s="237"/>
      <c r="BB193" s="237"/>
      <c r="BC193" s="237"/>
      <c r="BD193" s="237"/>
      <c r="BE193" s="237"/>
      <c r="BF193" s="237"/>
      <c r="BG193" s="237"/>
      <c r="BH193" s="237"/>
    </row>
    <row r="194" spans="1:60" outlineLevel="2" x14ac:dyDescent="0.35">
      <c r="A194" s="238"/>
      <c r="B194" s="239"/>
      <c r="C194" s="241" t="s">
        <v>836</v>
      </c>
      <c r="D194" s="242"/>
      <c r="E194" s="243">
        <v>49.585000000000001</v>
      </c>
      <c r="F194" s="410"/>
      <c r="G194" s="236"/>
      <c r="H194" s="236"/>
      <c r="I194" s="236"/>
      <c r="J194" s="236"/>
      <c r="K194" s="236"/>
      <c r="L194" s="236"/>
      <c r="M194" s="236"/>
      <c r="N194" s="240"/>
      <c r="O194" s="240"/>
      <c r="P194" s="240"/>
      <c r="Q194" s="240"/>
      <c r="R194" s="236"/>
      <c r="S194" s="236"/>
      <c r="T194" s="236"/>
      <c r="U194" s="236"/>
      <c r="V194" s="236"/>
      <c r="W194" s="236"/>
      <c r="X194" s="236"/>
      <c r="Y194" s="236"/>
      <c r="Z194" s="237"/>
      <c r="AA194" s="237"/>
      <c r="AB194" s="237"/>
      <c r="AC194" s="237"/>
      <c r="AD194" s="237"/>
      <c r="AE194" s="237"/>
      <c r="AF194" s="237"/>
      <c r="AG194" s="237" t="s">
        <v>123</v>
      </c>
      <c r="AH194" s="237">
        <v>0</v>
      </c>
      <c r="AI194" s="237"/>
      <c r="AJ194" s="237"/>
      <c r="AK194" s="237"/>
      <c r="AL194" s="237"/>
      <c r="AM194" s="237"/>
      <c r="AN194" s="237"/>
      <c r="AO194" s="237"/>
      <c r="AP194" s="237"/>
      <c r="AQ194" s="237"/>
      <c r="AR194" s="237"/>
      <c r="AS194" s="237"/>
      <c r="AT194" s="237"/>
      <c r="AU194" s="237"/>
      <c r="AV194" s="237"/>
      <c r="AW194" s="237"/>
      <c r="AX194" s="237"/>
      <c r="AY194" s="237"/>
      <c r="AZ194" s="237"/>
      <c r="BA194" s="237"/>
      <c r="BB194" s="237"/>
      <c r="BC194" s="237"/>
      <c r="BD194" s="237"/>
      <c r="BE194" s="237"/>
      <c r="BF194" s="237"/>
      <c r="BG194" s="237"/>
      <c r="BH194" s="237"/>
    </row>
    <row r="195" spans="1:60" outlineLevel="3" x14ac:dyDescent="0.35">
      <c r="A195" s="238"/>
      <c r="B195" s="239"/>
      <c r="C195" s="241" t="s">
        <v>837</v>
      </c>
      <c r="D195" s="242"/>
      <c r="E195" s="243">
        <v>16.995000000000001</v>
      </c>
      <c r="F195" s="410"/>
      <c r="G195" s="236"/>
      <c r="H195" s="236"/>
      <c r="I195" s="236"/>
      <c r="J195" s="236"/>
      <c r="K195" s="236"/>
      <c r="L195" s="236"/>
      <c r="M195" s="236"/>
      <c r="N195" s="240"/>
      <c r="O195" s="240"/>
      <c r="P195" s="240"/>
      <c r="Q195" s="240"/>
      <c r="R195" s="236"/>
      <c r="S195" s="236"/>
      <c r="T195" s="236"/>
      <c r="U195" s="236"/>
      <c r="V195" s="236"/>
      <c r="W195" s="236"/>
      <c r="X195" s="236"/>
      <c r="Y195" s="236"/>
      <c r="Z195" s="237"/>
      <c r="AA195" s="237"/>
      <c r="AB195" s="237"/>
      <c r="AC195" s="237"/>
      <c r="AD195" s="237"/>
      <c r="AE195" s="237"/>
      <c r="AF195" s="237"/>
      <c r="AG195" s="237" t="s">
        <v>123</v>
      </c>
      <c r="AH195" s="237">
        <v>0</v>
      </c>
      <c r="AI195" s="237"/>
      <c r="AJ195" s="237"/>
      <c r="AK195" s="237"/>
      <c r="AL195" s="237"/>
      <c r="AM195" s="237"/>
      <c r="AN195" s="237"/>
      <c r="AO195" s="237"/>
      <c r="AP195" s="237"/>
      <c r="AQ195" s="237"/>
      <c r="AR195" s="237"/>
      <c r="AS195" s="237"/>
      <c r="AT195" s="237"/>
      <c r="AU195" s="237"/>
      <c r="AV195" s="237"/>
      <c r="AW195" s="237"/>
      <c r="AX195" s="237"/>
      <c r="AY195" s="237"/>
      <c r="AZ195" s="237"/>
      <c r="BA195" s="237"/>
      <c r="BB195" s="237"/>
      <c r="BC195" s="237"/>
      <c r="BD195" s="237"/>
      <c r="BE195" s="237"/>
      <c r="BF195" s="237"/>
      <c r="BG195" s="237"/>
      <c r="BH195" s="237"/>
    </row>
    <row r="196" spans="1:60" outlineLevel="3" x14ac:dyDescent="0.35">
      <c r="A196" s="238"/>
      <c r="B196" s="239"/>
      <c r="C196" s="241" t="s">
        <v>838</v>
      </c>
      <c r="D196" s="242"/>
      <c r="E196" s="243">
        <v>50.66</v>
      </c>
      <c r="F196" s="410"/>
      <c r="G196" s="236"/>
      <c r="H196" s="236"/>
      <c r="I196" s="236"/>
      <c r="J196" s="236"/>
      <c r="K196" s="236"/>
      <c r="L196" s="236"/>
      <c r="M196" s="236"/>
      <c r="N196" s="240"/>
      <c r="O196" s="240"/>
      <c r="P196" s="240"/>
      <c r="Q196" s="240"/>
      <c r="R196" s="236"/>
      <c r="S196" s="236"/>
      <c r="T196" s="236"/>
      <c r="U196" s="236"/>
      <c r="V196" s="236"/>
      <c r="W196" s="236"/>
      <c r="X196" s="236"/>
      <c r="Y196" s="236"/>
      <c r="Z196" s="237"/>
      <c r="AA196" s="237"/>
      <c r="AB196" s="237"/>
      <c r="AC196" s="237"/>
      <c r="AD196" s="237"/>
      <c r="AE196" s="237"/>
      <c r="AF196" s="237"/>
      <c r="AG196" s="237" t="s">
        <v>123</v>
      </c>
      <c r="AH196" s="237">
        <v>0</v>
      </c>
      <c r="AI196" s="237"/>
      <c r="AJ196" s="237"/>
      <c r="AK196" s="237"/>
      <c r="AL196" s="237"/>
      <c r="AM196" s="237"/>
      <c r="AN196" s="237"/>
      <c r="AO196" s="237"/>
      <c r="AP196" s="237"/>
      <c r="AQ196" s="237"/>
      <c r="AR196" s="237"/>
      <c r="AS196" s="237"/>
      <c r="AT196" s="237"/>
      <c r="AU196" s="237"/>
      <c r="AV196" s="237"/>
      <c r="AW196" s="237"/>
      <c r="AX196" s="237"/>
      <c r="AY196" s="237"/>
      <c r="AZ196" s="237"/>
      <c r="BA196" s="237"/>
      <c r="BB196" s="237"/>
      <c r="BC196" s="237"/>
      <c r="BD196" s="237"/>
      <c r="BE196" s="237"/>
      <c r="BF196" s="237"/>
      <c r="BG196" s="237"/>
      <c r="BH196" s="237"/>
    </row>
    <row r="197" spans="1:60" outlineLevel="3" x14ac:dyDescent="0.35">
      <c r="A197" s="238"/>
      <c r="B197" s="239"/>
      <c r="C197" s="241" t="s">
        <v>839</v>
      </c>
      <c r="D197" s="242"/>
      <c r="E197" s="243">
        <v>65.959999999999994</v>
      </c>
      <c r="F197" s="410"/>
      <c r="G197" s="236"/>
      <c r="H197" s="236"/>
      <c r="I197" s="236"/>
      <c r="J197" s="236"/>
      <c r="K197" s="236"/>
      <c r="L197" s="236"/>
      <c r="M197" s="236"/>
      <c r="N197" s="240"/>
      <c r="O197" s="240"/>
      <c r="P197" s="240"/>
      <c r="Q197" s="240"/>
      <c r="R197" s="236"/>
      <c r="S197" s="236"/>
      <c r="T197" s="236"/>
      <c r="U197" s="236"/>
      <c r="V197" s="236"/>
      <c r="W197" s="236"/>
      <c r="X197" s="236"/>
      <c r="Y197" s="236"/>
      <c r="Z197" s="237"/>
      <c r="AA197" s="237"/>
      <c r="AB197" s="237"/>
      <c r="AC197" s="237"/>
      <c r="AD197" s="237"/>
      <c r="AE197" s="237"/>
      <c r="AF197" s="237"/>
      <c r="AG197" s="237" t="s">
        <v>123</v>
      </c>
      <c r="AH197" s="237">
        <v>0</v>
      </c>
      <c r="AI197" s="237"/>
      <c r="AJ197" s="237"/>
      <c r="AK197" s="237"/>
      <c r="AL197" s="237"/>
      <c r="AM197" s="237"/>
      <c r="AN197" s="237"/>
      <c r="AO197" s="237"/>
      <c r="AP197" s="237"/>
      <c r="AQ197" s="237"/>
      <c r="AR197" s="237"/>
      <c r="AS197" s="237"/>
      <c r="AT197" s="237"/>
      <c r="AU197" s="237"/>
      <c r="AV197" s="237"/>
      <c r="AW197" s="237"/>
      <c r="AX197" s="237"/>
      <c r="AY197" s="237"/>
      <c r="AZ197" s="237"/>
      <c r="BA197" s="237"/>
      <c r="BB197" s="237"/>
      <c r="BC197" s="237"/>
      <c r="BD197" s="237"/>
      <c r="BE197" s="237"/>
      <c r="BF197" s="237"/>
      <c r="BG197" s="237"/>
      <c r="BH197" s="237"/>
    </row>
    <row r="198" spans="1:60" outlineLevel="3" x14ac:dyDescent="0.35">
      <c r="A198" s="238"/>
      <c r="B198" s="239"/>
      <c r="C198" s="241" t="s">
        <v>840</v>
      </c>
      <c r="D198" s="242"/>
      <c r="E198" s="243">
        <v>33.31</v>
      </c>
      <c r="F198" s="410"/>
      <c r="G198" s="236"/>
      <c r="H198" s="236"/>
      <c r="I198" s="236"/>
      <c r="J198" s="236"/>
      <c r="K198" s="236"/>
      <c r="L198" s="236"/>
      <c r="M198" s="236"/>
      <c r="N198" s="240"/>
      <c r="O198" s="240"/>
      <c r="P198" s="240"/>
      <c r="Q198" s="240"/>
      <c r="R198" s="236"/>
      <c r="S198" s="236"/>
      <c r="T198" s="236"/>
      <c r="U198" s="236"/>
      <c r="V198" s="236"/>
      <c r="W198" s="236"/>
      <c r="X198" s="236"/>
      <c r="Y198" s="236"/>
      <c r="Z198" s="237"/>
      <c r="AA198" s="237"/>
      <c r="AB198" s="237"/>
      <c r="AC198" s="237"/>
      <c r="AD198" s="237"/>
      <c r="AE198" s="237"/>
      <c r="AF198" s="237"/>
      <c r="AG198" s="237" t="s">
        <v>123</v>
      </c>
      <c r="AH198" s="237">
        <v>0</v>
      </c>
      <c r="AI198" s="237"/>
      <c r="AJ198" s="237"/>
      <c r="AK198" s="237"/>
      <c r="AL198" s="237"/>
      <c r="AM198" s="237"/>
      <c r="AN198" s="237"/>
      <c r="AO198" s="237"/>
      <c r="AP198" s="237"/>
      <c r="AQ198" s="237"/>
      <c r="AR198" s="237"/>
      <c r="AS198" s="237"/>
      <c r="AT198" s="237"/>
      <c r="AU198" s="237"/>
      <c r="AV198" s="237"/>
      <c r="AW198" s="237"/>
      <c r="AX198" s="237"/>
      <c r="AY198" s="237"/>
      <c r="AZ198" s="237"/>
      <c r="BA198" s="237"/>
      <c r="BB198" s="237"/>
      <c r="BC198" s="237"/>
      <c r="BD198" s="237"/>
      <c r="BE198" s="237"/>
      <c r="BF198" s="237"/>
      <c r="BG198" s="237"/>
      <c r="BH198" s="237"/>
    </row>
    <row r="199" spans="1:60" outlineLevel="3" x14ac:dyDescent="0.35">
      <c r="A199" s="238"/>
      <c r="B199" s="239"/>
      <c r="C199" s="241" t="s">
        <v>841</v>
      </c>
      <c r="D199" s="242"/>
      <c r="E199" s="243">
        <v>20.100000000000001</v>
      </c>
      <c r="F199" s="410"/>
      <c r="G199" s="236"/>
      <c r="H199" s="236"/>
      <c r="I199" s="236"/>
      <c r="J199" s="236"/>
      <c r="K199" s="236"/>
      <c r="L199" s="236"/>
      <c r="M199" s="236"/>
      <c r="N199" s="240"/>
      <c r="O199" s="240"/>
      <c r="P199" s="240"/>
      <c r="Q199" s="240"/>
      <c r="R199" s="236"/>
      <c r="S199" s="236"/>
      <c r="T199" s="236"/>
      <c r="U199" s="236"/>
      <c r="V199" s="236"/>
      <c r="W199" s="236"/>
      <c r="X199" s="236"/>
      <c r="Y199" s="236"/>
      <c r="Z199" s="237"/>
      <c r="AA199" s="237"/>
      <c r="AB199" s="237"/>
      <c r="AC199" s="237"/>
      <c r="AD199" s="237"/>
      <c r="AE199" s="237"/>
      <c r="AF199" s="237"/>
      <c r="AG199" s="237" t="s">
        <v>123</v>
      </c>
      <c r="AH199" s="237">
        <v>0</v>
      </c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237"/>
      <c r="AX199" s="237"/>
      <c r="AY199" s="237"/>
      <c r="AZ199" s="237"/>
      <c r="BA199" s="237"/>
      <c r="BB199" s="237"/>
      <c r="BC199" s="237"/>
      <c r="BD199" s="237"/>
      <c r="BE199" s="237"/>
      <c r="BF199" s="237"/>
      <c r="BG199" s="237"/>
      <c r="BH199" s="237"/>
    </row>
    <row r="200" spans="1:60" outlineLevel="3" x14ac:dyDescent="0.35">
      <c r="A200" s="238"/>
      <c r="B200" s="239"/>
      <c r="C200" s="241" t="s">
        <v>842</v>
      </c>
      <c r="D200" s="242"/>
      <c r="E200" s="243">
        <v>17.11</v>
      </c>
      <c r="F200" s="410"/>
      <c r="G200" s="236"/>
      <c r="H200" s="236"/>
      <c r="I200" s="236"/>
      <c r="J200" s="236"/>
      <c r="K200" s="236"/>
      <c r="L200" s="236"/>
      <c r="M200" s="236"/>
      <c r="N200" s="240"/>
      <c r="O200" s="240"/>
      <c r="P200" s="240"/>
      <c r="Q200" s="240"/>
      <c r="R200" s="236"/>
      <c r="S200" s="236"/>
      <c r="T200" s="236"/>
      <c r="U200" s="236"/>
      <c r="V200" s="236"/>
      <c r="W200" s="236"/>
      <c r="X200" s="236"/>
      <c r="Y200" s="236"/>
      <c r="Z200" s="237"/>
      <c r="AA200" s="237"/>
      <c r="AB200" s="237"/>
      <c r="AC200" s="237"/>
      <c r="AD200" s="237"/>
      <c r="AE200" s="237"/>
      <c r="AF200" s="237"/>
      <c r="AG200" s="237" t="s">
        <v>123</v>
      </c>
      <c r="AH200" s="237">
        <v>0</v>
      </c>
      <c r="AI200" s="237"/>
      <c r="AJ200" s="237"/>
      <c r="AK200" s="237"/>
      <c r="AL200" s="237"/>
      <c r="AM200" s="237"/>
      <c r="AN200" s="237"/>
      <c r="AO200" s="237"/>
      <c r="AP200" s="237"/>
      <c r="AQ200" s="237"/>
      <c r="AR200" s="237"/>
      <c r="AS200" s="237"/>
      <c r="AT200" s="237"/>
      <c r="AU200" s="237"/>
      <c r="AV200" s="237"/>
      <c r="AW200" s="237"/>
      <c r="AX200" s="237"/>
      <c r="AY200" s="237"/>
      <c r="AZ200" s="237"/>
      <c r="BA200" s="237"/>
      <c r="BB200" s="237"/>
      <c r="BC200" s="237"/>
      <c r="BD200" s="237"/>
      <c r="BE200" s="237"/>
      <c r="BF200" s="237"/>
      <c r="BG200" s="237"/>
      <c r="BH200" s="237"/>
    </row>
    <row r="201" spans="1:60" outlineLevel="3" x14ac:dyDescent="0.35">
      <c r="A201" s="238"/>
      <c r="B201" s="239"/>
      <c r="C201" s="241" t="s">
        <v>843</v>
      </c>
      <c r="D201" s="242"/>
      <c r="E201" s="243">
        <v>15.695</v>
      </c>
      <c r="F201" s="410"/>
      <c r="G201" s="236"/>
      <c r="H201" s="236"/>
      <c r="I201" s="236"/>
      <c r="J201" s="236"/>
      <c r="K201" s="236"/>
      <c r="L201" s="236"/>
      <c r="M201" s="236"/>
      <c r="N201" s="240"/>
      <c r="O201" s="240"/>
      <c r="P201" s="240"/>
      <c r="Q201" s="240"/>
      <c r="R201" s="236"/>
      <c r="S201" s="236"/>
      <c r="T201" s="236"/>
      <c r="U201" s="236"/>
      <c r="V201" s="236"/>
      <c r="W201" s="236"/>
      <c r="X201" s="236"/>
      <c r="Y201" s="236"/>
      <c r="Z201" s="237"/>
      <c r="AA201" s="237"/>
      <c r="AB201" s="237"/>
      <c r="AC201" s="237"/>
      <c r="AD201" s="237"/>
      <c r="AE201" s="237"/>
      <c r="AF201" s="237"/>
      <c r="AG201" s="237" t="s">
        <v>123</v>
      </c>
      <c r="AH201" s="237">
        <v>0</v>
      </c>
      <c r="AI201" s="237"/>
      <c r="AJ201" s="237"/>
      <c r="AK201" s="237"/>
      <c r="AL201" s="237"/>
      <c r="AM201" s="237"/>
      <c r="AN201" s="237"/>
      <c r="AO201" s="237"/>
      <c r="AP201" s="237"/>
      <c r="AQ201" s="237"/>
      <c r="AR201" s="237"/>
      <c r="AS201" s="237"/>
      <c r="AT201" s="237"/>
      <c r="AU201" s="237"/>
      <c r="AV201" s="237"/>
      <c r="AW201" s="237"/>
      <c r="AX201" s="237"/>
      <c r="AY201" s="237"/>
      <c r="AZ201" s="237"/>
      <c r="BA201" s="237"/>
      <c r="BB201" s="237"/>
      <c r="BC201" s="237"/>
      <c r="BD201" s="237"/>
      <c r="BE201" s="237"/>
      <c r="BF201" s="237"/>
      <c r="BG201" s="237"/>
      <c r="BH201" s="237"/>
    </row>
    <row r="202" spans="1:60" outlineLevel="3" x14ac:dyDescent="0.35">
      <c r="A202" s="238"/>
      <c r="B202" s="239"/>
      <c r="C202" s="241" t="s">
        <v>844</v>
      </c>
      <c r="D202" s="242"/>
      <c r="E202" s="243">
        <v>17.12</v>
      </c>
      <c r="F202" s="410"/>
      <c r="G202" s="236"/>
      <c r="H202" s="236"/>
      <c r="I202" s="236"/>
      <c r="J202" s="236"/>
      <c r="K202" s="236"/>
      <c r="L202" s="236"/>
      <c r="M202" s="236"/>
      <c r="N202" s="240"/>
      <c r="O202" s="240"/>
      <c r="P202" s="240"/>
      <c r="Q202" s="240"/>
      <c r="R202" s="236"/>
      <c r="S202" s="236"/>
      <c r="T202" s="236"/>
      <c r="U202" s="236"/>
      <c r="V202" s="236"/>
      <c r="W202" s="236"/>
      <c r="X202" s="236"/>
      <c r="Y202" s="236"/>
      <c r="Z202" s="237"/>
      <c r="AA202" s="237"/>
      <c r="AB202" s="237"/>
      <c r="AC202" s="237"/>
      <c r="AD202" s="237"/>
      <c r="AE202" s="237"/>
      <c r="AF202" s="237"/>
      <c r="AG202" s="237" t="s">
        <v>123</v>
      </c>
      <c r="AH202" s="237">
        <v>0</v>
      </c>
      <c r="AI202" s="237"/>
      <c r="AJ202" s="237"/>
      <c r="AK202" s="237"/>
      <c r="AL202" s="237"/>
      <c r="AM202" s="237"/>
      <c r="AN202" s="237"/>
      <c r="AO202" s="237"/>
      <c r="AP202" s="237"/>
      <c r="AQ202" s="237"/>
      <c r="AR202" s="237"/>
      <c r="AS202" s="237"/>
      <c r="AT202" s="237"/>
      <c r="AU202" s="237"/>
      <c r="AV202" s="237"/>
      <c r="AW202" s="237"/>
      <c r="AX202" s="237"/>
      <c r="AY202" s="237"/>
      <c r="AZ202" s="237"/>
      <c r="BA202" s="237"/>
      <c r="BB202" s="237"/>
      <c r="BC202" s="237"/>
      <c r="BD202" s="237"/>
      <c r="BE202" s="237"/>
      <c r="BF202" s="237"/>
      <c r="BG202" s="237"/>
      <c r="BH202" s="237"/>
    </row>
    <row r="203" spans="1:60" outlineLevel="3" x14ac:dyDescent="0.35">
      <c r="A203" s="238"/>
      <c r="B203" s="239"/>
      <c r="C203" s="241" t="s">
        <v>845</v>
      </c>
      <c r="D203" s="242"/>
      <c r="E203" s="243">
        <v>14.48</v>
      </c>
      <c r="F203" s="410"/>
      <c r="G203" s="236"/>
      <c r="H203" s="236"/>
      <c r="I203" s="236"/>
      <c r="J203" s="236"/>
      <c r="K203" s="236"/>
      <c r="L203" s="236"/>
      <c r="M203" s="236"/>
      <c r="N203" s="240"/>
      <c r="O203" s="240"/>
      <c r="P203" s="240"/>
      <c r="Q203" s="240"/>
      <c r="R203" s="236"/>
      <c r="S203" s="236"/>
      <c r="T203" s="236"/>
      <c r="U203" s="236"/>
      <c r="V203" s="236"/>
      <c r="W203" s="236"/>
      <c r="X203" s="236"/>
      <c r="Y203" s="236"/>
      <c r="Z203" s="237"/>
      <c r="AA203" s="237"/>
      <c r="AB203" s="237"/>
      <c r="AC203" s="237"/>
      <c r="AD203" s="237"/>
      <c r="AE203" s="237"/>
      <c r="AF203" s="237"/>
      <c r="AG203" s="237" t="s">
        <v>123</v>
      </c>
      <c r="AH203" s="237">
        <v>0</v>
      </c>
      <c r="AI203" s="237"/>
      <c r="AJ203" s="237"/>
      <c r="AK203" s="237"/>
      <c r="AL203" s="237"/>
      <c r="AM203" s="237"/>
      <c r="AN203" s="237"/>
      <c r="AO203" s="237"/>
      <c r="AP203" s="237"/>
      <c r="AQ203" s="237"/>
      <c r="AR203" s="237"/>
      <c r="AS203" s="237"/>
      <c r="AT203" s="237"/>
      <c r="AU203" s="237"/>
      <c r="AV203" s="237"/>
      <c r="AW203" s="237"/>
      <c r="AX203" s="237"/>
      <c r="AY203" s="237"/>
      <c r="AZ203" s="237"/>
      <c r="BA203" s="237"/>
      <c r="BB203" s="237"/>
      <c r="BC203" s="237"/>
      <c r="BD203" s="237"/>
      <c r="BE203" s="237"/>
      <c r="BF203" s="237"/>
      <c r="BG203" s="237"/>
      <c r="BH203" s="237"/>
    </row>
    <row r="204" spans="1:60" outlineLevel="3" x14ac:dyDescent="0.35">
      <c r="A204" s="238"/>
      <c r="B204" s="239"/>
      <c r="C204" s="241" t="s">
        <v>1282</v>
      </c>
      <c r="D204" s="242"/>
      <c r="E204" s="243">
        <v>88.171499999999995</v>
      </c>
      <c r="F204" s="410"/>
      <c r="G204" s="236"/>
      <c r="H204" s="236"/>
      <c r="I204" s="236"/>
      <c r="J204" s="236"/>
      <c r="K204" s="236"/>
      <c r="L204" s="236"/>
      <c r="M204" s="236"/>
      <c r="N204" s="240"/>
      <c r="O204" s="240"/>
      <c r="P204" s="240"/>
      <c r="Q204" s="240"/>
      <c r="R204" s="236"/>
      <c r="S204" s="236"/>
      <c r="T204" s="236"/>
      <c r="U204" s="236"/>
      <c r="V204" s="236"/>
      <c r="W204" s="236"/>
      <c r="X204" s="236"/>
      <c r="Y204" s="236"/>
      <c r="Z204" s="237"/>
      <c r="AA204" s="237"/>
      <c r="AB204" s="237"/>
      <c r="AC204" s="237"/>
      <c r="AD204" s="237"/>
      <c r="AE204" s="237"/>
      <c r="AF204" s="237"/>
      <c r="AG204" s="237" t="s">
        <v>123</v>
      </c>
      <c r="AH204" s="237">
        <v>0</v>
      </c>
      <c r="AI204" s="237"/>
      <c r="AJ204" s="237"/>
      <c r="AK204" s="237"/>
      <c r="AL204" s="237"/>
      <c r="AM204" s="237"/>
      <c r="AN204" s="237"/>
      <c r="AO204" s="237"/>
      <c r="AP204" s="237"/>
      <c r="AQ204" s="237"/>
      <c r="AR204" s="237"/>
      <c r="AS204" s="237"/>
      <c r="AT204" s="237"/>
      <c r="AU204" s="237"/>
      <c r="AV204" s="237"/>
      <c r="AW204" s="237"/>
      <c r="AX204" s="237"/>
      <c r="AY204" s="237"/>
      <c r="AZ204" s="237"/>
      <c r="BA204" s="237"/>
      <c r="BB204" s="237"/>
      <c r="BC204" s="237"/>
      <c r="BD204" s="237"/>
      <c r="BE204" s="237"/>
      <c r="BF204" s="237"/>
      <c r="BG204" s="237"/>
      <c r="BH204" s="237"/>
    </row>
    <row r="205" spans="1:60" outlineLevel="3" x14ac:dyDescent="0.35">
      <c r="A205" s="238"/>
      <c r="B205" s="239"/>
      <c r="C205" s="241" t="s">
        <v>846</v>
      </c>
      <c r="D205" s="242"/>
      <c r="E205" s="243">
        <v>51.524999999999999</v>
      </c>
      <c r="F205" s="410"/>
      <c r="G205" s="236"/>
      <c r="H205" s="236"/>
      <c r="I205" s="236"/>
      <c r="J205" s="236"/>
      <c r="K205" s="236"/>
      <c r="L205" s="236"/>
      <c r="M205" s="236"/>
      <c r="N205" s="240"/>
      <c r="O205" s="240"/>
      <c r="P205" s="240"/>
      <c r="Q205" s="240"/>
      <c r="R205" s="236"/>
      <c r="S205" s="236"/>
      <c r="T205" s="236"/>
      <c r="U205" s="236"/>
      <c r="V205" s="236"/>
      <c r="W205" s="236"/>
      <c r="X205" s="236"/>
      <c r="Y205" s="236"/>
      <c r="Z205" s="237"/>
      <c r="AA205" s="237"/>
      <c r="AB205" s="237"/>
      <c r="AC205" s="237"/>
      <c r="AD205" s="237"/>
      <c r="AE205" s="237"/>
      <c r="AF205" s="237"/>
      <c r="AG205" s="237" t="s">
        <v>123</v>
      </c>
      <c r="AH205" s="237">
        <v>0</v>
      </c>
      <c r="AI205" s="237"/>
      <c r="AJ205" s="237"/>
      <c r="AK205" s="237"/>
      <c r="AL205" s="237"/>
      <c r="AM205" s="237"/>
      <c r="AN205" s="237"/>
      <c r="AO205" s="237"/>
      <c r="AP205" s="237"/>
      <c r="AQ205" s="237"/>
      <c r="AR205" s="237"/>
      <c r="AS205" s="237"/>
      <c r="AT205" s="237"/>
      <c r="AU205" s="237"/>
      <c r="AV205" s="237"/>
      <c r="AW205" s="237"/>
      <c r="AX205" s="237"/>
      <c r="AY205" s="237"/>
      <c r="AZ205" s="237"/>
      <c r="BA205" s="237"/>
      <c r="BB205" s="237"/>
      <c r="BC205" s="237"/>
      <c r="BD205" s="237"/>
      <c r="BE205" s="237"/>
      <c r="BF205" s="237"/>
      <c r="BG205" s="237"/>
      <c r="BH205" s="237"/>
    </row>
    <row r="206" spans="1:60" outlineLevel="3" x14ac:dyDescent="0.35">
      <c r="A206" s="238"/>
      <c r="B206" s="239"/>
      <c r="C206" s="241" t="s">
        <v>847</v>
      </c>
      <c r="D206" s="242"/>
      <c r="E206" s="243">
        <v>73.093500000000006</v>
      </c>
      <c r="F206" s="410"/>
      <c r="G206" s="236"/>
      <c r="H206" s="236"/>
      <c r="I206" s="236"/>
      <c r="J206" s="236"/>
      <c r="K206" s="236"/>
      <c r="L206" s="236"/>
      <c r="M206" s="236"/>
      <c r="N206" s="240"/>
      <c r="O206" s="240"/>
      <c r="P206" s="240"/>
      <c r="Q206" s="240"/>
      <c r="R206" s="236"/>
      <c r="S206" s="236"/>
      <c r="T206" s="236"/>
      <c r="U206" s="236"/>
      <c r="V206" s="236"/>
      <c r="W206" s="236"/>
      <c r="X206" s="236"/>
      <c r="Y206" s="236"/>
      <c r="Z206" s="237"/>
      <c r="AA206" s="237"/>
      <c r="AB206" s="237"/>
      <c r="AC206" s="237"/>
      <c r="AD206" s="237"/>
      <c r="AE206" s="237"/>
      <c r="AF206" s="237"/>
      <c r="AG206" s="237" t="s">
        <v>123</v>
      </c>
      <c r="AH206" s="237">
        <v>0</v>
      </c>
      <c r="AI206" s="237"/>
      <c r="AJ206" s="237"/>
      <c r="AK206" s="237"/>
      <c r="AL206" s="237"/>
      <c r="AM206" s="237"/>
      <c r="AN206" s="237"/>
      <c r="AO206" s="237"/>
      <c r="AP206" s="237"/>
      <c r="AQ206" s="237"/>
      <c r="AR206" s="237"/>
      <c r="AS206" s="237"/>
      <c r="AT206" s="237"/>
      <c r="AU206" s="237"/>
      <c r="AV206" s="237"/>
      <c r="AW206" s="237"/>
      <c r="AX206" s="237"/>
      <c r="AY206" s="237"/>
      <c r="AZ206" s="237"/>
      <c r="BA206" s="237"/>
      <c r="BB206" s="237"/>
      <c r="BC206" s="237"/>
      <c r="BD206" s="237"/>
      <c r="BE206" s="237"/>
      <c r="BF206" s="237"/>
      <c r="BG206" s="237"/>
      <c r="BH206" s="237"/>
    </row>
    <row r="207" spans="1:60" outlineLevel="3" x14ac:dyDescent="0.35">
      <c r="A207" s="238"/>
      <c r="B207" s="239"/>
      <c r="C207" s="241" t="s">
        <v>1283</v>
      </c>
      <c r="D207" s="242"/>
      <c r="E207" s="243">
        <v>114.21559999999999</v>
      </c>
      <c r="F207" s="410"/>
      <c r="G207" s="236"/>
      <c r="H207" s="236"/>
      <c r="I207" s="236"/>
      <c r="J207" s="236"/>
      <c r="K207" s="236"/>
      <c r="L207" s="236"/>
      <c r="M207" s="236"/>
      <c r="N207" s="240"/>
      <c r="O207" s="240"/>
      <c r="P207" s="240"/>
      <c r="Q207" s="240"/>
      <c r="R207" s="236"/>
      <c r="S207" s="236"/>
      <c r="T207" s="236"/>
      <c r="U207" s="236"/>
      <c r="V207" s="236"/>
      <c r="W207" s="236"/>
      <c r="X207" s="236"/>
      <c r="Y207" s="236"/>
      <c r="Z207" s="237"/>
      <c r="AA207" s="237"/>
      <c r="AB207" s="237"/>
      <c r="AC207" s="237"/>
      <c r="AD207" s="237"/>
      <c r="AE207" s="237"/>
      <c r="AF207" s="237"/>
      <c r="AG207" s="237" t="s">
        <v>123</v>
      </c>
      <c r="AH207" s="237">
        <v>0</v>
      </c>
      <c r="AI207" s="237"/>
      <c r="AJ207" s="237"/>
      <c r="AK207" s="237"/>
      <c r="AL207" s="237"/>
      <c r="AM207" s="237"/>
      <c r="AN207" s="237"/>
      <c r="AO207" s="237"/>
      <c r="AP207" s="237"/>
      <c r="AQ207" s="237"/>
      <c r="AR207" s="237"/>
      <c r="AS207" s="237"/>
      <c r="AT207" s="237"/>
      <c r="AU207" s="237"/>
      <c r="AV207" s="237"/>
      <c r="AW207" s="237"/>
      <c r="AX207" s="237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</row>
    <row r="208" spans="1:60" outlineLevel="3" x14ac:dyDescent="0.35">
      <c r="A208" s="238"/>
      <c r="B208" s="239"/>
      <c r="C208" s="241" t="s">
        <v>848</v>
      </c>
      <c r="D208" s="242"/>
      <c r="E208" s="243">
        <v>76</v>
      </c>
      <c r="F208" s="410"/>
      <c r="G208" s="236"/>
      <c r="H208" s="236"/>
      <c r="I208" s="236"/>
      <c r="J208" s="236"/>
      <c r="K208" s="236"/>
      <c r="L208" s="236"/>
      <c r="M208" s="236"/>
      <c r="N208" s="240"/>
      <c r="O208" s="240"/>
      <c r="P208" s="240"/>
      <c r="Q208" s="240"/>
      <c r="R208" s="236"/>
      <c r="S208" s="236"/>
      <c r="T208" s="236"/>
      <c r="U208" s="236"/>
      <c r="V208" s="236"/>
      <c r="W208" s="236"/>
      <c r="X208" s="236"/>
      <c r="Y208" s="236"/>
      <c r="Z208" s="237"/>
      <c r="AA208" s="237"/>
      <c r="AB208" s="237"/>
      <c r="AC208" s="237"/>
      <c r="AD208" s="237"/>
      <c r="AE208" s="237"/>
      <c r="AF208" s="237"/>
      <c r="AG208" s="237" t="s">
        <v>123</v>
      </c>
      <c r="AH208" s="237">
        <v>0</v>
      </c>
      <c r="AI208" s="237"/>
      <c r="AJ208" s="237"/>
      <c r="AK208" s="237"/>
      <c r="AL208" s="237"/>
      <c r="AM208" s="237"/>
      <c r="AN208" s="237"/>
      <c r="AO208" s="237"/>
      <c r="AP208" s="237"/>
      <c r="AQ208" s="237"/>
      <c r="AR208" s="237"/>
      <c r="AS208" s="237"/>
      <c r="AT208" s="237"/>
      <c r="AU208" s="237"/>
      <c r="AV208" s="237"/>
      <c r="AW208" s="237"/>
      <c r="AX208" s="237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</row>
    <row r="209" spans="1:60" outlineLevel="3" x14ac:dyDescent="0.35">
      <c r="A209" s="238"/>
      <c r="B209" s="239"/>
      <c r="C209" s="241" t="s">
        <v>1284</v>
      </c>
      <c r="D209" s="242"/>
      <c r="E209" s="243">
        <v>-144.64179999999999</v>
      </c>
      <c r="F209" s="410"/>
      <c r="G209" s="236"/>
      <c r="H209" s="236"/>
      <c r="I209" s="236"/>
      <c r="J209" s="236"/>
      <c r="K209" s="236"/>
      <c r="L209" s="236"/>
      <c r="M209" s="236"/>
      <c r="N209" s="240"/>
      <c r="O209" s="240"/>
      <c r="P209" s="240"/>
      <c r="Q209" s="240"/>
      <c r="R209" s="236"/>
      <c r="S209" s="236"/>
      <c r="T209" s="236"/>
      <c r="U209" s="236"/>
      <c r="V209" s="236"/>
      <c r="W209" s="236"/>
      <c r="X209" s="236"/>
      <c r="Y209" s="236"/>
      <c r="Z209" s="237"/>
      <c r="AA209" s="237"/>
      <c r="AB209" s="237"/>
      <c r="AC209" s="237"/>
      <c r="AD209" s="237"/>
      <c r="AE209" s="237"/>
      <c r="AF209" s="237"/>
      <c r="AG209" s="237" t="s">
        <v>123</v>
      </c>
      <c r="AH209" s="237">
        <v>0</v>
      </c>
      <c r="AI209" s="237"/>
      <c r="AJ209" s="237"/>
      <c r="AK209" s="237"/>
      <c r="AL209" s="237"/>
      <c r="AM209" s="237"/>
      <c r="AN209" s="237"/>
      <c r="AO209" s="237"/>
      <c r="AP209" s="237"/>
      <c r="AQ209" s="237"/>
      <c r="AR209" s="237"/>
      <c r="AS209" s="237"/>
      <c r="AT209" s="237"/>
      <c r="AU209" s="237"/>
      <c r="AV209" s="237"/>
      <c r="AW209" s="237"/>
      <c r="AX209" s="237"/>
      <c r="AY209" s="237"/>
      <c r="AZ209" s="237"/>
      <c r="BA209" s="237"/>
      <c r="BB209" s="237"/>
      <c r="BC209" s="237"/>
      <c r="BD209" s="237"/>
      <c r="BE209" s="237"/>
      <c r="BF209" s="237"/>
      <c r="BG209" s="237"/>
      <c r="BH209" s="237"/>
    </row>
    <row r="210" spans="1:60" outlineLevel="1" x14ac:dyDescent="0.35">
      <c r="A210" s="228">
        <v>61</v>
      </c>
      <c r="B210" s="229" t="s">
        <v>142</v>
      </c>
      <c r="C210" s="230" t="s">
        <v>143</v>
      </c>
      <c r="D210" s="231" t="s">
        <v>144</v>
      </c>
      <c r="E210" s="232">
        <v>22.75</v>
      </c>
      <c r="F210" s="233"/>
      <c r="G210" s="234">
        <f>ROUND(E210*F210,2)</f>
        <v>0</v>
      </c>
      <c r="H210" s="233">
        <v>70.5</v>
      </c>
      <c r="I210" s="234">
        <f>ROUND(E210*H210,2)</f>
        <v>1603.88</v>
      </c>
      <c r="J210" s="233">
        <v>0</v>
      </c>
      <c r="K210" s="234">
        <f>ROUND(E210*J210,2)</f>
        <v>0</v>
      </c>
      <c r="L210" s="234">
        <v>21</v>
      </c>
      <c r="M210" s="234">
        <f>G210*(1+L210/100)</f>
        <v>0</v>
      </c>
      <c r="N210" s="232">
        <v>4.6000000000000001E-4</v>
      </c>
      <c r="O210" s="232">
        <f>ROUND(E210*N210,2)</f>
        <v>0.01</v>
      </c>
      <c r="P210" s="232">
        <v>0</v>
      </c>
      <c r="Q210" s="232">
        <f>ROUND(E210*P210,2)</f>
        <v>0</v>
      </c>
      <c r="R210" s="234" t="s">
        <v>121</v>
      </c>
      <c r="S210" s="234" t="s">
        <v>108</v>
      </c>
      <c r="T210" s="235" t="s">
        <v>108</v>
      </c>
      <c r="U210" s="236">
        <v>0</v>
      </c>
      <c r="V210" s="236">
        <f>ROUND(E210*U210,2)</f>
        <v>0</v>
      </c>
      <c r="W210" s="236"/>
      <c r="X210" s="236" t="s">
        <v>109</v>
      </c>
      <c r="Y210" s="236" t="s">
        <v>110</v>
      </c>
      <c r="Z210" s="237"/>
      <c r="AA210" s="237"/>
      <c r="AB210" s="237"/>
      <c r="AC210" s="237"/>
      <c r="AD210" s="237"/>
      <c r="AE210" s="237"/>
      <c r="AF210" s="237"/>
      <c r="AG210" s="237" t="s">
        <v>111</v>
      </c>
      <c r="AH210" s="237"/>
      <c r="AI210" s="237"/>
      <c r="AJ210" s="237"/>
      <c r="AK210" s="237"/>
      <c r="AL210" s="237"/>
      <c r="AM210" s="237"/>
      <c r="AN210" s="237"/>
      <c r="AO210" s="237"/>
      <c r="AP210" s="237"/>
      <c r="AQ210" s="237"/>
      <c r="AR210" s="237"/>
      <c r="AS210" s="237"/>
      <c r="AT210" s="237"/>
      <c r="AU210" s="237"/>
      <c r="AV210" s="237"/>
      <c r="AW210" s="237"/>
      <c r="AX210" s="237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</row>
    <row r="211" spans="1:60" ht="12.75" customHeight="1" outlineLevel="2" x14ac:dyDescent="0.35">
      <c r="A211" s="238"/>
      <c r="B211" s="239"/>
      <c r="C211" s="393" t="s">
        <v>145</v>
      </c>
      <c r="D211" s="393"/>
      <c r="E211" s="393"/>
      <c r="F211" s="409"/>
      <c r="G211" s="393"/>
      <c r="H211" s="236"/>
      <c r="I211" s="236"/>
      <c r="J211" s="236"/>
      <c r="K211" s="236"/>
      <c r="L211" s="236"/>
      <c r="M211" s="236"/>
      <c r="N211" s="240"/>
      <c r="O211" s="240"/>
      <c r="P211" s="240"/>
      <c r="Q211" s="240"/>
      <c r="R211" s="236"/>
      <c r="S211" s="236"/>
      <c r="T211" s="236"/>
      <c r="U211" s="236"/>
      <c r="V211" s="236"/>
      <c r="W211" s="236"/>
      <c r="X211" s="236"/>
      <c r="Y211" s="236"/>
      <c r="Z211" s="237"/>
      <c r="AA211" s="237"/>
      <c r="AB211" s="237"/>
      <c r="AC211" s="237"/>
      <c r="AD211" s="237"/>
      <c r="AE211" s="237"/>
      <c r="AF211" s="237"/>
      <c r="AG211" s="237" t="s">
        <v>112</v>
      </c>
      <c r="AH211" s="237"/>
      <c r="AI211" s="237"/>
      <c r="AJ211" s="237"/>
      <c r="AK211" s="237"/>
      <c r="AL211" s="237"/>
      <c r="AM211" s="237"/>
      <c r="AN211" s="237"/>
      <c r="AO211" s="237"/>
      <c r="AP211" s="237"/>
      <c r="AQ211" s="237"/>
      <c r="AR211" s="237"/>
      <c r="AS211" s="237"/>
      <c r="AT211" s="237"/>
      <c r="AU211" s="237"/>
      <c r="AV211" s="237"/>
      <c r="AW211" s="237"/>
      <c r="AX211" s="237"/>
      <c r="AY211" s="237"/>
      <c r="AZ211" s="237"/>
      <c r="BA211" s="253" t="str">
        <f>C211</f>
        <v>omítka vápenocementová, strojně nebo ručně nanášená v podlaží i ve schodišti na jakýkoliv druh podkladu, kompletní souvrství</v>
      </c>
      <c r="BB211" s="237"/>
      <c r="BC211" s="237"/>
      <c r="BD211" s="237"/>
      <c r="BE211" s="237"/>
      <c r="BF211" s="237"/>
      <c r="BG211" s="237"/>
      <c r="BH211" s="237"/>
    </row>
    <row r="212" spans="1:60" outlineLevel="2" x14ac:dyDescent="0.35">
      <c r="A212" s="238"/>
      <c r="B212" s="239"/>
      <c r="C212" s="241" t="s">
        <v>1285</v>
      </c>
      <c r="D212" s="242"/>
      <c r="E212" s="243">
        <v>22.75</v>
      </c>
      <c r="F212" s="410"/>
      <c r="G212" s="236"/>
      <c r="H212" s="236"/>
      <c r="I212" s="236"/>
      <c r="J212" s="236"/>
      <c r="K212" s="236"/>
      <c r="L212" s="236"/>
      <c r="M212" s="236"/>
      <c r="N212" s="240"/>
      <c r="O212" s="240"/>
      <c r="P212" s="240"/>
      <c r="Q212" s="240"/>
      <c r="R212" s="236"/>
      <c r="S212" s="236"/>
      <c r="T212" s="236"/>
      <c r="U212" s="236"/>
      <c r="V212" s="236"/>
      <c r="W212" s="236"/>
      <c r="X212" s="236"/>
      <c r="Y212" s="236"/>
      <c r="Z212" s="237"/>
      <c r="AA212" s="237"/>
      <c r="AB212" s="237"/>
      <c r="AC212" s="237"/>
      <c r="AD212" s="237"/>
      <c r="AE212" s="237"/>
      <c r="AF212" s="237"/>
      <c r="AG212" s="237" t="s">
        <v>123</v>
      </c>
      <c r="AH212" s="237">
        <v>0</v>
      </c>
      <c r="AI212" s="237"/>
      <c r="AJ212" s="237"/>
      <c r="AK212" s="237"/>
      <c r="AL212" s="237"/>
      <c r="AM212" s="237"/>
      <c r="AN212" s="237"/>
      <c r="AO212" s="237"/>
      <c r="AP212" s="237"/>
      <c r="AQ212" s="237"/>
      <c r="AR212" s="237"/>
      <c r="AS212" s="237"/>
      <c r="AT212" s="237"/>
      <c r="AU212" s="237"/>
      <c r="AV212" s="237"/>
      <c r="AW212" s="237"/>
      <c r="AX212" s="237"/>
      <c r="AY212" s="237"/>
      <c r="AZ212" s="237"/>
      <c r="BA212" s="237"/>
      <c r="BB212" s="237"/>
      <c r="BC212" s="237"/>
      <c r="BD212" s="237"/>
      <c r="BE212" s="237"/>
      <c r="BF212" s="237"/>
      <c r="BG212" s="237"/>
      <c r="BH212" s="237"/>
    </row>
    <row r="213" spans="1:60" ht="20.25" outlineLevel="1" x14ac:dyDescent="0.35">
      <c r="A213" s="228">
        <v>62</v>
      </c>
      <c r="B213" s="229" t="s">
        <v>849</v>
      </c>
      <c r="C213" s="230" t="s">
        <v>850</v>
      </c>
      <c r="D213" s="231" t="s">
        <v>132</v>
      </c>
      <c r="E213" s="232">
        <v>73.845600000000005</v>
      </c>
      <c r="F213" s="233"/>
      <c r="G213" s="234">
        <f>ROUND(E213*F213,2)</f>
        <v>0</v>
      </c>
      <c r="H213" s="233">
        <v>1819.15</v>
      </c>
      <c r="I213" s="234">
        <f>ROUND(E213*H213,2)</f>
        <v>134336.22</v>
      </c>
      <c r="J213" s="233">
        <v>705.85</v>
      </c>
      <c r="K213" s="234">
        <f>ROUND(E213*J213,2)</f>
        <v>52123.92</v>
      </c>
      <c r="L213" s="234">
        <v>21</v>
      </c>
      <c r="M213" s="234">
        <f>G213*(1+L213/100)</f>
        <v>0</v>
      </c>
      <c r="N213" s="232">
        <v>1.8020000000000001E-2</v>
      </c>
      <c r="O213" s="232">
        <f>ROUND(E213*N213,2)</f>
        <v>1.33</v>
      </c>
      <c r="P213" s="232">
        <v>0</v>
      </c>
      <c r="Q213" s="232">
        <f>ROUND(E213*P213,2)</f>
        <v>0</v>
      </c>
      <c r="R213" s="234" t="s">
        <v>121</v>
      </c>
      <c r="S213" s="234" t="s">
        <v>108</v>
      </c>
      <c r="T213" s="235" t="s">
        <v>108</v>
      </c>
      <c r="U213" s="236">
        <v>1.2558</v>
      </c>
      <c r="V213" s="236">
        <f>ROUND(E213*U213,2)</f>
        <v>92.74</v>
      </c>
      <c r="W213" s="236"/>
      <c r="X213" s="236" t="s">
        <v>109</v>
      </c>
      <c r="Y213" s="236" t="s">
        <v>110</v>
      </c>
      <c r="Z213" s="237"/>
      <c r="AA213" s="237"/>
      <c r="AB213" s="237"/>
      <c r="AC213" s="237"/>
      <c r="AD213" s="237"/>
      <c r="AE213" s="237"/>
      <c r="AF213" s="237"/>
      <c r="AG213" s="237" t="s">
        <v>111</v>
      </c>
      <c r="AH213" s="237"/>
      <c r="AI213" s="237"/>
      <c r="AJ213" s="237"/>
      <c r="AK213" s="237"/>
      <c r="AL213" s="237"/>
      <c r="AM213" s="237"/>
      <c r="AN213" s="237"/>
      <c r="AO213" s="237"/>
      <c r="AP213" s="237"/>
      <c r="AQ213" s="237"/>
      <c r="AR213" s="237"/>
      <c r="AS213" s="237"/>
      <c r="AT213" s="237"/>
      <c r="AU213" s="237"/>
      <c r="AV213" s="237"/>
      <c r="AW213" s="237"/>
      <c r="AX213" s="237"/>
      <c r="AY213" s="237"/>
      <c r="AZ213" s="237"/>
      <c r="BA213" s="237"/>
      <c r="BB213" s="237"/>
      <c r="BC213" s="237"/>
      <c r="BD213" s="237"/>
      <c r="BE213" s="237"/>
      <c r="BF213" s="237"/>
      <c r="BG213" s="237"/>
      <c r="BH213" s="237"/>
    </row>
    <row r="214" spans="1:60" ht="22.5" customHeight="1" outlineLevel="2" x14ac:dyDescent="0.35">
      <c r="A214" s="238"/>
      <c r="B214" s="239"/>
      <c r="C214" s="393" t="s">
        <v>564</v>
      </c>
      <c r="D214" s="393"/>
      <c r="E214" s="393"/>
      <c r="F214" s="409"/>
      <c r="G214" s="393"/>
      <c r="H214" s="236"/>
      <c r="I214" s="236"/>
      <c r="J214" s="236"/>
      <c r="K214" s="236"/>
      <c r="L214" s="236"/>
      <c r="M214" s="236"/>
      <c r="N214" s="240"/>
      <c r="O214" s="240"/>
      <c r="P214" s="240"/>
      <c r="Q214" s="240"/>
      <c r="R214" s="236"/>
      <c r="S214" s="236"/>
      <c r="T214" s="236"/>
      <c r="U214" s="236"/>
      <c r="V214" s="236"/>
      <c r="W214" s="236"/>
      <c r="X214" s="236"/>
      <c r="Y214" s="236"/>
      <c r="Z214" s="237"/>
      <c r="AA214" s="237"/>
      <c r="AB214" s="237"/>
      <c r="AC214" s="237"/>
      <c r="AD214" s="237"/>
      <c r="AE214" s="237"/>
      <c r="AF214" s="237"/>
      <c r="AG214" s="237" t="s">
        <v>112</v>
      </c>
      <c r="AH214" s="237"/>
      <c r="AI214" s="237"/>
      <c r="AJ214" s="237"/>
      <c r="AK214" s="237"/>
      <c r="AL214" s="237"/>
      <c r="AM214" s="237"/>
      <c r="AN214" s="237"/>
      <c r="AO214" s="237"/>
      <c r="AP214" s="237"/>
      <c r="AQ214" s="237"/>
      <c r="AR214" s="237"/>
      <c r="AS214" s="237"/>
      <c r="AT214" s="237"/>
      <c r="AU214" s="237"/>
      <c r="AV214" s="237"/>
      <c r="AW214" s="237"/>
      <c r="AX214" s="237"/>
      <c r="AY214" s="237"/>
      <c r="AZ214" s="237"/>
      <c r="BA214" s="253" t="str">
        <f>C214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14" s="237"/>
      <c r="BC214" s="237"/>
      <c r="BD214" s="237"/>
      <c r="BE214" s="237"/>
      <c r="BF214" s="237"/>
      <c r="BG214" s="237"/>
      <c r="BH214" s="237"/>
    </row>
    <row r="215" spans="1:60" outlineLevel="2" x14ac:dyDescent="0.35">
      <c r="A215" s="238"/>
      <c r="B215" s="239"/>
      <c r="C215" s="398" t="s">
        <v>702</v>
      </c>
      <c r="D215" s="398"/>
      <c r="E215" s="398"/>
      <c r="F215" s="411"/>
      <c r="G215" s="398"/>
      <c r="H215" s="236"/>
      <c r="I215" s="236"/>
      <c r="J215" s="236"/>
      <c r="K215" s="236"/>
      <c r="L215" s="236"/>
      <c r="M215" s="236"/>
      <c r="N215" s="240"/>
      <c r="O215" s="240"/>
      <c r="P215" s="240"/>
      <c r="Q215" s="240"/>
      <c r="R215" s="236"/>
      <c r="S215" s="236"/>
      <c r="T215" s="236"/>
      <c r="U215" s="236"/>
      <c r="V215" s="236"/>
      <c r="W215" s="236"/>
      <c r="X215" s="236"/>
      <c r="Y215" s="236"/>
      <c r="Z215" s="237"/>
      <c r="AA215" s="237"/>
      <c r="AB215" s="237"/>
      <c r="AC215" s="237"/>
      <c r="AD215" s="237"/>
      <c r="AE215" s="237"/>
      <c r="AF215" s="237"/>
      <c r="AG215" s="237" t="s">
        <v>131</v>
      </c>
      <c r="AH215" s="237"/>
      <c r="AI215" s="237"/>
      <c r="AJ215" s="237"/>
      <c r="AK215" s="237"/>
      <c r="AL215" s="237"/>
      <c r="AM215" s="237"/>
      <c r="AN215" s="237"/>
      <c r="AO215" s="237"/>
      <c r="AP215" s="237"/>
      <c r="AQ215" s="237"/>
      <c r="AR215" s="237"/>
      <c r="AS215" s="237"/>
      <c r="AT215" s="237"/>
      <c r="AU215" s="237"/>
      <c r="AV215" s="237"/>
      <c r="AW215" s="237"/>
      <c r="AX215" s="237"/>
      <c r="AY215" s="237"/>
      <c r="AZ215" s="237"/>
      <c r="BA215" s="237"/>
      <c r="BB215" s="237"/>
      <c r="BC215" s="237"/>
      <c r="BD215" s="237"/>
      <c r="BE215" s="237"/>
      <c r="BF215" s="237"/>
      <c r="BG215" s="237"/>
      <c r="BH215" s="237"/>
    </row>
    <row r="216" spans="1:60" outlineLevel="2" x14ac:dyDescent="0.35">
      <c r="A216" s="238"/>
      <c r="B216" s="239"/>
      <c r="C216" s="241" t="s">
        <v>851</v>
      </c>
      <c r="D216" s="242"/>
      <c r="E216" s="243">
        <v>34.468449999999997</v>
      </c>
      <c r="F216" s="410"/>
      <c r="G216" s="236"/>
      <c r="H216" s="236"/>
      <c r="I216" s="236"/>
      <c r="J216" s="236"/>
      <c r="K216" s="236"/>
      <c r="L216" s="236"/>
      <c r="M216" s="236"/>
      <c r="N216" s="240"/>
      <c r="O216" s="240"/>
      <c r="P216" s="240"/>
      <c r="Q216" s="240"/>
      <c r="R216" s="236"/>
      <c r="S216" s="236"/>
      <c r="T216" s="236"/>
      <c r="U216" s="236"/>
      <c r="V216" s="236"/>
      <c r="W216" s="236"/>
      <c r="X216" s="236"/>
      <c r="Y216" s="236"/>
      <c r="Z216" s="237"/>
      <c r="AA216" s="237"/>
      <c r="AB216" s="237"/>
      <c r="AC216" s="237"/>
      <c r="AD216" s="237"/>
      <c r="AE216" s="237"/>
      <c r="AF216" s="237"/>
      <c r="AG216" s="237" t="s">
        <v>123</v>
      </c>
      <c r="AH216" s="237">
        <v>0</v>
      </c>
      <c r="AI216" s="237"/>
      <c r="AJ216" s="237"/>
      <c r="AK216" s="237"/>
      <c r="AL216" s="237"/>
      <c r="AM216" s="237"/>
      <c r="AN216" s="237"/>
      <c r="AO216" s="237"/>
      <c r="AP216" s="237"/>
      <c r="AQ216" s="237"/>
      <c r="AR216" s="237"/>
      <c r="AS216" s="237"/>
      <c r="AT216" s="237"/>
      <c r="AU216" s="237"/>
      <c r="AV216" s="237"/>
      <c r="AW216" s="237"/>
      <c r="AX216" s="237"/>
      <c r="AY216" s="237"/>
      <c r="AZ216" s="237"/>
      <c r="BA216" s="237"/>
      <c r="BB216" s="237"/>
      <c r="BC216" s="237"/>
      <c r="BD216" s="237"/>
      <c r="BE216" s="237"/>
      <c r="BF216" s="237"/>
      <c r="BG216" s="237"/>
      <c r="BH216" s="237"/>
    </row>
    <row r="217" spans="1:60" outlineLevel="3" x14ac:dyDescent="0.35">
      <c r="A217" s="238"/>
      <c r="B217" s="239"/>
      <c r="C217" s="241" t="s">
        <v>852</v>
      </c>
      <c r="D217" s="242"/>
      <c r="E217" s="243">
        <v>39.37715</v>
      </c>
      <c r="F217" s="410"/>
      <c r="G217" s="236"/>
      <c r="H217" s="236"/>
      <c r="I217" s="236"/>
      <c r="J217" s="236"/>
      <c r="K217" s="236"/>
      <c r="L217" s="236"/>
      <c r="M217" s="236"/>
      <c r="N217" s="240"/>
      <c r="O217" s="240"/>
      <c r="P217" s="240"/>
      <c r="Q217" s="240"/>
      <c r="R217" s="236"/>
      <c r="S217" s="236"/>
      <c r="T217" s="236"/>
      <c r="U217" s="236"/>
      <c r="V217" s="236"/>
      <c r="W217" s="236"/>
      <c r="X217" s="236"/>
      <c r="Y217" s="236"/>
      <c r="Z217" s="237"/>
      <c r="AA217" s="237"/>
      <c r="AB217" s="237"/>
      <c r="AC217" s="237"/>
      <c r="AD217" s="237"/>
      <c r="AE217" s="237"/>
      <c r="AF217" s="237"/>
      <c r="AG217" s="237" t="s">
        <v>123</v>
      </c>
      <c r="AH217" s="237">
        <v>0</v>
      </c>
      <c r="AI217" s="237"/>
      <c r="AJ217" s="237"/>
      <c r="AK217" s="237"/>
      <c r="AL217" s="237"/>
      <c r="AM217" s="237"/>
      <c r="AN217" s="237"/>
      <c r="AO217" s="237"/>
      <c r="AP217" s="237"/>
      <c r="AQ217" s="237"/>
      <c r="AR217" s="237"/>
      <c r="AS217" s="237"/>
      <c r="AT217" s="237"/>
      <c r="AU217" s="237"/>
      <c r="AV217" s="237"/>
      <c r="AW217" s="237"/>
      <c r="AX217" s="237"/>
      <c r="AY217" s="237"/>
      <c r="AZ217" s="237"/>
      <c r="BA217" s="237"/>
      <c r="BB217" s="237"/>
      <c r="BC217" s="237"/>
      <c r="BD217" s="237"/>
      <c r="BE217" s="237"/>
      <c r="BF217" s="237"/>
      <c r="BG217" s="237"/>
      <c r="BH217" s="237"/>
    </row>
    <row r="218" spans="1:60" ht="20.25" outlineLevel="1" x14ac:dyDescent="0.35">
      <c r="A218" s="228">
        <v>63</v>
      </c>
      <c r="B218" s="229" t="s">
        <v>853</v>
      </c>
      <c r="C218" s="230" t="s">
        <v>854</v>
      </c>
      <c r="D218" s="231" t="s">
        <v>132</v>
      </c>
      <c r="E218" s="232">
        <v>228.04750000000001</v>
      </c>
      <c r="F218" s="233"/>
      <c r="G218" s="234">
        <f>ROUND(E218*F218,2)</f>
        <v>0</v>
      </c>
      <c r="H218" s="233">
        <v>2312.89</v>
      </c>
      <c r="I218" s="234">
        <f>ROUND(E218*H218,2)</f>
        <v>527448.78</v>
      </c>
      <c r="J218" s="233">
        <v>792.11</v>
      </c>
      <c r="K218" s="234">
        <f>ROUND(E218*J218,2)</f>
        <v>180638.71</v>
      </c>
      <c r="L218" s="234">
        <v>21</v>
      </c>
      <c r="M218" s="234">
        <f>G218*(1+L218/100)</f>
        <v>0</v>
      </c>
      <c r="N218" s="232">
        <v>4.9059999999999999E-2</v>
      </c>
      <c r="O218" s="232">
        <f>ROUND(E218*N218,2)</f>
        <v>11.19</v>
      </c>
      <c r="P218" s="232">
        <v>0</v>
      </c>
      <c r="Q218" s="232">
        <f>ROUND(E218*P218,2)</f>
        <v>0</v>
      </c>
      <c r="R218" s="234" t="s">
        <v>121</v>
      </c>
      <c r="S218" s="234" t="s">
        <v>108</v>
      </c>
      <c r="T218" s="235" t="s">
        <v>108</v>
      </c>
      <c r="U218" s="236">
        <v>1.4157999999999999</v>
      </c>
      <c r="V218" s="236">
        <f>ROUND(E218*U218,2)</f>
        <v>322.87</v>
      </c>
      <c r="W218" s="236"/>
      <c r="X218" s="236" t="s">
        <v>109</v>
      </c>
      <c r="Y218" s="236" t="s">
        <v>110</v>
      </c>
      <c r="Z218" s="237"/>
      <c r="AA218" s="237"/>
      <c r="AB218" s="237"/>
      <c r="AC218" s="237"/>
      <c r="AD218" s="237"/>
      <c r="AE218" s="237"/>
      <c r="AF218" s="237"/>
      <c r="AG218" s="237" t="s">
        <v>111</v>
      </c>
      <c r="AH218" s="237"/>
      <c r="AI218" s="237"/>
      <c r="AJ218" s="237"/>
      <c r="AK218" s="237"/>
      <c r="AL218" s="237"/>
      <c r="AM218" s="237"/>
      <c r="AN218" s="237"/>
      <c r="AO218" s="237"/>
      <c r="AP218" s="237"/>
      <c r="AQ218" s="237"/>
      <c r="AR218" s="237"/>
      <c r="AS218" s="237"/>
      <c r="AT218" s="237"/>
      <c r="AU218" s="237"/>
      <c r="AV218" s="237"/>
      <c r="AW218" s="237"/>
      <c r="AX218" s="237"/>
      <c r="AY218" s="237"/>
      <c r="AZ218" s="237"/>
      <c r="BA218" s="237"/>
      <c r="BB218" s="237"/>
      <c r="BC218" s="237"/>
      <c r="BD218" s="237"/>
      <c r="BE218" s="237"/>
      <c r="BF218" s="237"/>
      <c r="BG218" s="237"/>
      <c r="BH218" s="237"/>
    </row>
    <row r="219" spans="1:60" ht="33.75" customHeight="1" outlineLevel="2" x14ac:dyDescent="0.35">
      <c r="A219" s="238"/>
      <c r="B219" s="239"/>
      <c r="C219" s="393" t="s">
        <v>855</v>
      </c>
      <c r="D219" s="393"/>
      <c r="E219" s="393"/>
      <c r="F219" s="409"/>
      <c r="G219" s="393"/>
      <c r="H219" s="236"/>
      <c r="I219" s="236"/>
      <c r="J219" s="236"/>
      <c r="K219" s="236"/>
      <c r="L219" s="236"/>
      <c r="M219" s="236"/>
      <c r="N219" s="240"/>
      <c r="O219" s="240"/>
      <c r="P219" s="240"/>
      <c r="Q219" s="240"/>
      <c r="R219" s="236"/>
      <c r="S219" s="236"/>
      <c r="T219" s="236"/>
      <c r="U219" s="236"/>
      <c r="V219" s="236"/>
      <c r="W219" s="236"/>
      <c r="X219" s="236"/>
      <c r="Y219" s="236"/>
      <c r="Z219" s="237"/>
      <c r="AA219" s="237"/>
      <c r="AB219" s="237"/>
      <c r="AC219" s="237"/>
      <c r="AD219" s="237"/>
      <c r="AE219" s="237"/>
      <c r="AF219" s="237"/>
      <c r="AG219" s="237" t="s">
        <v>112</v>
      </c>
      <c r="AH219" s="237"/>
      <c r="AI219" s="237"/>
      <c r="AJ219" s="237"/>
      <c r="AK219" s="237"/>
      <c r="AL219" s="237"/>
      <c r="AM219" s="237"/>
      <c r="AN219" s="237"/>
      <c r="AO219" s="237"/>
      <c r="AP219" s="237"/>
      <c r="AQ219" s="237"/>
      <c r="AR219" s="237"/>
      <c r="AS219" s="237"/>
      <c r="AT219" s="237"/>
      <c r="AU219" s="237"/>
      <c r="AV219" s="237"/>
      <c r="AW219" s="237"/>
      <c r="AX219" s="237"/>
      <c r="AY219" s="237"/>
      <c r="AZ219" s="237"/>
      <c r="BA219" s="253" t="str">
        <f>C219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219" s="237"/>
      <c r="BC219" s="237"/>
      <c r="BD219" s="237"/>
      <c r="BE219" s="237"/>
      <c r="BF219" s="237"/>
      <c r="BG219" s="237"/>
      <c r="BH219" s="237"/>
    </row>
    <row r="220" spans="1:60" outlineLevel="2" x14ac:dyDescent="0.35">
      <c r="A220" s="238"/>
      <c r="B220" s="239"/>
      <c r="C220" s="398" t="s">
        <v>565</v>
      </c>
      <c r="D220" s="398"/>
      <c r="E220" s="398"/>
      <c r="F220" s="411"/>
      <c r="G220" s="398"/>
      <c r="H220" s="236"/>
      <c r="I220" s="236"/>
      <c r="J220" s="236"/>
      <c r="K220" s="236"/>
      <c r="L220" s="236"/>
      <c r="M220" s="236"/>
      <c r="N220" s="240"/>
      <c r="O220" s="240"/>
      <c r="P220" s="240"/>
      <c r="Q220" s="240"/>
      <c r="R220" s="236"/>
      <c r="S220" s="236"/>
      <c r="T220" s="236"/>
      <c r="U220" s="236"/>
      <c r="V220" s="236"/>
      <c r="W220" s="236"/>
      <c r="X220" s="236"/>
      <c r="Y220" s="236"/>
      <c r="Z220" s="237"/>
      <c r="AA220" s="237"/>
      <c r="AB220" s="237"/>
      <c r="AC220" s="237"/>
      <c r="AD220" s="237"/>
      <c r="AE220" s="237"/>
      <c r="AF220" s="237"/>
      <c r="AG220" s="237" t="s">
        <v>131</v>
      </c>
      <c r="AH220" s="237"/>
      <c r="AI220" s="237"/>
      <c r="AJ220" s="237"/>
      <c r="AK220" s="237"/>
      <c r="AL220" s="237"/>
      <c r="AM220" s="237"/>
      <c r="AN220" s="237"/>
      <c r="AO220" s="237"/>
      <c r="AP220" s="237"/>
      <c r="AQ220" s="237"/>
      <c r="AR220" s="237"/>
      <c r="AS220" s="237"/>
      <c r="AT220" s="237"/>
      <c r="AU220" s="237"/>
      <c r="AV220" s="237"/>
      <c r="AW220" s="237"/>
      <c r="AX220" s="237"/>
      <c r="AY220" s="237"/>
      <c r="AZ220" s="237"/>
      <c r="BA220" s="237"/>
      <c r="BB220" s="237"/>
      <c r="BC220" s="237"/>
      <c r="BD220" s="237"/>
      <c r="BE220" s="237"/>
      <c r="BF220" s="237"/>
      <c r="BG220" s="237"/>
      <c r="BH220" s="237"/>
    </row>
    <row r="221" spans="1:60" outlineLevel="2" x14ac:dyDescent="0.35">
      <c r="A221" s="238"/>
      <c r="B221" s="239"/>
      <c r="C221" s="241" t="s">
        <v>856</v>
      </c>
      <c r="D221" s="242"/>
      <c r="E221" s="243">
        <v>228.04750000000001</v>
      </c>
      <c r="F221" s="410"/>
      <c r="G221" s="236"/>
      <c r="H221" s="236"/>
      <c r="I221" s="236"/>
      <c r="J221" s="236"/>
      <c r="K221" s="236"/>
      <c r="L221" s="236"/>
      <c r="M221" s="236"/>
      <c r="N221" s="240"/>
      <c r="O221" s="240"/>
      <c r="P221" s="240"/>
      <c r="Q221" s="240"/>
      <c r="R221" s="236"/>
      <c r="S221" s="236"/>
      <c r="T221" s="236"/>
      <c r="U221" s="236"/>
      <c r="V221" s="236"/>
      <c r="W221" s="236"/>
      <c r="X221" s="236"/>
      <c r="Y221" s="236"/>
      <c r="Z221" s="237"/>
      <c r="AA221" s="237"/>
      <c r="AB221" s="237"/>
      <c r="AC221" s="237"/>
      <c r="AD221" s="237"/>
      <c r="AE221" s="237"/>
      <c r="AF221" s="237"/>
      <c r="AG221" s="237" t="s">
        <v>123</v>
      </c>
      <c r="AH221" s="237">
        <v>0</v>
      </c>
      <c r="AI221" s="237"/>
      <c r="AJ221" s="237"/>
      <c r="AK221" s="237"/>
      <c r="AL221" s="237"/>
      <c r="AM221" s="237"/>
      <c r="AN221" s="237"/>
      <c r="AO221" s="237"/>
      <c r="AP221" s="237"/>
      <c r="AQ221" s="237"/>
      <c r="AR221" s="237"/>
      <c r="AS221" s="237"/>
      <c r="AT221" s="237"/>
      <c r="AU221" s="237"/>
      <c r="AV221" s="237"/>
      <c r="AW221" s="237"/>
      <c r="AX221" s="237"/>
      <c r="AY221" s="237"/>
      <c r="AZ221" s="237"/>
      <c r="BA221" s="237"/>
      <c r="BB221" s="237"/>
      <c r="BC221" s="237"/>
      <c r="BD221" s="237"/>
      <c r="BE221" s="237"/>
      <c r="BF221" s="237"/>
      <c r="BG221" s="237"/>
      <c r="BH221" s="237"/>
    </row>
    <row r="222" spans="1:60" outlineLevel="1" x14ac:dyDescent="0.35">
      <c r="A222" s="228">
        <v>64</v>
      </c>
      <c r="B222" s="229" t="s">
        <v>1286</v>
      </c>
      <c r="C222" s="230" t="s">
        <v>1287</v>
      </c>
      <c r="D222" s="231" t="s">
        <v>106</v>
      </c>
      <c r="E222" s="232">
        <v>65.355400000000003</v>
      </c>
      <c r="F222" s="233"/>
      <c r="G222" s="234">
        <f>ROUND(E222*F222,2)</f>
        <v>0</v>
      </c>
      <c r="H222" s="233">
        <v>3751.39</v>
      </c>
      <c r="I222" s="234">
        <f>ROUND(E222*H222,2)</f>
        <v>245173.59</v>
      </c>
      <c r="J222" s="233">
        <v>1073.6099999999999</v>
      </c>
      <c r="K222" s="234">
        <f>ROUND(E222*J222,2)</f>
        <v>70166.210000000006</v>
      </c>
      <c r="L222" s="234">
        <v>21</v>
      </c>
      <c r="M222" s="234">
        <f>G222*(1+L222/100)</f>
        <v>0</v>
      </c>
      <c r="N222" s="232">
        <v>2.5249999999999999</v>
      </c>
      <c r="O222" s="232">
        <f>ROUND(E222*N222,2)</f>
        <v>165.02</v>
      </c>
      <c r="P222" s="232">
        <v>0</v>
      </c>
      <c r="Q222" s="232">
        <f>ROUND(E222*P222,2)</f>
        <v>0</v>
      </c>
      <c r="R222" s="234" t="s">
        <v>121</v>
      </c>
      <c r="S222" s="234" t="s">
        <v>108</v>
      </c>
      <c r="T222" s="235" t="s">
        <v>108</v>
      </c>
      <c r="U222" s="236">
        <v>2.3170000000000002</v>
      </c>
      <c r="V222" s="236">
        <f>ROUND(E222*U222,2)</f>
        <v>151.43</v>
      </c>
      <c r="W222" s="236"/>
      <c r="X222" s="236" t="s">
        <v>109</v>
      </c>
      <c r="Y222" s="236" t="s">
        <v>110</v>
      </c>
      <c r="Z222" s="237"/>
      <c r="AA222" s="237"/>
      <c r="AB222" s="237"/>
      <c r="AC222" s="237"/>
      <c r="AD222" s="237"/>
      <c r="AE222" s="237"/>
      <c r="AF222" s="237"/>
      <c r="AG222" s="237" t="s">
        <v>111</v>
      </c>
      <c r="AH222" s="237"/>
      <c r="AI222" s="237"/>
      <c r="AJ222" s="237"/>
      <c r="AK222" s="237"/>
      <c r="AL222" s="237"/>
      <c r="AM222" s="237"/>
      <c r="AN222" s="237"/>
      <c r="AO222" s="237"/>
      <c r="AP222" s="237"/>
      <c r="AQ222" s="237"/>
      <c r="AR222" s="237"/>
      <c r="AS222" s="237"/>
      <c r="AT222" s="237"/>
      <c r="AU222" s="237"/>
      <c r="AV222" s="237"/>
      <c r="AW222" s="237"/>
      <c r="AX222" s="237"/>
      <c r="AY222" s="237"/>
      <c r="AZ222" s="237"/>
      <c r="BA222" s="237"/>
      <c r="BB222" s="237"/>
      <c r="BC222" s="237"/>
      <c r="BD222" s="237"/>
      <c r="BE222" s="237"/>
      <c r="BF222" s="237"/>
      <c r="BG222" s="237"/>
      <c r="BH222" s="237"/>
    </row>
    <row r="223" spans="1:60" outlineLevel="2" x14ac:dyDescent="0.35">
      <c r="A223" s="238"/>
      <c r="B223" s="239"/>
      <c r="C223" s="393" t="s">
        <v>146</v>
      </c>
      <c r="D223" s="393"/>
      <c r="E223" s="393"/>
      <c r="F223" s="409"/>
      <c r="G223" s="393"/>
      <c r="H223" s="236"/>
      <c r="I223" s="236"/>
      <c r="J223" s="236"/>
      <c r="K223" s="236"/>
      <c r="L223" s="236"/>
      <c r="M223" s="236"/>
      <c r="N223" s="240"/>
      <c r="O223" s="240"/>
      <c r="P223" s="240"/>
      <c r="Q223" s="240"/>
      <c r="R223" s="236"/>
      <c r="S223" s="236"/>
      <c r="T223" s="236"/>
      <c r="U223" s="236"/>
      <c r="V223" s="236"/>
      <c r="W223" s="236"/>
      <c r="X223" s="236"/>
      <c r="Y223" s="236"/>
      <c r="Z223" s="237"/>
      <c r="AA223" s="237"/>
      <c r="AB223" s="237"/>
      <c r="AC223" s="237"/>
      <c r="AD223" s="237"/>
      <c r="AE223" s="237"/>
      <c r="AF223" s="237"/>
      <c r="AG223" s="237" t="s">
        <v>112</v>
      </c>
      <c r="AH223" s="237"/>
      <c r="AI223" s="237"/>
      <c r="AJ223" s="237"/>
      <c r="AK223" s="237"/>
      <c r="AL223" s="237"/>
      <c r="AM223" s="237"/>
      <c r="AN223" s="237"/>
      <c r="AO223" s="237"/>
      <c r="AP223" s="237"/>
      <c r="AQ223" s="237"/>
      <c r="AR223" s="237"/>
      <c r="AS223" s="237"/>
      <c r="AT223" s="237"/>
      <c r="AU223" s="237"/>
      <c r="AV223" s="237"/>
      <c r="AW223" s="237"/>
      <c r="AX223" s="237"/>
      <c r="AY223" s="237"/>
      <c r="AZ223" s="237"/>
      <c r="BA223" s="237"/>
      <c r="BB223" s="237"/>
      <c r="BC223" s="237"/>
      <c r="BD223" s="237"/>
      <c r="BE223" s="237"/>
      <c r="BF223" s="237"/>
      <c r="BG223" s="237"/>
      <c r="BH223" s="237"/>
    </row>
    <row r="224" spans="1:60" outlineLevel="2" x14ac:dyDescent="0.35">
      <c r="A224" s="238"/>
      <c r="B224" s="239"/>
      <c r="C224" s="398" t="s">
        <v>147</v>
      </c>
      <c r="D224" s="398"/>
      <c r="E224" s="398"/>
      <c r="F224" s="411"/>
      <c r="G224" s="398"/>
      <c r="H224" s="236"/>
      <c r="I224" s="236"/>
      <c r="J224" s="236"/>
      <c r="K224" s="236"/>
      <c r="L224" s="236"/>
      <c r="M224" s="236"/>
      <c r="N224" s="240"/>
      <c r="O224" s="240"/>
      <c r="P224" s="240"/>
      <c r="Q224" s="240"/>
      <c r="R224" s="236"/>
      <c r="S224" s="236"/>
      <c r="T224" s="236"/>
      <c r="U224" s="236"/>
      <c r="V224" s="236"/>
      <c r="W224" s="236"/>
      <c r="X224" s="236"/>
      <c r="Y224" s="236"/>
      <c r="Z224" s="237"/>
      <c r="AA224" s="237"/>
      <c r="AB224" s="237"/>
      <c r="AC224" s="237"/>
      <c r="AD224" s="237"/>
      <c r="AE224" s="237"/>
      <c r="AF224" s="237"/>
      <c r="AG224" s="237" t="s">
        <v>131</v>
      </c>
      <c r="AH224" s="237"/>
      <c r="AI224" s="237"/>
      <c r="AJ224" s="237"/>
      <c r="AK224" s="237"/>
      <c r="AL224" s="237"/>
      <c r="AM224" s="237"/>
      <c r="AN224" s="237"/>
      <c r="AO224" s="237"/>
      <c r="AP224" s="237"/>
      <c r="AQ224" s="237"/>
      <c r="AR224" s="237"/>
      <c r="AS224" s="237"/>
      <c r="AT224" s="237"/>
      <c r="AU224" s="237"/>
      <c r="AV224" s="237"/>
      <c r="AW224" s="237"/>
      <c r="AX224" s="237"/>
      <c r="AY224" s="237"/>
      <c r="AZ224" s="237"/>
      <c r="BA224" s="237"/>
      <c r="BB224" s="237"/>
      <c r="BC224" s="237"/>
      <c r="BD224" s="237"/>
      <c r="BE224" s="237"/>
      <c r="BF224" s="237"/>
      <c r="BG224" s="237"/>
      <c r="BH224" s="237"/>
    </row>
    <row r="225" spans="1:60" outlineLevel="2" x14ac:dyDescent="0.35">
      <c r="A225" s="238"/>
      <c r="B225" s="239"/>
      <c r="C225" s="241" t="s">
        <v>1288</v>
      </c>
      <c r="D225" s="242"/>
      <c r="E225" s="243"/>
      <c r="F225" s="410"/>
      <c r="G225" s="236"/>
      <c r="H225" s="236"/>
      <c r="I225" s="236"/>
      <c r="J225" s="236"/>
      <c r="K225" s="236"/>
      <c r="L225" s="236"/>
      <c r="M225" s="236"/>
      <c r="N225" s="240"/>
      <c r="O225" s="240"/>
      <c r="P225" s="240"/>
      <c r="Q225" s="240"/>
      <c r="R225" s="236"/>
      <c r="S225" s="236"/>
      <c r="T225" s="236"/>
      <c r="U225" s="236"/>
      <c r="V225" s="236"/>
      <c r="W225" s="236"/>
      <c r="X225" s="236"/>
      <c r="Y225" s="236"/>
      <c r="Z225" s="237"/>
      <c r="AA225" s="237"/>
      <c r="AB225" s="237"/>
      <c r="AC225" s="237"/>
      <c r="AD225" s="237"/>
      <c r="AE225" s="237"/>
      <c r="AF225" s="237"/>
      <c r="AG225" s="237" t="s">
        <v>123</v>
      </c>
      <c r="AH225" s="237">
        <v>0</v>
      </c>
      <c r="AI225" s="237"/>
      <c r="AJ225" s="237"/>
      <c r="AK225" s="237"/>
      <c r="AL225" s="237"/>
      <c r="AM225" s="237"/>
      <c r="AN225" s="237"/>
      <c r="AO225" s="237"/>
      <c r="AP225" s="237"/>
      <c r="AQ225" s="237"/>
      <c r="AR225" s="237"/>
      <c r="AS225" s="237"/>
      <c r="AT225" s="237"/>
      <c r="AU225" s="237"/>
      <c r="AV225" s="237"/>
      <c r="AW225" s="237"/>
      <c r="AX225" s="237"/>
      <c r="AY225" s="237"/>
      <c r="AZ225" s="237"/>
      <c r="BA225" s="237"/>
      <c r="BB225" s="237"/>
      <c r="BC225" s="237"/>
      <c r="BD225" s="237"/>
      <c r="BE225" s="237"/>
      <c r="BF225" s="237"/>
      <c r="BG225" s="237"/>
      <c r="BH225" s="237"/>
    </row>
    <row r="226" spans="1:60" outlineLevel="3" x14ac:dyDescent="0.35">
      <c r="A226" s="238"/>
      <c r="B226" s="239"/>
      <c r="C226" s="241" t="s">
        <v>1289</v>
      </c>
      <c r="D226" s="242"/>
      <c r="E226" s="243">
        <v>37.005540000000003</v>
      </c>
      <c r="F226" s="410"/>
      <c r="G226" s="236"/>
      <c r="H226" s="236"/>
      <c r="I226" s="236"/>
      <c r="J226" s="236"/>
      <c r="K226" s="236"/>
      <c r="L226" s="236"/>
      <c r="M226" s="236"/>
      <c r="N226" s="240"/>
      <c r="O226" s="240"/>
      <c r="P226" s="240"/>
      <c r="Q226" s="240"/>
      <c r="R226" s="236"/>
      <c r="S226" s="236"/>
      <c r="T226" s="236"/>
      <c r="U226" s="236"/>
      <c r="V226" s="236"/>
      <c r="W226" s="236"/>
      <c r="X226" s="236"/>
      <c r="Y226" s="236"/>
      <c r="Z226" s="237"/>
      <c r="AA226" s="237"/>
      <c r="AB226" s="237"/>
      <c r="AC226" s="237"/>
      <c r="AD226" s="237"/>
      <c r="AE226" s="237"/>
      <c r="AF226" s="237"/>
      <c r="AG226" s="237" t="s">
        <v>123</v>
      </c>
      <c r="AH226" s="237">
        <v>0</v>
      </c>
      <c r="AI226" s="237"/>
      <c r="AJ226" s="237"/>
      <c r="AK226" s="237"/>
      <c r="AL226" s="237"/>
      <c r="AM226" s="237"/>
      <c r="AN226" s="237"/>
      <c r="AO226" s="237"/>
      <c r="AP226" s="237"/>
      <c r="AQ226" s="237"/>
      <c r="AR226" s="237"/>
      <c r="AS226" s="237"/>
      <c r="AT226" s="237"/>
      <c r="AU226" s="237"/>
      <c r="AV226" s="237"/>
      <c r="AW226" s="237"/>
      <c r="AX226" s="237"/>
      <c r="AY226" s="237"/>
      <c r="AZ226" s="237"/>
      <c r="BA226" s="237"/>
      <c r="BB226" s="237"/>
      <c r="BC226" s="237"/>
      <c r="BD226" s="237"/>
      <c r="BE226" s="237"/>
      <c r="BF226" s="237"/>
      <c r="BG226" s="237"/>
      <c r="BH226" s="237"/>
    </row>
    <row r="227" spans="1:60" outlineLevel="3" x14ac:dyDescent="0.35">
      <c r="A227" s="238"/>
      <c r="B227" s="239"/>
      <c r="C227" s="241" t="s">
        <v>1290</v>
      </c>
      <c r="D227" s="242"/>
      <c r="E227" s="243">
        <v>9.4039000000000001</v>
      </c>
      <c r="F227" s="410"/>
      <c r="G227" s="236"/>
      <c r="H227" s="236"/>
      <c r="I227" s="236"/>
      <c r="J227" s="236"/>
      <c r="K227" s="236"/>
      <c r="L227" s="236"/>
      <c r="M227" s="236"/>
      <c r="N227" s="240"/>
      <c r="O227" s="240"/>
      <c r="P227" s="240"/>
      <c r="Q227" s="240"/>
      <c r="R227" s="236"/>
      <c r="S227" s="236"/>
      <c r="T227" s="236"/>
      <c r="U227" s="236"/>
      <c r="V227" s="236"/>
      <c r="W227" s="236"/>
      <c r="X227" s="236"/>
      <c r="Y227" s="236"/>
      <c r="Z227" s="237"/>
      <c r="AA227" s="237"/>
      <c r="AB227" s="237"/>
      <c r="AC227" s="237"/>
      <c r="AD227" s="237"/>
      <c r="AE227" s="237"/>
      <c r="AF227" s="237"/>
      <c r="AG227" s="237" t="s">
        <v>123</v>
      </c>
      <c r="AH227" s="237">
        <v>0</v>
      </c>
      <c r="AI227" s="237"/>
      <c r="AJ227" s="237"/>
      <c r="AK227" s="237"/>
      <c r="AL227" s="237"/>
      <c r="AM227" s="237"/>
      <c r="AN227" s="237"/>
      <c r="AO227" s="237"/>
      <c r="AP227" s="237"/>
      <c r="AQ227" s="237"/>
      <c r="AR227" s="237"/>
      <c r="AS227" s="237"/>
      <c r="AT227" s="237"/>
      <c r="AU227" s="237"/>
      <c r="AV227" s="237"/>
      <c r="AW227" s="237"/>
      <c r="AX227" s="237"/>
      <c r="AY227" s="237"/>
      <c r="AZ227" s="237"/>
      <c r="BA227" s="237"/>
      <c r="BB227" s="237"/>
      <c r="BC227" s="237"/>
      <c r="BD227" s="237"/>
      <c r="BE227" s="237"/>
      <c r="BF227" s="237"/>
      <c r="BG227" s="237"/>
      <c r="BH227" s="237"/>
    </row>
    <row r="228" spans="1:60" outlineLevel="3" x14ac:dyDescent="0.35">
      <c r="A228" s="238"/>
      <c r="B228" s="239"/>
      <c r="C228" s="241" t="s">
        <v>1291</v>
      </c>
      <c r="D228" s="242"/>
      <c r="E228" s="243">
        <v>3.3369599999999999</v>
      </c>
      <c r="F228" s="410"/>
      <c r="G228" s="236"/>
      <c r="H228" s="236"/>
      <c r="I228" s="236"/>
      <c r="J228" s="236"/>
      <c r="K228" s="236"/>
      <c r="L228" s="236"/>
      <c r="M228" s="236"/>
      <c r="N228" s="240"/>
      <c r="O228" s="240"/>
      <c r="P228" s="240"/>
      <c r="Q228" s="240"/>
      <c r="R228" s="236"/>
      <c r="S228" s="236"/>
      <c r="T228" s="236"/>
      <c r="U228" s="236"/>
      <c r="V228" s="236"/>
      <c r="W228" s="236"/>
      <c r="X228" s="236"/>
      <c r="Y228" s="236"/>
      <c r="Z228" s="237"/>
      <c r="AA228" s="237"/>
      <c r="AB228" s="237"/>
      <c r="AC228" s="237"/>
      <c r="AD228" s="237"/>
      <c r="AE228" s="237"/>
      <c r="AF228" s="237"/>
      <c r="AG228" s="237" t="s">
        <v>123</v>
      </c>
      <c r="AH228" s="237">
        <v>0</v>
      </c>
      <c r="AI228" s="237"/>
      <c r="AJ228" s="237"/>
      <c r="AK228" s="237"/>
      <c r="AL228" s="237"/>
      <c r="AM228" s="237"/>
      <c r="AN228" s="237"/>
      <c r="AO228" s="237"/>
      <c r="AP228" s="237"/>
      <c r="AQ228" s="237"/>
      <c r="AR228" s="237"/>
      <c r="AS228" s="237"/>
      <c r="AT228" s="237"/>
      <c r="AU228" s="237"/>
      <c r="AV228" s="237"/>
      <c r="AW228" s="237"/>
      <c r="AX228" s="237"/>
      <c r="AY228" s="237"/>
      <c r="AZ228" s="237"/>
      <c r="BA228" s="237"/>
      <c r="BB228" s="237"/>
      <c r="BC228" s="237"/>
      <c r="BD228" s="237"/>
      <c r="BE228" s="237"/>
      <c r="BF228" s="237"/>
      <c r="BG228" s="237"/>
      <c r="BH228" s="237"/>
    </row>
    <row r="229" spans="1:60" outlineLevel="3" x14ac:dyDescent="0.35">
      <c r="A229" s="238"/>
      <c r="B229" s="239"/>
      <c r="C229" s="241" t="s">
        <v>1292</v>
      </c>
      <c r="D229" s="242"/>
      <c r="E229" s="243">
        <v>15.609</v>
      </c>
      <c r="F229" s="410"/>
      <c r="G229" s="236"/>
      <c r="H229" s="236"/>
      <c r="I229" s="236"/>
      <c r="J229" s="236"/>
      <c r="K229" s="236"/>
      <c r="L229" s="236"/>
      <c r="M229" s="236"/>
      <c r="N229" s="240"/>
      <c r="O229" s="240"/>
      <c r="P229" s="240"/>
      <c r="Q229" s="240"/>
      <c r="R229" s="236"/>
      <c r="S229" s="236"/>
      <c r="T229" s="236"/>
      <c r="U229" s="236"/>
      <c r="V229" s="236"/>
      <c r="W229" s="236"/>
      <c r="X229" s="236"/>
      <c r="Y229" s="236"/>
      <c r="Z229" s="237"/>
      <c r="AA229" s="237"/>
      <c r="AB229" s="237"/>
      <c r="AC229" s="237"/>
      <c r="AD229" s="237"/>
      <c r="AE229" s="237"/>
      <c r="AF229" s="237"/>
      <c r="AG229" s="237" t="s">
        <v>123</v>
      </c>
      <c r="AH229" s="237">
        <v>0</v>
      </c>
      <c r="AI229" s="237"/>
      <c r="AJ229" s="237"/>
      <c r="AK229" s="237"/>
      <c r="AL229" s="237"/>
      <c r="AM229" s="237"/>
      <c r="AN229" s="237"/>
      <c r="AO229" s="237"/>
      <c r="AP229" s="237"/>
      <c r="AQ229" s="237"/>
      <c r="AR229" s="237"/>
      <c r="AS229" s="237"/>
      <c r="AT229" s="237"/>
      <c r="AU229" s="237"/>
      <c r="AV229" s="237"/>
      <c r="AW229" s="237"/>
      <c r="AX229" s="237"/>
      <c r="AY229" s="237"/>
      <c r="AZ229" s="237"/>
      <c r="BA229" s="237"/>
      <c r="BB229" s="237"/>
      <c r="BC229" s="237"/>
      <c r="BD229" s="237"/>
      <c r="BE229" s="237"/>
      <c r="BF229" s="237"/>
      <c r="BG229" s="237"/>
      <c r="BH229" s="237"/>
    </row>
    <row r="230" spans="1:60" ht="20.25" outlineLevel="1" x14ac:dyDescent="0.35">
      <c r="A230" s="228">
        <v>65</v>
      </c>
      <c r="B230" s="229" t="s">
        <v>857</v>
      </c>
      <c r="C230" s="230" t="s">
        <v>858</v>
      </c>
      <c r="D230" s="231" t="s">
        <v>106</v>
      </c>
      <c r="E230" s="232">
        <v>7.8936900000000003</v>
      </c>
      <c r="F230" s="233"/>
      <c r="G230" s="234">
        <f>ROUND(E230*F230,2)</f>
        <v>0</v>
      </c>
      <c r="H230" s="233">
        <v>3731.98</v>
      </c>
      <c r="I230" s="234">
        <f>ROUND(E230*H230,2)</f>
        <v>29459.09</v>
      </c>
      <c r="J230" s="233">
        <v>1503.02</v>
      </c>
      <c r="K230" s="234">
        <f>ROUND(E230*J230,2)</f>
        <v>11864.37</v>
      </c>
      <c r="L230" s="234">
        <v>21</v>
      </c>
      <c r="M230" s="234">
        <f>G230*(1+L230/100)</f>
        <v>0</v>
      </c>
      <c r="N230" s="232">
        <v>2.5255999999999998</v>
      </c>
      <c r="O230" s="232">
        <f>ROUND(E230*N230,2)</f>
        <v>19.940000000000001</v>
      </c>
      <c r="P230" s="232">
        <v>0</v>
      </c>
      <c r="Q230" s="232">
        <f>ROUND(E230*P230,2)</f>
        <v>0</v>
      </c>
      <c r="R230" s="234" t="s">
        <v>121</v>
      </c>
      <c r="S230" s="234" t="s">
        <v>108</v>
      </c>
      <c r="T230" s="235" t="s">
        <v>108</v>
      </c>
      <c r="U230" s="236">
        <v>3.2130000000000001</v>
      </c>
      <c r="V230" s="236">
        <f>ROUND(E230*U230,2)</f>
        <v>25.36</v>
      </c>
      <c r="W230" s="236"/>
      <c r="X230" s="236" t="s">
        <v>109</v>
      </c>
      <c r="Y230" s="236" t="s">
        <v>110</v>
      </c>
      <c r="Z230" s="237"/>
      <c r="AA230" s="237"/>
      <c r="AB230" s="237"/>
      <c r="AC230" s="237"/>
      <c r="AD230" s="237"/>
      <c r="AE230" s="237"/>
      <c r="AF230" s="237"/>
      <c r="AG230" s="237" t="s">
        <v>111</v>
      </c>
      <c r="AH230" s="237"/>
      <c r="AI230" s="237"/>
      <c r="AJ230" s="237"/>
      <c r="AK230" s="237"/>
      <c r="AL230" s="237"/>
      <c r="AM230" s="237"/>
      <c r="AN230" s="237"/>
      <c r="AO230" s="237"/>
      <c r="AP230" s="237"/>
      <c r="AQ230" s="237"/>
      <c r="AR230" s="237"/>
      <c r="AS230" s="237"/>
      <c r="AT230" s="237"/>
      <c r="AU230" s="237"/>
      <c r="AV230" s="237"/>
      <c r="AW230" s="237"/>
      <c r="AX230" s="237"/>
      <c r="AY230" s="237"/>
      <c r="AZ230" s="237"/>
      <c r="BA230" s="237"/>
      <c r="BB230" s="237"/>
      <c r="BC230" s="237"/>
      <c r="BD230" s="237"/>
      <c r="BE230" s="237"/>
      <c r="BF230" s="237"/>
      <c r="BG230" s="237"/>
      <c r="BH230" s="237"/>
    </row>
    <row r="231" spans="1:60" ht="22.5" customHeight="1" outlineLevel="2" x14ac:dyDescent="0.35">
      <c r="A231" s="238"/>
      <c r="B231" s="239"/>
      <c r="C231" s="393" t="s">
        <v>859</v>
      </c>
      <c r="D231" s="393"/>
      <c r="E231" s="393"/>
      <c r="F231" s="409"/>
      <c r="G231" s="393"/>
      <c r="H231" s="236"/>
      <c r="I231" s="236"/>
      <c r="J231" s="236"/>
      <c r="K231" s="236"/>
      <c r="L231" s="236"/>
      <c r="M231" s="236"/>
      <c r="N231" s="240"/>
      <c r="O231" s="240"/>
      <c r="P231" s="240"/>
      <c r="Q231" s="240"/>
      <c r="R231" s="236"/>
      <c r="S231" s="236"/>
      <c r="T231" s="236"/>
      <c r="U231" s="236"/>
      <c r="V231" s="236"/>
      <c r="W231" s="236"/>
      <c r="X231" s="236"/>
      <c r="Y231" s="236"/>
      <c r="Z231" s="237"/>
      <c r="AA231" s="237"/>
      <c r="AB231" s="237"/>
      <c r="AC231" s="237"/>
      <c r="AD231" s="237"/>
      <c r="AE231" s="237"/>
      <c r="AF231" s="237"/>
      <c r="AG231" s="237" t="s">
        <v>112</v>
      </c>
      <c r="AH231" s="237"/>
      <c r="AI231" s="237"/>
      <c r="AJ231" s="237"/>
      <c r="AK231" s="237"/>
      <c r="AL231" s="237"/>
      <c r="AM231" s="237"/>
      <c r="AN231" s="237"/>
      <c r="AO231" s="237"/>
      <c r="AP231" s="237"/>
      <c r="AQ231" s="237"/>
      <c r="AR231" s="237"/>
      <c r="AS231" s="237"/>
      <c r="AT231" s="237"/>
      <c r="AU231" s="237"/>
      <c r="AV231" s="237"/>
      <c r="AW231" s="237"/>
      <c r="AX231" s="237"/>
      <c r="AY231" s="237"/>
      <c r="AZ231" s="237"/>
      <c r="BA231" s="253" t="str">
        <f>C231</f>
        <v>hlazená dřevěným hladítkem, s vytvořením dilatačních spár v mazanině uložením dočasného dilatačního profilu, s odstraněním dočasného profilu. Bez zaplnění spáry trvalým materiálem (634 60).</v>
      </c>
      <c r="BB231" s="237"/>
      <c r="BC231" s="237"/>
      <c r="BD231" s="237"/>
      <c r="BE231" s="237"/>
      <c r="BF231" s="237"/>
      <c r="BG231" s="237"/>
      <c r="BH231" s="237"/>
    </row>
    <row r="232" spans="1:60" outlineLevel="2" x14ac:dyDescent="0.35">
      <c r="A232" s="238"/>
      <c r="B232" s="239"/>
      <c r="C232" s="398" t="s">
        <v>147</v>
      </c>
      <c r="D232" s="398"/>
      <c r="E232" s="398"/>
      <c r="F232" s="411"/>
      <c r="G232" s="398"/>
      <c r="H232" s="236"/>
      <c r="I232" s="236"/>
      <c r="J232" s="236"/>
      <c r="K232" s="236"/>
      <c r="L232" s="236"/>
      <c r="M232" s="236"/>
      <c r="N232" s="240"/>
      <c r="O232" s="240"/>
      <c r="P232" s="240"/>
      <c r="Q232" s="240"/>
      <c r="R232" s="236"/>
      <c r="S232" s="236"/>
      <c r="T232" s="236"/>
      <c r="U232" s="236"/>
      <c r="V232" s="236"/>
      <c r="W232" s="236"/>
      <c r="X232" s="236"/>
      <c r="Y232" s="236"/>
      <c r="Z232" s="237"/>
      <c r="AA232" s="237"/>
      <c r="AB232" s="237"/>
      <c r="AC232" s="237"/>
      <c r="AD232" s="237"/>
      <c r="AE232" s="237"/>
      <c r="AF232" s="237"/>
      <c r="AG232" s="237" t="s">
        <v>131</v>
      </c>
      <c r="AH232" s="237"/>
      <c r="AI232" s="237"/>
      <c r="AJ232" s="237"/>
      <c r="AK232" s="237"/>
      <c r="AL232" s="237"/>
      <c r="AM232" s="237"/>
      <c r="AN232" s="237"/>
      <c r="AO232" s="237"/>
      <c r="AP232" s="237"/>
      <c r="AQ232" s="237"/>
      <c r="AR232" s="237"/>
      <c r="AS232" s="237"/>
      <c r="AT232" s="237"/>
      <c r="AU232" s="237"/>
      <c r="AV232" s="237"/>
      <c r="AW232" s="237"/>
      <c r="AX232" s="237"/>
      <c r="AY232" s="237"/>
      <c r="AZ232" s="237"/>
      <c r="BA232" s="237"/>
      <c r="BB232" s="237"/>
      <c r="BC232" s="237"/>
      <c r="BD232" s="237"/>
      <c r="BE232" s="237"/>
      <c r="BF232" s="237"/>
      <c r="BG232" s="237"/>
      <c r="BH232" s="237"/>
    </row>
    <row r="233" spans="1:60" outlineLevel="2" x14ac:dyDescent="0.35">
      <c r="A233" s="238"/>
      <c r="B233" s="239"/>
      <c r="C233" s="241" t="s">
        <v>148</v>
      </c>
      <c r="D233" s="242"/>
      <c r="E233" s="243"/>
      <c r="F233" s="410"/>
      <c r="G233" s="236"/>
      <c r="H233" s="236"/>
      <c r="I233" s="236"/>
      <c r="J233" s="236"/>
      <c r="K233" s="236"/>
      <c r="L233" s="236"/>
      <c r="M233" s="236"/>
      <c r="N233" s="240"/>
      <c r="O233" s="240"/>
      <c r="P233" s="240"/>
      <c r="Q233" s="240"/>
      <c r="R233" s="236"/>
      <c r="S233" s="236"/>
      <c r="T233" s="236"/>
      <c r="U233" s="236"/>
      <c r="V233" s="236"/>
      <c r="W233" s="236"/>
      <c r="X233" s="236"/>
      <c r="Y233" s="236"/>
      <c r="Z233" s="237"/>
      <c r="AA233" s="237"/>
      <c r="AB233" s="237"/>
      <c r="AC233" s="237"/>
      <c r="AD233" s="237"/>
      <c r="AE233" s="237"/>
      <c r="AF233" s="237"/>
      <c r="AG233" s="237" t="s">
        <v>123</v>
      </c>
      <c r="AH233" s="237">
        <v>0</v>
      </c>
      <c r="AI233" s="237"/>
      <c r="AJ233" s="237"/>
      <c r="AK233" s="237"/>
      <c r="AL233" s="237"/>
      <c r="AM233" s="237"/>
      <c r="AN233" s="237"/>
      <c r="AO233" s="237"/>
      <c r="AP233" s="237"/>
      <c r="AQ233" s="237"/>
      <c r="AR233" s="237"/>
      <c r="AS233" s="237"/>
      <c r="AT233" s="237"/>
      <c r="AU233" s="237"/>
      <c r="AV233" s="237"/>
      <c r="AW233" s="237"/>
      <c r="AX233" s="237"/>
      <c r="AY233" s="237"/>
      <c r="AZ233" s="237"/>
      <c r="BA233" s="237"/>
      <c r="BB233" s="237"/>
      <c r="BC233" s="237"/>
      <c r="BD233" s="237"/>
      <c r="BE233" s="237"/>
      <c r="BF233" s="237"/>
      <c r="BG233" s="237"/>
      <c r="BH233" s="237"/>
    </row>
    <row r="234" spans="1:60" outlineLevel="3" x14ac:dyDescent="0.35">
      <c r="A234" s="238"/>
      <c r="B234" s="239"/>
      <c r="C234" s="241" t="s">
        <v>1293</v>
      </c>
      <c r="D234" s="242"/>
      <c r="E234" s="243">
        <v>3.9721899999999999</v>
      </c>
      <c r="F234" s="410"/>
      <c r="G234" s="236"/>
      <c r="H234" s="236"/>
      <c r="I234" s="236"/>
      <c r="J234" s="236"/>
      <c r="K234" s="236"/>
      <c r="L234" s="236"/>
      <c r="M234" s="236"/>
      <c r="N234" s="240"/>
      <c r="O234" s="240"/>
      <c r="P234" s="240"/>
      <c r="Q234" s="240"/>
      <c r="R234" s="236"/>
      <c r="S234" s="236"/>
      <c r="T234" s="236"/>
      <c r="U234" s="236"/>
      <c r="V234" s="236"/>
      <c r="W234" s="236"/>
      <c r="X234" s="236"/>
      <c r="Y234" s="236"/>
      <c r="Z234" s="237"/>
      <c r="AA234" s="237"/>
      <c r="AB234" s="237"/>
      <c r="AC234" s="237"/>
      <c r="AD234" s="237"/>
      <c r="AE234" s="237"/>
      <c r="AF234" s="237"/>
      <c r="AG234" s="237" t="s">
        <v>123</v>
      </c>
      <c r="AH234" s="237">
        <v>0</v>
      </c>
      <c r="AI234" s="237"/>
      <c r="AJ234" s="237"/>
      <c r="AK234" s="237"/>
      <c r="AL234" s="237"/>
      <c r="AM234" s="237"/>
      <c r="AN234" s="237"/>
      <c r="AO234" s="237"/>
      <c r="AP234" s="237"/>
      <c r="AQ234" s="237"/>
      <c r="AR234" s="237"/>
      <c r="AS234" s="237"/>
      <c r="AT234" s="237"/>
      <c r="AU234" s="237"/>
      <c r="AV234" s="237"/>
      <c r="AW234" s="237"/>
      <c r="AX234" s="237"/>
      <c r="AY234" s="237"/>
      <c r="AZ234" s="237"/>
      <c r="BA234" s="237"/>
      <c r="BB234" s="237"/>
      <c r="BC234" s="237"/>
      <c r="BD234" s="237"/>
      <c r="BE234" s="237"/>
      <c r="BF234" s="237"/>
      <c r="BG234" s="237"/>
      <c r="BH234" s="237"/>
    </row>
    <row r="235" spans="1:60" outlineLevel="3" x14ac:dyDescent="0.35">
      <c r="A235" s="238"/>
      <c r="B235" s="239"/>
      <c r="C235" s="241" t="s">
        <v>1294</v>
      </c>
      <c r="D235" s="242"/>
      <c r="E235" s="243">
        <v>0.66369</v>
      </c>
      <c r="F235" s="410"/>
      <c r="G235" s="236"/>
      <c r="H235" s="236"/>
      <c r="I235" s="236"/>
      <c r="J235" s="236"/>
      <c r="K235" s="236"/>
      <c r="L235" s="236"/>
      <c r="M235" s="236"/>
      <c r="N235" s="240"/>
      <c r="O235" s="240"/>
      <c r="P235" s="240"/>
      <c r="Q235" s="240"/>
      <c r="R235" s="236"/>
      <c r="S235" s="236"/>
      <c r="T235" s="236"/>
      <c r="U235" s="236"/>
      <c r="V235" s="236"/>
      <c r="W235" s="236"/>
      <c r="X235" s="236"/>
      <c r="Y235" s="236"/>
      <c r="Z235" s="237"/>
      <c r="AA235" s="237"/>
      <c r="AB235" s="237"/>
      <c r="AC235" s="237"/>
      <c r="AD235" s="237"/>
      <c r="AE235" s="237"/>
      <c r="AF235" s="237"/>
      <c r="AG235" s="237" t="s">
        <v>123</v>
      </c>
      <c r="AH235" s="237">
        <v>0</v>
      </c>
      <c r="AI235" s="237"/>
      <c r="AJ235" s="237"/>
      <c r="AK235" s="237"/>
      <c r="AL235" s="237"/>
      <c r="AM235" s="237"/>
      <c r="AN235" s="237"/>
      <c r="AO235" s="237"/>
      <c r="AP235" s="237"/>
      <c r="AQ235" s="237"/>
      <c r="AR235" s="237"/>
      <c r="AS235" s="237"/>
      <c r="AT235" s="237"/>
      <c r="AU235" s="237"/>
      <c r="AV235" s="237"/>
      <c r="AW235" s="237"/>
      <c r="AX235" s="237"/>
      <c r="AY235" s="237"/>
      <c r="AZ235" s="237"/>
      <c r="BA235" s="237"/>
      <c r="BB235" s="237"/>
      <c r="BC235" s="237"/>
      <c r="BD235" s="237"/>
      <c r="BE235" s="237"/>
      <c r="BF235" s="237"/>
      <c r="BG235" s="237"/>
      <c r="BH235" s="237"/>
    </row>
    <row r="236" spans="1:60" outlineLevel="3" x14ac:dyDescent="0.35">
      <c r="A236" s="238"/>
      <c r="B236" s="239"/>
      <c r="C236" s="241" t="s">
        <v>1295</v>
      </c>
      <c r="D236" s="242"/>
      <c r="E236" s="243">
        <v>2.6233399999999998</v>
      </c>
      <c r="F236" s="410"/>
      <c r="G236" s="236"/>
      <c r="H236" s="236"/>
      <c r="I236" s="236"/>
      <c r="J236" s="236"/>
      <c r="K236" s="236"/>
      <c r="L236" s="236"/>
      <c r="M236" s="236"/>
      <c r="N236" s="240"/>
      <c r="O236" s="240"/>
      <c r="P236" s="240"/>
      <c r="Q236" s="240"/>
      <c r="R236" s="236"/>
      <c r="S236" s="236"/>
      <c r="T236" s="236"/>
      <c r="U236" s="236"/>
      <c r="V236" s="236"/>
      <c r="W236" s="236"/>
      <c r="X236" s="236"/>
      <c r="Y236" s="236"/>
      <c r="Z236" s="237"/>
      <c r="AA236" s="237"/>
      <c r="AB236" s="237"/>
      <c r="AC236" s="237"/>
      <c r="AD236" s="237"/>
      <c r="AE236" s="237"/>
      <c r="AF236" s="237"/>
      <c r="AG236" s="237" t="s">
        <v>123</v>
      </c>
      <c r="AH236" s="237">
        <v>0</v>
      </c>
      <c r="AI236" s="237"/>
      <c r="AJ236" s="237"/>
      <c r="AK236" s="237"/>
      <c r="AL236" s="237"/>
      <c r="AM236" s="237"/>
      <c r="AN236" s="237"/>
      <c r="AO236" s="237"/>
      <c r="AP236" s="237"/>
      <c r="AQ236" s="237"/>
      <c r="AR236" s="237"/>
      <c r="AS236" s="237"/>
      <c r="AT236" s="237"/>
      <c r="AU236" s="237"/>
      <c r="AV236" s="237"/>
      <c r="AW236" s="237"/>
      <c r="AX236" s="237"/>
      <c r="AY236" s="237"/>
      <c r="AZ236" s="237"/>
      <c r="BA236" s="237"/>
      <c r="BB236" s="237"/>
      <c r="BC236" s="237"/>
      <c r="BD236" s="237"/>
      <c r="BE236" s="237"/>
      <c r="BF236" s="237"/>
      <c r="BG236" s="237"/>
      <c r="BH236" s="237"/>
    </row>
    <row r="237" spans="1:60" outlineLevel="3" x14ac:dyDescent="0.35">
      <c r="A237" s="238"/>
      <c r="B237" s="239"/>
      <c r="C237" s="241" t="s">
        <v>1296</v>
      </c>
      <c r="D237" s="242"/>
      <c r="E237" s="243">
        <v>0.63448000000000004</v>
      </c>
      <c r="F237" s="410"/>
      <c r="G237" s="236"/>
      <c r="H237" s="236"/>
      <c r="I237" s="236"/>
      <c r="J237" s="236"/>
      <c r="K237" s="236"/>
      <c r="L237" s="236"/>
      <c r="M237" s="236"/>
      <c r="N237" s="240"/>
      <c r="O237" s="240"/>
      <c r="P237" s="240"/>
      <c r="Q237" s="240"/>
      <c r="R237" s="236"/>
      <c r="S237" s="236"/>
      <c r="T237" s="236"/>
      <c r="U237" s="236"/>
      <c r="V237" s="236"/>
      <c r="W237" s="236"/>
      <c r="X237" s="236"/>
      <c r="Y237" s="236"/>
      <c r="Z237" s="237"/>
      <c r="AA237" s="237"/>
      <c r="AB237" s="237"/>
      <c r="AC237" s="237"/>
      <c r="AD237" s="237"/>
      <c r="AE237" s="237"/>
      <c r="AF237" s="237"/>
      <c r="AG237" s="237" t="s">
        <v>123</v>
      </c>
      <c r="AH237" s="237">
        <v>0</v>
      </c>
      <c r="AI237" s="237"/>
      <c r="AJ237" s="237"/>
      <c r="AK237" s="237"/>
      <c r="AL237" s="237"/>
      <c r="AM237" s="237"/>
      <c r="AN237" s="237"/>
      <c r="AO237" s="237"/>
      <c r="AP237" s="237"/>
      <c r="AQ237" s="237"/>
      <c r="AR237" s="237"/>
      <c r="AS237" s="237"/>
      <c r="AT237" s="237"/>
      <c r="AU237" s="237"/>
      <c r="AV237" s="237"/>
      <c r="AW237" s="237"/>
      <c r="AX237" s="237"/>
      <c r="AY237" s="237"/>
      <c r="AZ237" s="237"/>
      <c r="BA237" s="237"/>
      <c r="BB237" s="237"/>
      <c r="BC237" s="237"/>
      <c r="BD237" s="237"/>
      <c r="BE237" s="237"/>
      <c r="BF237" s="237"/>
      <c r="BG237" s="237"/>
      <c r="BH237" s="237"/>
    </row>
    <row r="238" spans="1:60" outlineLevel="1" x14ac:dyDescent="0.35">
      <c r="A238" s="228">
        <v>66</v>
      </c>
      <c r="B238" s="229" t="s">
        <v>149</v>
      </c>
      <c r="C238" s="230" t="s">
        <v>150</v>
      </c>
      <c r="D238" s="231" t="s">
        <v>126</v>
      </c>
      <c r="E238" s="232">
        <v>2.55701</v>
      </c>
      <c r="F238" s="233"/>
      <c r="G238" s="234">
        <f>ROUND(E238*F238,2)</f>
        <v>0</v>
      </c>
      <c r="H238" s="233">
        <v>29763.78</v>
      </c>
      <c r="I238" s="234">
        <f>ROUND(E238*H238,2)</f>
        <v>76106.28</v>
      </c>
      <c r="J238" s="233">
        <v>8216.2199999999993</v>
      </c>
      <c r="K238" s="234">
        <f>ROUND(E238*J238,2)</f>
        <v>21008.959999999999</v>
      </c>
      <c r="L238" s="234">
        <v>21</v>
      </c>
      <c r="M238" s="234">
        <f>G238*(1+L238/100)</f>
        <v>0</v>
      </c>
      <c r="N238" s="232">
        <v>1.0662499999999999</v>
      </c>
      <c r="O238" s="232">
        <f>ROUND(E238*N238,2)</f>
        <v>2.73</v>
      </c>
      <c r="P238" s="232">
        <v>0</v>
      </c>
      <c r="Q238" s="232">
        <f>ROUND(E238*P238,2)</f>
        <v>0</v>
      </c>
      <c r="R238" s="234" t="s">
        <v>121</v>
      </c>
      <c r="S238" s="234" t="s">
        <v>108</v>
      </c>
      <c r="T238" s="235" t="s">
        <v>108</v>
      </c>
      <c r="U238" s="236">
        <v>15.231</v>
      </c>
      <c r="V238" s="236">
        <f>ROUND(E238*U238,2)</f>
        <v>38.950000000000003</v>
      </c>
      <c r="W238" s="236"/>
      <c r="X238" s="236" t="s">
        <v>109</v>
      </c>
      <c r="Y238" s="236" t="s">
        <v>110</v>
      </c>
      <c r="Z238" s="237"/>
      <c r="AA238" s="237"/>
      <c r="AB238" s="237"/>
      <c r="AC238" s="237"/>
      <c r="AD238" s="237"/>
      <c r="AE238" s="237"/>
      <c r="AF238" s="237"/>
      <c r="AG238" s="237" t="s">
        <v>111</v>
      </c>
      <c r="AH238" s="237"/>
      <c r="AI238" s="237"/>
      <c r="AJ238" s="237"/>
      <c r="AK238" s="237"/>
      <c r="AL238" s="237"/>
      <c r="AM238" s="237"/>
      <c r="AN238" s="237"/>
      <c r="AO238" s="237"/>
      <c r="AP238" s="237"/>
      <c r="AQ238" s="237"/>
      <c r="AR238" s="237"/>
      <c r="AS238" s="237"/>
      <c r="AT238" s="237"/>
      <c r="AU238" s="237"/>
      <c r="AV238" s="237"/>
      <c r="AW238" s="237"/>
      <c r="AX238" s="237"/>
      <c r="AY238" s="237"/>
      <c r="AZ238" s="237"/>
      <c r="BA238" s="237"/>
      <c r="BB238" s="237"/>
      <c r="BC238" s="237"/>
      <c r="BD238" s="237"/>
      <c r="BE238" s="237"/>
      <c r="BF238" s="237"/>
      <c r="BG238" s="237"/>
      <c r="BH238" s="237"/>
    </row>
    <row r="239" spans="1:60" outlineLevel="2" x14ac:dyDescent="0.35">
      <c r="A239" s="238"/>
      <c r="B239" s="239"/>
      <c r="C239" s="393" t="s">
        <v>127</v>
      </c>
      <c r="D239" s="393"/>
      <c r="E239" s="393"/>
      <c r="F239" s="409"/>
      <c r="G239" s="393"/>
      <c r="H239" s="236"/>
      <c r="I239" s="236"/>
      <c r="J239" s="236"/>
      <c r="K239" s="236"/>
      <c r="L239" s="236"/>
      <c r="M239" s="236"/>
      <c r="N239" s="240"/>
      <c r="O239" s="240"/>
      <c r="P239" s="240"/>
      <c r="Q239" s="240"/>
      <c r="R239" s="236"/>
      <c r="S239" s="236"/>
      <c r="T239" s="236"/>
      <c r="U239" s="236"/>
      <c r="V239" s="236"/>
      <c r="W239" s="236"/>
      <c r="X239" s="236"/>
      <c r="Y239" s="236"/>
      <c r="Z239" s="237"/>
      <c r="AA239" s="237"/>
      <c r="AB239" s="237"/>
      <c r="AC239" s="237"/>
      <c r="AD239" s="237"/>
      <c r="AE239" s="237"/>
      <c r="AF239" s="237"/>
      <c r="AG239" s="237" t="s">
        <v>112</v>
      </c>
      <c r="AH239" s="237"/>
      <c r="AI239" s="237"/>
      <c r="AJ239" s="237"/>
      <c r="AK239" s="237"/>
      <c r="AL239" s="237"/>
      <c r="AM239" s="237"/>
      <c r="AN239" s="237"/>
      <c r="AO239" s="237"/>
      <c r="AP239" s="237"/>
      <c r="AQ239" s="237"/>
      <c r="AR239" s="237"/>
      <c r="AS239" s="237"/>
      <c r="AT239" s="237"/>
      <c r="AU239" s="237"/>
      <c r="AV239" s="237"/>
      <c r="AW239" s="237"/>
      <c r="AX239" s="237"/>
      <c r="AY239" s="237"/>
      <c r="AZ239" s="237"/>
      <c r="BA239" s="237"/>
      <c r="BB239" s="237"/>
      <c r="BC239" s="237"/>
      <c r="BD239" s="237"/>
      <c r="BE239" s="237"/>
      <c r="BF239" s="237"/>
      <c r="BG239" s="237"/>
      <c r="BH239" s="237"/>
    </row>
    <row r="240" spans="1:60" outlineLevel="2" x14ac:dyDescent="0.35">
      <c r="A240" s="238"/>
      <c r="B240" s="239"/>
      <c r="C240" s="241" t="s">
        <v>1297</v>
      </c>
      <c r="D240" s="242"/>
      <c r="E240" s="243">
        <v>1.91648</v>
      </c>
      <c r="F240" s="410"/>
      <c r="G240" s="236"/>
      <c r="H240" s="236"/>
      <c r="I240" s="236"/>
      <c r="J240" s="236"/>
      <c r="K240" s="236"/>
      <c r="L240" s="236"/>
      <c r="M240" s="236"/>
      <c r="N240" s="240"/>
      <c r="O240" s="240"/>
      <c r="P240" s="240"/>
      <c r="Q240" s="240"/>
      <c r="R240" s="236"/>
      <c r="S240" s="236"/>
      <c r="T240" s="236"/>
      <c r="U240" s="236"/>
      <c r="V240" s="236"/>
      <c r="W240" s="236"/>
      <c r="X240" s="236"/>
      <c r="Y240" s="236"/>
      <c r="Z240" s="237"/>
      <c r="AA240" s="237"/>
      <c r="AB240" s="237"/>
      <c r="AC240" s="237"/>
      <c r="AD240" s="237"/>
      <c r="AE240" s="237"/>
      <c r="AF240" s="237"/>
      <c r="AG240" s="237" t="s">
        <v>123</v>
      </c>
      <c r="AH240" s="237">
        <v>0</v>
      </c>
      <c r="AI240" s="237"/>
      <c r="AJ240" s="237"/>
      <c r="AK240" s="237"/>
      <c r="AL240" s="237"/>
      <c r="AM240" s="237"/>
      <c r="AN240" s="237"/>
      <c r="AO240" s="237"/>
      <c r="AP240" s="237"/>
      <c r="AQ240" s="237"/>
      <c r="AR240" s="237"/>
      <c r="AS240" s="237"/>
      <c r="AT240" s="237"/>
      <c r="AU240" s="237"/>
      <c r="AV240" s="237"/>
      <c r="AW240" s="237"/>
      <c r="AX240" s="237"/>
      <c r="AY240" s="237"/>
      <c r="AZ240" s="237"/>
      <c r="BA240" s="237"/>
      <c r="BB240" s="237"/>
      <c r="BC240" s="237"/>
      <c r="BD240" s="237"/>
      <c r="BE240" s="237"/>
      <c r="BF240" s="237"/>
      <c r="BG240" s="237"/>
      <c r="BH240" s="237"/>
    </row>
    <row r="241" spans="1:60" outlineLevel="3" x14ac:dyDescent="0.35">
      <c r="A241" s="238"/>
      <c r="B241" s="239"/>
      <c r="C241" s="241" t="s">
        <v>1298</v>
      </c>
      <c r="D241" s="242"/>
      <c r="E241" s="243">
        <v>0.64053000000000004</v>
      </c>
      <c r="F241" s="410"/>
      <c r="G241" s="236"/>
      <c r="H241" s="236"/>
      <c r="I241" s="236"/>
      <c r="J241" s="236"/>
      <c r="K241" s="236"/>
      <c r="L241" s="236"/>
      <c r="M241" s="236"/>
      <c r="N241" s="240"/>
      <c r="O241" s="240"/>
      <c r="P241" s="240"/>
      <c r="Q241" s="240"/>
      <c r="R241" s="236"/>
      <c r="S241" s="236"/>
      <c r="T241" s="236"/>
      <c r="U241" s="236"/>
      <c r="V241" s="236"/>
      <c r="W241" s="236"/>
      <c r="X241" s="236"/>
      <c r="Y241" s="236"/>
      <c r="Z241" s="237"/>
      <c r="AA241" s="237"/>
      <c r="AB241" s="237"/>
      <c r="AC241" s="237"/>
      <c r="AD241" s="237"/>
      <c r="AE241" s="237"/>
      <c r="AF241" s="237"/>
      <c r="AG241" s="237" t="s">
        <v>123</v>
      </c>
      <c r="AH241" s="237">
        <v>0</v>
      </c>
      <c r="AI241" s="237"/>
      <c r="AJ241" s="237"/>
      <c r="AK241" s="237"/>
      <c r="AL241" s="237"/>
      <c r="AM241" s="237"/>
      <c r="AN241" s="237"/>
      <c r="AO241" s="237"/>
      <c r="AP241" s="237"/>
      <c r="AQ241" s="237"/>
      <c r="AR241" s="237"/>
      <c r="AS241" s="237"/>
      <c r="AT241" s="237"/>
      <c r="AU241" s="237"/>
      <c r="AV241" s="237"/>
      <c r="AW241" s="237"/>
      <c r="AX241" s="237"/>
      <c r="AY241" s="237"/>
      <c r="AZ241" s="237"/>
      <c r="BA241" s="237"/>
      <c r="BB241" s="237"/>
      <c r="BC241" s="237"/>
      <c r="BD241" s="237"/>
      <c r="BE241" s="237"/>
      <c r="BF241" s="237"/>
      <c r="BG241" s="237"/>
      <c r="BH241" s="237"/>
    </row>
    <row r="242" spans="1:60" ht="20.25" outlineLevel="1" x14ac:dyDescent="0.35">
      <c r="A242" s="228">
        <v>67</v>
      </c>
      <c r="B242" s="229" t="s">
        <v>151</v>
      </c>
      <c r="C242" s="230" t="s">
        <v>152</v>
      </c>
      <c r="D242" s="231" t="s">
        <v>132</v>
      </c>
      <c r="E242" s="232">
        <v>120.22</v>
      </c>
      <c r="F242" s="233"/>
      <c r="G242" s="234">
        <f>ROUND(E242*F242,2)</f>
        <v>0</v>
      </c>
      <c r="H242" s="233">
        <v>316.33</v>
      </c>
      <c r="I242" s="234">
        <f>ROUND(E242*H242,2)</f>
        <v>38029.19</v>
      </c>
      <c r="J242" s="233">
        <v>138.66999999999999</v>
      </c>
      <c r="K242" s="234">
        <f>ROUND(E242*J242,2)</f>
        <v>16670.91</v>
      </c>
      <c r="L242" s="234">
        <v>21</v>
      </c>
      <c r="M242" s="234">
        <f>G242*(1+L242/100)</f>
        <v>0</v>
      </c>
      <c r="N242" s="232">
        <v>8.9200000000000008E-3</v>
      </c>
      <c r="O242" s="232">
        <f>ROUND(E242*N242,2)</f>
        <v>1.07</v>
      </c>
      <c r="P242" s="232">
        <v>0</v>
      </c>
      <c r="Q242" s="232">
        <f>ROUND(E242*P242,2)</f>
        <v>0</v>
      </c>
      <c r="R242" s="234" t="s">
        <v>121</v>
      </c>
      <c r="S242" s="234" t="s">
        <v>108</v>
      </c>
      <c r="T242" s="235" t="s">
        <v>108</v>
      </c>
      <c r="U242" s="236">
        <v>0.25800000000000001</v>
      </c>
      <c r="V242" s="236">
        <f>ROUND(E242*U242,2)</f>
        <v>31.02</v>
      </c>
      <c r="W242" s="236"/>
      <c r="X242" s="236" t="s">
        <v>109</v>
      </c>
      <c r="Y242" s="236" t="s">
        <v>110</v>
      </c>
      <c r="Z242" s="237"/>
      <c r="AA242" s="237"/>
      <c r="AB242" s="237"/>
      <c r="AC242" s="237"/>
      <c r="AD242" s="237"/>
      <c r="AE242" s="237"/>
      <c r="AF242" s="237"/>
      <c r="AG242" s="237" t="s">
        <v>111</v>
      </c>
      <c r="AH242" s="237"/>
      <c r="AI242" s="237"/>
      <c r="AJ242" s="237"/>
      <c r="AK242" s="237"/>
      <c r="AL242" s="237"/>
      <c r="AM242" s="237"/>
      <c r="AN242" s="237"/>
      <c r="AO242" s="237"/>
      <c r="AP242" s="237"/>
      <c r="AQ242" s="237"/>
      <c r="AR242" s="237"/>
      <c r="AS242" s="237"/>
      <c r="AT242" s="237"/>
      <c r="AU242" s="237"/>
      <c r="AV242" s="237"/>
      <c r="AW242" s="237"/>
      <c r="AX242" s="237"/>
      <c r="AY242" s="237"/>
      <c r="AZ242" s="237"/>
      <c r="BA242" s="237"/>
      <c r="BB242" s="237"/>
      <c r="BC242" s="237"/>
      <c r="BD242" s="237"/>
      <c r="BE242" s="237"/>
      <c r="BF242" s="237"/>
      <c r="BG242" s="237"/>
      <c r="BH242" s="237"/>
    </row>
    <row r="243" spans="1:60" outlineLevel="2" x14ac:dyDescent="0.35">
      <c r="A243" s="238"/>
      <c r="B243" s="239"/>
      <c r="C243" s="393" t="s">
        <v>153</v>
      </c>
      <c r="D243" s="393"/>
      <c r="E243" s="393"/>
      <c r="F243" s="409"/>
      <c r="G243" s="393"/>
      <c r="H243" s="236"/>
      <c r="I243" s="236"/>
      <c r="J243" s="236"/>
      <c r="K243" s="236"/>
      <c r="L243" s="236"/>
      <c r="M243" s="236"/>
      <c r="N243" s="240"/>
      <c r="O243" s="240"/>
      <c r="P243" s="240"/>
      <c r="Q243" s="240"/>
      <c r="R243" s="236"/>
      <c r="S243" s="236"/>
      <c r="T243" s="236"/>
      <c r="U243" s="236"/>
      <c r="V243" s="236"/>
      <c r="W243" s="236"/>
      <c r="X243" s="236"/>
      <c r="Y243" s="236"/>
      <c r="Z243" s="237"/>
      <c r="AA243" s="237"/>
      <c r="AB243" s="237"/>
      <c r="AC243" s="237"/>
      <c r="AD243" s="237"/>
      <c r="AE243" s="237"/>
      <c r="AF243" s="237"/>
      <c r="AG243" s="237" t="s">
        <v>112</v>
      </c>
      <c r="AH243" s="237"/>
      <c r="AI243" s="237"/>
      <c r="AJ243" s="237"/>
      <c r="AK243" s="237"/>
      <c r="AL243" s="237"/>
      <c r="AM243" s="237"/>
      <c r="AN243" s="237"/>
      <c r="AO243" s="237"/>
      <c r="AP243" s="237"/>
      <c r="AQ243" s="237"/>
      <c r="AR243" s="237"/>
      <c r="AS243" s="237"/>
      <c r="AT243" s="237"/>
      <c r="AU243" s="237"/>
      <c r="AV243" s="237"/>
      <c r="AW243" s="237"/>
      <c r="AX243" s="237"/>
      <c r="AY243" s="237"/>
      <c r="AZ243" s="237"/>
      <c r="BA243" s="237"/>
      <c r="BB243" s="237"/>
      <c r="BC243" s="237"/>
      <c r="BD243" s="237"/>
      <c r="BE243" s="237"/>
      <c r="BF243" s="237"/>
      <c r="BG243" s="237"/>
      <c r="BH243" s="237"/>
    </row>
    <row r="244" spans="1:60" outlineLevel="2" x14ac:dyDescent="0.35">
      <c r="A244" s="238"/>
      <c r="B244" s="239"/>
      <c r="C244" s="241" t="s">
        <v>1299</v>
      </c>
      <c r="D244" s="242"/>
      <c r="E244" s="243">
        <v>120.22</v>
      </c>
      <c r="F244" s="410"/>
      <c r="G244" s="236"/>
      <c r="H244" s="236"/>
      <c r="I244" s="236"/>
      <c r="J244" s="236"/>
      <c r="K244" s="236"/>
      <c r="L244" s="236"/>
      <c r="M244" s="236"/>
      <c r="N244" s="240"/>
      <c r="O244" s="240"/>
      <c r="P244" s="240"/>
      <c r="Q244" s="240"/>
      <c r="R244" s="236"/>
      <c r="S244" s="236"/>
      <c r="T244" s="236"/>
      <c r="U244" s="236"/>
      <c r="V244" s="236"/>
      <c r="W244" s="236"/>
      <c r="X244" s="236"/>
      <c r="Y244" s="236"/>
      <c r="Z244" s="237"/>
      <c r="AA244" s="237"/>
      <c r="AB244" s="237"/>
      <c r="AC244" s="237"/>
      <c r="AD244" s="237"/>
      <c r="AE244" s="237"/>
      <c r="AF244" s="237"/>
      <c r="AG244" s="237" t="s">
        <v>123</v>
      </c>
      <c r="AH244" s="237">
        <v>0</v>
      </c>
      <c r="AI244" s="237"/>
      <c r="AJ244" s="237"/>
      <c r="AK244" s="237"/>
      <c r="AL244" s="237"/>
      <c r="AM244" s="237"/>
      <c r="AN244" s="237"/>
      <c r="AO244" s="237"/>
      <c r="AP244" s="237"/>
      <c r="AQ244" s="237"/>
      <c r="AR244" s="237"/>
      <c r="AS244" s="237"/>
      <c r="AT244" s="237"/>
      <c r="AU244" s="237"/>
      <c r="AV244" s="237"/>
      <c r="AW244" s="237"/>
      <c r="AX244" s="237"/>
      <c r="AY244" s="237"/>
      <c r="AZ244" s="237"/>
      <c r="BA244" s="237"/>
      <c r="BB244" s="237"/>
      <c r="BC244" s="237"/>
      <c r="BD244" s="237"/>
      <c r="BE244" s="237"/>
      <c r="BF244" s="237"/>
      <c r="BG244" s="237"/>
      <c r="BH244" s="237"/>
    </row>
    <row r="245" spans="1:60" ht="20.25" outlineLevel="1" x14ac:dyDescent="0.35">
      <c r="A245" s="228">
        <v>68</v>
      </c>
      <c r="B245" s="229" t="s">
        <v>154</v>
      </c>
      <c r="C245" s="230" t="s">
        <v>155</v>
      </c>
      <c r="D245" s="231" t="s">
        <v>132</v>
      </c>
      <c r="E245" s="232">
        <v>479.92</v>
      </c>
      <c r="F245" s="233"/>
      <c r="G245" s="234">
        <f>ROUND(E245*F245,2)</f>
        <v>0</v>
      </c>
      <c r="H245" s="233">
        <v>95.49</v>
      </c>
      <c r="I245" s="234">
        <f>ROUND(E245*H245,2)</f>
        <v>45827.56</v>
      </c>
      <c r="J245" s="233">
        <v>46.51</v>
      </c>
      <c r="K245" s="234">
        <f>ROUND(E245*J245,2)</f>
        <v>22321.08</v>
      </c>
      <c r="L245" s="234">
        <v>21</v>
      </c>
      <c r="M245" s="234">
        <f>G245*(1+L245/100)</f>
        <v>0</v>
      </c>
      <c r="N245" s="232">
        <v>2.9999999999999997E-4</v>
      </c>
      <c r="O245" s="232">
        <f>ROUND(E245*N245,2)</f>
        <v>0.14000000000000001</v>
      </c>
      <c r="P245" s="232">
        <v>0</v>
      </c>
      <c r="Q245" s="232">
        <f>ROUND(E245*P245,2)</f>
        <v>0</v>
      </c>
      <c r="R245" s="234" t="s">
        <v>121</v>
      </c>
      <c r="S245" s="234" t="s">
        <v>108</v>
      </c>
      <c r="T245" s="235" t="s">
        <v>108</v>
      </c>
      <c r="U245" s="236">
        <v>0.09</v>
      </c>
      <c r="V245" s="236">
        <f>ROUND(E245*U245,2)</f>
        <v>43.19</v>
      </c>
      <c r="W245" s="236"/>
      <c r="X245" s="236" t="s">
        <v>109</v>
      </c>
      <c r="Y245" s="236" t="s">
        <v>110</v>
      </c>
      <c r="Z245" s="237"/>
      <c r="AA245" s="237"/>
      <c r="AB245" s="237"/>
      <c r="AC245" s="237"/>
      <c r="AD245" s="237"/>
      <c r="AE245" s="237"/>
      <c r="AF245" s="237"/>
      <c r="AG245" s="237" t="s">
        <v>111</v>
      </c>
      <c r="AH245" s="237"/>
      <c r="AI245" s="237"/>
      <c r="AJ245" s="237"/>
      <c r="AK245" s="237"/>
      <c r="AL245" s="237"/>
      <c r="AM245" s="237"/>
      <c r="AN245" s="237"/>
      <c r="AO245" s="237"/>
      <c r="AP245" s="237"/>
      <c r="AQ245" s="237"/>
      <c r="AR245" s="237"/>
      <c r="AS245" s="237"/>
      <c r="AT245" s="237"/>
      <c r="AU245" s="237"/>
      <c r="AV245" s="237"/>
      <c r="AW245" s="237"/>
      <c r="AX245" s="237"/>
      <c r="AY245" s="237"/>
      <c r="AZ245" s="237"/>
      <c r="BA245" s="237"/>
      <c r="BB245" s="237"/>
      <c r="BC245" s="237"/>
      <c r="BD245" s="237"/>
      <c r="BE245" s="237"/>
      <c r="BF245" s="237"/>
      <c r="BG245" s="237"/>
      <c r="BH245" s="237"/>
    </row>
    <row r="246" spans="1:60" outlineLevel="2" x14ac:dyDescent="0.35">
      <c r="A246" s="238"/>
      <c r="B246" s="239"/>
      <c r="C246" s="393" t="s">
        <v>153</v>
      </c>
      <c r="D246" s="393"/>
      <c r="E246" s="393"/>
      <c r="F246" s="409"/>
      <c r="G246" s="393"/>
      <c r="H246" s="236"/>
      <c r="I246" s="236"/>
      <c r="J246" s="236"/>
      <c r="K246" s="236"/>
      <c r="L246" s="236"/>
      <c r="M246" s="236"/>
      <c r="N246" s="240"/>
      <c r="O246" s="240"/>
      <c r="P246" s="240"/>
      <c r="Q246" s="240"/>
      <c r="R246" s="236"/>
      <c r="S246" s="236"/>
      <c r="T246" s="236"/>
      <c r="U246" s="236"/>
      <c r="V246" s="236"/>
      <c r="W246" s="236"/>
      <c r="X246" s="236"/>
      <c r="Y246" s="236"/>
      <c r="Z246" s="237"/>
      <c r="AA246" s="237"/>
      <c r="AB246" s="237"/>
      <c r="AC246" s="237"/>
      <c r="AD246" s="237"/>
      <c r="AE246" s="237"/>
      <c r="AF246" s="237"/>
      <c r="AG246" s="237" t="s">
        <v>112</v>
      </c>
      <c r="AH246" s="237"/>
      <c r="AI246" s="237"/>
      <c r="AJ246" s="237"/>
      <c r="AK246" s="237"/>
      <c r="AL246" s="237"/>
      <c r="AM246" s="237"/>
      <c r="AN246" s="237"/>
      <c r="AO246" s="237"/>
      <c r="AP246" s="237"/>
      <c r="AQ246" s="237"/>
      <c r="AR246" s="237"/>
      <c r="AS246" s="237"/>
      <c r="AT246" s="237"/>
      <c r="AU246" s="237"/>
      <c r="AV246" s="237"/>
      <c r="AW246" s="237"/>
      <c r="AX246" s="237"/>
      <c r="AY246" s="237"/>
      <c r="AZ246" s="237"/>
      <c r="BA246" s="237"/>
      <c r="BB246" s="237"/>
      <c r="BC246" s="237"/>
      <c r="BD246" s="237"/>
      <c r="BE246" s="237"/>
      <c r="BF246" s="237"/>
      <c r="BG246" s="237"/>
      <c r="BH246" s="237"/>
    </row>
    <row r="247" spans="1:60" outlineLevel="2" x14ac:dyDescent="0.35">
      <c r="A247" s="238"/>
      <c r="B247" s="239"/>
      <c r="C247" s="241" t="s">
        <v>566</v>
      </c>
      <c r="D247" s="242"/>
      <c r="E247" s="243"/>
      <c r="F247" s="410"/>
      <c r="G247" s="236"/>
      <c r="H247" s="236"/>
      <c r="I247" s="236"/>
      <c r="J247" s="236"/>
      <c r="K247" s="236"/>
      <c r="L247" s="236"/>
      <c r="M247" s="236"/>
      <c r="N247" s="240"/>
      <c r="O247" s="240"/>
      <c r="P247" s="240"/>
      <c r="Q247" s="240"/>
      <c r="R247" s="236"/>
      <c r="S247" s="236"/>
      <c r="T247" s="236"/>
      <c r="U247" s="236"/>
      <c r="V247" s="236"/>
      <c r="W247" s="236"/>
      <c r="X247" s="236"/>
      <c r="Y247" s="236"/>
      <c r="Z247" s="237"/>
      <c r="AA247" s="237"/>
      <c r="AB247" s="237"/>
      <c r="AC247" s="237"/>
      <c r="AD247" s="237"/>
      <c r="AE247" s="237"/>
      <c r="AF247" s="237"/>
      <c r="AG247" s="237" t="s">
        <v>123</v>
      </c>
      <c r="AH247" s="237">
        <v>0</v>
      </c>
      <c r="AI247" s="237"/>
      <c r="AJ247" s="237"/>
      <c r="AK247" s="237"/>
      <c r="AL247" s="237"/>
      <c r="AM247" s="237"/>
      <c r="AN247" s="237"/>
      <c r="AO247" s="237"/>
      <c r="AP247" s="237"/>
      <c r="AQ247" s="237"/>
      <c r="AR247" s="237"/>
      <c r="AS247" s="237"/>
      <c r="AT247" s="237"/>
      <c r="AU247" s="237"/>
      <c r="AV247" s="237"/>
      <c r="AW247" s="237"/>
      <c r="AX247" s="237"/>
      <c r="AY247" s="237"/>
      <c r="AZ247" s="237"/>
      <c r="BA247" s="237"/>
      <c r="BB247" s="237"/>
      <c r="BC247" s="237"/>
      <c r="BD247" s="237"/>
      <c r="BE247" s="237"/>
      <c r="BF247" s="237"/>
      <c r="BG247" s="237"/>
      <c r="BH247" s="237"/>
    </row>
    <row r="248" spans="1:60" outlineLevel="3" x14ac:dyDescent="0.35">
      <c r="A248" s="238"/>
      <c r="B248" s="239"/>
      <c r="C248" s="241" t="s">
        <v>1300</v>
      </c>
      <c r="D248" s="242"/>
      <c r="E248" s="243">
        <v>479.92</v>
      </c>
      <c r="F248" s="410"/>
      <c r="G248" s="236"/>
      <c r="H248" s="236"/>
      <c r="I248" s="236"/>
      <c r="J248" s="236"/>
      <c r="K248" s="236"/>
      <c r="L248" s="236"/>
      <c r="M248" s="236"/>
      <c r="N248" s="240"/>
      <c r="O248" s="240"/>
      <c r="P248" s="240"/>
      <c r="Q248" s="240"/>
      <c r="R248" s="236"/>
      <c r="S248" s="236"/>
      <c r="T248" s="236"/>
      <c r="U248" s="236"/>
      <c r="V248" s="236"/>
      <c r="W248" s="236"/>
      <c r="X248" s="236"/>
      <c r="Y248" s="236"/>
      <c r="Z248" s="237"/>
      <c r="AA248" s="237"/>
      <c r="AB248" s="237"/>
      <c r="AC248" s="237"/>
      <c r="AD248" s="237"/>
      <c r="AE248" s="237"/>
      <c r="AF248" s="237"/>
      <c r="AG248" s="237" t="s">
        <v>123</v>
      </c>
      <c r="AH248" s="237">
        <v>0</v>
      </c>
      <c r="AI248" s="237"/>
      <c r="AJ248" s="237"/>
      <c r="AK248" s="237"/>
      <c r="AL248" s="237"/>
      <c r="AM248" s="237"/>
      <c r="AN248" s="237"/>
      <c r="AO248" s="237"/>
      <c r="AP248" s="237"/>
      <c r="AQ248" s="237"/>
      <c r="AR248" s="237"/>
      <c r="AS248" s="237"/>
      <c r="AT248" s="237"/>
      <c r="AU248" s="237"/>
      <c r="AV248" s="237"/>
      <c r="AW248" s="237"/>
      <c r="AX248" s="237"/>
      <c r="AY248" s="237"/>
      <c r="AZ248" s="237"/>
      <c r="BA248" s="237"/>
      <c r="BB248" s="237"/>
      <c r="BC248" s="237"/>
      <c r="BD248" s="237"/>
      <c r="BE248" s="237"/>
      <c r="BF248" s="237"/>
      <c r="BG248" s="237"/>
      <c r="BH248" s="237"/>
    </row>
    <row r="249" spans="1:60" ht="20.25" outlineLevel="1" x14ac:dyDescent="0.35">
      <c r="A249" s="228">
        <v>69</v>
      </c>
      <c r="B249" s="229" t="s">
        <v>567</v>
      </c>
      <c r="C249" s="230" t="s">
        <v>860</v>
      </c>
      <c r="D249" s="231" t="s">
        <v>132</v>
      </c>
      <c r="E249" s="232">
        <v>504.28230000000002</v>
      </c>
      <c r="F249" s="233"/>
      <c r="G249" s="234">
        <f>ROUND(E249*F249,2)</f>
        <v>0</v>
      </c>
      <c r="H249" s="233">
        <v>0</v>
      </c>
      <c r="I249" s="234">
        <f>ROUND(E249*H249,2)</f>
        <v>0</v>
      </c>
      <c r="J249" s="233">
        <v>1700</v>
      </c>
      <c r="K249" s="234">
        <f>ROUND(E249*J249,2)</f>
        <v>857279.91</v>
      </c>
      <c r="L249" s="234">
        <v>21</v>
      </c>
      <c r="M249" s="234">
        <f>G249*(1+L249/100)</f>
        <v>0</v>
      </c>
      <c r="N249" s="232">
        <v>0</v>
      </c>
      <c r="O249" s="232">
        <f>ROUND(E249*N249,2)</f>
        <v>0</v>
      </c>
      <c r="P249" s="232">
        <v>0</v>
      </c>
      <c r="Q249" s="232">
        <f>ROUND(E249*P249,2)</f>
        <v>0</v>
      </c>
      <c r="R249" s="234"/>
      <c r="S249" s="234" t="s">
        <v>135</v>
      </c>
      <c r="T249" s="235" t="s">
        <v>136</v>
      </c>
      <c r="U249" s="236">
        <v>0</v>
      </c>
      <c r="V249" s="236">
        <f>ROUND(E249*U249,2)</f>
        <v>0</v>
      </c>
      <c r="W249" s="236"/>
      <c r="X249" s="236" t="s">
        <v>109</v>
      </c>
      <c r="Y249" s="236" t="s">
        <v>110</v>
      </c>
      <c r="Z249" s="237"/>
      <c r="AA249" s="237"/>
      <c r="AB249" s="237"/>
      <c r="AC249" s="237"/>
      <c r="AD249" s="237"/>
      <c r="AE249" s="237"/>
      <c r="AF249" s="237"/>
      <c r="AG249" s="237" t="s">
        <v>111</v>
      </c>
      <c r="AH249" s="237"/>
      <c r="AI249" s="237"/>
      <c r="AJ249" s="237"/>
      <c r="AK249" s="237"/>
      <c r="AL249" s="237"/>
      <c r="AM249" s="237"/>
      <c r="AN249" s="237"/>
      <c r="AO249" s="237"/>
      <c r="AP249" s="237"/>
      <c r="AQ249" s="237"/>
      <c r="AR249" s="237"/>
      <c r="AS249" s="237"/>
      <c r="AT249" s="237"/>
      <c r="AU249" s="237"/>
      <c r="AV249" s="237"/>
      <c r="AW249" s="237"/>
      <c r="AX249" s="237"/>
      <c r="AY249" s="237"/>
      <c r="AZ249" s="237"/>
      <c r="BA249" s="237"/>
      <c r="BB249" s="237"/>
      <c r="BC249" s="237"/>
      <c r="BD249" s="237"/>
      <c r="BE249" s="237"/>
      <c r="BF249" s="237"/>
      <c r="BG249" s="237"/>
      <c r="BH249" s="237"/>
    </row>
    <row r="250" spans="1:60" outlineLevel="2" x14ac:dyDescent="0.35">
      <c r="A250" s="238"/>
      <c r="B250" s="239"/>
      <c r="C250" s="241" t="s">
        <v>861</v>
      </c>
      <c r="D250" s="242"/>
      <c r="E250" s="243">
        <v>535.05029999999999</v>
      </c>
      <c r="F250" s="410"/>
      <c r="G250" s="236"/>
      <c r="H250" s="236"/>
      <c r="I250" s="236"/>
      <c r="J250" s="236"/>
      <c r="K250" s="236"/>
      <c r="L250" s="236"/>
      <c r="M250" s="236"/>
      <c r="N250" s="240"/>
      <c r="O250" s="240"/>
      <c r="P250" s="240"/>
      <c r="Q250" s="240"/>
      <c r="R250" s="236"/>
      <c r="S250" s="236"/>
      <c r="T250" s="236"/>
      <c r="U250" s="236"/>
      <c r="V250" s="236"/>
      <c r="W250" s="236"/>
      <c r="X250" s="236"/>
      <c r="Y250" s="236"/>
      <c r="Z250" s="237"/>
      <c r="AA250" s="237"/>
      <c r="AB250" s="237"/>
      <c r="AC250" s="237"/>
      <c r="AD250" s="237"/>
      <c r="AE250" s="237"/>
      <c r="AF250" s="237"/>
      <c r="AG250" s="237" t="s">
        <v>123</v>
      </c>
      <c r="AH250" s="237">
        <v>0</v>
      </c>
      <c r="AI250" s="237"/>
      <c r="AJ250" s="237"/>
      <c r="AK250" s="237"/>
      <c r="AL250" s="237"/>
      <c r="AM250" s="237"/>
      <c r="AN250" s="237"/>
      <c r="AO250" s="237"/>
      <c r="AP250" s="237"/>
      <c r="AQ250" s="237"/>
      <c r="AR250" s="237"/>
      <c r="AS250" s="237"/>
      <c r="AT250" s="237"/>
      <c r="AU250" s="237"/>
      <c r="AV250" s="237"/>
      <c r="AW250" s="237"/>
      <c r="AX250" s="237"/>
      <c r="AY250" s="237"/>
      <c r="AZ250" s="237"/>
      <c r="BA250" s="237"/>
      <c r="BB250" s="237"/>
      <c r="BC250" s="237"/>
      <c r="BD250" s="237"/>
      <c r="BE250" s="237"/>
      <c r="BF250" s="237"/>
      <c r="BG250" s="237"/>
      <c r="BH250" s="237"/>
    </row>
    <row r="251" spans="1:60" outlineLevel="3" x14ac:dyDescent="0.35">
      <c r="A251" s="238"/>
      <c r="B251" s="239"/>
      <c r="C251" s="241" t="s">
        <v>862</v>
      </c>
      <c r="D251" s="242"/>
      <c r="E251" s="243">
        <v>9</v>
      </c>
      <c r="F251" s="410"/>
      <c r="G251" s="236"/>
      <c r="H251" s="236"/>
      <c r="I251" s="236"/>
      <c r="J251" s="236"/>
      <c r="K251" s="236"/>
      <c r="L251" s="236"/>
      <c r="M251" s="236"/>
      <c r="N251" s="240"/>
      <c r="O251" s="240"/>
      <c r="P251" s="240"/>
      <c r="Q251" s="240"/>
      <c r="R251" s="236"/>
      <c r="S251" s="236"/>
      <c r="T251" s="236"/>
      <c r="U251" s="236"/>
      <c r="V251" s="236"/>
      <c r="W251" s="236"/>
      <c r="X251" s="236"/>
      <c r="Y251" s="236"/>
      <c r="Z251" s="237"/>
      <c r="AA251" s="237"/>
      <c r="AB251" s="237"/>
      <c r="AC251" s="237"/>
      <c r="AD251" s="237"/>
      <c r="AE251" s="237"/>
      <c r="AF251" s="237"/>
      <c r="AG251" s="237" t="s">
        <v>123</v>
      </c>
      <c r="AH251" s="237">
        <v>0</v>
      </c>
      <c r="AI251" s="237"/>
      <c r="AJ251" s="237"/>
      <c r="AK251" s="237"/>
      <c r="AL251" s="237"/>
      <c r="AM251" s="237"/>
      <c r="AN251" s="237"/>
      <c r="AO251" s="237"/>
      <c r="AP251" s="237"/>
      <c r="AQ251" s="237"/>
      <c r="AR251" s="237"/>
      <c r="AS251" s="237"/>
      <c r="AT251" s="237"/>
      <c r="AU251" s="237"/>
      <c r="AV251" s="237"/>
      <c r="AW251" s="237"/>
      <c r="AX251" s="237"/>
      <c r="AY251" s="237"/>
      <c r="AZ251" s="237"/>
      <c r="BA251" s="237"/>
      <c r="BB251" s="237"/>
      <c r="BC251" s="237"/>
      <c r="BD251" s="237"/>
      <c r="BE251" s="237"/>
      <c r="BF251" s="237"/>
      <c r="BG251" s="237"/>
      <c r="BH251" s="237"/>
    </row>
    <row r="252" spans="1:60" outlineLevel="3" x14ac:dyDescent="0.35">
      <c r="A252" s="238"/>
      <c r="B252" s="239"/>
      <c r="C252" s="241" t="s">
        <v>863</v>
      </c>
      <c r="D252" s="242"/>
      <c r="E252" s="243">
        <v>-39.768000000000001</v>
      </c>
      <c r="F252" s="410"/>
      <c r="G252" s="236"/>
      <c r="H252" s="236"/>
      <c r="I252" s="236"/>
      <c r="J252" s="236"/>
      <c r="K252" s="236"/>
      <c r="L252" s="236"/>
      <c r="M252" s="236"/>
      <c r="N252" s="240"/>
      <c r="O252" s="240"/>
      <c r="P252" s="240"/>
      <c r="Q252" s="240"/>
      <c r="R252" s="236"/>
      <c r="S252" s="236"/>
      <c r="T252" s="236"/>
      <c r="U252" s="236"/>
      <c r="V252" s="236"/>
      <c r="W252" s="236"/>
      <c r="X252" s="236"/>
      <c r="Y252" s="236"/>
      <c r="Z252" s="237"/>
      <c r="AA252" s="237"/>
      <c r="AB252" s="237"/>
      <c r="AC252" s="237"/>
      <c r="AD252" s="237"/>
      <c r="AE252" s="237"/>
      <c r="AF252" s="237"/>
      <c r="AG252" s="237" t="s">
        <v>123</v>
      </c>
      <c r="AH252" s="237">
        <v>0</v>
      </c>
      <c r="AI252" s="237"/>
      <c r="AJ252" s="237"/>
      <c r="AK252" s="237"/>
      <c r="AL252" s="237"/>
      <c r="AM252" s="237"/>
      <c r="AN252" s="237"/>
      <c r="AO252" s="237"/>
      <c r="AP252" s="237"/>
      <c r="AQ252" s="237"/>
      <c r="AR252" s="237"/>
      <c r="AS252" s="237"/>
      <c r="AT252" s="237"/>
      <c r="AU252" s="237"/>
      <c r="AV252" s="237"/>
      <c r="AW252" s="237"/>
      <c r="AX252" s="237"/>
      <c r="AY252" s="237"/>
      <c r="AZ252" s="237"/>
      <c r="BA252" s="237"/>
      <c r="BB252" s="237"/>
      <c r="BC252" s="237"/>
      <c r="BD252" s="237"/>
      <c r="BE252" s="237"/>
      <c r="BF252" s="237"/>
      <c r="BG252" s="237"/>
      <c r="BH252" s="237"/>
    </row>
    <row r="253" spans="1:60" outlineLevel="1" x14ac:dyDescent="0.35">
      <c r="A253" s="594">
        <v>70</v>
      </c>
      <c r="B253" s="595" t="s">
        <v>156</v>
      </c>
      <c r="C253" s="596" t="s">
        <v>1862</v>
      </c>
      <c r="D253" s="597" t="s">
        <v>132</v>
      </c>
      <c r="E253" s="598">
        <v>359.7</v>
      </c>
      <c r="F253" s="233"/>
      <c r="G253" s="234">
        <f>ROUND(E253*F253,2)</f>
        <v>0</v>
      </c>
      <c r="H253" s="233">
        <v>0</v>
      </c>
      <c r="I253" s="234">
        <f>ROUND(E253*H253,2)</f>
        <v>0</v>
      </c>
      <c r="J253" s="233">
        <v>1000</v>
      </c>
      <c r="K253" s="234">
        <f>ROUND(E253*J253,2)</f>
        <v>359700</v>
      </c>
      <c r="L253" s="234">
        <v>21</v>
      </c>
      <c r="M253" s="234">
        <f>G253*(1+L253/100)</f>
        <v>0</v>
      </c>
      <c r="N253" s="232">
        <v>0</v>
      </c>
      <c r="O253" s="232">
        <f>ROUND(E253*N253,2)</f>
        <v>0</v>
      </c>
      <c r="P253" s="232">
        <v>0</v>
      </c>
      <c r="Q253" s="232">
        <f>ROUND(E253*P253,2)</f>
        <v>0</v>
      </c>
      <c r="R253" s="234"/>
      <c r="S253" s="234" t="s">
        <v>135</v>
      </c>
      <c r="T253" s="235" t="s">
        <v>136</v>
      </c>
      <c r="U253" s="236">
        <v>0</v>
      </c>
      <c r="V253" s="236">
        <f>ROUND(E253*U253,2)</f>
        <v>0</v>
      </c>
      <c r="W253" s="236"/>
      <c r="X253" s="236" t="s">
        <v>109</v>
      </c>
      <c r="Y253" s="236" t="s">
        <v>110</v>
      </c>
      <c r="Z253" s="237"/>
      <c r="AA253" s="237"/>
      <c r="AB253" s="237"/>
      <c r="AC253" s="237"/>
      <c r="AD253" s="237"/>
      <c r="AE253" s="237"/>
      <c r="AF253" s="237"/>
      <c r="AG253" s="237" t="s">
        <v>111</v>
      </c>
      <c r="AH253" s="237"/>
      <c r="AI253" s="237"/>
      <c r="AJ253" s="237"/>
      <c r="AK253" s="237"/>
      <c r="AL253" s="237"/>
      <c r="AM253" s="237"/>
      <c r="AN253" s="237"/>
      <c r="AO253" s="237"/>
      <c r="AP253" s="237"/>
      <c r="AQ253" s="237"/>
      <c r="AR253" s="237"/>
      <c r="AS253" s="237"/>
      <c r="AT253" s="237"/>
      <c r="AU253" s="237"/>
      <c r="AV253" s="237"/>
      <c r="AW253" s="237"/>
      <c r="AX253" s="237"/>
      <c r="AY253" s="237"/>
      <c r="AZ253" s="237"/>
      <c r="BA253" s="237"/>
      <c r="BB253" s="237"/>
      <c r="BC253" s="237"/>
      <c r="BD253" s="237"/>
      <c r="BE253" s="237"/>
      <c r="BF253" s="237"/>
      <c r="BG253" s="237"/>
      <c r="BH253" s="237"/>
    </row>
    <row r="254" spans="1:60" outlineLevel="2" x14ac:dyDescent="0.35">
      <c r="A254" s="238"/>
      <c r="B254" s="239"/>
      <c r="C254" s="241" t="s">
        <v>864</v>
      </c>
      <c r="D254" s="242"/>
      <c r="E254" s="243"/>
      <c r="F254" s="410"/>
      <c r="G254" s="236"/>
      <c r="H254" s="236"/>
      <c r="I254" s="236"/>
      <c r="J254" s="236"/>
      <c r="K254" s="236"/>
      <c r="L254" s="236"/>
      <c r="M254" s="236"/>
      <c r="N254" s="240"/>
      <c r="O254" s="240"/>
      <c r="P254" s="240"/>
      <c r="Q254" s="240"/>
      <c r="R254" s="236"/>
      <c r="S254" s="236"/>
      <c r="T254" s="236"/>
      <c r="U254" s="236"/>
      <c r="V254" s="236"/>
      <c r="W254" s="236"/>
      <c r="X254" s="236"/>
      <c r="Y254" s="236"/>
      <c r="Z254" s="237"/>
      <c r="AA254" s="237"/>
      <c r="AB254" s="237"/>
      <c r="AC254" s="237"/>
      <c r="AD254" s="237"/>
      <c r="AE254" s="237"/>
      <c r="AF254" s="237"/>
      <c r="AG254" s="237" t="s">
        <v>123</v>
      </c>
      <c r="AH254" s="237">
        <v>0</v>
      </c>
      <c r="AI254" s="237"/>
      <c r="AJ254" s="237"/>
      <c r="AK254" s="237"/>
      <c r="AL254" s="237"/>
      <c r="AM254" s="237"/>
      <c r="AN254" s="237"/>
      <c r="AO254" s="237"/>
      <c r="AP254" s="237"/>
      <c r="AQ254" s="237"/>
      <c r="AR254" s="237"/>
      <c r="AS254" s="237"/>
      <c r="AT254" s="237"/>
      <c r="AU254" s="237"/>
      <c r="AV254" s="237"/>
      <c r="AW254" s="237"/>
      <c r="AX254" s="237"/>
      <c r="AY254" s="237"/>
      <c r="AZ254" s="237"/>
      <c r="BA254" s="237"/>
      <c r="BB254" s="237"/>
      <c r="BC254" s="237"/>
      <c r="BD254" s="237"/>
      <c r="BE254" s="237"/>
      <c r="BF254" s="237"/>
      <c r="BG254" s="237"/>
      <c r="BH254" s="237"/>
    </row>
    <row r="255" spans="1:60" outlineLevel="3" x14ac:dyDescent="0.35">
      <c r="A255" s="238"/>
      <c r="B255" s="239"/>
      <c r="C255" s="241" t="s">
        <v>1301</v>
      </c>
      <c r="D255" s="242"/>
      <c r="E255" s="243">
        <v>215.65</v>
      </c>
      <c r="F255" s="410"/>
      <c r="G255" s="236"/>
      <c r="H255" s="236"/>
      <c r="I255" s="236"/>
      <c r="J255" s="236"/>
      <c r="K255" s="236"/>
      <c r="L255" s="236"/>
      <c r="M255" s="236"/>
      <c r="N255" s="240"/>
      <c r="O255" s="240"/>
      <c r="P255" s="240"/>
      <c r="Q255" s="240"/>
      <c r="R255" s="236"/>
      <c r="S255" s="236"/>
      <c r="T255" s="236"/>
      <c r="U255" s="236"/>
      <c r="V255" s="236"/>
      <c r="W255" s="236"/>
      <c r="X255" s="236"/>
      <c r="Y255" s="236"/>
      <c r="Z255" s="237"/>
      <c r="AA255" s="237"/>
      <c r="AB255" s="237"/>
      <c r="AC255" s="237"/>
      <c r="AD255" s="237"/>
      <c r="AE255" s="237"/>
      <c r="AF255" s="237"/>
      <c r="AG255" s="237" t="s">
        <v>123</v>
      </c>
      <c r="AH255" s="237">
        <v>0</v>
      </c>
      <c r="AI255" s="237"/>
      <c r="AJ255" s="237"/>
      <c r="AK255" s="237"/>
      <c r="AL255" s="237"/>
      <c r="AM255" s="237"/>
      <c r="AN255" s="237"/>
      <c r="AO255" s="237"/>
      <c r="AP255" s="237"/>
      <c r="AQ255" s="237"/>
      <c r="AR255" s="237"/>
      <c r="AS255" s="237"/>
      <c r="AT255" s="237"/>
      <c r="AU255" s="237"/>
      <c r="AV255" s="237"/>
      <c r="AW255" s="237"/>
      <c r="AX255" s="237"/>
      <c r="AY255" s="237"/>
      <c r="AZ255" s="237"/>
      <c r="BA255" s="237"/>
      <c r="BB255" s="237"/>
      <c r="BC255" s="237"/>
      <c r="BD255" s="237"/>
      <c r="BE255" s="237"/>
      <c r="BF255" s="237"/>
      <c r="BG255" s="237"/>
      <c r="BH255" s="237"/>
    </row>
    <row r="256" spans="1:60" outlineLevel="3" x14ac:dyDescent="0.35">
      <c r="A256" s="238"/>
      <c r="B256" s="239"/>
      <c r="C256" s="241" t="s">
        <v>1302</v>
      </c>
      <c r="D256" s="242"/>
      <c r="E256" s="243">
        <v>41.5</v>
      </c>
      <c r="F256" s="410"/>
      <c r="G256" s="236"/>
      <c r="H256" s="236"/>
      <c r="I256" s="236"/>
      <c r="J256" s="236"/>
      <c r="K256" s="236"/>
      <c r="L256" s="236"/>
      <c r="M256" s="236"/>
      <c r="N256" s="240"/>
      <c r="O256" s="240"/>
      <c r="P256" s="240"/>
      <c r="Q256" s="240"/>
      <c r="R256" s="236"/>
      <c r="S256" s="236"/>
      <c r="T256" s="236"/>
      <c r="U256" s="236"/>
      <c r="V256" s="236"/>
      <c r="W256" s="236"/>
      <c r="X256" s="236"/>
      <c r="Y256" s="236"/>
      <c r="Z256" s="237"/>
      <c r="AA256" s="237"/>
      <c r="AB256" s="237"/>
      <c r="AC256" s="237"/>
      <c r="AD256" s="237"/>
      <c r="AE256" s="237"/>
      <c r="AF256" s="237"/>
      <c r="AG256" s="237" t="s">
        <v>123</v>
      </c>
      <c r="AH256" s="237">
        <v>0</v>
      </c>
      <c r="AI256" s="237"/>
      <c r="AJ256" s="237"/>
      <c r="AK256" s="237"/>
      <c r="AL256" s="237"/>
      <c r="AM256" s="237"/>
      <c r="AN256" s="237"/>
      <c r="AO256" s="237"/>
      <c r="AP256" s="237"/>
      <c r="AQ256" s="237"/>
      <c r="AR256" s="237"/>
      <c r="AS256" s="237"/>
      <c r="AT256" s="237"/>
      <c r="AU256" s="237"/>
      <c r="AV256" s="237"/>
      <c r="AW256" s="237"/>
      <c r="AX256" s="237"/>
      <c r="AY256" s="237"/>
      <c r="AZ256" s="237"/>
      <c r="BA256" s="237"/>
      <c r="BB256" s="237"/>
      <c r="BC256" s="237"/>
      <c r="BD256" s="237"/>
      <c r="BE256" s="237"/>
      <c r="BF256" s="237"/>
      <c r="BG256" s="237"/>
      <c r="BH256" s="237"/>
    </row>
    <row r="257" spans="1:60" outlineLevel="3" x14ac:dyDescent="0.35">
      <c r="A257" s="238"/>
      <c r="B257" s="239"/>
      <c r="C257" s="241" t="s">
        <v>1303</v>
      </c>
      <c r="D257" s="242"/>
      <c r="E257" s="243">
        <v>31.6</v>
      </c>
      <c r="F257" s="410"/>
      <c r="G257" s="236"/>
      <c r="H257" s="236"/>
      <c r="I257" s="236"/>
      <c r="J257" s="236"/>
      <c r="K257" s="236"/>
      <c r="L257" s="236"/>
      <c r="M257" s="236"/>
      <c r="N257" s="240"/>
      <c r="O257" s="240"/>
      <c r="P257" s="240"/>
      <c r="Q257" s="240"/>
      <c r="R257" s="236"/>
      <c r="S257" s="236"/>
      <c r="T257" s="236"/>
      <c r="U257" s="236"/>
      <c r="V257" s="236"/>
      <c r="W257" s="236"/>
      <c r="X257" s="236"/>
      <c r="Y257" s="236"/>
      <c r="Z257" s="237"/>
      <c r="AA257" s="237"/>
      <c r="AB257" s="237"/>
      <c r="AC257" s="237"/>
      <c r="AD257" s="237"/>
      <c r="AE257" s="237"/>
      <c r="AF257" s="237"/>
      <c r="AG257" s="237" t="s">
        <v>123</v>
      </c>
      <c r="AH257" s="237">
        <v>0</v>
      </c>
      <c r="AI257" s="237"/>
      <c r="AJ257" s="237"/>
      <c r="AK257" s="237"/>
      <c r="AL257" s="237"/>
      <c r="AM257" s="237"/>
      <c r="AN257" s="237"/>
      <c r="AO257" s="237"/>
      <c r="AP257" s="237"/>
      <c r="AQ257" s="237"/>
      <c r="AR257" s="237"/>
      <c r="AS257" s="237"/>
      <c r="AT257" s="237"/>
      <c r="AU257" s="237"/>
      <c r="AV257" s="237"/>
      <c r="AW257" s="237"/>
      <c r="AX257" s="237"/>
      <c r="AY257" s="237"/>
      <c r="AZ257" s="237"/>
      <c r="BA257" s="237"/>
      <c r="BB257" s="237"/>
      <c r="BC257" s="237"/>
      <c r="BD257" s="237"/>
      <c r="BE257" s="237"/>
      <c r="BF257" s="237"/>
      <c r="BG257" s="237"/>
      <c r="BH257" s="237"/>
    </row>
    <row r="258" spans="1:60" outlineLevel="3" x14ac:dyDescent="0.35">
      <c r="A258" s="238"/>
      <c r="B258" s="239"/>
      <c r="C258" s="241" t="s">
        <v>1304</v>
      </c>
      <c r="D258" s="242"/>
      <c r="E258" s="243">
        <v>70.95</v>
      </c>
      <c r="F258" s="410"/>
      <c r="G258" s="236"/>
      <c r="H258" s="236"/>
      <c r="I258" s="236"/>
      <c r="J258" s="236"/>
      <c r="K258" s="236"/>
      <c r="L258" s="236"/>
      <c r="M258" s="236"/>
      <c r="N258" s="240"/>
      <c r="O258" s="240"/>
      <c r="P258" s="240"/>
      <c r="Q258" s="240"/>
      <c r="R258" s="236"/>
      <c r="S258" s="236"/>
      <c r="T258" s="236"/>
      <c r="U258" s="236"/>
      <c r="V258" s="236"/>
      <c r="W258" s="236"/>
      <c r="X258" s="236"/>
      <c r="Y258" s="236"/>
      <c r="Z258" s="237"/>
      <c r="AA258" s="237"/>
      <c r="AB258" s="237"/>
      <c r="AC258" s="237"/>
      <c r="AD258" s="237"/>
      <c r="AE258" s="237"/>
      <c r="AF258" s="237"/>
      <c r="AG258" s="237" t="s">
        <v>123</v>
      </c>
      <c r="AH258" s="237">
        <v>0</v>
      </c>
      <c r="AI258" s="237"/>
      <c r="AJ258" s="237"/>
      <c r="AK258" s="237"/>
      <c r="AL258" s="237"/>
      <c r="AM258" s="237"/>
      <c r="AN258" s="237"/>
      <c r="AO258" s="237"/>
      <c r="AP258" s="237"/>
      <c r="AQ258" s="237"/>
      <c r="AR258" s="237"/>
      <c r="AS258" s="237"/>
      <c r="AT258" s="237"/>
      <c r="AU258" s="237"/>
      <c r="AV258" s="237"/>
      <c r="AW258" s="237"/>
      <c r="AX258" s="237"/>
      <c r="AY258" s="237"/>
      <c r="AZ258" s="237"/>
      <c r="BA258" s="237"/>
      <c r="BB258" s="237"/>
      <c r="BC258" s="237"/>
      <c r="BD258" s="237"/>
      <c r="BE258" s="237"/>
      <c r="BF258" s="237"/>
      <c r="BG258" s="237"/>
      <c r="BH258" s="237"/>
    </row>
    <row r="259" spans="1:60" outlineLevel="1" x14ac:dyDescent="0.35">
      <c r="A259" s="228">
        <v>71</v>
      </c>
      <c r="B259" s="229" t="s">
        <v>157</v>
      </c>
      <c r="C259" s="230" t="s">
        <v>865</v>
      </c>
      <c r="D259" s="231" t="s">
        <v>144</v>
      </c>
      <c r="E259" s="232">
        <v>1.5</v>
      </c>
      <c r="F259" s="233"/>
      <c r="G259" s="234">
        <f>ROUND(E259*F259,2)</f>
        <v>0</v>
      </c>
      <c r="H259" s="233">
        <v>0</v>
      </c>
      <c r="I259" s="234">
        <f>ROUND(E259*H259,2)</f>
        <v>0</v>
      </c>
      <c r="J259" s="233">
        <v>300</v>
      </c>
      <c r="K259" s="234">
        <f>ROUND(E259*J259,2)</f>
        <v>450</v>
      </c>
      <c r="L259" s="234">
        <v>21</v>
      </c>
      <c r="M259" s="234">
        <f>G259*(1+L259/100)</f>
        <v>0</v>
      </c>
      <c r="N259" s="232">
        <v>0</v>
      </c>
      <c r="O259" s="232">
        <f>ROUND(E259*N259,2)</f>
        <v>0</v>
      </c>
      <c r="P259" s="232">
        <v>0</v>
      </c>
      <c r="Q259" s="232">
        <f>ROUND(E259*P259,2)</f>
        <v>0</v>
      </c>
      <c r="R259" s="234"/>
      <c r="S259" s="234" t="s">
        <v>135</v>
      </c>
      <c r="T259" s="235" t="s">
        <v>136</v>
      </c>
      <c r="U259" s="236">
        <v>0</v>
      </c>
      <c r="V259" s="236">
        <f>ROUND(E259*U259,2)</f>
        <v>0</v>
      </c>
      <c r="W259" s="236"/>
      <c r="X259" s="236" t="s">
        <v>109</v>
      </c>
      <c r="Y259" s="236" t="s">
        <v>110</v>
      </c>
      <c r="Z259" s="237"/>
      <c r="AA259" s="237"/>
      <c r="AB259" s="237"/>
      <c r="AC259" s="237"/>
      <c r="AD259" s="237"/>
      <c r="AE259" s="237"/>
      <c r="AF259" s="237"/>
      <c r="AG259" s="237" t="s">
        <v>111</v>
      </c>
      <c r="AH259" s="237"/>
      <c r="AI259" s="237"/>
      <c r="AJ259" s="237"/>
      <c r="AK259" s="237"/>
      <c r="AL259" s="237"/>
      <c r="AM259" s="237"/>
      <c r="AN259" s="237"/>
      <c r="AO259" s="237"/>
      <c r="AP259" s="237"/>
      <c r="AQ259" s="237"/>
      <c r="AR259" s="237"/>
      <c r="AS259" s="237"/>
      <c r="AT259" s="237"/>
      <c r="AU259" s="237"/>
      <c r="AV259" s="237"/>
      <c r="AW259" s="237"/>
      <c r="AX259" s="237"/>
      <c r="AY259" s="237"/>
      <c r="AZ259" s="237"/>
      <c r="BA259" s="237"/>
      <c r="BB259" s="237"/>
      <c r="BC259" s="237"/>
      <c r="BD259" s="237"/>
      <c r="BE259" s="237"/>
      <c r="BF259" s="237"/>
      <c r="BG259" s="237"/>
      <c r="BH259" s="237"/>
    </row>
    <row r="260" spans="1:60" outlineLevel="2" x14ac:dyDescent="0.35">
      <c r="A260" s="238"/>
      <c r="B260" s="239"/>
      <c r="C260" s="241" t="s">
        <v>866</v>
      </c>
      <c r="D260" s="242"/>
      <c r="E260" s="243">
        <v>1.5</v>
      </c>
      <c r="F260" s="410"/>
      <c r="G260" s="236"/>
      <c r="H260" s="236"/>
      <c r="I260" s="236"/>
      <c r="J260" s="236"/>
      <c r="K260" s="236"/>
      <c r="L260" s="236"/>
      <c r="M260" s="236"/>
      <c r="N260" s="240"/>
      <c r="O260" s="240"/>
      <c r="P260" s="240"/>
      <c r="Q260" s="240"/>
      <c r="R260" s="236"/>
      <c r="S260" s="236"/>
      <c r="T260" s="236"/>
      <c r="U260" s="236"/>
      <c r="V260" s="236"/>
      <c r="W260" s="236"/>
      <c r="X260" s="236"/>
      <c r="Y260" s="236"/>
      <c r="Z260" s="237"/>
      <c r="AA260" s="237"/>
      <c r="AB260" s="237"/>
      <c r="AC260" s="237"/>
      <c r="AD260" s="237"/>
      <c r="AE260" s="237"/>
      <c r="AF260" s="237"/>
      <c r="AG260" s="237" t="s">
        <v>123</v>
      </c>
      <c r="AH260" s="237">
        <v>0</v>
      </c>
      <c r="AI260" s="237"/>
      <c r="AJ260" s="237"/>
      <c r="AK260" s="237"/>
      <c r="AL260" s="237"/>
      <c r="AM260" s="237"/>
      <c r="AN260" s="237"/>
      <c r="AO260" s="237"/>
      <c r="AP260" s="237"/>
      <c r="AQ260" s="237"/>
      <c r="AR260" s="237"/>
      <c r="AS260" s="237"/>
      <c r="AT260" s="237"/>
      <c r="AU260" s="237"/>
      <c r="AV260" s="237"/>
      <c r="AW260" s="237"/>
      <c r="AX260" s="237"/>
      <c r="AY260" s="237"/>
      <c r="AZ260" s="237"/>
      <c r="BA260" s="237"/>
      <c r="BB260" s="237"/>
      <c r="BC260" s="237"/>
      <c r="BD260" s="237"/>
      <c r="BE260" s="237"/>
      <c r="BF260" s="237"/>
      <c r="BG260" s="237"/>
      <c r="BH260" s="237"/>
    </row>
    <row r="261" spans="1:60" outlineLevel="1" x14ac:dyDescent="0.35">
      <c r="A261" s="244">
        <v>72</v>
      </c>
      <c r="B261" s="245" t="s">
        <v>1245</v>
      </c>
      <c r="C261" s="246" t="s">
        <v>1246</v>
      </c>
      <c r="D261" s="247" t="s">
        <v>144</v>
      </c>
      <c r="E261" s="248">
        <v>1.8</v>
      </c>
      <c r="F261" s="249"/>
      <c r="G261" s="250">
        <f>ROUND(E261*F261,2)</f>
        <v>0</v>
      </c>
      <c r="H261" s="249">
        <v>0</v>
      </c>
      <c r="I261" s="250">
        <f>ROUND(E261*H261,2)</f>
        <v>0</v>
      </c>
      <c r="J261" s="249">
        <v>500</v>
      </c>
      <c r="K261" s="250">
        <f>ROUND(E261*J261,2)</f>
        <v>900</v>
      </c>
      <c r="L261" s="250">
        <v>21</v>
      </c>
      <c r="M261" s="250">
        <f>G261*(1+L261/100)</f>
        <v>0</v>
      </c>
      <c r="N261" s="248">
        <v>0</v>
      </c>
      <c r="O261" s="248">
        <f>ROUND(E261*N261,2)</f>
        <v>0</v>
      </c>
      <c r="P261" s="248">
        <v>0</v>
      </c>
      <c r="Q261" s="248">
        <f>ROUND(E261*P261,2)</f>
        <v>0</v>
      </c>
      <c r="R261" s="250"/>
      <c r="S261" s="250" t="s">
        <v>135</v>
      </c>
      <c r="T261" s="251" t="s">
        <v>136</v>
      </c>
      <c r="U261" s="236">
        <v>0</v>
      </c>
      <c r="V261" s="236">
        <f>ROUND(E261*U261,2)</f>
        <v>0</v>
      </c>
      <c r="W261" s="236"/>
      <c r="X261" s="236" t="s">
        <v>109</v>
      </c>
      <c r="Y261" s="236" t="s">
        <v>110</v>
      </c>
      <c r="Z261" s="237"/>
      <c r="AA261" s="237"/>
      <c r="AB261" s="237"/>
      <c r="AC261" s="237"/>
      <c r="AD261" s="237"/>
      <c r="AE261" s="237"/>
      <c r="AF261" s="237"/>
      <c r="AG261" s="237" t="s">
        <v>111</v>
      </c>
      <c r="AH261" s="237"/>
      <c r="AI261" s="237"/>
      <c r="AJ261" s="237"/>
      <c r="AK261" s="237"/>
      <c r="AL261" s="237"/>
      <c r="AM261" s="237"/>
      <c r="AN261" s="237"/>
      <c r="AO261" s="237"/>
      <c r="AP261" s="237"/>
      <c r="AQ261" s="237"/>
      <c r="AR261" s="237"/>
      <c r="AS261" s="237"/>
      <c r="AT261" s="237"/>
      <c r="AU261" s="237"/>
      <c r="AV261" s="237"/>
      <c r="AW261" s="237"/>
      <c r="AX261" s="237"/>
      <c r="AY261" s="237"/>
      <c r="AZ261" s="237"/>
      <c r="BA261" s="237"/>
      <c r="BB261" s="237"/>
      <c r="BC261" s="237"/>
      <c r="BD261" s="237"/>
      <c r="BE261" s="237"/>
      <c r="BF261" s="237"/>
      <c r="BG261" s="237"/>
      <c r="BH261" s="237"/>
    </row>
    <row r="262" spans="1:60" ht="13.15" x14ac:dyDescent="0.35">
      <c r="A262" s="252" t="s">
        <v>104</v>
      </c>
      <c r="B262" s="221" t="s">
        <v>41</v>
      </c>
      <c r="C262" s="222" t="s">
        <v>42</v>
      </c>
      <c r="D262" s="223"/>
      <c r="E262" s="224"/>
      <c r="F262" s="408"/>
      <c r="G262" s="225">
        <f>SUMIF(AG263:AG293,"&lt;&gt;NOR",G263:G293)</f>
        <v>0</v>
      </c>
      <c r="H262" s="225"/>
      <c r="I262" s="225">
        <f>SUM(I263:I293)</f>
        <v>161017.03</v>
      </c>
      <c r="J262" s="225"/>
      <c r="K262" s="225">
        <f>SUM(K263:K293)</f>
        <v>1432416.26</v>
      </c>
      <c r="L262" s="225"/>
      <c r="M262" s="225">
        <f>SUM(M263:M293)</f>
        <v>0</v>
      </c>
      <c r="N262" s="224"/>
      <c r="O262" s="224">
        <f>SUM(O263:O293)</f>
        <v>24.529999999999998</v>
      </c>
      <c r="P262" s="224"/>
      <c r="Q262" s="224">
        <f>SUM(Q263:Q293)</f>
        <v>386.39</v>
      </c>
      <c r="R262" s="225"/>
      <c r="S262" s="225"/>
      <c r="T262" s="226"/>
      <c r="U262" s="227"/>
      <c r="V262" s="227">
        <f>SUM(V263:V293)</f>
        <v>2185.9499999999998</v>
      </c>
      <c r="W262" s="227"/>
      <c r="X262" s="227"/>
      <c r="Y262" s="227"/>
      <c r="AG262" t="s">
        <v>105</v>
      </c>
    </row>
    <row r="263" spans="1:60" outlineLevel="1" x14ac:dyDescent="0.35">
      <c r="A263" s="228">
        <v>73</v>
      </c>
      <c r="B263" s="229" t="s">
        <v>867</v>
      </c>
      <c r="C263" s="230" t="s">
        <v>868</v>
      </c>
      <c r="D263" s="231" t="s">
        <v>132</v>
      </c>
      <c r="E263" s="232">
        <v>800</v>
      </c>
      <c r="F263" s="233"/>
      <c r="G263" s="234">
        <f>ROUND(E263*F263,2)</f>
        <v>0</v>
      </c>
      <c r="H263" s="233">
        <v>0.08</v>
      </c>
      <c r="I263" s="234">
        <f>ROUND(E263*H263,2)</f>
        <v>64</v>
      </c>
      <c r="J263" s="233">
        <v>87.42</v>
      </c>
      <c r="K263" s="234">
        <f>ROUND(E263*J263,2)</f>
        <v>69936</v>
      </c>
      <c r="L263" s="234">
        <v>21</v>
      </c>
      <c r="M263" s="234">
        <f>G263*(1+L263/100)</f>
        <v>0</v>
      </c>
      <c r="N263" s="232">
        <v>2.426E-2</v>
      </c>
      <c r="O263" s="232">
        <f>ROUND(E263*N263,2)</f>
        <v>19.41</v>
      </c>
      <c r="P263" s="232">
        <v>0</v>
      </c>
      <c r="Q263" s="232">
        <f>ROUND(E263*P263,2)</f>
        <v>0</v>
      </c>
      <c r="R263" s="234" t="s">
        <v>869</v>
      </c>
      <c r="S263" s="234" t="s">
        <v>108</v>
      </c>
      <c r="T263" s="235" t="s">
        <v>108</v>
      </c>
      <c r="U263" s="236">
        <v>0.16</v>
      </c>
      <c r="V263" s="236">
        <f>ROUND(E263*U263,2)</f>
        <v>128</v>
      </c>
      <c r="W263" s="236"/>
      <c r="X263" s="236" t="s">
        <v>109</v>
      </c>
      <c r="Y263" s="236" t="s">
        <v>110</v>
      </c>
      <c r="Z263" s="237"/>
      <c r="AA263" s="237"/>
      <c r="AB263" s="237"/>
      <c r="AC263" s="237"/>
      <c r="AD263" s="237"/>
      <c r="AE263" s="237"/>
      <c r="AF263" s="237"/>
      <c r="AG263" s="237" t="s">
        <v>115</v>
      </c>
      <c r="AH263" s="237"/>
      <c r="AI263" s="237"/>
      <c r="AJ263" s="237"/>
      <c r="AK263" s="237"/>
      <c r="AL263" s="237"/>
      <c r="AM263" s="237"/>
      <c r="AN263" s="237"/>
      <c r="AO263" s="237"/>
      <c r="AP263" s="237"/>
      <c r="AQ263" s="237"/>
      <c r="AR263" s="237"/>
      <c r="AS263" s="237"/>
      <c r="AT263" s="237"/>
      <c r="AU263" s="237"/>
      <c r="AV263" s="237"/>
      <c r="AW263" s="237"/>
      <c r="AX263" s="237"/>
      <c r="AY263" s="237"/>
      <c r="AZ263" s="237"/>
      <c r="BA263" s="237"/>
      <c r="BB263" s="237"/>
      <c r="BC263" s="237"/>
      <c r="BD263" s="237"/>
      <c r="BE263" s="237"/>
      <c r="BF263" s="237"/>
      <c r="BG263" s="237"/>
      <c r="BH263" s="237"/>
    </row>
    <row r="264" spans="1:60" outlineLevel="2" x14ac:dyDescent="0.35">
      <c r="A264" s="238"/>
      <c r="B264" s="239"/>
      <c r="C264" s="393" t="s">
        <v>870</v>
      </c>
      <c r="D264" s="393"/>
      <c r="E264" s="393"/>
      <c r="F264" s="409"/>
      <c r="G264" s="393"/>
      <c r="H264" s="236"/>
      <c r="I264" s="236"/>
      <c r="J264" s="236"/>
      <c r="K264" s="236"/>
      <c r="L264" s="236"/>
      <c r="M264" s="236"/>
      <c r="N264" s="240"/>
      <c r="O264" s="240"/>
      <c r="P264" s="240"/>
      <c r="Q264" s="240"/>
      <c r="R264" s="236"/>
      <c r="S264" s="236"/>
      <c r="T264" s="236"/>
      <c r="U264" s="236"/>
      <c r="V264" s="236"/>
      <c r="W264" s="236"/>
      <c r="X264" s="236"/>
      <c r="Y264" s="236"/>
      <c r="Z264" s="237"/>
      <c r="AA264" s="237"/>
      <c r="AB264" s="237"/>
      <c r="AC264" s="237"/>
      <c r="AD264" s="237"/>
      <c r="AE264" s="237"/>
      <c r="AF264" s="237"/>
      <c r="AG264" s="237" t="s">
        <v>112</v>
      </c>
      <c r="AH264" s="237"/>
      <c r="AI264" s="237"/>
      <c r="AJ264" s="237"/>
      <c r="AK264" s="237"/>
      <c r="AL264" s="237"/>
      <c r="AM264" s="237"/>
      <c r="AN264" s="237"/>
      <c r="AO264" s="237"/>
      <c r="AP264" s="237"/>
      <c r="AQ264" s="237"/>
      <c r="AR264" s="237"/>
      <c r="AS264" s="237"/>
      <c r="AT264" s="237"/>
      <c r="AU264" s="237"/>
      <c r="AV264" s="237"/>
      <c r="AW264" s="237"/>
      <c r="AX264" s="237"/>
      <c r="AY264" s="237"/>
      <c r="AZ264" s="237"/>
      <c r="BA264" s="237"/>
      <c r="BB264" s="237"/>
      <c r="BC264" s="237"/>
      <c r="BD264" s="237"/>
      <c r="BE264" s="237"/>
      <c r="BF264" s="237"/>
      <c r="BG264" s="237"/>
      <c r="BH264" s="237"/>
    </row>
    <row r="265" spans="1:60" ht="20.25" outlineLevel="1" x14ac:dyDescent="0.35">
      <c r="A265" s="228">
        <v>74</v>
      </c>
      <c r="B265" s="229" t="s">
        <v>871</v>
      </c>
      <c r="C265" s="230" t="s">
        <v>872</v>
      </c>
      <c r="D265" s="231" t="s">
        <v>132</v>
      </c>
      <c r="E265" s="232">
        <v>1600</v>
      </c>
      <c r="F265" s="233"/>
      <c r="G265" s="234">
        <f>ROUND(E265*F265,2)</f>
        <v>0</v>
      </c>
      <c r="H265" s="233">
        <v>60.45</v>
      </c>
      <c r="I265" s="234">
        <f>ROUND(E265*H265,2)</f>
        <v>96720</v>
      </c>
      <c r="J265" s="233">
        <v>3.45</v>
      </c>
      <c r="K265" s="234">
        <f>ROUND(E265*J265,2)</f>
        <v>5520</v>
      </c>
      <c r="L265" s="234">
        <v>21</v>
      </c>
      <c r="M265" s="234">
        <f>G265*(1+L265/100)</f>
        <v>0</v>
      </c>
      <c r="N265" s="232">
        <v>1.09E-3</v>
      </c>
      <c r="O265" s="232">
        <f>ROUND(E265*N265,2)</f>
        <v>1.74</v>
      </c>
      <c r="P265" s="232">
        <v>0</v>
      </c>
      <c r="Q265" s="232">
        <f>ROUND(E265*P265,2)</f>
        <v>0</v>
      </c>
      <c r="R265" s="234" t="s">
        <v>869</v>
      </c>
      <c r="S265" s="234" t="s">
        <v>108</v>
      </c>
      <c r="T265" s="235" t="s">
        <v>108</v>
      </c>
      <c r="U265" s="236">
        <v>0.01</v>
      </c>
      <c r="V265" s="236">
        <f>ROUND(E265*U265,2)</f>
        <v>16</v>
      </c>
      <c r="W265" s="236"/>
      <c r="X265" s="236" t="s">
        <v>109</v>
      </c>
      <c r="Y265" s="236" t="s">
        <v>110</v>
      </c>
      <c r="Z265" s="237"/>
      <c r="AA265" s="237"/>
      <c r="AB265" s="237"/>
      <c r="AC265" s="237"/>
      <c r="AD265" s="237"/>
      <c r="AE265" s="237"/>
      <c r="AF265" s="237"/>
      <c r="AG265" s="237" t="s">
        <v>115</v>
      </c>
      <c r="AH265" s="237"/>
      <c r="AI265" s="237"/>
      <c r="AJ265" s="237"/>
      <c r="AK265" s="237"/>
      <c r="AL265" s="237"/>
      <c r="AM265" s="237"/>
      <c r="AN265" s="237"/>
      <c r="AO265" s="237"/>
      <c r="AP265" s="237"/>
      <c r="AQ265" s="237"/>
      <c r="AR265" s="237"/>
      <c r="AS265" s="237"/>
      <c r="AT265" s="237"/>
      <c r="AU265" s="237"/>
      <c r="AV265" s="237"/>
      <c r="AW265" s="237"/>
      <c r="AX265" s="237"/>
      <c r="AY265" s="237"/>
      <c r="AZ265" s="237"/>
      <c r="BA265" s="237"/>
      <c r="BB265" s="237"/>
      <c r="BC265" s="237"/>
      <c r="BD265" s="237"/>
      <c r="BE265" s="237"/>
      <c r="BF265" s="237"/>
      <c r="BG265" s="237"/>
      <c r="BH265" s="237"/>
    </row>
    <row r="266" spans="1:60" outlineLevel="2" x14ac:dyDescent="0.35">
      <c r="A266" s="238"/>
      <c r="B266" s="239"/>
      <c r="C266" s="393" t="s">
        <v>870</v>
      </c>
      <c r="D266" s="393"/>
      <c r="E266" s="393"/>
      <c r="F266" s="409"/>
      <c r="G266" s="393"/>
      <c r="H266" s="236"/>
      <c r="I266" s="236"/>
      <c r="J266" s="236"/>
      <c r="K266" s="236"/>
      <c r="L266" s="236"/>
      <c r="M266" s="236"/>
      <c r="N266" s="240"/>
      <c r="O266" s="240"/>
      <c r="P266" s="240"/>
      <c r="Q266" s="240"/>
      <c r="R266" s="236"/>
      <c r="S266" s="236"/>
      <c r="T266" s="236"/>
      <c r="U266" s="236"/>
      <c r="V266" s="236"/>
      <c r="W266" s="236"/>
      <c r="X266" s="236"/>
      <c r="Y266" s="236"/>
      <c r="Z266" s="237"/>
      <c r="AA266" s="237"/>
      <c r="AB266" s="237"/>
      <c r="AC266" s="237"/>
      <c r="AD266" s="237"/>
      <c r="AE266" s="237"/>
      <c r="AF266" s="237"/>
      <c r="AG266" s="237" t="s">
        <v>112</v>
      </c>
      <c r="AH266" s="237"/>
      <c r="AI266" s="237"/>
      <c r="AJ266" s="237"/>
      <c r="AK266" s="237"/>
      <c r="AL266" s="237"/>
      <c r="AM266" s="237"/>
      <c r="AN266" s="237"/>
      <c r="AO266" s="237"/>
      <c r="AP266" s="237"/>
      <c r="AQ266" s="237"/>
      <c r="AR266" s="237"/>
      <c r="AS266" s="237"/>
      <c r="AT266" s="237"/>
      <c r="AU266" s="237"/>
      <c r="AV266" s="237"/>
      <c r="AW266" s="237"/>
      <c r="AX266" s="237"/>
      <c r="AY266" s="237"/>
      <c r="AZ266" s="237"/>
      <c r="BA266" s="237"/>
      <c r="BB266" s="237"/>
      <c r="BC266" s="237"/>
      <c r="BD266" s="237"/>
      <c r="BE266" s="237"/>
      <c r="BF266" s="237"/>
      <c r="BG266" s="237"/>
      <c r="BH266" s="237"/>
    </row>
    <row r="267" spans="1:60" outlineLevel="1" x14ac:dyDescent="0.35">
      <c r="A267" s="244">
        <v>75</v>
      </c>
      <c r="B267" s="245" t="s">
        <v>873</v>
      </c>
      <c r="C267" s="246" t="s">
        <v>874</v>
      </c>
      <c r="D267" s="247" t="s">
        <v>132</v>
      </c>
      <c r="E267" s="248">
        <v>800</v>
      </c>
      <c r="F267" s="249"/>
      <c r="G267" s="250">
        <f>ROUND(E267*F267,2)</f>
        <v>0</v>
      </c>
      <c r="H267" s="249">
        <v>0</v>
      </c>
      <c r="I267" s="250">
        <f>ROUND(E267*H267,2)</f>
        <v>0</v>
      </c>
      <c r="J267" s="249">
        <v>78</v>
      </c>
      <c r="K267" s="250">
        <f>ROUND(E267*J267,2)</f>
        <v>62400</v>
      </c>
      <c r="L267" s="250">
        <v>21</v>
      </c>
      <c r="M267" s="250">
        <f>G267*(1+L267/100)</f>
        <v>0</v>
      </c>
      <c r="N267" s="248">
        <v>0</v>
      </c>
      <c r="O267" s="248">
        <f>ROUND(E267*N267,2)</f>
        <v>0</v>
      </c>
      <c r="P267" s="248">
        <v>0</v>
      </c>
      <c r="Q267" s="248">
        <f>ROUND(E267*P267,2)</f>
        <v>0</v>
      </c>
      <c r="R267" s="250" t="s">
        <v>869</v>
      </c>
      <c r="S267" s="250" t="s">
        <v>108</v>
      </c>
      <c r="T267" s="251" t="s">
        <v>108</v>
      </c>
      <c r="U267" s="236">
        <v>0.14000000000000001</v>
      </c>
      <c r="V267" s="236">
        <f>ROUND(E267*U267,2)</f>
        <v>112</v>
      </c>
      <c r="W267" s="236"/>
      <c r="X267" s="236" t="s">
        <v>109</v>
      </c>
      <c r="Y267" s="236" t="s">
        <v>110</v>
      </c>
      <c r="Z267" s="237"/>
      <c r="AA267" s="237"/>
      <c r="AB267" s="237"/>
      <c r="AC267" s="237"/>
      <c r="AD267" s="237"/>
      <c r="AE267" s="237"/>
      <c r="AF267" s="237"/>
      <c r="AG267" s="237" t="s">
        <v>115</v>
      </c>
      <c r="AH267" s="237"/>
      <c r="AI267" s="237"/>
      <c r="AJ267" s="237"/>
      <c r="AK267" s="237"/>
      <c r="AL267" s="237"/>
      <c r="AM267" s="237"/>
      <c r="AN267" s="237"/>
      <c r="AO267" s="237"/>
      <c r="AP267" s="237"/>
      <c r="AQ267" s="237"/>
      <c r="AR267" s="237"/>
      <c r="AS267" s="237"/>
      <c r="AT267" s="237"/>
      <c r="AU267" s="237"/>
      <c r="AV267" s="237"/>
      <c r="AW267" s="237"/>
      <c r="AX267" s="237"/>
      <c r="AY267" s="237"/>
      <c r="AZ267" s="237"/>
      <c r="BA267" s="237"/>
      <c r="BB267" s="237"/>
      <c r="BC267" s="237"/>
      <c r="BD267" s="237"/>
      <c r="BE267" s="237"/>
      <c r="BF267" s="237"/>
      <c r="BG267" s="237"/>
      <c r="BH267" s="237"/>
    </row>
    <row r="268" spans="1:60" outlineLevel="1" x14ac:dyDescent="0.35">
      <c r="A268" s="228">
        <v>76</v>
      </c>
      <c r="B268" s="229" t="s">
        <v>875</v>
      </c>
      <c r="C268" s="230" t="s">
        <v>876</v>
      </c>
      <c r="D268" s="231" t="s">
        <v>132</v>
      </c>
      <c r="E268" s="232">
        <v>113.82</v>
      </c>
      <c r="F268" s="233"/>
      <c r="G268" s="234">
        <f>ROUND(E268*F268,2)</f>
        <v>0</v>
      </c>
      <c r="H268" s="233">
        <v>72.78</v>
      </c>
      <c r="I268" s="234">
        <f>ROUND(E268*H268,2)</f>
        <v>8283.82</v>
      </c>
      <c r="J268" s="233">
        <v>105.72</v>
      </c>
      <c r="K268" s="234">
        <f>ROUND(E268*J268,2)</f>
        <v>12033.05</v>
      </c>
      <c r="L268" s="234">
        <v>21</v>
      </c>
      <c r="M268" s="234">
        <f>G268*(1+L268/100)</f>
        <v>0</v>
      </c>
      <c r="N268" s="232">
        <v>1.58E-3</v>
      </c>
      <c r="O268" s="232">
        <f>ROUND(E268*N268,2)</f>
        <v>0.18</v>
      </c>
      <c r="P268" s="232">
        <v>0</v>
      </c>
      <c r="Q268" s="232">
        <f>ROUND(E268*P268,2)</f>
        <v>0</v>
      </c>
      <c r="R268" s="234" t="s">
        <v>869</v>
      </c>
      <c r="S268" s="234" t="s">
        <v>108</v>
      </c>
      <c r="T268" s="235" t="s">
        <v>108</v>
      </c>
      <c r="U268" s="236">
        <v>0.214</v>
      </c>
      <c r="V268" s="236">
        <f>ROUND(E268*U268,2)</f>
        <v>24.36</v>
      </c>
      <c r="W268" s="236"/>
      <c r="X268" s="236" t="s">
        <v>109</v>
      </c>
      <c r="Y268" s="236" t="s">
        <v>110</v>
      </c>
      <c r="Z268" s="237"/>
      <c r="AA268" s="237"/>
      <c r="AB268" s="237"/>
      <c r="AC268" s="237"/>
      <c r="AD268" s="237"/>
      <c r="AE268" s="237"/>
      <c r="AF268" s="237"/>
      <c r="AG268" s="237" t="s">
        <v>111</v>
      </c>
      <c r="AH268" s="237"/>
      <c r="AI268" s="237"/>
      <c r="AJ268" s="237"/>
      <c r="AK268" s="237"/>
      <c r="AL268" s="237"/>
      <c r="AM268" s="237"/>
      <c r="AN268" s="237"/>
      <c r="AO268" s="237"/>
      <c r="AP268" s="237"/>
      <c r="AQ268" s="237"/>
      <c r="AR268" s="237"/>
      <c r="AS268" s="237"/>
      <c r="AT268" s="237"/>
      <c r="AU268" s="237"/>
      <c r="AV268" s="237"/>
      <c r="AW268" s="237"/>
      <c r="AX268" s="237"/>
      <c r="AY268" s="237"/>
      <c r="AZ268" s="237"/>
      <c r="BA268" s="237"/>
      <c r="BB268" s="237"/>
      <c r="BC268" s="237"/>
      <c r="BD268" s="237"/>
      <c r="BE268" s="237"/>
      <c r="BF268" s="237"/>
      <c r="BG268" s="237"/>
      <c r="BH268" s="237"/>
    </row>
    <row r="269" spans="1:60" outlineLevel="2" x14ac:dyDescent="0.35">
      <c r="A269" s="238"/>
      <c r="B269" s="239"/>
      <c r="C269" s="241" t="s">
        <v>877</v>
      </c>
      <c r="D269" s="242"/>
      <c r="E269" s="243">
        <v>113.82</v>
      </c>
      <c r="F269" s="410"/>
      <c r="G269" s="236"/>
      <c r="H269" s="236"/>
      <c r="I269" s="236"/>
      <c r="J269" s="236"/>
      <c r="K269" s="236"/>
      <c r="L269" s="236"/>
      <c r="M269" s="236"/>
      <c r="N269" s="240"/>
      <c r="O269" s="240"/>
      <c r="P269" s="240"/>
      <c r="Q269" s="240"/>
      <c r="R269" s="236"/>
      <c r="S269" s="236"/>
      <c r="T269" s="236"/>
      <c r="U269" s="236"/>
      <c r="V269" s="236"/>
      <c r="W269" s="236"/>
      <c r="X269" s="236"/>
      <c r="Y269" s="236"/>
      <c r="Z269" s="237"/>
      <c r="AA269" s="237"/>
      <c r="AB269" s="237"/>
      <c r="AC269" s="237"/>
      <c r="AD269" s="237"/>
      <c r="AE269" s="237"/>
      <c r="AF269" s="237"/>
      <c r="AG269" s="237" t="s">
        <v>123</v>
      </c>
      <c r="AH269" s="237">
        <v>0</v>
      </c>
      <c r="AI269" s="237"/>
      <c r="AJ269" s="237"/>
      <c r="AK269" s="237"/>
      <c r="AL269" s="237"/>
      <c r="AM269" s="237"/>
      <c r="AN269" s="237"/>
      <c r="AO269" s="237"/>
      <c r="AP269" s="237"/>
      <c r="AQ269" s="237"/>
      <c r="AR269" s="237"/>
      <c r="AS269" s="237"/>
      <c r="AT269" s="237"/>
      <c r="AU269" s="237"/>
      <c r="AV269" s="237"/>
      <c r="AW269" s="237"/>
      <c r="AX269" s="237"/>
      <c r="AY269" s="237"/>
      <c r="AZ269" s="237"/>
      <c r="BA269" s="237"/>
      <c r="BB269" s="237"/>
      <c r="BC269" s="237"/>
      <c r="BD269" s="237"/>
      <c r="BE269" s="237"/>
      <c r="BF269" s="237"/>
      <c r="BG269" s="237"/>
      <c r="BH269" s="237"/>
    </row>
    <row r="270" spans="1:60" outlineLevel="1" x14ac:dyDescent="0.35">
      <c r="A270" s="228">
        <v>77</v>
      </c>
      <c r="B270" s="229" t="s">
        <v>878</v>
      </c>
      <c r="C270" s="230" t="s">
        <v>879</v>
      </c>
      <c r="D270" s="231" t="s">
        <v>132</v>
      </c>
      <c r="E270" s="232">
        <v>357.59</v>
      </c>
      <c r="F270" s="233"/>
      <c r="G270" s="234">
        <f>ROUND(E270*F270,2)</f>
        <v>0</v>
      </c>
      <c r="H270" s="233">
        <v>86.19</v>
      </c>
      <c r="I270" s="234">
        <f>ROUND(E270*H270,2)</f>
        <v>30820.68</v>
      </c>
      <c r="J270" s="233">
        <v>128.31</v>
      </c>
      <c r="K270" s="234">
        <f>ROUND(E270*J270,2)</f>
        <v>45882.37</v>
      </c>
      <c r="L270" s="234">
        <v>21</v>
      </c>
      <c r="M270" s="234">
        <f>G270*(1+L270/100)</f>
        <v>0</v>
      </c>
      <c r="N270" s="232">
        <v>6.3499999999999997E-3</v>
      </c>
      <c r="O270" s="232">
        <f>ROUND(E270*N270,2)</f>
        <v>2.27</v>
      </c>
      <c r="P270" s="232">
        <v>0</v>
      </c>
      <c r="Q270" s="232">
        <f>ROUND(E270*P270,2)</f>
        <v>0</v>
      </c>
      <c r="R270" s="234" t="s">
        <v>869</v>
      </c>
      <c r="S270" s="234" t="s">
        <v>108</v>
      </c>
      <c r="T270" s="235" t="s">
        <v>108</v>
      </c>
      <c r="U270" s="236">
        <v>0.26</v>
      </c>
      <c r="V270" s="236">
        <f>ROUND(E270*U270,2)</f>
        <v>92.97</v>
      </c>
      <c r="W270" s="236"/>
      <c r="X270" s="236" t="s">
        <v>109</v>
      </c>
      <c r="Y270" s="236" t="s">
        <v>110</v>
      </c>
      <c r="Z270" s="237"/>
      <c r="AA270" s="237"/>
      <c r="AB270" s="237"/>
      <c r="AC270" s="237"/>
      <c r="AD270" s="237"/>
      <c r="AE270" s="237"/>
      <c r="AF270" s="237"/>
      <c r="AG270" s="237" t="s">
        <v>111</v>
      </c>
      <c r="AH270" s="237"/>
      <c r="AI270" s="237"/>
      <c r="AJ270" s="237"/>
      <c r="AK270" s="237"/>
      <c r="AL270" s="237"/>
      <c r="AM270" s="237"/>
      <c r="AN270" s="237"/>
      <c r="AO270" s="237"/>
      <c r="AP270" s="237"/>
      <c r="AQ270" s="237"/>
      <c r="AR270" s="237"/>
      <c r="AS270" s="237"/>
      <c r="AT270" s="237"/>
      <c r="AU270" s="237"/>
      <c r="AV270" s="237"/>
      <c r="AW270" s="237"/>
      <c r="AX270" s="237"/>
      <c r="AY270" s="237"/>
      <c r="AZ270" s="237"/>
      <c r="BA270" s="237"/>
      <c r="BB270" s="237"/>
      <c r="BC270" s="237"/>
      <c r="BD270" s="237"/>
      <c r="BE270" s="237"/>
      <c r="BF270" s="237"/>
      <c r="BG270" s="237"/>
      <c r="BH270" s="237"/>
    </row>
    <row r="271" spans="1:60" outlineLevel="2" x14ac:dyDescent="0.35">
      <c r="A271" s="238"/>
      <c r="B271" s="239"/>
      <c r="C271" s="241" t="s">
        <v>880</v>
      </c>
      <c r="D271" s="242"/>
      <c r="E271" s="243">
        <v>357.59</v>
      </c>
      <c r="F271" s="410"/>
      <c r="G271" s="236"/>
      <c r="H271" s="236"/>
      <c r="I271" s="236"/>
      <c r="J271" s="236"/>
      <c r="K271" s="236"/>
      <c r="L271" s="236"/>
      <c r="M271" s="236"/>
      <c r="N271" s="240"/>
      <c r="O271" s="240"/>
      <c r="P271" s="240"/>
      <c r="Q271" s="240"/>
      <c r="R271" s="236"/>
      <c r="S271" s="236"/>
      <c r="T271" s="236"/>
      <c r="U271" s="236"/>
      <c r="V271" s="236"/>
      <c r="W271" s="236"/>
      <c r="X271" s="236"/>
      <c r="Y271" s="236"/>
      <c r="Z271" s="237"/>
      <c r="AA271" s="237"/>
      <c r="AB271" s="237"/>
      <c r="AC271" s="237"/>
      <c r="AD271" s="237"/>
      <c r="AE271" s="237"/>
      <c r="AF271" s="237"/>
      <c r="AG271" s="237" t="s">
        <v>123</v>
      </c>
      <c r="AH271" s="237">
        <v>0</v>
      </c>
      <c r="AI271" s="237"/>
      <c r="AJ271" s="237"/>
      <c r="AK271" s="237"/>
      <c r="AL271" s="237"/>
      <c r="AM271" s="237"/>
      <c r="AN271" s="237"/>
      <c r="AO271" s="237"/>
      <c r="AP271" s="237"/>
      <c r="AQ271" s="237"/>
      <c r="AR271" s="237"/>
      <c r="AS271" s="237"/>
      <c r="AT271" s="237"/>
      <c r="AU271" s="237"/>
      <c r="AV271" s="237"/>
      <c r="AW271" s="237"/>
      <c r="AX271" s="237"/>
      <c r="AY271" s="237"/>
      <c r="AZ271" s="237"/>
      <c r="BA271" s="237"/>
      <c r="BB271" s="237"/>
      <c r="BC271" s="237"/>
      <c r="BD271" s="237"/>
      <c r="BE271" s="237"/>
      <c r="BF271" s="237"/>
      <c r="BG271" s="237"/>
      <c r="BH271" s="237"/>
    </row>
    <row r="272" spans="1:60" outlineLevel="1" x14ac:dyDescent="0.35">
      <c r="A272" s="228">
        <v>78</v>
      </c>
      <c r="B272" s="229" t="s">
        <v>881</v>
      </c>
      <c r="C272" s="230" t="s">
        <v>882</v>
      </c>
      <c r="D272" s="231" t="s">
        <v>106</v>
      </c>
      <c r="E272" s="232">
        <v>128.04427000000001</v>
      </c>
      <c r="F272" s="233"/>
      <c r="G272" s="234">
        <f>ROUND(E272*F272,2)</f>
        <v>0</v>
      </c>
      <c r="H272" s="233">
        <v>0</v>
      </c>
      <c r="I272" s="234">
        <f>ROUND(E272*H272,2)</f>
        <v>0</v>
      </c>
      <c r="J272" s="233">
        <v>8105</v>
      </c>
      <c r="K272" s="234">
        <f>ROUND(E272*J272,2)</f>
        <v>1037798.81</v>
      </c>
      <c r="L272" s="234">
        <v>21</v>
      </c>
      <c r="M272" s="234">
        <f>G272*(1+L272/100)</f>
        <v>0</v>
      </c>
      <c r="N272" s="232">
        <v>0</v>
      </c>
      <c r="O272" s="232">
        <f>ROUND(E272*N272,2)</f>
        <v>0</v>
      </c>
      <c r="P272" s="232">
        <v>2.4</v>
      </c>
      <c r="Q272" s="232">
        <f>ROUND(E272*P272,2)</f>
        <v>307.31</v>
      </c>
      <c r="R272" s="234" t="s">
        <v>158</v>
      </c>
      <c r="S272" s="234" t="s">
        <v>108</v>
      </c>
      <c r="T272" s="235" t="s">
        <v>108</v>
      </c>
      <c r="U272" s="236">
        <v>13.301</v>
      </c>
      <c r="V272" s="236">
        <f>ROUND(E272*U272,2)</f>
        <v>1703.12</v>
      </c>
      <c r="W272" s="236"/>
      <c r="X272" s="236" t="s">
        <v>109</v>
      </c>
      <c r="Y272" s="236" t="s">
        <v>110</v>
      </c>
      <c r="Z272" s="237"/>
      <c r="AA272" s="237"/>
      <c r="AB272" s="237"/>
      <c r="AC272" s="237"/>
      <c r="AD272" s="237"/>
      <c r="AE272" s="237"/>
      <c r="AF272" s="237"/>
      <c r="AG272" s="237" t="s">
        <v>111</v>
      </c>
      <c r="AH272" s="237"/>
      <c r="AI272" s="237"/>
      <c r="AJ272" s="237"/>
      <c r="AK272" s="237"/>
      <c r="AL272" s="237"/>
      <c r="AM272" s="237"/>
      <c r="AN272" s="237"/>
      <c r="AO272" s="237"/>
      <c r="AP272" s="237"/>
      <c r="AQ272" s="237"/>
      <c r="AR272" s="237"/>
      <c r="AS272" s="237"/>
      <c r="AT272" s="237"/>
      <c r="AU272" s="237"/>
      <c r="AV272" s="237"/>
      <c r="AW272" s="237"/>
      <c r="AX272" s="237"/>
      <c r="AY272" s="237"/>
      <c r="AZ272" s="237"/>
      <c r="BA272" s="237"/>
      <c r="BB272" s="237"/>
      <c r="BC272" s="237"/>
      <c r="BD272" s="237"/>
      <c r="BE272" s="237"/>
      <c r="BF272" s="237"/>
      <c r="BG272" s="237"/>
      <c r="BH272" s="237"/>
    </row>
    <row r="273" spans="1:60" outlineLevel="2" x14ac:dyDescent="0.35">
      <c r="A273" s="238"/>
      <c r="B273" s="239"/>
      <c r="C273" s="393" t="s">
        <v>883</v>
      </c>
      <c r="D273" s="393"/>
      <c r="E273" s="393"/>
      <c r="F273" s="409"/>
      <c r="G273" s="393"/>
      <c r="H273" s="236"/>
      <c r="I273" s="236"/>
      <c r="J273" s="236"/>
      <c r="K273" s="236"/>
      <c r="L273" s="236"/>
      <c r="M273" s="236"/>
      <c r="N273" s="240"/>
      <c r="O273" s="240"/>
      <c r="P273" s="240"/>
      <c r="Q273" s="240"/>
      <c r="R273" s="236"/>
      <c r="S273" s="236"/>
      <c r="T273" s="236"/>
      <c r="U273" s="236"/>
      <c r="V273" s="236"/>
      <c r="W273" s="236"/>
      <c r="X273" s="236"/>
      <c r="Y273" s="236"/>
      <c r="Z273" s="237"/>
      <c r="AA273" s="237"/>
      <c r="AB273" s="237"/>
      <c r="AC273" s="237"/>
      <c r="AD273" s="237"/>
      <c r="AE273" s="237"/>
      <c r="AF273" s="237"/>
      <c r="AG273" s="237" t="s">
        <v>112</v>
      </c>
      <c r="AH273" s="237"/>
      <c r="AI273" s="237"/>
      <c r="AJ273" s="237"/>
      <c r="AK273" s="237"/>
      <c r="AL273" s="237"/>
      <c r="AM273" s="237"/>
      <c r="AN273" s="237"/>
      <c r="AO273" s="237"/>
      <c r="AP273" s="237"/>
      <c r="AQ273" s="237"/>
      <c r="AR273" s="237"/>
      <c r="AS273" s="237"/>
      <c r="AT273" s="237"/>
      <c r="AU273" s="237"/>
      <c r="AV273" s="237"/>
      <c r="AW273" s="237"/>
      <c r="AX273" s="237"/>
      <c r="AY273" s="237"/>
      <c r="AZ273" s="237"/>
      <c r="BA273" s="237"/>
      <c r="BB273" s="237"/>
      <c r="BC273" s="237"/>
      <c r="BD273" s="237"/>
      <c r="BE273" s="237"/>
      <c r="BF273" s="237"/>
      <c r="BG273" s="237"/>
      <c r="BH273" s="237"/>
    </row>
    <row r="274" spans="1:60" outlineLevel="2" x14ac:dyDescent="0.35">
      <c r="A274" s="238"/>
      <c r="B274" s="239"/>
      <c r="C274" s="241" t="s">
        <v>884</v>
      </c>
      <c r="D274" s="242"/>
      <c r="E274" s="243">
        <v>78.059939999999997</v>
      </c>
      <c r="F274" s="410"/>
      <c r="G274" s="236"/>
      <c r="H274" s="236"/>
      <c r="I274" s="236"/>
      <c r="J274" s="236"/>
      <c r="K274" s="236"/>
      <c r="L274" s="236"/>
      <c r="M274" s="236"/>
      <c r="N274" s="240"/>
      <c r="O274" s="240"/>
      <c r="P274" s="240"/>
      <c r="Q274" s="240"/>
      <c r="R274" s="236"/>
      <c r="S274" s="236"/>
      <c r="T274" s="236"/>
      <c r="U274" s="236"/>
      <c r="V274" s="236"/>
      <c r="W274" s="236"/>
      <c r="X274" s="236"/>
      <c r="Y274" s="236"/>
      <c r="Z274" s="237"/>
      <c r="AA274" s="237"/>
      <c r="AB274" s="237"/>
      <c r="AC274" s="237"/>
      <c r="AD274" s="237"/>
      <c r="AE274" s="237"/>
      <c r="AF274" s="237"/>
      <c r="AG274" s="237" t="s">
        <v>123</v>
      </c>
      <c r="AH274" s="237">
        <v>0</v>
      </c>
      <c r="AI274" s="237"/>
      <c r="AJ274" s="237"/>
      <c r="AK274" s="237"/>
      <c r="AL274" s="237"/>
      <c r="AM274" s="237"/>
      <c r="AN274" s="237"/>
      <c r="AO274" s="237"/>
      <c r="AP274" s="237"/>
      <c r="AQ274" s="237"/>
      <c r="AR274" s="237"/>
      <c r="AS274" s="237"/>
      <c r="AT274" s="237"/>
      <c r="AU274" s="237"/>
      <c r="AV274" s="237"/>
      <c r="AW274" s="237"/>
      <c r="AX274" s="237"/>
      <c r="AY274" s="237"/>
      <c r="AZ274" s="237"/>
      <c r="BA274" s="237"/>
      <c r="BB274" s="237"/>
      <c r="BC274" s="237"/>
      <c r="BD274" s="237"/>
      <c r="BE274" s="237"/>
      <c r="BF274" s="237"/>
      <c r="BG274" s="237"/>
      <c r="BH274" s="237"/>
    </row>
    <row r="275" spans="1:60" outlineLevel="3" x14ac:dyDescent="0.35">
      <c r="A275" s="238"/>
      <c r="B275" s="239"/>
      <c r="C275" s="241" t="s">
        <v>885</v>
      </c>
      <c r="D275" s="242"/>
      <c r="E275" s="243">
        <v>30.832329999999999</v>
      </c>
      <c r="F275" s="410"/>
      <c r="G275" s="236"/>
      <c r="H275" s="236"/>
      <c r="I275" s="236"/>
      <c r="J275" s="236"/>
      <c r="K275" s="236"/>
      <c r="L275" s="236"/>
      <c r="M275" s="236"/>
      <c r="N275" s="240"/>
      <c r="O275" s="240"/>
      <c r="P275" s="240"/>
      <c r="Q275" s="240"/>
      <c r="R275" s="236"/>
      <c r="S275" s="236"/>
      <c r="T275" s="236"/>
      <c r="U275" s="236"/>
      <c r="V275" s="236"/>
      <c r="W275" s="236"/>
      <c r="X275" s="236"/>
      <c r="Y275" s="236"/>
      <c r="Z275" s="237"/>
      <c r="AA275" s="237"/>
      <c r="AB275" s="237"/>
      <c r="AC275" s="237"/>
      <c r="AD275" s="237"/>
      <c r="AE275" s="237"/>
      <c r="AF275" s="237"/>
      <c r="AG275" s="237" t="s">
        <v>123</v>
      </c>
      <c r="AH275" s="237">
        <v>0</v>
      </c>
      <c r="AI275" s="237"/>
      <c r="AJ275" s="237"/>
      <c r="AK275" s="237"/>
      <c r="AL275" s="237"/>
      <c r="AM275" s="237"/>
      <c r="AN275" s="237"/>
      <c r="AO275" s="237"/>
      <c r="AP275" s="237"/>
      <c r="AQ275" s="237"/>
      <c r="AR275" s="237"/>
      <c r="AS275" s="237"/>
      <c r="AT275" s="237"/>
      <c r="AU275" s="237"/>
      <c r="AV275" s="237"/>
      <c r="AW275" s="237"/>
      <c r="AX275" s="237"/>
      <c r="AY275" s="237"/>
      <c r="AZ275" s="237"/>
      <c r="BA275" s="237"/>
      <c r="BB275" s="237"/>
      <c r="BC275" s="237"/>
      <c r="BD275" s="237"/>
      <c r="BE275" s="237"/>
      <c r="BF275" s="237"/>
      <c r="BG275" s="237"/>
      <c r="BH275" s="237"/>
    </row>
    <row r="276" spans="1:60" outlineLevel="3" x14ac:dyDescent="0.35">
      <c r="A276" s="238"/>
      <c r="B276" s="239"/>
      <c r="C276" s="241" t="s">
        <v>1305</v>
      </c>
      <c r="D276" s="242"/>
      <c r="E276" s="243">
        <v>19.152000000000001</v>
      </c>
      <c r="F276" s="410"/>
      <c r="G276" s="236"/>
      <c r="H276" s="236"/>
      <c r="I276" s="236"/>
      <c r="J276" s="236"/>
      <c r="K276" s="236"/>
      <c r="L276" s="236"/>
      <c r="M276" s="236"/>
      <c r="N276" s="240"/>
      <c r="O276" s="240"/>
      <c r="P276" s="240"/>
      <c r="Q276" s="240"/>
      <c r="R276" s="236"/>
      <c r="S276" s="236"/>
      <c r="T276" s="236"/>
      <c r="U276" s="236"/>
      <c r="V276" s="236"/>
      <c r="W276" s="236"/>
      <c r="X276" s="236"/>
      <c r="Y276" s="236"/>
      <c r="Z276" s="237"/>
      <c r="AA276" s="237"/>
      <c r="AB276" s="237"/>
      <c r="AC276" s="237"/>
      <c r="AD276" s="237"/>
      <c r="AE276" s="237"/>
      <c r="AF276" s="237"/>
      <c r="AG276" s="237" t="s">
        <v>123</v>
      </c>
      <c r="AH276" s="237">
        <v>0</v>
      </c>
      <c r="AI276" s="237"/>
      <c r="AJ276" s="237"/>
      <c r="AK276" s="237"/>
      <c r="AL276" s="237"/>
      <c r="AM276" s="237"/>
      <c r="AN276" s="237"/>
      <c r="AO276" s="237"/>
      <c r="AP276" s="237"/>
      <c r="AQ276" s="237"/>
      <c r="AR276" s="237"/>
      <c r="AS276" s="237"/>
      <c r="AT276" s="237"/>
      <c r="AU276" s="237"/>
      <c r="AV276" s="237"/>
      <c r="AW276" s="237"/>
      <c r="AX276" s="237"/>
      <c r="AY276" s="237"/>
      <c r="AZ276" s="237"/>
      <c r="BA276" s="237"/>
      <c r="BB276" s="237"/>
      <c r="BC276" s="237"/>
      <c r="BD276" s="237"/>
      <c r="BE276" s="237"/>
      <c r="BF276" s="237"/>
      <c r="BG276" s="237"/>
      <c r="BH276" s="237"/>
    </row>
    <row r="277" spans="1:60" ht="20.25" outlineLevel="1" x14ac:dyDescent="0.35">
      <c r="A277" s="228">
        <v>79</v>
      </c>
      <c r="B277" s="229" t="s">
        <v>159</v>
      </c>
      <c r="C277" s="230" t="s">
        <v>160</v>
      </c>
      <c r="D277" s="231" t="s">
        <v>106</v>
      </c>
      <c r="E277" s="232">
        <v>43.93421</v>
      </c>
      <c r="F277" s="233"/>
      <c r="G277" s="234">
        <f>ROUND(E277*F277,2)</f>
        <v>0</v>
      </c>
      <c r="H277" s="233">
        <v>37.29</v>
      </c>
      <c r="I277" s="234">
        <f>ROUND(E277*H277,2)</f>
        <v>1638.31</v>
      </c>
      <c r="J277" s="233">
        <v>912.71</v>
      </c>
      <c r="K277" s="234">
        <f>ROUND(E277*J277,2)</f>
        <v>40099.19</v>
      </c>
      <c r="L277" s="234">
        <v>21</v>
      </c>
      <c r="M277" s="234">
        <f>G277*(1+L277/100)</f>
        <v>0</v>
      </c>
      <c r="N277" s="232">
        <v>1.2800000000000001E-3</v>
      </c>
      <c r="O277" s="232">
        <f>ROUND(E277*N277,2)</f>
        <v>0.06</v>
      </c>
      <c r="P277" s="232">
        <v>1.8</v>
      </c>
      <c r="Q277" s="232">
        <f>ROUND(E277*P277,2)</f>
        <v>79.08</v>
      </c>
      <c r="R277" s="234" t="s">
        <v>158</v>
      </c>
      <c r="S277" s="234" t="s">
        <v>108</v>
      </c>
      <c r="T277" s="235" t="s">
        <v>108</v>
      </c>
      <c r="U277" s="236">
        <v>1.52</v>
      </c>
      <c r="V277" s="236">
        <f>ROUND(E277*U277,2)</f>
        <v>66.78</v>
      </c>
      <c r="W277" s="236"/>
      <c r="X277" s="236" t="s">
        <v>109</v>
      </c>
      <c r="Y277" s="236" t="s">
        <v>110</v>
      </c>
      <c r="Z277" s="237"/>
      <c r="AA277" s="237"/>
      <c r="AB277" s="237"/>
      <c r="AC277" s="237"/>
      <c r="AD277" s="237"/>
      <c r="AE277" s="237"/>
      <c r="AF277" s="237"/>
      <c r="AG277" s="237" t="s">
        <v>111</v>
      </c>
      <c r="AH277" s="237"/>
      <c r="AI277" s="237"/>
      <c r="AJ277" s="237"/>
      <c r="AK277" s="237"/>
      <c r="AL277" s="237"/>
      <c r="AM277" s="237"/>
      <c r="AN277" s="237"/>
      <c r="AO277" s="237"/>
      <c r="AP277" s="237"/>
      <c r="AQ277" s="237"/>
      <c r="AR277" s="237"/>
      <c r="AS277" s="237"/>
      <c r="AT277" s="237"/>
      <c r="AU277" s="237"/>
      <c r="AV277" s="237"/>
      <c r="AW277" s="237"/>
      <c r="AX277" s="237"/>
      <c r="AY277" s="237"/>
      <c r="AZ277" s="237"/>
      <c r="BA277" s="237"/>
      <c r="BB277" s="237"/>
      <c r="BC277" s="237"/>
      <c r="BD277" s="237"/>
      <c r="BE277" s="237"/>
      <c r="BF277" s="237"/>
      <c r="BG277" s="237"/>
      <c r="BH277" s="237"/>
    </row>
    <row r="278" spans="1:60" ht="20.65" outlineLevel="2" x14ac:dyDescent="0.35">
      <c r="A278" s="238"/>
      <c r="B278" s="239"/>
      <c r="C278" s="393" t="s">
        <v>161</v>
      </c>
      <c r="D278" s="393"/>
      <c r="E278" s="393"/>
      <c r="F278" s="409"/>
      <c r="G278" s="393"/>
      <c r="H278" s="236"/>
      <c r="I278" s="236"/>
      <c r="J278" s="236"/>
      <c r="K278" s="236"/>
      <c r="L278" s="236"/>
      <c r="M278" s="236"/>
      <c r="N278" s="240"/>
      <c r="O278" s="240"/>
      <c r="P278" s="240"/>
      <c r="Q278" s="240"/>
      <c r="R278" s="236"/>
      <c r="S278" s="236"/>
      <c r="T278" s="236"/>
      <c r="U278" s="236"/>
      <c r="V278" s="236"/>
      <c r="W278" s="236"/>
      <c r="X278" s="236"/>
      <c r="Y278" s="236"/>
      <c r="Z278" s="237"/>
      <c r="AA278" s="237"/>
      <c r="AB278" s="237"/>
      <c r="AC278" s="237"/>
      <c r="AD278" s="237"/>
      <c r="AE278" s="237"/>
      <c r="AF278" s="237"/>
      <c r="AG278" s="237" t="s">
        <v>112</v>
      </c>
      <c r="AH278" s="237"/>
      <c r="AI278" s="237"/>
      <c r="AJ278" s="237"/>
      <c r="AK278" s="237"/>
      <c r="AL278" s="237"/>
      <c r="AM278" s="237"/>
      <c r="AN278" s="237"/>
      <c r="AO278" s="237"/>
      <c r="AP278" s="237"/>
      <c r="AQ278" s="237"/>
      <c r="AR278" s="237"/>
      <c r="AS278" s="237"/>
      <c r="AT278" s="237"/>
      <c r="AU278" s="237"/>
      <c r="AV278" s="237"/>
      <c r="AW278" s="237"/>
      <c r="AX278" s="237"/>
      <c r="AY278" s="237"/>
      <c r="AZ278" s="237"/>
      <c r="BA278" s="253" t="str">
        <f>C278</f>
        <v>nebo vybourání otvorů průřezové plochy přes 4 m2 ve zdivu nadzákladovém, včetně pomocného lešení o výšce podlahy do 1900 mm a pro zatížení do 1,5 kPa  (150 kg/m2)</v>
      </c>
      <c r="BB278" s="237"/>
      <c r="BC278" s="237"/>
      <c r="BD278" s="237"/>
      <c r="BE278" s="237"/>
      <c r="BF278" s="237"/>
      <c r="BG278" s="237"/>
      <c r="BH278" s="237"/>
    </row>
    <row r="279" spans="1:60" outlineLevel="2" x14ac:dyDescent="0.35">
      <c r="A279" s="238"/>
      <c r="B279" s="239"/>
      <c r="C279" s="241" t="s">
        <v>1306</v>
      </c>
      <c r="D279" s="242"/>
      <c r="E279" s="243">
        <v>26.511209999999998</v>
      </c>
      <c r="F279" s="410"/>
      <c r="G279" s="236"/>
      <c r="H279" s="236"/>
      <c r="I279" s="236"/>
      <c r="J279" s="236"/>
      <c r="K279" s="236"/>
      <c r="L279" s="236"/>
      <c r="M279" s="236"/>
      <c r="N279" s="240"/>
      <c r="O279" s="240"/>
      <c r="P279" s="240"/>
      <c r="Q279" s="240"/>
      <c r="R279" s="236"/>
      <c r="S279" s="236"/>
      <c r="T279" s="236"/>
      <c r="U279" s="236"/>
      <c r="V279" s="236"/>
      <c r="W279" s="236"/>
      <c r="X279" s="236"/>
      <c r="Y279" s="236"/>
      <c r="Z279" s="237"/>
      <c r="AA279" s="237"/>
      <c r="AB279" s="237"/>
      <c r="AC279" s="237"/>
      <c r="AD279" s="237"/>
      <c r="AE279" s="237"/>
      <c r="AF279" s="237"/>
      <c r="AG279" s="237" t="s">
        <v>123</v>
      </c>
      <c r="AH279" s="237">
        <v>0</v>
      </c>
      <c r="AI279" s="237"/>
      <c r="AJ279" s="237"/>
      <c r="AK279" s="237"/>
      <c r="AL279" s="237"/>
      <c r="AM279" s="237"/>
      <c r="AN279" s="237"/>
      <c r="AO279" s="237"/>
      <c r="AP279" s="237"/>
      <c r="AQ279" s="237"/>
      <c r="AR279" s="237"/>
      <c r="AS279" s="237"/>
      <c r="AT279" s="237"/>
      <c r="AU279" s="237"/>
      <c r="AV279" s="237"/>
      <c r="AW279" s="237"/>
      <c r="AX279" s="237"/>
      <c r="AY279" s="237"/>
      <c r="AZ279" s="237"/>
      <c r="BA279" s="237"/>
      <c r="BB279" s="237"/>
      <c r="BC279" s="237"/>
      <c r="BD279" s="237"/>
      <c r="BE279" s="237"/>
      <c r="BF279" s="237"/>
      <c r="BG279" s="237"/>
      <c r="BH279" s="237"/>
    </row>
    <row r="280" spans="1:60" outlineLevel="3" x14ac:dyDescent="0.35">
      <c r="A280" s="238"/>
      <c r="B280" s="239"/>
      <c r="C280" s="241" t="s">
        <v>1307</v>
      </c>
      <c r="D280" s="242"/>
      <c r="E280" s="243">
        <v>17.422999999999998</v>
      </c>
      <c r="F280" s="410"/>
      <c r="G280" s="236"/>
      <c r="H280" s="236"/>
      <c r="I280" s="236"/>
      <c r="J280" s="236"/>
      <c r="K280" s="236"/>
      <c r="L280" s="236"/>
      <c r="M280" s="236"/>
      <c r="N280" s="240"/>
      <c r="O280" s="240"/>
      <c r="P280" s="240"/>
      <c r="Q280" s="240"/>
      <c r="R280" s="236"/>
      <c r="S280" s="236"/>
      <c r="T280" s="236"/>
      <c r="U280" s="236"/>
      <c r="V280" s="236"/>
      <c r="W280" s="236"/>
      <c r="X280" s="236"/>
      <c r="Y280" s="236"/>
      <c r="Z280" s="237"/>
      <c r="AA280" s="237"/>
      <c r="AB280" s="237"/>
      <c r="AC280" s="237"/>
      <c r="AD280" s="237"/>
      <c r="AE280" s="237"/>
      <c r="AF280" s="237"/>
      <c r="AG280" s="237" t="s">
        <v>123</v>
      </c>
      <c r="AH280" s="237">
        <v>0</v>
      </c>
      <c r="AI280" s="237"/>
      <c r="AJ280" s="237"/>
      <c r="AK280" s="237"/>
      <c r="AL280" s="237"/>
      <c r="AM280" s="237"/>
      <c r="AN280" s="237"/>
      <c r="AO280" s="237"/>
      <c r="AP280" s="237"/>
      <c r="AQ280" s="237"/>
      <c r="AR280" s="237"/>
      <c r="AS280" s="237"/>
      <c r="AT280" s="237"/>
      <c r="AU280" s="237"/>
      <c r="AV280" s="237"/>
      <c r="AW280" s="237"/>
      <c r="AX280" s="237"/>
      <c r="AY280" s="237"/>
      <c r="AZ280" s="237"/>
      <c r="BA280" s="237"/>
      <c r="BB280" s="237"/>
      <c r="BC280" s="237"/>
      <c r="BD280" s="237"/>
      <c r="BE280" s="237"/>
      <c r="BF280" s="237"/>
      <c r="BG280" s="237"/>
      <c r="BH280" s="237"/>
    </row>
    <row r="281" spans="1:60" ht="20.25" outlineLevel="1" x14ac:dyDescent="0.35">
      <c r="A281" s="228">
        <v>80</v>
      </c>
      <c r="B281" s="229" t="s">
        <v>886</v>
      </c>
      <c r="C281" s="230" t="s">
        <v>887</v>
      </c>
      <c r="D281" s="231" t="s">
        <v>132</v>
      </c>
      <c r="E281" s="232">
        <v>88.080600000000004</v>
      </c>
      <c r="F281" s="233"/>
      <c r="G281" s="234">
        <f>ROUND(E281*F281,2)</f>
        <v>0</v>
      </c>
      <c r="H281" s="233">
        <v>266.69</v>
      </c>
      <c r="I281" s="234">
        <f>ROUND(E281*H281,2)</f>
        <v>23490.22</v>
      </c>
      <c r="J281" s="233">
        <v>292.31</v>
      </c>
      <c r="K281" s="234">
        <f>ROUND(E281*J281,2)</f>
        <v>25746.84</v>
      </c>
      <c r="L281" s="234">
        <v>21</v>
      </c>
      <c r="M281" s="234">
        <f>G281*(1+L281/100)</f>
        <v>0</v>
      </c>
      <c r="N281" s="232">
        <v>9.8300000000000002E-3</v>
      </c>
      <c r="O281" s="232">
        <f>ROUND(E281*N281,2)</f>
        <v>0.87</v>
      </c>
      <c r="P281" s="232">
        <v>0</v>
      </c>
      <c r="Q281" s="232">
        <f>ROUND(E281*P281,2)</f>
        <v>0</v>
      </c>
      <c r="R281" s="234" t="s">
        <v>888</v>
      </c>
      <c r="S281" s="234" t="s">
        <v>108</v>
      </c>
      <c r="T281" s="235" t="s">
        <v>108</v>
      </c>
      <c r="U281" s="236">
        <v>0.48499999999999999</v>
      </c>
      <c r="V281" s="236">
        <f>ROUND(E281*U281,2)</f>
        <v>42.72</v>
      </c>
      <c r="W281" s="236"/>
      <c r="X281" s="236" t="s">
        <v>109</v>
      </c>
      <c r="Y281" s="236" t="s">
        <v>110</v>
      </c>
      <c r="Z281" s="237"/>
      <c r="AA281" s="237"/>
      <c r="AB281" s="237"/>
      <c r="AC281" s="237"/>
      <c r="AD281" s="237"/>
      <c r="AE281" s="237"/>
      <c r="AF281" s="237"/>
      <c r="AG281" s="237" t="s">
        <v>111</v>
      </c>
      <c r="AH281" s="237"/>
      <c r="AI281" s="237"/>
      <c r="AJ281" s="237"/>
      <c r="AK281" s="237"/>
      <c r="AL281" s="237"/>
      <c r="AM281" s="237"/>
      <c r="AN281" s="237"/>
      <c r="AO281" s="237"/>
      <c r="AP281" s="237"/>
      <c r="AQ281" s="237"/>
      <c r="AR281" s="237"/>
      <c r="AS281" s="237"/>
      <c r="AT281" s="237"/>
      <c r="AU281" s="237"/>
      <c r="AV281" s="237"/>
      <c r="AW281" s="237"/>
      <c r="AX281" s="237"/>
      <c r="AY281" s="237"/>
      <c r="AZ281" s="237"/>
      <c r="BA281" s="237"/>
      <c r="BB281" s="237"/>
      <c r="BC281" s="237"/>
      <c r="BD281" s="237"/>
      <c r="BE281" s="237"/>
      <c r="BF281" s="237"/>
      <c r="BG281" s="237"/>
      <c r="BH281" s="237"/>
    </row>
    <row r="282" spans="1:60" outlineLevel="2" x14ac:dyDescent="0.35">
      <c r="A282" s="238"/>
      <c r="B282" s="239"/>
      <c r="C282" s="241" t="s">
        <v>889</v>
      </c>
      <c r="D282" s="242"/>
      <c r="E282" s="243">
        <v>36.734999999999999</v>
      </c>
      <c r="F282" s="410"/>
      <c r="G282" s="236"/>
      <c r="H282" s="236"/>
      <c r="I282" s="236"/>
      <c r="J282" s="236"/>
      <c r="K282" s="236"/>
      <c r="L282" s="236"/>
      <c r="M282" s="236"/>
      <c r="N282" s="240"/>
      <c r="O282" s="240"/>
      <c r="P282" s="240"/>
      <c r="Q282" s="240"/>
      <c r="R282" s="236"/>
      <c r="S282" s="236"/>
      <c r="T282" s="236"/>
      <c r="U282" s="236"/>
      <c r="V282" s="236"/>
      <c r="W282" s="236"/>
      <c r="X282" s="236"/>
      <c r="Y282" s="236"/>
      <c r="Z282" s="237"/>
      <c r="AA282" s="237"/>
      <c r="AB282" s="237"/>
      <c r="AC282" s="237"/>
      <c r="AD282" s="237"/>
      <c r="AE282" s="237"/>
      <c r="AF282" s="237"/>
      <c r="AG282" s="237" t="s">
        <v>123</v>
      </c>
      <c r="AH282" s="237">
        <v>0</v>
      </c>
      <c r="AI282" s="237"/>
      <c r="AJ282" s="237"/>
      <c r="AK282" s="237"/>
      <c r="AL282" s="237"/>
      <c r="AM282" s="237"/>
      <c r="AN282" s="237"/>
      <c r="AO282" s="237"/>
      <c r="AP282" s="237"/>
      <c r="AQ282" s="237"/>
      <c r="AR282" s="237"/>
      <c r="AS282" s="237"/>
      <c r="AT282" s="237"/>
      <c r="AU282" s="237"/>
      <c r="AV282" s="237"/>
      <c r="AW282" s="237"/>
      <c r="AX282" s="237"/>
      <c r="AY282" s="237"/>
      <c r="AZ282" s="237"/>
      <c r="BA282" s="237"/>
      <c r="BB282" s="237"/>
      <c r="BC282" s="237"/>
      <c r="BD282" s="237"/>
      <c r="BE282" s="237"/>
      <c r="BF282" s="237"/>
      <c r="BG282" s="237"/>
      <c r="BH282" s="237"/>
    </row>
    <row r="283" spans="1:60" outlineLevel="3" x14ac:dyDescent="0.35">
      <c r="A283" s="238"/>
      <c r="B283" s="239"/>
      <c r="C283" s="241" t="s">
        <v>890</v>
      </c>
      <c r="D283" s="242"/>
      <c r="E283" s="243">
        <v>51.345599999999997</v>
      </c>
      <c r="F283" s="410"/>
      <c r="G283" s="236"/>
      <c r="H283" s="236"/>
      <c r="I283" s="236"/>
      <c r="J283" s="236"/>
      <c r="K283" s="236"/>
      <c r="L283" s="236"/>
      <c r="M283" s="236"/>
      <c r="N283" s="240"/>
      <c r="O283" s="240"/>
      <c r="P283" s="240"/>
      <c r="Q283" s="240"/>
      <c r="R283" s="236"/>
      <c r="S283" s="236"/>
      <c r="T283" s="236"/>
      <c r="U283" s="236"/>
      <c r="V283" s="236"/>
      <c r="W283" s="236"/>
      <c r="X283" s="236"/>
      <c r="Y283" s="236"/>
      <c r="Z283" s="237"/>
      <c r="AA283" s="237"/>
      <c r="AB283" s="237"/>
      <c r="AC283" s="237"/>
      <c r="AD283" s="237"/>
      <c r="AE283" s="237"/>
      <c r="AF283" s="237"/>
      <c r="AG283" s="237" t="s">
        <v>123</v>
      </c>
      <c r="AH283" s="237">
        <v>0</v>
      </c>
      <c r="AI283" s="237"/>
      <c r="AJ283" s="237"/>
      <c r="AK283" s="237"/>
      <c r="AL283" s="237"/>
      <c r="AM283" s="237"/>
      <c r="AN283" s="237"/>
      <c r="AO283" s="237"/>
      <c r="AP283" s="237"/>
      <c r="AQ283" s="237"/>
      <c r="AR283" s="237"/>
      <c r="AS283" s="237"/>
      <c r="AT283" s="237"/>
      <c r="AU283" s="237"/>
      <c r="AV283" s="237"/>
      <c r="AW283" s="237"/>
      <c r="AX283" s="237"/>
      <c r="AY283" s="237"/>
      <c r="AZ283" s="237"/>
      <c r="BA283" s="237"/>
      <c r="BB283" s="237"/>
      <c r="BC283" s="237"/>
      <c r="BD283" s="237"/>
      <c r="BE283" s="237"/>
      <c r="BF283" s="237"/>
      <c r="BG283" s="237"/>
      <c r="BH283" s="237"/>
    </row>
    <row r="284" spans="1:60" outlineLevel="1" x14ac:dyDescent="0.35">
      <c r="A284" s="244">
        <v>81</v>
      </c>
      <c r="B284" s="245" t="s">
        <v>164</v>
      </c>
      <c r="C284" s="246" t="s">
        <v>891</v>
      </c>
      <c r="D284" s="247" t="s">
        <v>166</v>
      </c>
      <c r="E284" s="248">
        <v>1</v>
      </c>
      <c r="F284" s="233"/>
      <c r="G284" s="250">
        <f t="shared" ref="G284:G293" si="0">ROUND(E284*F284,2)</f>
        <v>0</v>
      </c>
      <c r="H284" s="499">
        <v>0</v>
      </c>
      <c r="I284" s="250">
        <f t="shared" ref="I284:I293" si="1">ROUND(E284*H284,2)</f>
        <v>0</v>
      </c>
      <c r="J284" s="499">
        <v>100000</v>
      </c>
      <c r="K284" s="250">
        <f t="shared" ref="K284:K293" si="2">ROUND(E284*J284,2)</f>
        <v>100000</v>
      </c>
      <c r="L284" s="250">
        <v>21</v>
      </c>
      <c r="M284" s="250">
        <f t="shared" ref="M284:M293" si="3">G284*(1+L284/100)</f>
        <v>0</v>
      </c>
      <c r="N284" s="248">
        <v>0</v>
      </c>
      <c r="O284" s="248">
        <f t="shared" ref="O284:O293" si="4">ROUND(E284*N284,2)</f>
        <v>0</v>
      </c>
      <c r="P284" s="248">
        <v>0</v>
      </c>
      <c r="Q284" s="248">
        <f t="shared" ref="Q284:Q293" si="5">ROUND(E284*P284,2)</f>
        <v>0</v>
      </c>
      <c r="R284" s="250"/>
      <c r="S284" s="250" t="s">
        <v>135</v>
      </c>
      <c r="T284" s="251" t="s">
        <v>136</v>
      </c>
      <c r="U284" s="236">
        <v>0</v>
      </c>
      <c r="V284" s="236">
        <f t="shared" ref="V284:V293" si="6">ROUND(E284*U284,2)</f>
        <v>0</v>
      </c>
      <c r="W284" s="236"/>
      <c r="X284" s="236" t="s">
        <v>109</v>
      </c>
      <c r="Y284" s="236" t="s">
        <v>110</v>
      </c>
      <c r="Z284" s="237"/>
      <c r="AA284" s="237"/>
      <c r="AB284" s="237"/>
      <c r="AC284" s="237"/>
      <c r="AD284" s="237"/>
      <c r="AE284" s="237"/>
      <c r="AF284" s="237"/>
      <c r="AG284" s="237" t="s">
        <v>111</v>
      </c>
      <c r="AH284" s="237"/>
      <c r="AI284" s="237"/>
      <c r="AJ284" s="237"/>
      <c r="AK284" s="237"/>
      <c r="AL284" s="237"/>
      <c r="AM284" s="237"/>
      <c r="AN284" s="237"/>
      <c r="AO284" s="237"/>
      <c r="AP284" s="237"/>
      <c r="AQ284" s="237"/>
      <c r="AR284" s="237"/>
      <c r="AS284" s="237"/>
      <c r="AT284" s="237"/>
      <c r="AU284" s="237"/>
      <c r="AV284" s="237"/>
      <c r="AW284" s="237"/>
      <c r="AX284" s="237"/>
      <c r="AY284" s="237"/>
      <c r="AZ284" s="237"/>
      <c r="BA284" s="237"/>
      <c r="BB284" s="237"/>
      <c r="BC284" s="237"/>
      <c r="BD284" s="237"/>
      <c r="BE284" s="237"/>
      <c r="BF284" s="237"/>
      <c r="BG284" s="237"/>
      <c r="BH284" s="237"/>
    </row>
    <row r="285" spans="1:60" ht="47.25" customHeight="1" outlineLevel="1" x14ac:dyDescent="0.35">
      <c r="A285" s="244"/>
      <c r="B285" s="245"/>
      <c r="C285" s="246" t="s">
        <v>1858</v>
      </c>
      <c r="D285" s="247"/>
      <c r="E285" s="248"/>
      <c r="F285" s="499"/>
      <c r="G285" s="250"/>
      <c r="H285" s="499"/>
      <c r="I285" s="250"/>
      <c r="J285" s="499"/>
      <c r="K285" s="250"/>
      <c r="L285" s="250"/>
      <c r="M285" s="250"/>
      <c r="N285" s="248"/>
      <c r="O285" s="248"/>
      <c r="P285" s="248"/>
      <c r="Q285" s="248"/>
      <c r="R285" s="250"/>
      <c r="S285" s="250"/>
      <c r="T285" s="251"/>
      <c r="U285" s="236"/>
      <c r="V285" s="236"/>
      <c r="W285" s="236"/>
      <c r="X285" s="236"/>
      <c r="Y285" s="236"/>
      <c r="Z285" s="237"/>
      <c r="AA285" s="237"/>
      <c r="AB285" s="237"/>
      <c r="AC285" s="237"/>
      <c r="AD285" s="237"/>
      <c r="AE285" s="237"/>
      <c r="AF285" s="237"/>
      <c r="AG285" s="237"/>
      <c r="AH285" s="237"/>
      <c r="AI285" s="237"/>
      <c r="AJ285" s="237"/>
      <c r="AK285" s="237"/>
      <c r="AL285" s="237"/>
      <c r="AM285" s="237"/>
      <c r="AN285" s="237"/>
      <c r="AO285" s="237"/>
      <c r="AP285" s="237"/>
      <c r="AQ285" s="237"/>
      <c r="AR285" s="237"/>
      <c r="AS285" s="237"/>
      <c r="AT285" s="237"/>
      <c r="AU285" s="237"/>
      <c r="AV285" s="237"/>
      <c r="AW285" s="237"/>
      <c r="AX285" s="237"/>
      <c r="AY285" s="237"/>
      <c r="AZ285" s="237"/>
      <c r="BA285" s="237"/>
      <c r="BB285" s="237"/>
      <c r="BC285" s="237"/>
      <c r="BD285" s="237"/>
      <c r="BE285" s="237"/>
      <c r="BF285" s="237"/>
      <c r="BG285" s="237"/>
      <c r="BH285" s="237"/>
    </row>
    <row r="286" spans="1:60" ht="20.25" outlineLevel="1" x14ac:dyDescent="0.35">
      <c r="A286" s="509"/>
      <c r="B286" s="510"/>
      <c r="C286" s="511" t="s">
        <v>1860</v>
      </c>
      <c r="D286" s="512"/>
      <c r="E286" s="502"/>
      <c r="F286" s="500"/>
      <c r="G286" s="501"/>
      <c r="H286" s="500"/>
      <c r="I286" s="501"/>
      <c r="J286" s="500"/>
      <c r="K286" s="501"/>
      <c r="L286" s="501"/>
      <c r="M286" s="501"/>
      <c r="N286" s="502"/>
      <c r="O286" s="502"/>
      <c r="P286" s="502"/>
      <c r="Q286" s="502"/>
      <c r="R286" s="501"/>
      <c r="S286" s="501"/>
      <c r="T286" s="503"/>
      <c r="U286" s="236"/>
      <c r="V286" s="236"/>
      <c r="W286" s="236"/>
      <c r="X286" s="236"/>
      <c r="Y286" s="236"/>
      <c r="Z286" s="237"/>
      <c r="AA286" s="237"/>
      <c r="AB286" s="237"/>
      <c r="AC286" s="237"/>
      <c r="AD286" s="237"/>
      <c r="AE286" s="237"/>
      <c r="AF286" s="237"/>
      <c r="AG286" s="237"/>
      <c r="AH286" s="237"/>
      <c r="AI286" s="237"/>
      <c r="AJ286" s="237"/>
      <c r="AK286" s="237"/>
      <c r="AL286" s="237"/>
      <c r="AM286" s="237"/>
      <c r="AN286" s="237"/>
      <c r="AO286" s="237"/>
      <c r="AP286" s="237"/>
      <c r="AQ286" s="237"/>
      <c r="AR286" s="237"/>
      <c r="AS286" s="237"/>
      <c r="AT286" s="237"/>
      <c r="AU286" s="237"/>
      <c r="AV286" s="237"/>
      <c r="AW286" s="237"/>
      <c r="AX286" s="237"/>
      <c r="AY286" s="237"/>
      <c r="AZ286" s="237"/>
      <c r="BA286" s="237"/>
      <c r="BB286" s="237"/>
      <c r="BC286" s="237"/>
      <c r="BD286" s="237"/>
      <c r="BE286" s="237"/>
      <c r="BF286" s="237"/>
      <c r="BG286" s="237"/>
      <c r="BH286" s="237"/>
    </row>
    <row r="287" spans="1:60" ht="20.25" outlineLevel="1" x14ac:dyDescent="0.35">
      <c r="A287" s="513"/>
      <c r="B287" s="514"/>
      <c r="C287" s="515" t="s">
        <v>1859</v>
      </c>
      <c r="D287" s="516"/>
      <c r="E287" s="506"/>
      <c r="F287" s="504"/>
      <c r="G287" s="505"/>
      <c r="H287" s="504"/>
      <c r="I287" s="505"/>
      <c r="J287" s="504"/>
      <c r="K287" s="505"/>
      <c r="L287" s="505"/>
      <c r="M287" s="505"/>
      <c r="N287" s="506"/>
      <c r="O287" s="506"/>
      <c r="P287" s="506"/>
      <c r="Q287" s="506"/>
      <c r="R287" s="505"/>
      <c r="S287" s="505"/>
      <c r="T287" s="507"/>
      <c r="U287" s="236"/>
      <c r="V287" s="236"/>
      <c r="W287" s="236"/>
      <c r="X287" s="236"/>
      <c r="Y287" s="236"/>
      <c r="Z287" s="237"/>
      <c r="AA287" s="237"/>
      <c r="AB287" s="237"/>
      <c r="AC287" s="237"/>
      <c r="AD287" s="237"/>
      <c r="AE287" s="237"/>
      <c r="AF287" s="237"/>
      <c r="AG287" s="237"/>
      <c r="AH287" s="237"/>
      <c r="AI287" s="237"/>
      <c r="AJ287" s="237"/>
      <c r="AK287" s="237"/>
      <c r="AL287" s="237"/>
      <c r="AM287" s="237"/>
      <c r="AN287" s="237"/>
      <c r="AO287" s="237"/>
      <c r="AP287" s="237"/>
      <c r="AQ287" s="237"/>
      <c r="AR287" s="237"/>
      <c r="AS287" s="237"/>
      <c r="AT287" s="237"/>
      <c r="AU287" s="237"/>
      <c r="AV287" s="237"/>
      <c r="AW287" s="237"/>
      <c r="AX287" s="237"/>
      <c r="AY287" s="237"/>
      <c r="AZ287" s="237"/>
      <c r="BA287" s="237"/>
      <c r="BB287" s="237"/>
      <c r="BC287" s="237"/>
      <c r="BD287" s="237"/>
      <c r="BE287" s="237"/>
      <c r="BF287" s="237"/>
      <c r="BG287" s="237"/>
      <c r="BH287" s="237"/>
    </row>
    <row r="288" spans="1:60" outlineLevel="1" x14ac:dyDescent="0.35">
      <c r="A288" s="244">
        <v>82</v>
      </c>
      <c r="B288" s="245" t="s">
        <v>167</v>
      </c>
      <c r="C288" s="246" t="s">
        <v>892</v>
      </c>
      <c r="D288" s="247" t="s">
        <v>165</v>
      </c>
      <c r="E288" s="248">
        <v>1</v>
      </c>
      <c r="F288" s="249"/>
      <c r="G288" s="250">
        <f t="shared" si="0"/>
        <v>0</v>
      </c>
      <c r="H288" s="249">
        <v>0</v>
      </c>
      <c r="I288" s="250">
        <f t="shared" si="1"/>
        <v>0</v>
      </c>
      <c r="J288" s="249">
        <v>15000</v>
      </c>
      <c r="K288" s="250">
        <f t="shared" si="2"/>
        <v>15000</v>
      </c>
      <c r="L288" s="250">
        <v>21</v>
      </c>
      <c r="M288" s="250">
        <f t="shared" si="3"/>
        <v>0</v>
      </c>
      <c r="N288" s="248">
        <v>0</v>
      </c>
      <c r="O288" s="248">
        <f t="shared" si="4"/>
        <v>0</v>
      </c>
      <c r="P288" s="248">
        <v>0</v>
      </c>
      <c r="Q288" s="248">
        <f t="shared" si="5"/>
        <v>0</v>
      </c>
      <c r="R288" s="250"/>
      <c r="S288" s="250" t="s">
        <v>135</v>
      </c>
      <c r="T288" s="251" t="s">
        <v>136</v>
      </c>
      <c r="U288" s="236">
        <v>0</v>
      </c>
      <c r="V288" s="236">
        <f t="shared" si="6"/>
        <v>0</v>
      </c>
      <c r="W288" s="236"/>
      <c r="X288" s="236" t="s">
        <v>109</v>
      </c>
      <c r="Y288" s="236" t="s">
        <v>110</v>
      </c>
      <c r="Z288" s="237"/>
      <c r="AA288" s="237"/>
      <c r="AB288" s="237"/>
      <c r="AC288" s="237"/>
      <c r="AD288" s="237"/>
      <c r="AE288" s="237"/>
      <c r="AF288" s="237"/>
      <c r="AG288" s="237" t="s">
        <v>111</v>
      </c>
      <c r="AH288" s="237"/>
      <c r="AI288" s="237"/>
      <c r="AJ288" s="237"/>
      <c r="AK288" s="237"/>
      <c r="AL288" s="237"/>
      <c r="AM288" s="237"/>
      <c r="AN288" s="237"/>
      <c r="AO288" s="237"/>
      <c r="AP288" s="237"/>
      <c r="AQ288" s="237"/>
      <c r="AR288" s="237"/>
      <c r="AS288" s="237"/>
      <c r="AT288" s="237"/>
      <c r="AU288" s="237"/>
      <c r="AV288" s="237"/>
      <c r="AW288" s="237"/>
      <c r="AX288" s="237"/>
      <c r="AY288" s="237"/>
      <c r="AZ288" s="237"/>
      <c r="BA288" s="237"/>
      <c r="BB288" s="237"/>
      <c r="BC288" s="237"/>
      <c r="BD288" s="237"/>
      <c r="BE288" s="237"/>
      <c r="BF288" s="237"/>
      <c r="BG288" s="237"/>
      <c r="BH288" s="237"/>
    </row>
    <row r="289" spans="1:60" outlineLevel="1" x14ac:dyDescent="0.35">
      <c r="A289" s="244">
        <v>83</v>
      </c>
      <c r="B289" s="245" t="s">
        <v>168</v>
      </c>
      <c r="C289" s="246" t="s">
        <v>568</v>
      </c>
      <c r="D289" s="247" t="s">
        <v>165</v>
      </c>
      <c r="E289" s="248">
        <v>1</v>
      </c>
      <c r="F289" s="249"/>
      <c r="G289" s="250">
        <f t="shared" si="0"/>
        <v>0</v>
      </c>
      <c r="H289" s="249">
        <v>0</v>
      </c>
      <c r="I289" s="250">
        <f t="shared" si="1"/>
        <v>0</v>
      </c>
      <c r="J289" s="249">
        <v>2000</v>
      </c>
      <c r="K289" s="250">
        <f t="shared" si="2"/>
        <v>2000</v>
      </c>
      <c r="L289" s="250">
        <v>21</v>
      </c>
      <c r="M289" s="250">
        <f t="shared" si="3"/>
        <v>0</v>
      </c>
      <c r="N289" s="248">
        <v>0</v>
      </c>
      <c r="O289" s="248">
        <f t="shared" si="4"/>
        <v>0</v>
      </c>
      <c r="P289" s="248">
        <v>0</v>
      </c>
      <c r="Q289" s="248">
        <f t="shared" si="5"/>
        <v>0</v>
      </c>
      <c r="R289" s="250"/>
      <c r="S289" s="250" t="s">
        <v>135</v>
      </c>
      <c r="T289" s="251" t="s">
        <v>136</v>
      </c>
      <c r="U289" s="236">
        <v>0</v>
      </c>
      <c r="V289" s="236">
        <f t="shared" si="6"/>
        <v>0</v>
      </c>
      <c r="W289" s="236"/>
      <c r="X289" s="236" t="s">
        <v>109</v>
      </c>
      <c r="Y289" s="236" t="s">
        <v>110</v>
      </c>
      <c r="Z289" s="237"/>
      <c r="AA289" s="237"/>
      <c r="AB289" s="237"/>
      <c r="AC289" s="237"/>
      <c r="AD289" s="237"/>
      <c r="AE289" s="237"/>
      <c r="AF289" s="237"/>
      <c r="AG289" s="237" t="s">
        <v>111</v>
      </c>
      <c r="AH289" s="237"/>
      <c r="AI289" s="237"/>
      <c r="AJ289" s="237"/>
      <c r="AK289" s="237"/>
      <c r="AL289" s="237"/>
      <c r="AM289" s="237"/>
      <c r="AN289" s="237"/>
      <c r="AO289" s="237"/>
      <c r="AP289" s="237"/>
      <c r="AQ289" s="237"/>
      <c r="AR289" s="237"/>
      <c r="AS289" s="237"/>
      <c r="AT289" s="237"/>
      <c r="AU289" s="237"/>
      <c r="AV289" s="237"/>
      <c r="AW289" s="237"/>
      <c r="AX289" s="237"/>
      <c r="AY289" s="237"/>
      <c r="AZ289" s="237"/>
      <c r="BA289" s="237"/>
      <c r="BB289" s="237"/>
      <c r="BC289" s="237"/>
      <c r="BD289" s="237"/>
      <c r="BE289" s="237"/>
      <c r="BF289" s="237"/>
      <c r="BG289" s="237"/>
      <c r="BH289" s="237"/>
    </row>
    <row r="290" spans="1:60" outlineLevel="1" x14ac:dyDescent="0.35">
      <c r="A290" s="244">
        <v>84</v>
      </c>
      <c r="B290" s="245" t="s">
        <v>169</v>
      </c>
      <c r="C290" s="246" t="s">
        <v>170</v>
      </c>
      <c r="D290" s="247" t="s">
        <v>165</v>
      </c>
      <c r="E290" s="248">
        <v>1</v>
      </c>
      <c r="F290" s="249"/>
      <c r="G290" s="250">
        <f t="shared" si="0"/>
        <v>0</v>
      </c>
      <c r="H290" s="249">
        <v>0</v>
      </c>
      <c r="I290" s="250">
        <f t="shared" si="1"/>
        <v>0</v>
      </c>
      <c r="J290" s="249">
        <v>2000</v>
      </c>
      <c r="K290" s="250">
        <f t="shared" si="2"/>
        <v>2000</v>
      </c>
      <c r="L290" s="250">
        <v>21</v>
      </c>
      <c r="M290" s="250">
        <f t="shared" si="3"/>
        <v>0</v>
      </c>
      <c r="N290" s="248">
        <v>0</v>
      </c>
      <c r="O290" s="248">
        <f t="shared" si="4"/>
        <v>0</v>
      </c>
      <c r="P290" s="248">
        <v>0</v>
      </c>
      <c r="Q290" s="248">
        <f t="shared" si="5"/>
        <v>0</v>
      </c>
      <c r="R290" s="250"/>
      <c r="S290" s="250" t="s">
        <v>135</v>
      </c>
      <c r="T290" s="251" t="s">
        <v>136</v>
      </c>
      <c r="U290" s="236">
        <v>0</v>
      </c>
      <c r="V290" s="236">
        <f t="shared" si="6"/>
        <v>0</v>
      </c>
      <c r="W290" s="236"/>
      <c r="X290" s="236" t="s">
        <v>109</v>
      </c>
      <c r="Y290" s="236" t="s">
        <v>110</v>
      </c>
      <c r="Z290" s="237"/>
      <c r="AA290" s="237"/>
      <c r="AB290" s="237"/>
      <c r="AC290" s="237"/>
      <c r="AD290" s="237"/>
      <c r="AE290" s="237"/>
      <c r="AF290" s="237"/>
      <c r="AG290" s="237" t="s">
        <v>111</v>
      </c>
      <c r="AH290" s="237"/>
      <c r="AI290" s="237"/>
      <c r="AJ290" s="237"/>
      <c r="AK290" s="237"/>
      <c r="AL290" s="237"/>
      <c r="AM290" s="237"/>
      <c r="AN290" s="237"/>
      <c r="AO290" s="237"/>
      <c r="AP290" s="237"/>
      <c r="AQ290" s="237"/>
      <c r="AR290" s="237"/>
      <c r="AS290" s="237"/>
      <c r="AT290" s="237"/>
      <c r="AU290" s="237"/>
      <c r="AV290" s="237"/>
      <c r="AW290" s="237"/>
      <c r="AX290" s="237"/>
      <c r="AY290" s="237"/>
      <c r="AZ290" s="237"/>
      <c r="BA290" s="237"/>
      <c r="BB290" s="237"/>
      <c r="BC290" s="237"/>
      <c r="BD290" s="237"/>
      <c r="BE290" s="237"/>
      <c r="BF290" s="237"/>
      <c r="BG290" s="237"/>
      <c r="BH290" s="237"/>
    </row>
    <row r="291" spans="1:60" outlineLevel="1" x14ac:dyDescent="0.35">
      <c r="A291" s="244">
        <v>85</v>
      </c>
      <c r="B291" s="245" t="s">
        <v>171</v>
      </c>
      <c r="C291" s="246" t="s">
        <v>172</v>
      </c>
      <c r="D291" s="247" t="s">
        <v>165</v>
      </c>
      <c r="E291" s="248">
        <v>1</v>
      </c>
      <c r="F291" s="249"/>
      <c r="G291" s="250">
        <f t="shared" si="0"/>
        <v>0</v>
      </c>
      <c r="H291" s="249">
        <v>0</v>
      </c>
      <c r="I291" s="250">
        <f t="shared" si="1"/>
        <v>0</v>
      </c>
      <c r="J291" s="249">
        <v>2000</v>
      </c>
      <c r="K291" s="250">
        <f t="shared" si="2"/>
        <v>2000</v>
      </c>
      <c r="L291" s="250">
        <v>21</v>
      </c>
      <c r="M291" s="250">
        <f t="shared" si="3"/>
        <v>0</v>
      </c>
      <c r="N291" s="248">
        <v>0</v>
      </c>
      <c r="O291" s="248">
        <f t="shared" si="4"/>
        <v>0</v>
      </c>
      <c r="P291" s="248">
        <v>0</v>
      </c>
      <c r="Q291" s="248">
        <f t="shared" si="5"/>
        <v>0</v>
      </c>
      <c r="R291" s="250"/>
      <c r="S291" s="250" t="s">
        <v>135</v>
      </c>
      <c r="T291" s="251" t="s">
        <v>136</v>
      </c>
      <c r="U291" s="236">
        <v>0</v>
      </c>
      <c r="V291" s="236">
        <f t="shared" si="6"/>
        <v>0</v>
      </c>
      <c r="W291" s="236"/>
      <c r="X291" s="236" t="s">
        <v>109</v>
      </c>
      <c r="Y291" s="236" t="s">
        <v>110</v>
      </c>
      <c r="Z291" s="237"/>
      <c r="AA291" s="237"/>
      <c r="AB291" s="237"/>
      <c r="AC291" s="237"/>
      <c r="AD291" s="237"/>
      <c r="AE291" s="237"/>
      <c r="AF291" s="237"/>
      <c r="AG291" s="237" t="s">
        <v>111</v>
      </c>
      <c r="AH291" s="237"/>
      <c r="AI291" s="237"/>
      <c r="AJ291" s="237"/>
      <c r="AK291" s="237"/>
      <c r="AL291" s="237"/>
      <c r="AM291" s="237"/>
      <c r="AN291" s="237"/>
      <c r="AO291" s="237"/>
      <c r="AP291" s="237"/>
      <c r="AQ291" s="237"/>
      <c r="AR291" s="237"/>
      <c r="AS291" s="237"/>
      <c r="AT291" s="237"/>
      <c r="AU291" s="237"/>
      <c r="AV291" s="237"/>
      <c r="AW291" s="237"/>
      <c r="AX291" s="237"/>
      <c r="AY291" s="237"/>
      <c r="AZ291" s="237"/>
      <c r="BA291" s="237"/>
      <c r="BB291" s="237"/>
      <c r="BC291" s="237"/>
      <c r="BD291" s="237"/>
      <c r="BE291" s="237"/>
      <c r="BF291" s="237"/>
      <c r="BG291" s="237"/>
      <c r="BH291" s="237"/>
    </row>
    <row r="292" spans="1:60" outlineLevel="1" x14ac:dyDescent="0.35">
      <c r="A292" s="244">
        <v>86</v>
      </c>
      <c r="B292" s="245" t="s">
        <v>173</v>
      </c>
      <c r="C292" s="246" t="s">
        <v>569</v>
      </c>
      <c r="D292" s="247" t="s">
        <v>165</v>
      </c>
      <c r="E292" s="248">
        <v>1</v>
      </c>
      <c r="F292" s="249"/>
      <c r="G292" s="250">
        <f t="shared" si="0"/>
        <v>0</v>
      </c>
      <c r="H292" s="249">
        <v>0</v>
      </c>
      <c r="I292" s="250">
        <f t="shared" si="1"/>
        <v>0</v>
      </c>
      <c r="J292" s="249">
        <v>2000</v>
      </c>
      <c r="K292" s="250">
        <f t="shared" si="2"/>
        <v>2000</v>
      </c>
      <c r="L292" s="250">
        <v>21</v>
      </c>
      <c r="M292" s="250">
        <f t="shared" si="3"/>
        <v>0</v>
      </c>
      <c r="N292" s="248">
        <v>0</v>
      </c>
      <c r="O292" s="248">
        <f t="shared" si="4"/>
        <v>0</v>
      </c>
      <c r="P292" s="248">
        <v>0</v>
      </c>
      <c r="Q292" s="248">
        <f t="shared" si="5"/>
        <v>0</v>
      </c>
      <c r="R292" s="250"/>
      <c r="S292" s="250" t="s">
        <v>135</v>
      </c>
      <c r="T292" s="251" t="s">
        <v>136</v>
      </c>
      <c r="U292" s="236">
        <v>0</v>
      </c>
      <c r="V292" s="236">
        <f t="shared" si="6"/>
        <v>0</v>
      </c>
      <c r="W292" s="236"/>
      <c r="X292" s="236" t="s">
        <v>109</v>
      </c>
      <c r="Y292" s="236" t="s">
        <v>110</v>
      </c>
      <c r="Z292" s="237"/>
      <c r="AA292" s="237"/>
      <c r="AB292" s="237"/>
      <c r="AC292" s="237"/>
      <c r="AD292" s="237"/>
      <c r="AE292" s="237"/>
      <c r="AF292" s="237"/>
      <c r="AG292" s="237" t="s">
        <v>111</v>
      </c>
      <c r="AH292" s="237"/>
      <c r="AI292" s="237"/>
      <c r="AJ292" s="237"/>
      <c r="AK292" s="237"/>
      <c r="AL292" s="237"/>
      <c r="AM292" s="237"/>
      <c r="AN292" s="237"/>
      <c r="AO292" s="237"/>
      <c r="AP292" s="237"/>
      <c r="AQ292" s="237"/>
      <c r="AR292" s="237"/>
      <c r="AS292" s="237"/>
      <c r="AT292" s="237"/>
      <c r="AU292" s="237"/>
      <c r="AV292" s="237"/>
      <c r="AW292" s="237"/>
      <c r="AX292" s="237"/>
      <c r="AY292" s="237"/>
      <c r="AZ292" s="237"/>
      <c r="BA292" s="237"/>
      <c r="BB292" s="237"/>
      <c r="BC292" s="237"/>
      <c r="BD292" s="237"/>
      <c r="BE292" s="237"/>
      <c r="BF292" s="237"/>
      <c r="BG292" s="237"/>
      <c r="BH292" s="237"/>
    </row>
    <row r="293" spans="1:60" outlineLevel="1" x14ac:dyDescent="0.35">
      <c r="A293" s="244">
        <v>87</v>
      </c>
      <c r="B293" s="245" t="s">
        <v>570</v>
      </c>
      <c r="C293" s="246" t="s">
        <v>893</v>
      </c>
      <c r="D293" s="247" t="s">
        <v>165</v>
      </c>
      <c r="E293" s="248">
        <v>1</v>
      </c>
      <c r="F293" s="249"/>
      <c r="G293" s="250">
        <f t="shared" si="0"/>
        <v>0</v>
      </c>
      <c r="H293" s="249">
        <v>0</v>
      </c>
      <c r="I293" s="250">
        <f t="shared" si="1"/>
        <v>0</v>
      </c>
      <c r="J293" s="249">
        <v>10000</v>
      </c>
      <c r="K293" s="250">
        <f t="shared" si="2"/>
        <v>10000</v>
      </c>
      <c r="L293" s="250">
        <v>21</v>
      </c>
      <c r="M293" s="250">
        <f t="shared" si="3"/>
        <v>0</v>
      </c>
      <c r="N293" s="248">
        <v>0</v>
      </c>
      <c r="O293" s="248">
        <f t="shared" si="4"/>
        <v>0</v>
      </c>
      <c r="P293" s="248">
        <v>0</v>
      </c>
      <c r="Q293" s="248">
        <f t="shared" si="5"/>
        <v>0</v>
      </c>
      <c r="R293" s="250"/>
      <c r="S293" s="250" t="s">
        <v>135</v>
      </c>
      <c r="T293" s="251" t="s">
        <v>136</v>
      </c>
      <c r="U293" s="236">
        <v>0</v>
      </c>
      <c r="V293" s="236">
        <f t="shared" si="6"/>
        <v>0</v>
      </c>
      <c r="W293" s="236"/>
      <c r="X293" s="236" t="s">
        <v>109</v>
      </c>
      <c r="Y293" s="236" t="s">
        <v>110</v>
      </c>
      <c r="Z293" s="237"/>
      <c r="AA293" s="237"/>
      <c r="AB293" s="237"/>
      <c r="AC293" s="237"/>
      <c r="AD293" s="237"/>
      <c r="AE293" s="237"/>
      <c r="AF293" s="237"/>
      <c r="AG293" s="237" t="s">
        <v>111</v>
      </c>
      <c r="AH293" s="237"/>
      <c r="AI293" s="237"/>
      <c r="AJ293" s="237"/>
      <c r="AK293" s="237"/>
      <c r="AL293" s="237"/>
      <c r="AM293" s="237"/>
      <c r="AN293" s="237"/>
      <c r="AO293" s="237"/>
      <c r="AP293" s="237"/>
      <c r="AQ293" s="237"/>
      <c r="AR293" s="237"/>
      <c r="AS293" s="237"/>
      <c r="AT293" s="237"/>
      <c r="AU293" s="237"/>
      <c r="AV293" s="237"/>
      <c r="AW293" s="237"/>
      <c r="AX293" s="237"/>
      <c r="AY293" s="237"/>
      <c r="AZ293" s="237"/>
      <c r="BA293" s="237"/>
      <c r="BB293" s="237"/>
      <c r="BC293" s="237"/>
      <c r="BD293" s="237"/>
      <c r="BE293" s="237"/>
      <c r="BF293" s="237"/>
      <c r="BG293" s="237"/>
      <c r="BH293" s="237"/>
    </row>
    <row r="294" spans="1:60" ht="13.15" x14ac:dyDescent="0.35">
      <c r="A294" s="252" t="s">
        <v>104</v>
      </c>
      <c r="B294" s="221" t="s">
        <v>43</v>
      </c>
      <c r="C294" s="222" t="s">
        <v>44</v>
      </c>
      <c r="D294" s="223"/>
      <c r="E294" s="224"/>
      <c r="F294" s="408"/>
      <c r="G294" s="225">
        <f>SUMIF(AG295:AG296,"&lt;&gt;NOR",G295:G296)</f>
        <v>0</v>
      </c>
      <c r="H294" s="225"/>
      <c r="I294" s="225">
        <f>SUM(I295:I296)</f>
        <v>0</v>
      </c>
      <c r="J294" s="225"/>
      <c r="K294" s="225">
        <f>SUM(K295:K296)</f>
        <v>582056.94999999995</v>
      </c>
      <c r="L294" s="225"/>
      <c r="M294" s="225">
        <f>SUM(M295:M296)</f>
        <v>0</v>
      </c>
      <c r="N294" s="224"/>
      <c r="O294" s="224">
        <f>SUM(O295:O296)</f>
        <v>0</v>
      </c>
      <c r="P294" s="224"/>
      <c r="Q294" s="224">
        <f>SUM(Q295:Q296)</f>
        <v>0</v>
      </c>
      <c r="R294" s="225"/>
      <c r="S294" s="225"/>
      <c r="T294" s="226"/>
      <c r="U294" s="227"/>
      <c r="V294" s="227">
        <f>SUM(V295:V296)</f>
        <v>1193.53</v>
      </c>
      <c r="W294" s="227"/>
      <c r="X294" s="227"/>
      <c r="Y294" s="227"/>
      <c r="AG294" t="s">
        <v>105</v>
      </c>
    </row>
    <row r="295" spans="1:60" outlineLevel="1" x14ac:dyDescent="0.35">
      <c r="A295" s="228">
        <v>88</v>
      </c>
      <c r="B295" s="229" t="s">
        <v>894</v>
      </c>
      <c r="C295" s="230" t="s">
        <v>895</v>
      </c>
      <c r="D295" s="231" t="s">
        <v>126</v>
      </c>
      <c r="E295" s="232">
        <v>1400.8590799999999</v>
      </c>
      <c r="F295" s="233"/>
      <c r="G295" s="234">
        <f>ROUND(E295*F295,2)</f>
        <v>0</v>
      </c>
      <c r="H295" s="233">
        <v>0</v>
      </c>
      <c r="I295" s="234">
        <f>ROUND(E295*H295,2)</f>
        <v>0</v>
      </c>
      <c r="J295" s="233">
        <v>415.5</v>
      </c>
      <c r="K295" s="234">
        <f>ROUND(E295*J295,2)</f>
        <v>582056.94999999995</v>
      </c>
      <c r="L295" s="234">
        <v>21</v>
      </c>
      <c r="M295" s="234">
        <f>G295*(1+L295/100)</f>
        <v>0</v>
      </c>
      <c r="N295" s="232">
        <v>0</v>
      </c>
      <c r="O295" s="232">
        <f>ROUND(E295*N295,2)</f>
        <v>0</v>
      </c>
      <c r="P295" s="232">
        <v>0</v>
      </c>
      <c r="Q295" s="232">
        <f>ROUND(E295*P295,2)</f>
        <v>0</v>
      </c>
      <c r="R295" s="234" t="s">
        <v>121</v>
      </c>
      <c r="S295" s="234" t="s">
        <v>108</v>
      </c>
      <c r="T295" s="235" t="s">
        <v>108</v>
      </c>
      <c r="U295" s="236">
        <v>0.85199999999999998</v>
      </c>
      <c r="V295" s="236">
        <f>ROUND(E295*U295,2)</f>
        <v>1193.53</v>
      </c>
      <c r="W295" s="236"/>
      <c r="X295" s="236" t="s">
        <v>177</v>
      </c>
      <c r="Y295" s="236" t="s">
        <v>110</v>
      </c>
      <c r="Z295" s="237"/>
      <c r="AA295" s="237"/>
      <c r="AB295" s="237"/>
      <c r="AC295" s="237"/>
      <c r="AD295" s="237"/>
      <c r="AE295" s="237"/>
      <c r="AF295" s="237"/>
      <c r="AG295" s="237" t="s">
        <v>178</v>
      </c>
      <c r="AH295" s="237"/>
      <c r="AI295" s="237"/>
      <c r="AJ295" s="237"/>
      <c r="AK295" s="237"/>
      <c r="AL295" s="237"/>
      <c r="AM295" s="237"/>
      <c r="AN295" s="237"/>
      <c r="AO295" s="237"/>
      <c r="AP295" s="237"/>
      <c r="AQ295" s="237"/>
      <c r="AR295" s="237"/>
      <c r="AS295" s="237"/>
      <c r="AT295" s="237"/>
      <c r="AU295" s="237"/>
      <c r="AV295" s="237"/>
      <c r="AW295" s="237"/>
      <c r="AX295" s="237"/>
      <c r="AY295" s="237"/>
      <c r="AZ295" s="237"/>
      <c r="BA295" s="237"/>
      <c r="BB295" s="237"/>
      <c r="BC295" s="237"/>
      <c r="BD295" s="237"/>
      <c r="BE295" s="237"/>
      <c r="BF295" s="237"/>
      <c r="BG295" s="237"/>
      <c r="BH295" s="237"/>
    </row>
    <row r="296" spans="1:60" ht="22.5" customHeight="1" outlineLevel="2" x14ac:dyDescent="0.35">
      <c r="A296" s="238"/>
      <c r="B296" s="239"/>
      <c r="C296" s="393" t="s">
        <v>896</v>
      </c>
      <c r="D296" s="393"/>
      <c r="E296" s="393"/>
      <c r="F296" s="409"/>
      <c r="G296" s="393"/>
      <c r="H296" s="236"/>
      <c r="I296" s="236"/>
      <c r="J296" s="236"/>
      <c r="K296" s="236"/>
      <c r="L296" s="236"/>
      <c r="M296" s="236"/>
      <c r="N296" s="240"/>
      <c r="O296" s="240"/>
      <c r="P296" s="240"/>
      <c r="Q296" s="240"/>
      <c r="R296" s="236"/>
      <c r="S296" s="236"/>
      <c r="T296" s="236"/>
      <c r="U296" s="236"/>
      <c r="V296" s="236"/>
      <c r="W296" s="236"/>
      <c r="X296" s="236"/>
      <c r="Y296" s="236"/>
      <c r="Z296" s="237"/>
      <c r="AA296" s="237"/>
      <c r="AB296" s="237"/>
      <c r="AC296" s="237"/>
      <c r="AD296" s="237"/>
      <c r="AE296" s="237"/>
      <c r="AF296" s="237"/>
      <c r="AG296" s="237" t="s">
        <v>112</v>
      </c>
      <c r="AH296" s="237"/>
      <c r="AI296" s="237"/>
      <c r="AJ296" s="237"/>
      <c r="AK296" s="237"/>
      <c r="AL296" s="237"/>
      <c r="AM296" s="237"/>
      <c r="AN296" s="237"/>
      <c r="AO296" s="237"/>
      <c r="AP296" s="237"/>
      <c r="AQ296" s="237"/>
      <c r="AR296" s="237"/>
      <c r="AS296" s="237"/>
      <c r="AT296" s="237"/>
      <c r="AU296" s="237"/>
      <c r="AV296" s="237"/>
      <c r="AW296" s="237"/>
      <c r="AX296" s="237"/>
      <c r="AY296" s="237"/>
      <c r="AZ296" s="237"/>
      <c r="BA296" s="253" t="str">
        <f>C296</f>
        <v>přesun hmot pro budovy občanské výstavby (JKSO 801), budovy pro bydlení (JKSO 803) budovy pro výrobu a služby (JKSO 812) s nosnou svislou konstrukcí zděnou z cihel nebo tvárnic nebo kovovou</v>
      </c>
      <c r="BB296" s="237"/>
      <c r="BC296" s="237"/>
      <c r="BD296" s="237"/>
      <c r="BE296" s="237"/>
      <c r="BF296" s="237"/>
      <c r="BG296" s="237"/>
      <c r="BH296" s="237"/>
    </row>
    <row r="297" spans="1:60" ht="13.15" x14ac:dyDescent="0.35">
      <c r="A297" s="252" t="s">
        <v>104</v>
      </c>
      <c r="B297" s="221" t="s">
        <v>45</v>
      </c>
      <c r="C297" s="222" t="s">
        <v>46</v>
      </c>
      <c r="D297" s="223"/>
      <c r="E297" s="224"/>
      <c r="F297" s="408"/>
      <c r="G297" s="225">
        <f>SUMIF(AG298:AG320,"&lt;&gt;NOR",G298:G320)</f>
        <v>0</v>
      </c>
      <c r="H297" s="225"/>
      <c r="I297" s="225">
        <f>SUM(I298:I320)</f>
        <v>635190.97</v>
      </c>
      <c r="J297" s="225"/>
      <c r="K297" s="225">
        <f>SUM(K298:K320)</f>
        <v>246408.58</v>
      </c>
      <c r="L297" s="225"/>
      <c r="M297" s="225">
        <f>SUM(M298:M320)</f>
        <v>0</v>
      </c>
      <c r="N297" s="224"/>
      <c r="O297" s="224">
        <f>SUM(O298:O320)</f>
        <v>9.08</v>
      </c>
      <c r="P297" s="224"/>
      <c r="Q297" s="224">
        <f>SUM(Q298:Q320)</f>
        <v>0</v>
      </c>
      <c r="R297" s="225"/>
      <c r="S297" s="225"/>
      <c r="T297" s="226"/>
      <c r="U297" s="227"/>
      <c r="V297" s="227">
        <f>SUM(V298:V320)</f>
        <v>477.87</v>
      </c>
      <c r="W297" s="227"/>
      <c r="X297" s="227"/>
      <c r="Y297" s="227"/>
      <c r="AG297" t="s">
        <v>105</v>
      </c>
    </row>
    <row r="298" spans="1:60" ht="20.25" outlineLevel="1" x14ac:dyDescent="0.35">
      <c r="A298" s="228">
        <v>89</v>
      </c>
      <c r="B298" s="229" t="s">
        <v>571</v>
      </c>
      <c r="C298" s="230" t="s">
        <v>572</v>
      </c>
      <c r="D298" s="231" t="s">
        <v>132</v>
      </c>
      <c r="E298" s="232">
        <v>359.7</v>
      </c>
      <c r="F298" s="233"/>
      <c r="G298" s="234">
        <f>ROUND(E298*F298,2)</f>
        <v>0</v>
      </c>
      <c r="H298" s="233">
        <v>0</v>
      </c>
      <c r="I298" s="234">
        <f>ROUND(E298*H298,2)</f>
        <v>0</v>
      </c>
      <c r="J298" s="233">
        <v>28.2</v>
      </c>
      <c r="K298" s="234">
        <f>ROUND(E298*J298,2)</f>
        <v>10143.540000000001</v>
      </c>
      <c r="L298" s="234">
        <v>21</v>
      </c>
      <c r="M298" s="234">
        <f>G298*(1+L298/100)</f>
        <v>0</v>
      </c>
      <c r="N298" s="232">
        <v>0</v>
      </c>
      <c r="O298" s="232">
        <f>ROUND(E298*N298,2)</f>
        <v>0</v>
      </c>
      <c r="P298" s="232">
        <v>0</v>
      </c>
      <c r="Q298" s="232">
        <f>ROUND(E298*P298,2)</f>
        <v>0</v>
      </c>
      <c r="R298" s="234" t="s">
        <v>162</v>
      </c>
      <c r="S298" s="234" t="s">
        <v>108</v>
      </c>
      <c r="T298" s="235" t="s">
        <v>108</v>
      </c>
      <c r="U298" s="236">
        <v>0.05</v>
      </c>
      <c r="V298" s="236">
        <f>ROUND(E298*U298,2)</f>
        <v>17.989999999999998</v>
      </c>
      <c r="W298" s="236"/>
      <c r="X298" s="236" t="s">
        <v>109</v>
      </c>
      <c r="Y298" s="236" t="s">
        <v>110</v>
      </c>
      <c r="Z298" s="237"/>
      <c r="AA298" s="237"/>
      <c r="AB298" s="237"/>
      <c r="AC298" s="237"/>
      <c r="AD298" s="237"/>
      <c r="AE298" s="237"/>
      <c r="AF298" s="237"/>
      <c r="AG298" s="237" t="s">
        <v>111</v>
      </c>
      <c r="AH298" s="237"/>
      <c r="AI298" s="237"/>
      <c r="AJ298" s="237"/>
      <c r="AK298" s="237"/>
      <c r="AL298" s="237"/>
      <c r="AM298" s="237"/>
      <c r="AN298" s="237"/>
      <c r="AO298" s="237"/>
      <c r="AP298" s="237"/>
      <c r="AQ298" s="237"/>
      <c r="AR298" s="237"/>
      <c r="AS298" s="237"/>
      <c r="AT298" s="237"/>
      <c r="AU298" s="237"/>
      <c r="AV298" s="237"/>
      <c r="AW298" s="237"/>
      <c r="AX298" s="237"/>
      <c r="AY298" s="237"/>
      <c r="AZ298" s="237"/>
      <c r="BA298" s="237"/>
      <c r="BB298" s="237"/>
      <c r="BC298" s="237"/>
      <c r="BD298" s="237"/>
      <c r="BE298" s="237"/>
      <c r="BF298" s="237"/>
      <c r="BG298" s="237"/>
      <c r="BH298" s="237"/>
    </row>
    <row r="299" spans="1:60" outlineLevel="2" x14ac:dyDescent="0.35">
      <c r="A299" s="238"/>
      <c r="B299" s="239"/>
      <c r="C299" s="241" t="s">
        <v>573</v>
      </c>
      <c r="D299" s="242"/>
      <c r="E299" s="243"/>
      <c r="F299" s="410"/>
      <c r="G299" s="236"/>
      <c r="H299" s="236"/>
      <c r="I299" s="236"/>
      <c r="J299" s="236"/>
      <c r="K299" s="236"/>
      <c r="L299" s="236"/>
      <c r="M299" s="236"/>
      <c r="N299" s="240"/>
      <c r="O299" s="240"/>
      <c r="P299" s="240"/>
      <c r="Q299" s="240"/>
      <c r="R299" s="236"/>
      <c r="S299" s="236"/>
      <c r="T299" s="236"/>
      <c r="U299" s="236"/>
      <c r="V299" s="236"/>
      <c r="W299" s="236"/>
      <c r="X299" s="236"/>
      <c r="Y299" s="236"/>
      <c r="Z299" s="237"/>
      <c r="AA299" s="237"/>
      <c r="AB299" s="237"/>
      <c r="AC299" s="237"/>
      <c r="AD299" s="237"/>
      <c r="AE299" s="237"/>
      <c r="AF299" s="237"/>
      <c r="AG299" s="237" t="s">
        <v>123</v>
      </c>
      <c r="AH299" s="237">
        <v>0</v>
      </c>
      <c r="AI299" s="237"/>
      <c r="AJ299" s="237"/>
      <c r="AK299" s="237"/>
      <c r="AL299" s="237"/>
      <c r="AM299" s="237"/>
      <c r="AN299" s="237"/>
      <c r="AO299" s="237"/>
      <c r="AP299" s="237"/>
      <c r="AQ299" s="237"/>
      <c r="AR299" s="237"/>
      <c r="AS299" s="237"/>
      <c r="AT299" s="237"/>
      <c r="AU299" s="237"/>
      <c r="AV299" s="237"/>
      <c r="AW299" s="237"/>
      <c r="AX299" s="237"/>
      <c r="AY299" s="237"/>
      <c r="AZ299" s="237"/>
      <c r="BA299" s="237"/>
      <c r="BB299" s="237"/>
      <c r="BC299" s="237"/>
      <c r="BD299" s="237"/>
      <c r="BE299" s="237"/>
      <c r="BF299" s="237"/>
      <c r="BG299" s="237"/>
      <c r="BH299" s="237"/>
    </row>
    <row r="300" spans="1:60" outlineLevel="3" x14ac:dyDescent="0.35">
      <c r="A300" s="238"/>
      <c r="B300" s="239"/>
      <c r="C300" s="241" t="s">
        <v>1308</v>
      </c>
      <c r="D300" s="242"/>
      <c r="E300" s="243">
        <v>359.7</v>
      </c>
      <c r="F300" s="410"/>
      <c r="G300" s="236"/>
      <c r="H300" s="236"/>
      <c r="I300" s="236"/>
      <c r="J300" s="236"/>
      <c r="K300" s="236"/>
      <c r="L300" s="236"/>
      <c r="M300" s="236"/>
      <c r="N300" s="240"/>
      <c r="O300" s="240"/>
      <c r="P300" s="240"/>
      <c r="Q300" s="240"/>
      <c r="R300" s="236"/>
      <c r="S300" s="236"/>
      <c r="T300" s="236"/>
      <c r="U300" s="236"/>
      <c r="V300" s="236"/>
      <c r="W300" s="236"/>
      <c r="X300" s="236"/>
      <c r="Y300" s="236"/>
      <c r="Z300" s="237"/>
      <c r="AA300" s="237"/>
      <c r="AB300" s="237"/>
      <c r="AC300" s="237"/>
      <c r="AD300" s="237"/>
      <c r="AE300" s="237"/>
      <c r="AF300" s="237"/>
      <c r="AG300" s="237" t="s">
        <v>123</v>
      </c>
      <c r="AH300" s="237">
        <v>0</v>
      </c>
      <c r="AI300" s="237"/>
      <c r="AJ300" s="237"/>
      <c r="AK300" s="237"/>
      <c r="AL300" s="237"/>
      <c r="AM300" s="237"/>
      <c r="AN300" s="237"/>
      <c r="AO300" s="237"/>
      <c r="AP300" s="237"/>
      <c r="AQ300" s="237"/>
      <c r="AR300" s="237"/>
      <c r="AS300" s="237"/>
      <c r="AT300" s="237"/>
      <c r="AU300" s="237"/>
      <c r="AV300" s="237"/>
      <c r="AW300" s="237"/>
      <c r="AX300" s="237"/>
      <c r="AY300" s="237"/>
      <c r="AZ300" s="237"/>
      <c r="BA300" s="237"/>
      <c r="BB300" s="237"/>
      <c r="BC300" s="237"/>
      <c r="BD300" s="237"/>
      <c r="BE300" s="237"/>
      <c r="BF300" s="237"/>
      <c r="BG300" s="237"/>
      <c r="BH300" s="237"/>
    </row>
    <row r="301" spans="1:60" outlineLevel="1" x14ac:dyDescent="0.35">
      <c r="A301" s="228">
        <v>90</v>
      </c>
      <c r="B301" s="229" t="s">
        <v>574</v>
      </c>
      <c r="C301" s="230" t="s">
        <v>575</v>
      </c>
      <c r="D301" s="231" t="s">
        <v>132</v>
      </c>
      <c r="E301" s="232">
        <v>199.76009999999999</v>
      </c>
      <c r="F301" s="233"/>
      <c r="G301" s="234">
        <f>ROUND(E301*F301,2)</f>
        <v>0</v>
      </c>
      <c r="H301" s="233">
        <v>11.61</v>
      </c>
      <c r="I301" s="234">
        <f>ROUND(E301*H301,2)</f>
        <v>2319.21</v>
      </c>
      <c r="J301" s="233">
        <v>109.39</v>
      </c>
      <c r="K301" s="234">
        <f>ROUND(E301*J301,2)</f>
        <v>21851.759999999998</v>
      </c>
      <c r="L301" s="234">
        <v>21</v>
      </c>
      <c r="M301" s="234">
        <f>G301*(1+L301/100)</f>
        <v>0</v>
      </c>
      <c r="N301" s="232">
        <v>1.9000000000000001E-4</v>
      </c>
      <c r="O301" s="232">
        <f>ROUND(E301*N301,2)</f>
        <v>0.04</v>
      </c>
      <c r="P301" s="232">
        <v>0</v>
      </c>
      <c r="Q301" s="232">
        <f>ROUND(E301*P301,2)</f>
        <v>0</v>
      </c>
      <c r="R301" s="234" t="s">
        <v>162</v>
      </c>
      <c r="S301" s="234" t="s">
        <v>108</v>
      </c>
      <c r="T301" s="235" t="s">
        <v>108</v>
      </c>
      <c r="U301" s="236">
        <v>0.19600000000000001</v>
      </c>
      <c r="V301" s="236">
        <f>ROUND(E301*U301,2)</f>
        <v>39.15</v>
      </c>
      <c r="W301" s="236"/>
      <c r="X301" s="236" t="s">
        <v>109</v>
      </c>
      <c r="Y301" s="236" t="s">
        <v>110</v>
      </c>
      <c r="Z301" s="237"/>
      <c r="AA301" s="237"/>
      <c r="AB301" s="237"/>
      <c r="AC301" s="237"/>
      <c r="AD301" s="237"/>
      <c r="AE301" s="237"/>
      <c r="AF301" s="237"/>
      <c r="AG301" s="237" t="s">
        <v>111</v>
      </c>
      <c r="AH301" s="237"/>
      <c r="AI301" s="237"/>
      <c r="AJ301" s="237"/>
      <c r="AK301" s="237"/>
      <c r="AL301" s="237"/>
      <c r="AM301" s="237"/>
      <c r="AN301" s="237"/>
      <c r="AO301" s="237"/>
      <c r="AP301" s="237"/>
      <c r="AQ301" s="237"/>
      <c r="AR301" s="237"/>
      <c r="AS301" s="237"/>
      <c r="AT301" s="237"/>
      <c r="AU301" s="237"/>
      <c r="AV301" s="237"/>
      <c r="AW301" s="237"/>
      <c r="AX301" s="237"/>
      <c r="AY301" s="237"/>
      <c r="AZ301" s="237"/>
      <c r="BA301" s="237"/>
      <c r="BB301" s="237"/>
      <c r="BC301" s="237"/>
      <c r="BD301" s="237"/>
      <c r="BE301" s="237"/>
      <c r="BF301" s="237"/>
      <c r="BG301" s="237"/>
      <c r="BH301" s="237"/>
    </row>
    <row r="302" spans="1:60" outlineLevel="2" x14ac:dyDescent="0.35">
      <c r="A302" s="238"/>
      <c r="B302" s="239"/>
      <c r="C302" s="241" t="s">
        <v>897</v>
      </c>
      <c r="D302" s="242"/>
      <c r="E302" s="243">
        <v>199.76009999999999</v>
      </c>
      <c r="F302" s="410"/>
      <c r="G302" s="236"/>
      <c r="H302" s="236"/>
      <c r="I302" s="236"/>
      <c r="J302" s="236"/>
      <c r="K302" s="236"/>
      <c r="L302" s="236"/>
      <c r="M302" s="236"/>
      <c r="N302" s="240"/>
      <c r="O302" s="240"/>
      <c r="P302" s="240"/>
      <c r="Q302" s="240"/>
      <c r="R302" s="236"/>
      <c r="S302" s="236"/>
      <c r="T302" s="236"/>
      <c r="U302" s="236"/>
      <c r="V302" s="236"/>
      <c r="W302" s="236"/>
      <c r="X302" s="236"/>
      <c r="Y302" s="236"/>
      <c r="Z302" s="237"/>
      <c r="AA302" s="237"/>
      <c r="AB302" s="237"/>
      <c r="AC302" s="237"/>
      <c r="AD302" s="237"/>
      <c r="AE302" s="237"/>
      <c r="AF302" s="237"/>
      <c r="AG302" s="237" t="s">
        <v>123</v>
      </c>
      <c r="AH302" s="237">
        <v>0</v>
      </c>
      <c r="AI302" s="237"/>
      <c r="AJ302" s="237"/>
      <c r="AK302" s="237"/>
      <c r="AL302" s="237"/>
      <c r="AM302" s="237"/>
      <c r="AN302" s="237"/>
      <c r="AO302" s="237"/>
      <c r="AP302" s="237"/>
      <c r="AQ302" s="237"/>
      <c r="AR302" s="237"/>
      <c r="AS302" s="237"/>
      <c r="AT302" s="237"/>
      <c r="AU302" s="237"/>
      <c r="AV302" s="237"/>
      <c r="AW302" s="237"/>
      <c r="AX302" s="237"/>
      <c r="AY302" s="237"/>
      <c r="AZ302" s="237"/>
      <c r="BA302" s="237"/>
      <c r="BB302" s="237"/>
      <c r="BC302" s="237"/>
      <c r="BD302" s="237"/>
      <c r="BE302" s="237"/>
      <c r="BF302" s="237"/>
      <c r="BG302" s="237"/>
      <c r="BH302" s="237"/>
    </row>
    <row r="303" spans="1:60" ht="40.5" outlineLevel="1" x14ac:dyDescent="0.35">
      <c r="A303" s="228">
        <v>91</v>
      </c>
      <c r="B303" s="229" t="s">
        <v>576</v>
      </c>
      <c r="C303" s="230" t="s">
        <v>577</v>
      </c>
      <c r="D303" s="231" t="s">
        <v>132</v>
      </c>
      <c r="E303" s="232">
        <v>514.09400000000005</v>
      </c>
      <c r="F303" s="233"/>
      <c r="G303" s="234">
        <f>ROUND(E303*F303,2)</f>
        <v>0</v>
      </c>
      <c r="H303" s="233">
        <v>789.41</v>
      </c>
      <c r="I303" s="234">
        <f>ROUND(E303*H303,2)</f>
        <v>405830.94</v>
      </c>
      <c r="J303" s="233">
        <v>267.33999999999997</v>
      </c>
      <c r="K303" s="234">
        <f>ROUND(E303*J303,2)</f>
        <v>137437.89000000001</v>
      </c>
      <c r="L303" s="234">
        <v>21</v>
      </c>
      <c r="M303" s="234">
        <f>G303*(1+L303/100)</f>
        <v>0</v>
      </c>
      <c r="N303" s="232">
        <v>1.15E-2</v>
      </c>
      <c r="O303" s="232">
        <f>ROUND(E303*N303,2)</f>
        <v>5.91</v>
      </c>
      <c r="P303" s="232">
        <v>0</v>
      </c>
      <c r="Q303" s="232">
        <f>ROUND(E303*P303,2)</f>
        <v>0</v>
      </c>
      <c r="R303" s="234" t="s">
        <v>174</v>
      </c>
      <c r="S303" s="234" t="s">
        <v>108</v>
      </c>
      <c r="T303" s="235" t="s">
        <v>179</v>
      </c>
      <c r="U303" s="236">
        <v>0.52407999999999999</v>
      </c>
      <c r="V303" s="236">
        <f>ROUND(E303*U303,2)</f>
        <v>269.43</v>
      </c>
      <c r="W303" s="236"/>
      <c r="X303" s="236" t="s">
        <v>175</v>
      </c>
      <c r="Y303" s="236" t="s">
        <v>110</v>
      </c>
      <c r="Z303" s="237"/>
      <c r="AA303" s="237"/>
      <c r="AB303" s="237"/>
      <c r="AC303" s="237"/>
      <c r="AD303" s="237"/>
      <c r="AE303" s="237"/>
      <c r="AF303" s="237"/>
      <c r="AG303" s="237" t="s">
        <v>176</v>
      </c>
      <c r="AH303" s="237"/>
      <c r="AI303" s="237"/>
      <c r="AJ303" s="237"/>
      <c r="AK303" s="237"/>
      <c r="AL303" s="237"/>
      <c r="AM303" s="237"/>
      <c r="AN303" s="237"/>
      <c r="AO303" s="237"/>
      <c r="AP303" s="237"/>
      <c r="AQ303" s="237"/>
      <c r="AR303" s="237"/>
      <c r="AS303" s="237"/>
      <c r="AT303" s="237"/>
      <c r="AU303" s="237"/>
      <c r="AV303" s="237"/>
      <c r="AW303" s="237"/>
      <c r="AX303" s="237"/>
      <c r="AY303" s="237"/>
      <c r="AZ303" s="237"/>
      <c r="BA303" s="237"/>
      <c r="BB303" s="237"/>
      <c r="BC303" s="237"/>
      <c r="BD303" s="237"/>
      <c r="BE303" s="237"/>
      <c r="BF303" s="237"/>
      <c r="BG303" s="237"/>
      <c r="BH303" s="237"/>
    </row>
    <row r="304" spans="1:60" outlineLevel="2" x14ac:dyDescent="0.35">
      <c r="A304" s="238"/>
      <c r="B304" s="239"/>
      <c r="C304" s="241" t="s">
        <v>898</v>
      </c>
      <c r="D304" s="242"/>
      <c r="E304" s="243">
        <v>514.09400000000005</v>
      </c>
      <c r="F304" s="410"/>
      <c r="G304" s="236"/>
      <c r="H304" s="236"/>
      <c r="I304" s="236"/>
      <c r="J304" s="236"/>
      <c r="K304" s="236"/>
      <c r="L304" s="236"/>
      <c r="M304" s="236"/>
      <c r="N304" s="240"/>
      <c r="O304" s="240"/>
      <c r="P304" s="240"/>
      <c r="Q304" s="240"/>
      <c r="R304" s="236"/>
      <c r="S304" s="236"/>
      <c r="T304" s="236"/>
      <c r="U304" s="236"/>
      <c r="V304" s="236"/>
      <c r="W304" s="236"/>
      <c r="X304" s="236"/>
      <c r="Y304" s="236"/>
      <c r="Z304" s="237"/>
      <c r="AA304" s="237"/>
      <c r="AB304" s="237"/>
      <c r="AC304" s="237"/>
      <c r="AD304" s="237"/>
      <c r="AE304" s="237"/>
      <c r="AF304" s="237"/>
      <c r="AG304" s="237" t="s">
        <v>123</v>
      </c>
      <c r="AH304" s="237">
        <v>0</v>
      </c>
      <c r="AI304" s="237"/>
      <c r="AJ304" s="237"/>
      <c r="AK304" s="237"/>
      <c r="AL304" s="237"/>
      <c r="AM304" s="237"/>
      <c r="AN304" s="237"/>
      <c r="AO304" s="237"/>
      <c r="AP304" s="237"/>
      <c r="AQ304" s="237"/>
      <c r="AR304" s="237"/>
      <c r="AS304" s="237"/>
      <c r="AT304" s="237"/>
      <c r="AU304" s="237"/>
      <c r="AV304" s="237"/>
      <c r="AW304" s="237"/>
      <c r="AX304" s="237"/>
      <c r="AY304" s="237"/>
      <c r="AZ304" s="237"/>
      <c r="BA304" s="237"/>
      <c r="BB304" s="237"/>
      <c r="BC304" s="237"/>
      <c r="BD304" s="237"/>
      <c r="BE304" s="237"/>
      <c r="BF304" s="237"/>
      <c r="BG304" s="237"/>
      <c r="BH304" s="237"/>
    </row>
    <row r="305" spans="1:60" ht="40.5" outlineLevel="1" x14ac:dyDescent="0.35">
      <c r="A305" s="228">
        <v>92</v>
      </c>
      <c r="B305" s="229" t="s">
        <v>578</v>
      </c>
      <c r="C305" s="230" t="s">
        <v>579</v>
      </c>
      <c r="D305" s="231" t="s">
        <v>132</v>
      </c>
      <c r="E305" s="232">
        <v>228.31309999999999</v>
      </c>
      <c r="F305" s="233"/>
      <c r="G305" s="234">
        <f>ROUND(E305*F305,2)</f>
        <v>0</v>
      </c>
      <c r="H305" s="233">
        <v>892.67</v>
      </c>
      <c r="I305" s="234">
        <f>ROUND(E305*H305,2)</f>
        <v>203808.25</v>
      </c>
      <c r="J305" s="233">
        <v>316.22000000000003</v>
      </c>
      <c r="K305" s="234">
        <f>ROUND(E305*J305,2)</f>
        <v>72197.17</v>
      </c>
      <c r="L305" s="234">
        <v>21</v>
      </c>
      <c r="M305" s="234">
        <f>G305*(1+L305/100)</f>
        <v>0</v>
      </c>
      <c r="N305" s="232">
        <v>1.255E-2</v>
      </c>
      <c r="O305" s="232">
        <f>ROUND(E305*N305,2)</f>
        <v>2.87</v>
      </c>
      <c r="P305" s="232">
        <v>0</v>
      </c>
      <c r="Q305" s="232">
        <f>ROUND(E305*P305,2)</f>
        <v>0</v>
      </c>
      <c r="R305" s="234" t="s">
        <v>174</v>
      </c>
      <c r="S305" s="234" t="s">
        <v>108</v>
      </c>
      <c r="T305" s="235" t="s">
        <v>179</v>
      </c>
      <c r="U305" s="236">
        <v>0.62034</v>
      </c>
      <c r="V305" s="236">
        <f>ROUND(E305*U305,2)</f>
        <v>141.63</v>
      </c>
      <c r="W305" s="236"/>
      <c r="X305" s="236" t="s">
        <v>175</v>
      </c>
      <c r="Y305" s="236" t="s">
        <v>110</v>
      </c>
      <c r="Z305" s="237"/>
      <c r="AA305" s="237"/>
      <c r="AB305" s="237"/>
      <c r="AC305" s="237"/>
      <c r="AD305" s="237"/>
      <c r="AE305" s="237"/>
      <c r="AF305" s="237"/>
      <c r="AG305" s="237" t="s">
        <v>176</v>
      </c>
      <c r="AH305" s="237"/>
      <c r="AI305" s="237"/>
      <c r="AJ305" s="237"/>
      <c r="AK305" s="237"/>
      <c r="AL305" s="237"/>
      <c r="AM305" s="237"/>
      <c r="AN305" s="237"/>
      <c r="AO305" s="237"/>
      <c r="AP305" s="237"/>
      <c r="AQ305" s="237"/>
      <c r="AR305" s="237"/>
      <c r="AS305" s="237"/>
      <c r="AT305" s="237"/>
      <c r="AU305" s="237"/>
      <c r="AV305" s="237"/>
      <c r="AW305" s="237"/>
      <c r="AX305" s="237"/>
      <c r="AY305" s="237"/>
      <c r="AZ305" s="237"/>
      <c r="BA305" s="237"/>
      <c r="BB305" s="237"/>
      <c r="BC305" s="237"/>
      <c r="BD305" s="237"/>
      <c r="BE305" s="237"/>
      <c r="BF305" s="237"/>
      <c r="BG305" s="237"/>
      <c r="BH305" s="237"/>
    </row>
    <row r="306" spans="1:60" outlineLevel="2" x14ac:dyDescent="0.35">
      <c r="A306" s="238"/>
      <c r="B306" s="239"/>
      <c r="C306" s="241" t="s">
        <v>899</v>
      </c>
      <c r="D306" s="242"/>
      <c r="E306" s="243">
        <v>92.332499999999996</v>
      </c>
      <c r="F306" s="410"/>
      <c r="G306" s="236"/>
      <c r="H306" s="236"/>
      <c r="I306" s="236"/>
      <c r="J306" s="236"/>
      <c r="K306" s="236"/>
      <c r="L306" s="236"/>
      <c r="M306" s="236"/>
      <c r="N306" s="240"/>
      <c r="O306" s="240"/>
      <c r="P306" s="240"/>
      <c r="Q306" s="240"/>
      <c r="R306" s="236"/>
      <c r="S306" s="236"/>
      <c r="T306" s="236"/>
      <c r="U306" s="236"/>
      <c r="V306" s="236"/>
      <c r="W306" s="236"/>
      <c r="X306" s="236"/>
      <c r="Y306" s="236"/>
      <c r="Z306" s="237"/>
      <c r="AA306" s="237"/>
      <c r="AB306" s="237"/>
      <c r="AC306" s="237"/>
      <c r="AD306" s="237"/>
      <c r="AE306" s="237"/>
      <c r="AF306" s="237"/>
      <c r="AG306" s="237" t="s">
        <v>123</v>
      </c>
      <c r="AH306" s="237">
        <v>0</v>
      </c>
      <c r="AI306" s="237"/>
      <c r="AJ306" s="237"/>
      <c r="AK306" s="237"/>
      <c r="AL306" s="237"/>
      <c r="AM306" s="237"/>
      <c r="AN306" s="237"/>
      <c r="AO306" s="237"/>
      <c r="AP306" s="237"/>
      <c r="AQ306" s="237"/>
      <c r="AR306" s="237"/>
      <c r="AS306" s="237"/>
      <c r="AT306" s="237"/>
      <c r="AU306" s="237"/>
      <c r="AV306" s="237"/>
      <c r="AW306" s="237"/>
      <c r="AX306" s="237"/>
      <c r="AY306" s="237"/>
      <c r="AZ306" s="237"/>
      <c r="BA306" s="237"/>
      <c r="BB306" s="237"/>
      <c r="BC306" s="237"/>
      <c r="BD306" s="237"/>
      <c r="BE306" s="237"/>
      <c r="BF306" s="237"/>
      <c r="BG306" s="237"/>
      <c r="BH306" s="237"/>
    </row>
    <row r="307" spans="1:60" outlineLevel="3" x14ac:dyDescent="0.35">
      <c r="A307" s="238"/>
      <c r="B307" s="239"/>
      <c r="C307" s="241" t="s">
        <v>900</v>
      </c>
      <c r="D307" s="242"/>
      <c r="E307" s="243">
        <v>107.4276</v>
      </c>
      <c r="F307" s="410"/>
      <c r="G307" s="236"/>
      <c r="H307" s="236"/>
      <c r="I307" s="236"/>
      <c r="J307" s="236"/>
      <c r="K307" s="236"/>
      <c r="L307" s="236"/>
      <c r="M307" s="236"/>
      <c r="N307" s="240"/>
      <c r="O307" s="240"/>
      <c r="P307" s="240"/>
      <c r="Q307" s="240"/>
      <c r="R307" s="236"/>
      <c r="S307" s="236"/>
      <c r="T307" s="236"/>
      <c r="U307" s="236"/>
      <c r="V307" s="236"/>
      <c r="W307" s="236"/>
      <c r="X307" s="236"/>
      <c r="Y307" s="236"/>
      <c r="Z307" s="237"/>
      <c r="AA307" s="237"/>
      <c r="AB307" s="237"/>
      <c r="AC307" s="237"/>
      <c r="AD307" s="237"/>
      <c r="AE307" s="237"/>
      <c r="AF307" s="237"/>
      <c r="AG307" s="237" t="s">
        <v>123</v>
      </c>
      <c r="AH307" s="237">
        <v>0</v>
      </c>
      <c r="AI307" s="237"/>
      <c r="AJ307" s="237"/>
      <c r="AK307" s="237"/>
      <c r="AL307" s="237"/>
      <c r="AM307" s="237"/>
      <c r="AN307" s="237"/>
      <c r="AO307" s="237"/>
      <c r="AP307" s="237"/>
      <c r="AQ307" s="237"/>
      <c r="AR307" s="237"/>
      <c r="AS307" s="237"/>
      <c r="AT307" s="237"/>
      <c r="AU307" s="237"/>
      <c r="AV307" s="237"/>
      <c r="AW307" s="237"/>
      <c r="AX307" s="237"/>
      <c r="AY307" s="237"/>
      <c r="AZ307" s="237"/>
      <c r="BA307" s="237"/>
      <c r="BB307" s="237"/>
      <c r="BC307" s="237"/>
      <c r="BD307" s="237"/>
      <c r="BE307" s="237"/>
      <c r="BF307" s="237"/>
      <c r="BG307" s="237"/>
      <c r="BH307" s="237"/>
    </row>
    <row r="308" spans="1:60" outlineLevel="3" x14ac:dyDescent="0.35">
      <c r="A308" s="238"/>
      <c r="B308" s="239"/>
      <c r="C308" s="241" t="s">
        <v>901</v>
      </c>
      <c r="D308" s="242"/>
      <c r="E308" s="243">
        <v>28.553000000000001</v>
      </c>
      <c r="F308" s="410"/>
      <c r="G308" s="236"/>
      <c r="H308" s="236"/>
      <c r="I308" s="236"/>
      <c r="J308" s="236"/>
      <c r="K308" s="236"/>
      <c r="L308" s="236"/>
      <c r="M308" s="236"/>
      <c r="N308" s="240"/>
      <c r="O308" s="240"/>
      <c r="P308" s="240"/>
      <c r="Q308" s="240"/>
      <c r="R308" s="236"/>
      <c r="S308" s="236"/>
      <c r="T308" s="236"/>
      <c r="U308" s="236"/>
      <c r="V308" s="236"/>
      <c r="W308" s="236"/>
      <c r="X308" s="236"/>
      <c r="Y308" s="236"/>
      <c r="Z308" s="237"/>
      <c r="AA308" s="237"/>
      <c r="AB308" s="237"/>
      <c r="AC308" s="237"/>
      <c r="AD308" s="237"/>
      <c r="AE308" s="237"/>
      <c r="AF308" s="237"/>
      <c r="AG308" s="237" t="s">
        <v>123</v>
      </c>
      <c r="AH308" s="237">
        <v>0</v>
      </c>
      <c r="AI308" s="237"/>
      <c r="AJ308" s="237"/>
      <c r="AK308" s="237"/>
      <c r="AL308" s="237"/>
      <c r="AM308" s="237"/>
      <c r="AN308" s="237"/>
      <c r="AO308" s="237"/>
      <c r="AP308" s="237"/>
      <c r="AQ308" s="237"/>
      <c r="AR308" s="237"/>
      <c r="AS308" s="237"/>
      <c r="AT308" s="237"/>
      <c r="AU308" s="237"/>
      <c r="AV308" s="237"/>
      <c r="AW308" s="237"/>
      <c r="AX308" s="237"/>
      <c r="AY308" s="237"/>
      <c r="AZ308" s="237"/>
      <c r="BA308" s="237"/>
      <c r="BB308" s="237"/>
      <c r="BC308" s="237"/>
      <c r="BD308" s="237"/>
      <c r="BE308" s="237"/>
      <c r="BF308" s="237"/>
      <c r="BG308" s="237"/>
      <c r="BH308" s="237"/>
    </row>
    <row r="309" spans="1:60" ht="20.25" outlineLevel="1" x14ac:dyDescent="0.35">
      <c r="A309" s="228">
        <v>93</v>
      </c>
      <c r="B309" s="229" t="s">
        <v>180</v>
      </c>
      <c r="C309" s="230" t="s">
        <v>181</v>
      </c>
      <c r="D309" s="231" t="s">
        <v>132</v>
      </c>
      <c r="E309" s="232">
        <v>18.661999999999999</v>
      </c>
      <c r="F309" s="233"/>
      <c r="G309" s="234">
        <f>ROUND(E309*F309,2)</f>
        <v>0</v>
      </c>
      <c r="H309" s="233">
        <v>546.55999999999995</v>
      </c>
      <c r="I309" s="234">
        <f>ROUND(E309*H309,2)</f>
        <v>10199.9</v>
      </c>
      <c r="J309" s="233">
        <v>240.44</v>
      </c>
      <c r="K309" s="234">
        <f>ROUND(E309*J309,2)</f>
        <v>4487.09</v>
      </c>
      <c r="L309" s="234">
        <v>21</v>
      </c>
      <c r="M309" s="234">
        <f>G309*(1+L309/100)</f>
        <v>0</v>
      </c>
      <c r="N309" s="232">
        <v>3.7799999999999999E-3</v>
      </c>
      <c r="O309" s="232">
        <f>ROUND(E309*N309,2)</f>
        <v>7.0000000000000007E-2</v>
      </c>
      <c r="P309" s="232">
        <v>0</v>
      </c>
      <c r="Q309" s="232">
        <f>ROUND(E309*P309,2)</f>
        <v>0</v>
      </c>
      <c r="R309" s="234" t="s">
        <v>174</v>
      </c>
      <c r="S309" s="234" t="s">
        <v>108</v>
      </c>
      <c r="T309" s="235" t="s">
        <v>108</v>
      </c>
      <c r="U309" s="236">
        <v>0.44212000000000001</v>
      </c>
      <c r="V309" s="236">
        <f>ROUND(E309*U309,2)</f>
        <v>8.25</v>
      </c>
      <c r="W309" s="236"/>
      <c r="X309" s="236" t="s">
        <v>175</v>
      </c>
      <c r="Y309" s="236" t="s">
        <v>110</v>
      </c>
      <c r="Z309" s="237"/>
      <c r="AA309" s="237"/>
      <c r="AB309" s="237"/>
      <c r="AC309" s="237"/>
      <c r="AD309" s="237"/>
      <c r="AE309" s="237"/>
      <c r="AF309" s="237"/>
      <c r="AG309" s="237" t="s">
        <v>176</v>
      </c>
      <c r="AH309" s="237"/>
      <c r="AI309" s="237"/>
      <c r="AJ309" s="237"/>
      <c r="AK309" s="237"/>
      <c r="AL309" s="237"/>
      <c r="AM309" s="237"/>
      <c r="AN309" s="237"/>
      <c r="AO309" s="237"/>
      <c r="AP309" s="237"/>
      <c r="AQ309" s="237"/>
      <c r="AR309" s="237"/>
      <c r="AS309" s="237"/>
      <c r="AT309" s="237"/>
      <c r="AU309" s="237"/>
      <c r="AV309" s="237"/>
      <c r="AW309" s="237"/>
      <c r="AX309" s="237"/>
      <c r="AY309" s="237"/>
      <c r="AZ309" s="237"/>
      <c r="BA309" s="237"/>
      <c r="BB309" s="237"/>
      <c r="BC309" s="237"/>
      <c r="BD309" s="237"/>
      <c r="BE309" s="237"/>
      <c r="BF309" s="237"/>
      <c r="BG309" s="237"/>
      <c r="BH309" s="237"/>
    </row>
    <row r="310" spans="1:60" ht="20.65" outlineLevel="2" x14ac:dyDescent="0.35">
      <c r="A310" s="238"/>
      <c r="B310" s="239"/>
      <c r="C310" s="399" t="s">
        <v>182</v>
      </c>
      <c r="D310" s="399"/>
      <c r="E310" s="399"/>
      <c r="F310" s="412"/>
      <c r="G310" s="399"/>
      <c r="H310" s="236"/>
      <c r="I310" s="236"/>
      <c r="J310" s="236"/>
      <c r="K310" s="236"/>
      <c r="L310" s="236"/>
      <c r="M310" s="236"/>
      <c r="N310" s="240"/>
      <c r="O310" s="240"/>
      <c r="P310" s="240"/>
      <c r="Q310" s="240"/>
      <c r="R310" s="236"/>
      <c r="S310" s="236"/>
      <c r="T310" s="236"/>
      <c r="U310" s="236"/>
      <c r="V310" s="236"/>
      <c r="W310" s="236"/>
      <c r="X310" s="236"/>
      <c r="Y310" s="236"/>
      <c r="Z310" s="237"/>
      <c r="AA310" s="237"/>
      <c r="AB310" s="237"/>
      <c r="AC310" s="237"/>
      <c r="AD310" s="237"/>
      <c r="AE310" s="237"/>
      <c r="AF310" s="237"/>
      <c r="AG310" s="237" t="s">
        <v>131</v>
      </c>
      <c r="AH310" s="237"/>
      <c r="AI310" s="237"/>
      <c r="AJ310" s="237"/>
      <c r="AK310" s="237"/>
      <c r="AL310" s="237"/>
      <c r="AM310" s="237"/>
      <c r="AN310" s="237"/>
      <c r="AO310" s="237"/>
      <c r="AP310" s="237"/>
      <c r="AQ310" s="237"/>
      <c r="AR310" s="237"/>
      <c r="AS310" s="237"/>
      <c r="AT310" s="237"/>
      <c r="AU310" s="237"/>
      <c r="AV310" s="237"/>
      <c r="AW310" s="237"/>
      <c r="AX310" s="237"/>
      <c r="AY310" s="237"/>
      <c r="AZ310" s="237"/>
      <c r="BA310" s="253" t="str">
        <f>C310</f>
        <v>Nanesení hydroizolační stěrky ve dvou vrstvách. Vlepení těsnicí pásky do spoje podlaha-stěna, přitlačení a uhlazení, přetažení pásky další vrstvou izolační stěrky.</v>
      </c>
      <c r="BB310" s="237"/>
      <c r="BC310" s="237"/>
      <c r="BD310" s="237"/>
      <c r="BE310" s="237"/>
      <c r="BF310" s="237"/>
      <c r="BG310" s="237"/>
      <c r="BH310" s="237"/>
    </row>
    <row r="311" spans="1:60" outlineLevel="2" x14ac:dyDescent="0.35">
      <c r="A311" s="238"/>
      <c r="B311" s="239"/>
      <c r="C311" s="241" t="s">
        <v>1309</v>
      </c>
      <c r="D311" s="242"/>
      <c r="E311" s="243">
        <v>1.6</v>
      </c>
      <c r="F311" s="410"/>
      <c r="G311" s="236"/>
      <c r="H311" s="236"/>
      <c r="I311" s="236"/>
      <c r="J311" s="236"/>
      <c r="K311" s="236"/>
      <c r="L311" s="236"/>
      <c r="M311" s="236"/>
      <c r="N311" s="240"/>
      <c r="O311" s="240"/>
      <c r="P311" s="240"/>
      <c r="Q311" s="240"/>
      <c r="R311" s="236"/>
      <c r="S311" s="236"/>
      <c r="T311" s="236"/>
      <c r="U311" s="236"/>
      <c r="V311" s="236"/>
      <c r="W311" s="236"/>
      <c r="X311" s="236"/>
      <c r="Y311" s="236"/>
      <c r="Z311" s="237"/>
      <c r="AA311" s="237"/>
      <c r="AB311" s="237"/>
      <c r="AC311" s="237"/>
      <c r="AD311" s="237"/>
      <c r="AE311" s="237"/>
      <c r="AF311" s="237"/>
      <c r="AG311" s="237" t="s">
        <v>123</v>
      </c>
      <c r="AH311" s="237">
        <v>0</v>
      </c>
      <c r="AI311" s="237"/>
      <c r="AJ311" s="237"/>
      <c r="AK311" s="237"/>
      <c r="AL311" s="237"/>
      <c r="AM311" s="237"/>
      <c r="AN311" s="237"/>
      <c r="AO311" s="237"/>
      <c r="AP311" s="237"/>
      <c r="AQ311" s="237"/>
      <c r="AR311" s="237"/>
      <c r="AS311" s="237"/>
      <c r="AT311" s="237"/>
      <c r="AU311" s="237"/>
      <c r="AV311" s="237"/>
      <c r="AW311" s="237"/>
      <c r="AX311" s="237"/>
      <c r="AY311" s="237"/>
      <c r="AZ311" s="237"/>
      <c r="BA311" s="237"/>
      <c r="BB311" s="237"/>
      <c r="BC311" s="237"/>
      <c r="BD311" s="237"/>
      <c r="BE311" s="237"/>
      <c r="BF311" s="237"/>
      <c r="BG311" s="237"/>
      <c r="BH311" s="237"/>
    </row>
    <row r="312" spans="1:60" outlineLevel="3" x14ac:dyDescent="0.35">
      <c r="A312" s="238"/>
      <c r="B312" s="239"/>
      <c r="C312" s="241" t="s">
        <v>902</v>
      </c>
      <c r="D312" s="242"/>
      <c r="E312" s="243">
        <v>7.0620000000000003</v>
      </c>
      <c r="F312" s="410"/>
      <c r="G312" s="236"/>
      <c r="H312" s="236"/>
      <c r="I312" s="236"/>
      <c r="J312" s="236"/>
      <c r="K312" s="236"/>
      <c r="L312" s="236"/>
      <c r="M312" s="236"/>
      <c r="N312" s="240"/>
      <c r="O312" s="240"/>
      <c r="P312" s="240"/>
      <c r="Q312" s="240"/>
      <c r="R312" s="236"/>
      <c r="S312" s="236"/>
      <c r="T312" s="236"/>
      <c r="U312" s="236"/>
      <c r="V312" s="236"/>
      <c r="W312" s="236"/>
      <c r="X312" s="236"/>
      <c r="Y312" s="236"/>
      <c r="Z312" s="237"/>
      <c r="AA312" s="237"/>
      <c r="AB312" s="237"/>
      <c r="AC312" s="237"/>
      <c r="AD312" s="237"/>
      <c r="AE312" s="237"/>
      <c r="AF312" s="237"/>
      <c r="AG312" s="237" t="s">
        <v>123</v>
      </c>
      <c r="AH312" s="237">
        <v>0</v>
      </c>
      <c r="AI312" s="237"/>
      <c r="AJ312" s="237"/>
      <c r="AK312" s="237"/>
      <c r="AL312" s="237"/>
      <c r="AM312" s="237"/>
      <c r="AN312" s="237"/>
      <c r="AO312" s="237"/>
      <c r="AP312" s="237"/>
      <c r="AQ312" s="237"/>
      <c r="AR312" s="237"/>
      <c r="AS312" s="237"/>
      <c r="AT312" s="237"/>
      <c r="AU312" s="237"/>
      <c r="AV312" s="237"/>
      <c r="AW312" s="237"/>
      <c r="AX312" s="237"/>
      <c r="AY312" s="237"/>
      <c r="AZ312" s="237"/>
      <c r="BA312" s="237"/>
      <c r="BB312" s="237"/>
      <c r="BC312" s="237"/>
      <c r="BD312" s="237"/>
      <c r="BE312" s="237"/>
      <c r="BF312" s="237"/>
      <c r="BG312" s="237"/>
      <c r="BH312" s="237"/>
    </row>
    <row r="313" spans="1:60" outlineLevel="3" x14ac:dyDescent="0.35">
      <c r="A313" s="238"/>
      <c r="B313" s="239"/>
      <c r="C313" s="241" t="s">
        <v>903</v>
      </c>
      <c r="D313" s="242"/>
      <c r="E313" s="243"/>
      <c r="F313" s="410"/>
      <c r="G313" s="236"/>
      <c r="H313" s="236"/>
      <c r="I313" s="236"/>
      <c r="J313" s="236"/>
      <c r="K313" s="236"/>
      <c r="L313" s="236"/>
      <c r="M313" s="236"/>
      <c r="N313" s="240"/>
      <c r="O313" s="240"/>
      <c r="P313" s="240"/>
      <c r="Q313" s="240"/>
      <c r="R313" s="236"/>
      <c r="S313" s="236"/>
      <c r="T313" s="236"/>
      <c r="U313" s="236"/>
      <c r="V313" s="236"/>
      <c r="W313" s="236"/>
      <c r="X313" s="236"/>
      <c r="Y313" s="236"/>
      <c r="Z313" s="237"/>
      <c r="AA313" s="237"/>
      <c r="AB313" s="237"/>
      <c r="AC313" s="237"/>
      <c r="AD313" s="237"/>
      <c r="AE313" s="237"/>
      <c r="AF313" s="237"/>
      <c r="AG313" s="237" t="s">
        <v>123</v>
      </c>
      <c r="AH313" s="237">
        <v>0</v>
      </c>
      <c r="AI313" s="237"/>
      <c r="AJ313" s="237"/>
      <c r="AK313" s="237"/>
      <c r="AL313" s="237"/>
      <c r="AM313" s="237"/>
      <c r="AN313" s="237"/>
      <c r="AO313" s="237"/>
      <c r="AP313" s="237"/>
      <c r="AQ313" s="237"/>
      <c r="AR313" s="237"/>
      <c r="AS313" s="237"/>
      <c r="AT313" s="237"/>
      <c r="AU313" s="237"/>
      <c r="AV313" s="237"/>
      <c r="AW313" s="237"/>
      <c r="AX313" s="237"/>
      <c r="AY313" s="237"/>
      <c r="AZ313" s="237"/>
      <c r="BA313" s="237"/>
      <c r="BB313" s="237"/>
      <c r="BC313" s="237"/>
      <c r="BD313" s="237"/>
      <c r="BE313" s="237"/>
      <c r="BF313" s="237"/>
      <c r="BG313" s="237"/>
      <c r="BH313" s="237"/>
    </row>
    <row r="314" spans="1:60" outlineLevel="3" x14ac:dyDescent="0.35">
      <c r="A314" s="238"/>
      <c r="B314" s="239"/>
      <c r="C314" s="241" t="s">
        <v>904</v>
      </c>
      <c r="D314" s="242"/>
      <c r="E314" s="243">
        <v>10</v>
      </c>
      <c r="F314" s="410"/>
      <c r="G314" s="236"/>
      <c r="H314" s="236"/>
      <c r="I314" s="236"/>
      <c r="J314" s="236"/>
      <c r="K314" s="236"/>
      <c r="L314" s="236"/>
      <c r="M314" s="236"/>
      <c r="N314" s="240"/>
      <c r="O314" s="240"/>
      <c r="P314" s="240"/>
      <c r="Q314" s="240"/>
      <c r="R314" s="236"/>
      <c r="S314" s="236"/>
      <c r="T314" s="236"/>
      <c r="U314" s="236"/>
      <c r="V314" s="236"/>
      <c r="W314" s="236"/>
      <c r="X314" s="236"/>
      <c r="Y314" s="236"/>
      <c r="Z314" s="237"/>
      <c r="AA314" s="237"/>
      <c r="AB314" s="237"/>
      <c r="AC314" s="237"/>
      <c r="AD314" s="237"/>
      <c r="AE314" s="237"/>
      <c r="AF314" s="237"/>
      <c r="AG314" s="237" t="s">
        <v>123</v>
      </c>
      <c r="AH314" s="237">
        <v>0</v>
      </c>
      <c r="AI314" s="237"/>
      <c r="AJ314" s="237"/>
      <c r="AK314" s="237"/>
      <c r="AL314" s="237"/>
      <c r="AM314" s="237"/>
      <c r="AN314" s="237"/>
      <c r="AO314" s="237"/>
      <c r="AP314" s="237"/>
      <c r="AQ314" s="237"/>
      <c r="AR314" s="237"/>
      <c r="AS314" s="237"/>
      <c r="AT314" s="237"/>
      <c r="AU314" s="237"/>
      <c r="AV314" s="237"/>
      <c r="AW314" s="237"/>
      <c r="AX314" s="237"/>
      <c r="AY314" s="237"/>
      <c r="AZ314" s="237"/>
      <c r="BA314" s="237"/>
      <c r="BB314" s="237"/>
      <c r="BC314" s="237"/>
      <c r="BD314" s="237"/>
      <c r="BE314" s="237"/>
      <c r="BF314" s="237"/>
      <c r="BG314" s="237"/>
      <c r="BH314" s="237"/>
    </row>
    <row r="315" spans="1:60" ht="20.25" outlineLevel="1" x14ac:dyDescent="0.35">
      <c r="A315" s="228">
        <v>94</v>
      </c>
      <c r="B315" s="229" t="s">
        <v>905</v>
      </c>
      <c r="C315" s="230" t="s">
        <v>906</v>
      </c>
      <c r="D315" s="231" t="s">
        <v>132</v>
      </c>
      <c r="E315" s="232">
        <v>219.73611</v>
      </c>
      <c r="F315" s="233"/>
      <c r="G315" s="234">
        <f>ROUND(E315*F315,2)</f>
        <v>0</v>
      </c>
      <c r="H315" s="233">
        <v>30.5</v>
      </c>
      <c r="I315" s="234">
        <f>ROUND(E315*H315,2)</f>
        <v>6701.95</v>
      </c>
      <c r="J315" s="233">
        <v>0</v>
      </c>
      <c r="K315" s="234">
        <f>ROUND(E315*J315,2)</f>
        <v>0</v>
      </c>
      <c r="L315" s="234">
        <v>21</v>
      </c>
      <c r="M315" s="234">
        <f>G315*(1+L315/100)</f>
        <v>0</v>
      </c>
      <c r="N315" s="232">
        <v>2.9999999999999997E-4</v>
      </c>
      <c r="O315" s="232">
        <f>ROUND(E315*N315,2)</f>
        <v>7.0000000000000007E-2</v>
      </c>
      <c r="P315" s="232">
        <v>0</v>
      </c>
      <c r="Q315" s="232">
        <f>ROUND(E315*P315,2)</f>
        <v>0</v>
      </c>
      <c r="R315" s="234" t="s">
        <v>193</v>
      </c>
      <c r="S315" s="234" t="s">
        <v>108</v>
      </c>
      <c r="T315" s="235" t="s">
        <v>108</v>
      </c>
      <c r="U315" s="236">
        <v>0</v>
      </c>
      <c r="V315" s="236">
        <f>ROUND(E315*U315,2)</f>
        <v>0</v>
      </c>
      <c r="W315" s="236"/>
      <c r="X315" s="236" t="s">
        <v>194</v>
      </c>
      <c r="Y315" s="236" t="s">
        <v>110</v>
      </c>
      <c r="Z315" s="237"/>
      <c r="AA315" s="237"/>
      <c r="AB315" s="237"/>
      <c r="AC315" s="237"/>
      <c r="AD315" s="237"/>
      <c r="AE315" s="237"/>
      <c r="AF315" s="237"/>
      <c r="AG315" s="237" t="s">
        <v>195</v>
      </c>
      <c r="AH315" s="237"/>
      <c r="AI315" s="237"/>
      <c r="AJ315" s="237"/>
      <c r="AK315" s="237"/>
      <c r="AL315" s="237"/>
      <c r="AM315" s="237"/>
      <c r="AN315" s="237"/>
      <c r="AO315" s="237"/>
      <c r="AP315" s="237"/>
      <c r="AQ315" s="237"/>
      <c r="AR315" s="237"/>
      <c r="AS315" s="237"/>
      <c r="AT315" s="237"/>
      <c r="AU315" s="237"/>
      <c r="AV315" s="237"/>
      <c r="AW315" s="237"/>
      <c r="AX315" s="237"/>
      <c r="AY315" s="237"/>
      <c r="AZ315" s="237"/>
      <c r="BA315" s="237"/>
      <c r="BB315" s="237"/>
      <c r="BC315" s="237"/>
      <c r="BD315" s="237"/>
      <c r="BE315" s="237"/>
      <c r="BF315" s="237"/>
      <c r="BG315" s="237"/>
      <c r="BH315" s="237"/>
    </row>
    <row r="316" spans="1:60" outlineLevel="2" x14ac:dyDescent="0.35">
      <c r="A316" s="238"/>
      <c r="B316" s="239"/>
      <c r="C316" s="241" t="s">
        <v>907</v>
      </c>
      <c r="D316" s="242"/>
      <c r="E316" s="243">
        <v>219.73611</v>
      </c>
      <c r="F316" s="410"/>
      <c r="G316" s="236"/>
      <c r="H316" s="236"/>
      <c r="I316" s="236"/>
      <c r="J316" s="236"/>
      <c r="K316" s="236"/>
      <c r="L316" s="236"/>
      <c r="M316" s="236"/>
      <c r="N316" s="240"/>
      <c r="O316" s="240"/>
      <c r="P316" s="240"/>
      <c r="Q316" s="240"/>
      <c r="R316" s="236"/>
      <c r="S316" s="236"/>
      <c r="T316" s="236"/>
      <c r="U316" s="236"/>
      <c r="V316" s="236"/>
      <c r="W316" s="236"/>
      <c r="X316" s="236"/>
      <c r="Y316" s="236"/>
      <c r="Z316" s="237"/>
      <c r="AA316" s="237"/>
      <c r="AB316" s="237"/>
      <c r="AC316" s="237"/>
      <c r="AD316" s="237"/>
      <c r="AE316" s="237"/>
      <c r="AF316" s="237"/>
      <c r="AG316" s="237" t="s">
        <v>123</v>
      </c>
      <c r="AH316" s="237">
        <v>0</v>
      </c>
      <c r="AI316" s="237"/>
      <c r="AJ316" s="237"/>
      <c r="AK316" s="237"/>
      <c r="AL316" s="237"/>
      <c r="AM316" s="237"/>
      <c r="AN316" s="237"/>
      <c r="AO316" s="237"/>
      <c r="AP316" s="237"/>
      <c r="AQ316" s="237"/>
      <c r="AR316" s="237"/>
      <c r="AS316" s="237"/>
      <c r="AT316" s="237"/>
      <c r="AU316" s="237"/>
      <c r="AV316" s="237"/>
      <c r="AW316" s="237"/>
      <c r="AX316" s="237"/>
      <c r="AY316" s="237"/>
      <c r="AZ316" s="237"/>
      <c r="BA316" s="237"/>
      <c r="BB316" s="237"/>
      <c r="BC316" s="237"/>
      <c r="BD316" s="237"/>
      <c r="BE316" s="237"/>
      <c r="BF316" s="237"/>
      <c r="BG316" s="237"/>
      <c r="BH316" s="237"/>
    </row>
    <row r="317" spans="1:60" ht="20.25" outlineLevel="1" x14ac:dyDescent="0.35">
      <c r="A317" s="228">
        <v>95</v>
      </c>
      <c r="B317" s="229" t="s">
        <v>580</v>
      </c>
      <c r="C317" s="230" t="s">
        <v>581</v>
      </c>
      <c r="D317" s="231" t="s">
        <v>132</v>
      </c>
      <c r="E317" s="232">
        <v>395.67</v>
      </c>
      <c r="F317" s="233"/>
      <c r="G317" s="234">
        <f>ROUND(E317*F317,2)</f>
        <v>0</v>
      </c>
      <c r="H317" s="233">
        <v>16</v>
      </c>
      <c r="I317" s="234">
        <f>ROUND(E317*H317,2)</f>
        <v>6330.72</v>
      </c>
      <c r="J317" s="233">
        <v>0</v>
      </c>
      <c r="K317" s="234">
        <f>ROUND(E317*J317,2)</f>
        <v>0</v>
      </c>
      <c r="L317" s="234">
        <v>21</v>
      </c>
      <c r="M317" s="234">
        <f>G317*(1+L317/100)</f>
        <v>0</v>
      </c>
      <c r="N317" s="232">
        <v>2.9999999999999997E-4</v>
      </c>
      <c r="O317" s="232">
        <f>ROUND(E317*N317,2)</f>
        <v>0.12</v>
      </c>
      <c r="P317" s="232">
        <v>0</v>
      </c>
      <c r="Q317" s="232">
        <f>ROUND(E317*P317,2)</f>
        <v>0</v>
      </c>
      <c r="R317" s="234" t="s">
        <v>193</v>
      </c>
      <c r="S317" s="234" t="s">
        <v>108</v>
      </c>
      <c r="T317" s="235" t="s">
        <v>108</v>
      </c>
      <c r="U317" s="236">
        <v>0</v>
      </c>
      <c r="V317" s="236">
        <f>ROUND(E317*U317,2)</f>
        <v>0</v>
      </c>
      <c r="W317" s="236"/>
      <c r="X317" s="236" t="s">
        <v>194</v>
      </c>
      <c r="Y317" s="236" t="s">
        <v>110</v>
      </c>
      <c r="Z317" s="237"/>
      <c r="AA317" s="237"/>
      <c r="AB317" s="237"/>
      <c r="AC317" s="237"/>
      <c r="AD317" s="237"/>
      <c r="AE317" s="237"/>
      <c r="AF317" s="237"/>
      <c r="AG317" s="237" t="s">
        <v>195</v>
      </c>
      <c r="AH317" s="237"/>
      <c r="AI317" s="237"/>
      <c r="AJ317" s="237"/>
      <c r="AK317" s="237"/>
      <c r="AL317" s="237"/>
      <c r="AM317" s="237"/>
      <c r="AN317" s="237"/>
      <c r="AO317" s="237"/>
      <c r="AP317" s="237"/>
      <c r="AQ317" s="237"/>
      <c r="AR317" s="237"/>
      <c r="AS317" s="237"/>
      <c r="AT317" s="237"/>
      <c r="AU317" s="237"/>
      <c r="AV317" s="237"/>
      <c r="AW317" s="237"/>
      <c r="AX317" s="237"/>
      <c r="AY317" s="237"/>
      <c r="AZ317" s="237"/>
      <c r="BA317" s="237"/>
      <c r="BB317" s="237"/>
      <c r="BC317" s="237"/>
      <c r="BD317" s="237"/>
      <c r="BE317" s="237"/>
      <c r="BF317" s="237"/>
      <c r="BG317" s="237"/>
      <c r="BH317" s="237"/>
    </row>
    <row r="318" spans="1:60" outlineLevel="2" x14ac:dyDescent="0.35">
      <c r="A318" s="238"/>
      <c r="B318" s="239"/>
      <c r="C318" s="241" t="s">
        <v>1310</v>
      </c>
      <c r="D318" s="242"/>
      <c r="E318" s="243">
        <v>395.67</v>
      </c>
      <c r="F318" s="410"/>
      <c r="G318" s="236"/>
      <c r="H318" s="236"/>
      <c r="I318" s="236"/>
      <c r="J318" s="236"/>
      <c r="K318" s="236"/>
      <c r="L318" s="236"/>
      <c r="M318" s="236"/>
      <c r="N318" s="240"/>
      <c r="O318" s="240"/>
      <c r="P318" s="240"/>
      <c r="Q318" s="240"/>
      <c r="R318" s="236"/>
      <c r="S318" s="236"/>
      <c r="T318" s="236"/>
      <c r="U318" s="236"/>
      <c r="V318" s="236"/>
      <c r="W318" s="236"/>
      <c r="X318" s="236"/>
      <c r="Y318" s="236"/>
      <c r="Z318" s="237"/>
      <c r="AA318" s="237"/>
      <c r="AB318" s="237"/>
      <c r="AC318" s="237"/>
      <c r="AD318" s="237"/>
      <c r="AE318" s="237"/>
      <c r="AF318" s="237"/>
      <c r="AG318" s="237" t="s">
        <v>123</v>
      </c>
      <c r="AH318" s="237">
        <v>0</v>
      </c>
      <c r="AI318" s="237"/>
      <c r="AJ318" s="237"/>
      <c r="AK318" s="237"/>
      <c r="AL318" s="237"/>
      <c r="AM318" s="237"/>
      <c r="AN318" s="237"/>
      <c r="AO318" s="237"/>
      <c r="AP318" s="237"/>
      <c r="AQ318" s="237"/>
      <c r="AR318" s="237"/>
      <c r="AS318" s="237"/>
      <c r="AT318" s="237"/>
      <c r="AU318" s="237"/>
      <c r="AV318" s="237"/>
      <c r="AW318" s="237"/>
      <c r="AX318" s="237"/>
      <c r="AY318" s="237"/>
      <c r="AZ318" s="237"/>
      <c r="BA318" s="237"/>
      <c r="BB318" s="237"/>
      <c r="BC318" s="237"/>
      <c r="BD318" s="237"/>
      <c r="BE318" s="237"/>
      <c r="BF318" s="237"/>
      <c r="BG318" s="237"/>
      <c r="BH318" s="237"/>
    </row>
    <row r="319" spans="1:60" outlineLevel="1" x14ac:dyDescent="0.35">
      <c r="A319" s="228">
        <v>96</v>
      </c>
      <c r="B319" s="229" t="s">
        <v>582</v>
      </c>
      <c r="C319" s="230" t="s">
        <v>583</v>
      </c>
      <c r="D319" s="231" t="s">
        <v>126</v>
      </c>
      <c r="E319" s="232">
        <v>0.22258</v>
      </c>
      <c r="F319" s="233"/>
      <c r="G319" s="234">
        <f>ROUND(E319*F319,2)</f>
        <v>0</v>
      </c>
      <c r="H319" s="233">
        <v>0</v>
      </c>
      <c r="I319" s="234">
        <f>ROUND(E319*H319,2)</f>
        <v>0</v>
      </c>
      <c r="J319" s="233">
        <v>1308</v>
      </c>
      <c r="K319" s="234">
        <f>ROUND(E319*J319,2)</f>
        <v>291.13</v>
      </c>
      <c r="L319" s="234">
        <v>21</v>
      </c>
      <c r="M319" s="234">
        <f>G319*(1+L319/100)</f>
        <v>0</v>
      </c>
      <c r="N319" s="232">
        <v>0</v>
      </c>
      <c r="O319" s="232">
        <f>ROUND(E319*N319,2)</f>
        <v>0</v>
      </c>
      <c r="P319" s="232">
        <v>0</v>
      </c>
      <c r="Q319" s="232">
        <f>ROUND(E319*P319,2)</f>
        <v>0</v>
      </c>
      <c r="R319" s="234" t="s">
        <v>162</v>
      </c>
      <c r="S319" s="234" t="s">
        <v>108</v>
      </c>
      <c r="T319" s="235" t="s">
        <v>108</v>
      </c>
      <c r="U319" s="236">
        <v>6.3920000000000003</v>
      </c>
      <c r="V319" s="236">
        <f>ROUND(E319*U319,2)</f>
        <v>1.42</v>
      </c>
      <c r="W319" s="236"/>
      <c r="X319" s="236" t="s">
        <v>177</v>
      </c>
      <c r="Y319" s="236" t="s">
        <v>110</v>
      </c>
      <c r="Z319" s="237"/>
      <c r="AA319" s="237"/>
      <c r="AB319" s="237"/>
      <c r="AC319" s="237"/>
      <c r="AD319" s="237"/>
      <c r="AE319" s="237"/>
      <c r="AF319" s="237"/>
      <c r="AG319" s="237" t="s">
        <v>178</v>
      </c>
      <c r="AH319" s="237"/>
      <c r="AI319" s="237"/>
      <c r="AJ319" s="237"/>
      <c r="AK319" s="237"/>
      <c r="AL319" s="237"/>
      <c r="AM319" s="237"/>
      <c r="AN319" s="237"/>
      <c r="AO319" s="237"/>
      <c r="AP319" s="237"/>
      <c r="AQ319" s="237"/>
      <c r="AR319" s="237"/>
      <c r="AS319" s="237"/>
      <c r="AT319" s="237"/>
      <c r="AU319" s="237"/>
      <c r="AV319" s="237"/>
      <c r="AW319" s="237"/>
      <c r="AX319" s="237"/>
      <c r="AY319" s="237"/>
      <c r="AZ319" s="237"/>
      <c r="BA319" s="237"/>
      <c r="BB319" s="237"/>
      <c r="BC319" s="237"/>
      <c r="BD319" s="237"/>
      <c r="BE319" s="237"/>
      <c r="BF319" s="237"/>
      <c r="BG319" s="237"/>
      <c r="BH319" s="237"/>
    </row>
    <row r="320" spans="1:60" ht="12.75" customHeight="1" outlineLevel="2" x14ac:dyDescent="0.35">
      <c r="A320" s="238"/>
      <c r="B320" s="239"/>
      <c r="C320" s="393" t="s">
        <v>584</v>
      </c>
      <c r="D320" s="393"/>
      <c r="E320" s="393"/>
      <c r="F320" s="409"/>
      <c r="G320" s="393"/>
      <c r="H320" s="236"/>
      <c r="I320" s="236"/>
      <c r="J320" s="236"/>
      <c r="K320" s="236"/>
      <c r="L320" s="236"/>
      <c r="M320" s="236"/>
      <c r="N320" s="240"/>
      <c r="O320" s="240"/>
      <c r="P320" s="240"/>
      <c r="Q320" s="240"/>
      <c r="R320" s="236"/>
      <c r="S320" s="236"/>
      <c r="T320" s="236"/>
      <c r="U320" s="236"/>
      <c r="V320" s="236"/>
      <c r="W320" s="236"/>
      <c r="X320" s="236"/>
      <c r="Y320" s="236"/>
      <c r="Z320" s="237"/>
      <c r="AA320" s="237"/>
      <c r="AB320" s="237"/>
      <c r="AC320" s="237"/>
      <c r="AD320" s="237"/>
      <c r="AE320" s="237"/>
      <c r="AF320" s="237"/>
      <c r="AG320" s="237" t="s">
        <v>112</v>
      </c>
      <c r="AH320" s="237"/>
      <c r="AI320" s="237"/>
      <c r="AJ320" s="237"/>
      <c r="AK320" s="237"/>
      <c r="AL320" s="237"/>
      <c r="AM320" s="237"/>
      <c r="AN320" s="237"/>
      <c r="AO320" s="237"/>
      <c r="AP320" s="237"/>
      <c r="AQ320" s="237"/>
      <c r="AR320" s="237"/>
      <c r="AS320" s="237"/>
      <c r="AT320" s="237"/>
      <c r="AU320" s="237"/>
      <c r="AV320" s="237"/>
      <c r="AW320" s="237"/>
      <c r="AX320" s="237"/>
      <c r="AY320" s="237"/>
      <c r="AZ320" s="237"/>
      <c r="BA320" s="237"/>
      <c r="BB320" s="237"/>
      <c r="BC320" s="237"/>
      <c r="BD320" s="237"/>
      <c r="BE320" s="237"/>
      <c r="BF320" s="237"/>
      <c r="BG320" s="237"/>
      <c r="BH320" s="237"/>
    </row>
    <row r="321" spans="1:60" ht="13.15" x14ac:dyDescent="0.35">
      <c r="A321" s="252" t="s">
        <v>104</v>
      </c>
      <c r="B321" s="221" t="s">
        <v>47</v>
      </c>
      <c r="C321" s="222" t="s">
        <v>48</v>
      </c>
      <c r="D321" s="223"/>
      <c r="E321" s="224"/>
      <c r="F321" s="408"/>
      <c r="G321" s="225">
        <f>SUMIF(AG322:AG362,"&lt;&gt;NOR",G322:G362)</f>
        <v>0</v>
      </c>
      <c r="H321" s="225"/>
      <c r="I321" s="225">
        <f>SUM(I322:I362)</f>
        <v>2112048.98</v>
      </c>
      <c r="J321" s="225"/>
      <c r="K321" s="225">
        <f>SUM(K322:K362)</f>
        <v>794216.12999999989</v>
      </c>
      <c r="L321" s="225"/>
      <c r="M321" s="225">
        <f>SUM(M322:M362)</f>
        <v>0</v>
      </c>
      <c r="N321" s="224"/>
      <c r="O321" s="224">
        <f>SUM(O322:O362)</f>
        <v>308.2</v>
      </c>
      <c r="P321" s="224"/>
      <c r="Q321" s="224">
        <f>SUM(Q322:Q362)</f>
        <v>0</v>
      </c>
      <c r="R321" s="225"/>
      <c r="S321" s="225"/>
      <c r="T321" s="226"/>
      <c r="U321" s="227"/>
      <c r="V321" s="227">
        <f>SUM(V322:V362)</f>
        <v>1396.2599999999998</v>
      </c>
      <c r="W321" s="227"/>
      <c r="X321" s="227"/>
      <c r="Y321" s="227"/>
      <c r="AG321" t="s">
        <v>105</v>
      </c>
    </row>
    <row r="322" spans="1:60" outlineLevel="1" x14ac:dyDescent="0.35">
      <c r="A322" s="228">
        <v>97</v>
      </c>
      <c r="B322" s="229" t="s">
        <v>908</v>
      </c>
      <c r="C322" s="230" t="s">
        <v>909</v>
      </c>
      <c r="D322" s="231" t="s">
        <v>132</v>
      </c>
      <c r="E322" s="232">
        <v>731.62</v>
      </c>
      <c r="F322" s="233"/>
      <c r="G322" s="234">
        <f>ROUND(E322*F322,2)</f>
        <v>0</v>
      </c>
      <c r="H322" s="233">
        <v>0</v>
      </c>
      <c r="I322" s="234">
        <f>ROUND(E322*H322,2)</f>
        <v>0</v>
      </c>
      <c r="J322" s="233">
        <v>57.9</v>
      </c>
      <c r="K322" s="234">
        <f>ROUND(E322*J322,2)</f>
        <v>42360.800000000003</v>
      </c>
      <c r="L322" s="234">
        <v>21</v>
      </c>
      <c r="M322" s="234">
        <f>G322*(1+L322/100)</f>
        <v>0</v>
      </c>
      <c r="N322" s="232">
        <v>0</v>
      </c>
      <c r="O322" s="232">
        <f>ROUND(E322*N322,2)</f>
        <v>0</v>
      </c>
      <c r="P322" s="232">
        <v>0</v>
      </c>
      <c r="Q322" s="232">
        <f>ROUND(E322*P322,2)</f>
        <v>0</v>
      </c>
      <c r="R322" s="234" t="s">
        <v>107</v>
      </c>
      <c r="S322" s="234" t="s">
        <v>108</v>
      </c>
      <c r="T322" s="235" t="s">
        <v>108</v>
      </c>
      <c r="U322" s="236">
        <v>0.13</v>
      </c>
      <c r="V322" s="236">
        <f>ROUND(E322*U322,2)</f>
        <v>95.11</v>
      </c>
      <c r="W322" s="236"/>
      <c r="X322" s="236" t="s">
        <v>109</v>
      </c>
      <c r="Y322" s="236" t="s">
        <v>110</v>
      </c>
      <c r="Z322" s="237"/>
      <c r="AA322" s="237"/>
      <c r="AB322" s="237"/>
      <c r="AC322" s="237"/>
      <c r="AD322" s="237"/>
      <c r="AE322" s="237"/>
      <c r="AF322" s="237"/>
      <c r="AG322" s="237" t="s">
        <v>111</v>
      </c>
      <c r="AH322" s="237"/>
      <c r="AI322" s="237"/>
      <c r="AJ322" s="237"/>
      <c r="AK322" s="237"/>
      <c r="AL322" s="237"/>
      <c r="AM322" s="237"/>
      <c r="AN322" s="237"/>
      <c r="AO322" s="237"/>
      <c r="AP322" s="237"/>
      <c r="AQ322" s="237"/>
      <c r="AR322" s="237"/>
      <c r="AS322" s="237"/>
      <c r="AT322" s="237"/>
      <c r="AU322" s="237"/>
      <c r="AV322" s="237"/>
      <c r="AW322" s="237"/>
      <c r="AX322" s="237"/>
      <c r="AY322" s="237"/>
      <c r="AZ322" s="237"/>
      <c r="BA322" s="237"/>
      <c r="BB322" s="237"/>
      <c r="BC322" s="237"/>
      <c r="BD322" s="237"/>
      <c r="BE322" s="237"/>
      <c r="BF322" s="237"/>
      <c r="BG322" s="237"/>
      <c r="BH322" s="237"/>
    </row>
    <row r="323" spans="1:60" ht="20.25" outlineLevel="2" x14ac:dyDescent="0.35">
      <c r="A323" s="238"/>
      <c r="B323" s="239"/>
      <c r="C323" s="393" t="s">
        <v>910</v>
      </c>
      <c r="D323" s="393"/>
      <c r="E323" s="393"/>
      <c r="F323" s="409"/>
      <c r="G323" s="393"/>
      <c r="H323" s="236"/>
      <c r="I323" s="236"/>
      <c r="J323" s="236"/>
      <c r="K323" s="236"/>
      <c r="L323" s="236"/>
      <c r="M323" s="236"/>
      <c r="N323" s="240"/>
      <c r="O323" s="240"/>
      <c r="P323" s="240"/>
      <c r="Q323" s="240"/>
      <c r="R323" s="236"/>
      <c r="S323" s="236"/>
      <c r="T323" s="236"/>
      <c r="U323" s="236"/>
      <c r="V323" s="236"/>
      <c r="W323" s="236"/>
      <c r="X323" s="236"/>
      <c r="Y323" s="236"/>
      <c r="Z323" s="237"/>
      <c r="AA323" s="237"/>
      <c r="AB323" s="237"/>
      <c r="AC323" s="237"/>
      <c r="AD323" s="237"/>
      <c r="AE323" s="237"/>
      <c r="AF323" s="237"/>
      <c r="AG323" s="237" t="s">
        <v>112</v>
      </c>
      <c r="AH323" s="237"/>
      <c r="AI323" s="237"/>
      <c r="AJ323" s="237"/>
      <c r="AK323" s="237"/>
      <c r="AL323" s="237"/>
      <c r="AM323" s="237"/>
      <c r="AN323" s="237"/>
      <c r="AO323" s="237"/>
      <c r="AP323" s="237"/>
      <c r="AQ323" s="237"/>
      <c r="AR323" s="237"/>
      <c r="AS323" s="237"/>
      <c r="AT323" s="237"/>
      <c r="AU323" s="237"/>
      <c r="AV323" s="237"/>
      <c r="AW323" s="237"/>
      <c r="AX323" s="237"/>
      <c r="AY323" s="237"/>
      <c r="AZ323" s="237"/>
      <c r="BA323" s="253" t="str">
        <f>C323</f>
        <v>s případným nutným přemístěním hromad nebo dočasných skládek na místo potřeby ze vzdálenosti do 30 m, v rovině nebo ve svahu do 1 : 5,</v>
      </c>
      <c r="BB323" s="237"/>
      <c r="BC323" s="237"/>
      <c r="BD323" s="237"/>
      <c r="BE323" s="237"/>
      <c r="BF323" s="237"/>
      <c r="BG323" s="237"/>
      <c r="BH323" s="237"/>
    </row>
    <row r="324" spans="1:60" outlineLevel="2" x14ac:dyDescent="0.35">
      <c r="A324" s="238"/>
      <c r="B324" s="239"/>
      <c r="C324" s="241" t="s">
        <v>1311</v>
      </c>
      <c r="D324" s="242"/>
      <c r="E324" s="243">
        <v>731.62</v>
      </c>
      <c r="F324" s="410"/>
      <c r="G324" s="236"/>
      <c r="H324" s="236"/>
      <c r="I324" s="236"/>
      <c r="J324" s="236"/>
      <c r="K324" s="236"/>
      <c r="L324" s="236"/>
      <c r="M324" s="236"/>
      <c r="N324" s="240"/>
      <c r="O324" s="240"/>
      <c r="P324" s="240"/>
      <c r="Q324" s="240"/>
      <c r="R324" s="236"/>
      <c r="S324" s="236"/>
      <c r="T324" s="236"/>
      <c r="U324" s="236"/>
      <c r="V324" s="236"/>
      <c r="W324" s="236"/>
      <c r="X324" s="236"/>
      <c r="Y324" s="236"/>
      <c r="Z324" s="237"/>
      <c r="AA324" s="237"/>
      <c r="AB324" s="237"/>
      <c r="AC324" s="237"/>
      <c r="AD324" s="237"/>
      <c r="AE324" s="237"/>
      <c r="AF324" s="237"/>
      <c r="AG324" s="237" t="s">
        <v>123</v>
      </c>
      <c r="AH324" s="237">
        <v>0</v>
      </c>
      <c r="AI324" s="237"/>
      <c r="AJ324" s="237"/>
      <c r="AK324" s="237"/>
      <c r="AL324" s="237"/>
      <c r="AM324" s="237"/>
      <c r="AN324" s="237"/>
      <c r="AO324" s="237"/>
      <c r="AP324" s="237"/>
      <c r="AQ324" s="237"/>
      <c r="AR324" s="237"/>
      <c r="AS324" s="237"/>
      <c r="AT324" s="237"/>
      <c r="AU324" s="237"/>
      <c r="AV324" s="237"/>
      <c r="AW324" s="237"/>
      <c r="AX324" s="237"/>
      <c r="AY324" s="237"/>
      <c r="AZ324" s="237"/>
      <c r="BA324" s="237"/>
      <c r="BB324" s="237"/>
      <c r="BC324" s="237"/>
      <c r="BD324" s="237"/>
      <c r="BE324" s="237"/>
      <c r="BF324" s="237"/>
      <c r="BG324" s="237"/>
      <c r="BH324" s="237"/>
    </row>
    <row r="325" spans="1:60" outlineLevel="1" x14ac:dyDescent="0.35">
      <c r="A325" s="228">
        <v>98</v>
      </c>
      <c r="B325" s="229" t="s">
        <v>911</v>
      </c>
      <c r="C325" s="230" t="s">
        <v>912</v>
      </c>
      <c r="D325" s="231" t="s">
        <v>106</v>
      </c>
      <c r="E325" s="232">
        <v>15.834</v>
      </c>
      <c r="F325" s="233"/>
      <c r="G325" s="234">
        <f>ROUND(E325*F325,2)</f>
        <v>0</v>
      </c>
      <c r="H325" s="233">
        <v>6873.38</v>
      </c>
      <c r="I325" s="234">
        <f>ROUND(E325*H325,2)</f>
        <v>108833.1</v>
      </c>
      <c r="J325" s="233">
        <v>836.62</v>
      </c>
      <c r="K325" s="234">
        <f>ROUND(E325*J325,2)</f>
        <v>13247.04</v>
      </c>
      <c r="L325" s="234">
        <v>21</v>
      </c>
      <c r="M325" s="234">
        <f>G325*(1+L325/100)</f>
        <v>0</v>
      </c>
      <c r="N325" s="232">
        <v>1.6</v>
      </c>
      <c r="O325" s="232">
        <f>ROUND(E325*N325,2)</f>
        <v>25.33</v>
      </c>
      <c r="P325" s="232">
        <v>0</v>
      </c>
      <c r="Q325" s="232">
        <f>ROUND(E325*P325,2)</f>
        <v>0</v>
      </c>
      <c r="R325" s="234" t="s">
        <v>121</v>
      </c>
      <c r="S325" s="234" t="s">
        <v>108</v>
      </c>
      <c r="T325" s="235" t="s">
        <v>108</v>
      </c>
      <c r="U325" s="236">
        <v>1.8360000000000001</v>
      </c>
      <c r="V325" s="236">
        <f>ROUND(E325*U325,2)</f>
        <v>29.07</v>
      </c>
      <c r="W325" s="236"/>
      <c r="X325" s="236" t="s">
        <v>109</v>
      </c>
      <c r="Y325" s="236" t="s">
        <v>110</v>
      </c>
      <c r="Z325" s="237"/>
      <c r="AA325" s="237"/>
      <c r="AB325" s="237"/>
      <c r="AC325" s="237"/>
      <c r="AD325" s="237"/>
      <c r="AE325" s="237"/>
      <c r="AF325" s="237"/>
      <c r="AG325" s="237" t="s">
        <v>111</v>
      </c>
      <c r="AH325" s="237"/>
      <c r="AI325" s="237"/>
      <c r="AJ325" s="237"/>
      <c r="AK325" s="237"/>
      <c r="AL325" s="237"/>
      <c r="AM325" s="237"/>
      <c r="AN325" s="237"/>
      <c r="AO325" s="237"/>
      <c r="AP325" s="237"/>
      <c r="AQ325" s="237"/>
      <c r="AR325" s="237"/>
      <c r="AS325" s="237"/>
      <c r="AT325" s="237"/>
      <c r="AU325" s="237"/>
      <c r="AV325" s="237"/>
      <c r="AW325" s="237"/>
      <c r="AX325" s="237"/>
      <c r="AY325" s="237"/>
      <c r="AZ325" s="237"/>
      <c r="BA325" s="237"/>
      <c r="BB325" s="237"/>
      <c r="BC325" s="237"/>
      <c r="BD325" s="237"/>
      <c r="BE325" s="237"/>
      <c r="BF325" s="237"/>
      <c r="BG325" s="237"/>
      <c r="BH325" s="237"/>
    </row>
    <row r="326" spans="1:60" ht="12.75" customHeight="1" outlineLevel="2" x14ac:dyDescent="0.35">
      <c r="A326" s="238"/>
      <c r="B326" s="239"/>
      <c r="C326" s="393" t="s">
        <v>913</v>
      </c>
      <c r="D326" s="393"/>
      <c r="E326" s="393"/>
      <c r="F326" s="409"/>
      <c r="G326" s="393"/>
      <c r="H326" s="236"/>
      <c r="I326" s="236"/>
      <c r="J326" s="236"/>
      <c r="K326" s="236"/>
      <c r="L326" s="236"/>
      <c r="M326" s="236"/>
      <c r="N326" s="240"/>
      <c r="O326" s="240"/>
      <c r="P326" s="240"/>
      <c r="Q326" s="240"/>
      <c r="R326" s="236"/>
      <c r="S326" s="236"/>
      <c r="T326" s="236"/>
      <c r="U326" s="236"/>
      <c r="V326" s="236"/>
      <c r="W326" s="236"/>
      <c r="X326" s="236"/>
      <c r="Y326" s="236"/>
      <c r="Z326" s="237"/>
      <c r="AA326" s="237"/>
      <c r="AB326" s="237"/>
      <c r="AC326" s="237"/>
      <c r="AD326" s="237"/>
      <c r="AE326" s="237"/>
      <c r="AF326" s="237"/>
      <c r="AG326" s="237" t="s">
        <v>112</v>
      </c>
      <c r="AH326" s="237"/>
      <c r="AI326" s="237"/>
      <c r="AJ326" s="237"/>
      <c r="AK326" s="237"/>
      <c r="AL326" s="237"/>
      <c r="AM326" s="237"/>
      <c r="AN326" s="237"/>
      <c r="AO326" s="237"/>
      <c r="AP326" s="237"/>
      <c r="AQ326" s="237"/>
      <c r="AR326" s="237"/>
      <c r="AS326" s="237"/>
      <c r="AT326" s="237"/>
      <c r="AU326" s="237"/>
      <c r="AV326" s="237"/>
      <c r="AW326" s="237"/>
      <c r="AX326" s="237"/>
      <c r="AY326" s="237"/>
      <c r="AZ326" s="237"/>
      <c r="BA326" s="253" t="str">
        <f>C326</f>
        <v>pod mazaniny a dlažby, popř. na plochých střechách, vodorovný nebo ve spádu, s udusáním a urovnáním povrchu,</v>
      </c>
      <c r="BB326" s="237"/>
      <c r="BC326" s="237"/>
      <c r="BD326" s="237"/>
      <c r="BE326" s="237"/>
      <c r="BF326" s="237"/>
      <c r="BG326" s="237"/>
      <c r="BH326" s="237"/>
    </row>
    <row r="327" spans="1:60" outlineLevel="2" x14ac:dyDescent="0.35">
      <c r="A327" s="238"/>
      <c r="B327" s="239"/>
      <c r="C327" s="241" t="s">
        <v>1312</v>
      </c>
      <c r="D327" s="242"/>
      <c r="E327" s="243">
        <v>15.834</v>
      </c>
      <c r="F327" s="410"/>
      <c r="G327" s="236"/>
      <c r="H327" s="236"/>
      <c r="I327" s="236"/>
      <c r="J327" s="236"/>
      <c r="K327" s="236"/>
      <c r="L327" s="236"/>
      <c r="M327" s="236"/>
      <c r="N327" s="240"/>
      <c r="O327" s="240"/>
      <c r="P327" s="240"/>
      <c r="Q327" s="240"/>
      <c r="R327" s="236"/>
      <c r="S327" s="236"/>
      <c r="T327" s="236"/>
      <c r="U327" s="236"/>
      <c r="V327" s="236"/>
      <c r="W327" s="236"/>
      <c r="X327" s="236"/>
      <c r="Y327" s="236"/>
      <c r="Z327" s="237"/>
      <c r="AA327" s="237"/>
      <c r="AB327" s="237"/>
      <c r="AC327" s="237"/>
      <c r="AD327" s="237"/>
      <c r="AE327" s="237"/>
      <c r="AF327" s="237"/>
      <c r="AG327" s="237" t="s">
        <v>123</v>
      </c>
      <c r="AH327" s="237">
        <v>0</v>
      </c>
      <c r="AI327" s="237"/>
      <c r="AJ327" s="237"/>
      <c r="AK327" s="237"/>
      <c r="AL327" s="237"/>
      <c r="AM327" s="237"/>
      <c r="AN327" s="237"/>
      <c r="AO327" s="237"/>
      <c r="AP327" s="237"/>
      <c r="AQ327" s="237"/>
      <c r="AR327" s="237"/>
      <c r="AS327" s="237"/>
      <c r="AT327" s="237"/>
      <c r="AU327" s="237"/>
      <c r="AV327" s="237"/>
      <c r="AW327" s="237"/>
      <c r="AX327" s="237"/>
      <c r="AY327" s="237"/>
      <c r="AZ327" s="237"/>
      <c r="BA327" s="237"/>
      <c r="BB327" s="237"/>
      <c r="BC327" s="237"/>
      <c r="BD327" s="237"/>
      <c r="BE327" s="237"/>
      <c r="BF327" s="237"/>
      <c r="BG327" s="237"/>
      <c r="BH327" s="237"/>
    </row>
    <row r="328" spans="1:60" outlineLevel="1" x14ac:dyDescent="0.35">
      <c r="A328" s="228">
        <v>99</v>
      </c>
      <c r="B328" s="229" t="s">
        <v>914</v>
      </c>
      <c r="C328" s="230" t="s">
        <v>915</v>
      </c>
      <c r="D328" s="231" t="s">
        <v>132</v>
      </c>
      <c r="E328" s="232">
        <v>1576.37</v>
      </c>
      <c r="F328" s="233"/>
      <c r="G328" s="234">
        <f>ROUND(E328*F328,2)</f>
        <v>0</v>
      </c>
      <c r="H328" s="233">
        <v>6.65</v>
      </c>
      <c r="I328" s="234">
        <f>ROUND(E328*H328,2)</f>
        <v>10482.86</v>
      </c>
      <c r="J328" s="233">
        <v>66.349999999999994</v>
      </c>
      <c r="K328" s="234">
        <f>ROUND(E328*J328,2)</f>
        <v>104592.15</v>
      </c>
      <c r="L328" s="234">
        <v>21</v>
      </c>
      <c r="M328" s="234">
        <f>G328*(1+L328/100)</f>
        <v>0</v>
      </c>
      <c r="N328" s="232">
        <v>3.0000000000000001E-5</v>
      </c>
      <c r="O328" s="232">
        <f>ROUND(E328*N328,2)</f>
        <v>0.05</v>
      </c>
      <c r="P328" s="232">
        <v>0</v>
      </c>
      <c r="Q328" s="232">
        <f>ROUND(E328*P328,2)</f>
        <v>0</v>
      </c>
      <c r="R328" s="234" t="s">
        <v>162</v>
      </c>
      <c r="S328" s="234" t="s">
        <v>108</v>
      </c>
      <c r="T328" s="235" t="s">
        <v>108</v>
      </c>
      <c r="U328" s="236">
        <v>0.11765</v>
      </c>
      <c r="V328" s="236">
        <f>ROUND(E328*U328,2)</f>
        <v>185.46</v>
      </c>
      <c r="W328" s="236"/>
      <c r="X328" s="236" t="s">
        <v>109</v>
      </c>
      <c r="Y328" s="236" t="s">
        <v>110</v>
      </c>
      <c r="Z328" s="237"/>
      <c r="AA328" s="237"/>
      <c r="AB328" s="237"/>
      <c r="AC328" s="237"/>
      <c r="AD328" s="237"/>
      <c r="AE328" s="237"/>
      <c r="AF328" s="237"/>
      <c r="AG328" s="237" t="s">
        <v>111</v>
      </c>
      <c r="AH328" s="237"/>
      <c r="AI328" s="237"/>
      <c r="AJ328" s="237"/>
      <c r="AK328" s="237"/>
      <c r="AL328" s="237"/>
      <c r="AM328" s="237"/>
      <c r="AN328" s="237"/>
      <c r="AO328" s="237"/>
      <c r="AP328" s="237"/>
      <c r="AQ328" s="237"/>
      <c r="AR328" s="237"/>
      <c r="AS328" s="237"/>
      <c r="AT328" s="237"/>
      <c r="AU328" s="237"/>
      <c r="AV328" s="237"/>
      <c r="AW328" s="237"/>
      <c r="AX328" s="237"/>
      <c r="AY328" s="237"/>
      <c r="AZ328" s="237"/>
      <c r="BA328" s="237"/>
      <c r="BB328" s="237"/>
      <c r="BC328" s="237"/>
      <c r="BD328" s="237"/>
      <c r="BE328" s="237"/>
      <c r="BF328" s="237"/>
      <c r="BG328" s="237"/>
      <c r="BH328" s="237"/>
    </row>
    <row r="329" spans="1:60" outlineLevel="2" x14ac:dyDescent="0.35">
      <c r="A329" s="238"/>
      <c r="B329" s="239"/>
      <c r="C329" s="241" t="s">
        <v>1313</v>
      </c>
      <c r="D329" s="242"/>
      <c r="E329" s="243">
        <v>399.77</v>
      </c>
      <c r="F329" s="410"/>
      <c r="G329" s="236"/>
      <c r="H329" s="236"/>
      <c r="I329" s="236"/>
      <c r="J329" s="236"/>
      <c r="K329" s="236"/>
      <c r="L329" s="236"/>
      <c r="M329" s="236"/>
      <c r="N329" s="240"/>
      <c r="O329" s="240"/>
      <c r="P329" s="240"/>
      <c r="Q329" s="240"/>
      <c r="R329" s="236"/>
      <c r="S329" s="236"/>
      <c r="T329" s="236"/>
      <c r="U329" s="236"/>
      <c r="V329" s="236"/>
      <c r="W329" s="236"/>
      <c r="X329" s="236"/>
      <c r="Y329" s="236"/>
      <c r="Z329" s="237"/>
      <c r="AA329" s="237"/>
      <c r="AB329" s="237"/>
      <c r="AC329" s="237"/>
      <c r="AD329" s="237"/>
      <c r="AE329" s="237"/>
      <c r="AF329" s="237"/>
      <c r="AG329" s="237" t="s">
        <v>123</v>
      </c>
      <c r="AH329" s="237">
        <v>0</v>
      </c>
      <c r="AI329" s="237"/>
      <c r="AJ329" s="237"/>
      <c r="AK329" s="237"/>
      <c r="AL329" s="237"/>
      <c r="AM329" s="237"/>
      <c r="AN329" s="237"/>
      <c r="AO329" s="237"/>
      <c r="AP329" s="237"/>
      <c r="AQ329" s="237"/>
      <c r="AR329" s="237"/>
      <c r="AS329" s="237"/>
      <c r="AT329" s="237"/>
      <c r="AU329" s="237"/>
      <c r="AV329" s="237"/>
      <c r="AW329" s="237"/>
      <c r="AX329" s="237"/>
      <c r="AY329" s="237"/>
      <c r="AZ329" s="237"/>
      <c r="BA329" s="237"/>
      <c r="BB329" s="237"/>
      <c r="BC329" s="237"/>
      <c r="BD329" s="237"/>
      <c r="BE329" s="237"/>
      <c r="BF329" s="237"/>
      <c r="BG329" s="237"/>
      <c r="BH329" s="237"/>
    </row>
    <row r="330" spans="1:60" outlineLevel="3" x14ac:dyDescent="0.35">
      <c r="A330" s="238"/>
      <c r="B330" s="239"/>
      <c r="C330" s="241" t="s">
        <v>1314</v>
      </c>
      <c r="D330" s="242"/>
      <c r="E330" s="243">
        <v>731.62</v>
      </c>
      <c r="F330" s="410"/>
      <c r="G330" s="236"/>
      <c r="H330" s="236"/>
      <c r="I330" s="236"/>
      <c r="J330" s="236"/>
      <c r="K330" s="236"/>
      <c r="L330" s="236"/>
      <c r="M330" s="236"/>
      <c r="N330" s="240"/>
      <c r="O330" s="240"/>
      <c r="P330" s="240"/>
      <c r="Q330" s="240"/>
      <c r="R330" s="236"/>
      <c r="S330" s="236"/>
      <c r="T330" s="236"/>
      <c r="U330" s="236"/>
      <c r="V330" s="236"/>
      <c r="W330" s="236"/>
      <c r="X330" s="236"/>
      <c r="Y330" s="236"/>
      <c r="Z330" s="237"/>
      <c r="AA330" s="237"/>
      <c r="AB330" s="237"/>
      <c r="AC330" s="237"/>
      <c r="AD330" s="237"/>
      <c r="AE330" s="237"/>
      <c r="AF330" s="237"/>
      <c r="AG330" s="237" t="s">
        <v>123</v>
      </c>
      <c r="AH330" s="237">
        <v>0</v>
      </c>
      <c r="AI330" s="237"/>
      <c r="AJ330" s="237"/>
      <c r="AK330" s="237"/>
      <c r="AL330" s="237"/>
      <c r="AM330" s="237"/>
      <c r="AN330" s="237"/>
      <c r="AO330" s="237"/>
      <c r="AP330" s="237"/>
      <c r="AQ330" s="237"/>
      <c r="AR330" s="237"/>
      <c r="AS330" s="237"/>
      <c r="AT330" s="237"/>
      <c r="AU330" s="237"/>
      <c r="AV330" s="237"/>
      <c r="AW330" s="237"/>
      <c r="AX330" s="237"/>
      <c r="AY330" s="237"/>
      <c r="AZ330" s="237"/>
      <c r="BA330" s="237"/>
      <c r="BB330" s="237"/>
      <c r="BC330" s="237"/>
      <c r="BD330" s="237"/>
      <c r="BE330" s="237"/>
      <c r="BF330" s="237"/>
      <c r="BG330" s="237"/>
      <c r="BH330" s="237"/>
    </row>
    <row r="331" spans="1:60" outlineLevel="3" x14ac:dyDescent="0.35">
      <c r="A331" s="238"/>
      <c r="B331" s="239"/>
      <c r="C331" s="241" t="s">
        <v>916</v>
      </c>
      <c r="D331" s="242"/>
      <c r="E331" s="243">
        <v>444.98</v>
      </c>
      <c r="F331" s="410"/>
      <c r="G331" s="236"/>
      <c r="H331" s="236"/>
      <c r="I331" s="236"/>
      <c r="J331" s="236"/>
      <c r="K331" s="236"/>
      <c r="L331" s="236"/>
      <c r="M331" s="236"/>
      <c r="N331" s="240"/>
      <c r="O331" s="240"/>
      <c r="P331" s="240"/>
      <c r="Q331" s="240"/>
      <c r="R331" s="236"/>
      <c r="S331" s="236"/>
      <c r="T331" s="236"/>
      <c r="U331" s="236"/>
      <c r="V331" s="236"/>
      <c r="W331" s="236"/>
      <c r="X331" s="236"/>
      <c r="Y331" s="236"/>
      <c r="Z331" s="237"/>
      <c r="AA331" s="237"/>
      <c r="AB331" s="237"/>
      <c r="AC331" s="237"/>
      <c r="AD331" s="237"/>
      <c r="AE331" s="237"/>
      <c r="AF331" s="237"/>
      <c r="AG331" s="237" t="s">
        <v>123</v>
      </c>
      <c r="AH331" s="237">
        <v>0</v>
      </c>
      <c r="AI331" s="237"/>
      <c r="AJ331" s="237"/>
      <c r="AK331" s="237"/>
      <c r="AL331" s="237"/>
      <c r="AM331" s="237"/>
      <c r="AN331" s="237"/>
      <c r="AO331" s="237"/>
      <c r="AP331" s="237"/>
      <c r="AQ331" s="237"/>
      <c r="AR331" s="237"/>
      <c r="AS331" s="237"/>
      <c r="AT331" s="237"/>
      <c r="AU331" s="237"/>
      <c r="AV331" s="237"/>
      <c r="AW331" s="237"/>
      <c r="AX331" s="237"/>
      <c r="AY331" s="237"/>
      <c r="AZ331" s="237"/>
      <c r="BA331" s="237"/>
      <c r="BB331" s="237"/>
      <c r="BC331" s="237"/>
      <c r="BD331" s="237"/>
      <c r="BE331" s="237"/>
      <c r="BF331" s="237"/>
      <c r="BG331" s="237"/>
      <c r="BH331" s="237"/>
    </row>
    <row r="332" spans="1:60" ht="20.25" outlineLevel="1" x14ac:dyDescent="0.35">
      <c r="A332" s="228">
        <v>100</v>
      </c>
      <c r="B332" s="229" t="s">
        <v>917</v>
      </c>
      <c r="C332" s="230" t="s">
        <v>918</v>
      </c>
      <c r="D332" s="231" t="s">
        <v>132</v>
      </c>
      <c r="E332" s="232">
        <v>607.24</v>
      </c>
      <c r="F332" s="233"/>
      <c r="G332" s="234">
        <f>ROUND(E332*F332,2)</f>
        <v>0</v>
      </c>
      <c r="H332" s="233">
        <v>0</v>
      </c>
      <c r="I332" s="234">
        <f>ROUND(E332*H332,2)</f>
        <v>0</v>
      </c>
      <c r="J332" s="233">
        <v>498.5</v>
      </c>
      <c r="K332" s="234">
        <f>ROUND(E332*J332,2)</f>
        <v>302709.14</v>
      </c>
      <c r="L332" s="234">
        <v>21</v>
      </c>
      <c r="M332" s="234">
        <f>G332*(1+L332/100)</f>
        <v>0</v>
      </c>
      <c r="N332" s="232">
        <v>0</v>
      </c>
      <c r="O332" s="232">
        <f>ROUND(E332*N332,2)</f>
        <v>0</v>
      </c>
      <c r="P332" s="232">
        <v>0</v>
      </c>
      <c r="Q332" s="232">
        <f>ROUND(E332*P332,2)</f>
        <v>0</v>
      </c>
      <c r="R332" s="234" t="s">
        <v>162</v>
      </c>
      <c r="S332" s="234" t="s">
        <v>108</v>
      </c>
      <c r="T332" s="235" t="s">
        <v>108</v>
      </c>
      <c r="U332" s="236">
        <v>0.88100000000000001</v>
      </c>
      <c r="V332" s="236">
        <f>ROUND(E332*U332,2)</f>
        <v>534.98</v>
      </c>
      <c r="W332" s="236"/>
      <c r="X332" s="236" t="s">
        <v>109</v>
      </c>
      <c r="Y332" s="236" t="s">
        <v>110</v>
      </c>
      <c r="Z332" s="237"/>
      <c r="AA332" s="237"/>
      <c r="AB332" s="237"/>
      <c r="AC332" s="237"/>
      <c r="AD332" s="237"/>
      <c r="AE332" s="237"/>
      <c r="AF332" s="237"/>
      <c r="AG332" s="237" t="s">
        <v>111</v>
      </c>
      <c r="AH332" s="237"/>
      <c r="AI332" s="237"/>
      <c r="AJ332" s="237"/>
      <c r="AK332" s="237"/>
      <c r="AL332" s="237"/>
      <c r="AM332" s="237"/>
      <c r="AN332" s="237"/>
      <c r="AO332" s="237"/>
      <c r="AP332" s="237"/>
      <c r="AQ332" s="237"/>
      <c r="AR332" s="237"/>
      <c r="AS332" s="237"/>
      <c r="AT332" s="237"/>
      <c r="AU332" s="237"/>
      <c r="AV332" s="237"/>
      <c r="AW332" s="237"/>
      <c r="AX332" s="237"/>
      <c r="AY332" s="237"/>
      <c r="AZ332" s="237"/>
      <c r="BA332" s="237"/>
      <c r="BB332" s="237"/>
      <c r="BC332" s="237"/>
      <c r="BD332" s="237"/>
      <c r="BE332" s="237"/>
      <c r="BF332" s="237"/>
      <c r="BG332" s="237"/>
      <c r="BH332" s="237"/>
    </row>
    <row r="333" spans="1:60" outlineLevel="2" x14ac:dyDescent="0.35">
      <c r="A333" s="238"/>
      <c r="B333" s="239"/>
      <c r="C333" s="399" t="s">
        <v>919</v>
      </c>
      <c r="D333" s="399"/>
      <c r="E333" s="399"/>
      <c r="F333" s="412"/>
      <c r="G333" s="399"/>
      <c r="H333" s="236"/>
      <c r="I333" s="236"/>
      <c r="J333" s="236"/>
      <c r="K333" s="236"/>
      <c r="L333" s="236"/>
      <c r="M333" s="236"/>
      <c r="N333" s="240"/>
      <c r="O333" s="240"/>
      <c r="P333" s="240"/>
      <c r="Q333" s="240"/>
      <c r="R333" s="236"/>
      <c r="S333" s="236"/>
      <c r="T333" s="236"/>
      <c r="U333" s="236"/>
      <c r="V333" s="236"/>
      <c r="W333" s="236"/>
      <c r="X333" s="236"/>
      <c r="Y333" s="236"/>
      <c r="Z333" s="237"/>
      <c r="AA333" s="237"/>
      <c r="AB333" s="237"/>
      <c r="AC333" s="237"/>
      <c r="AD333" s="237"/>
      <c r="AE333" s="237"/>
      <c r="AF333" s="237"/>
      <c r="AG333" s="237" t="s">
        <v>131</v>
      </c>
      <c r="AH333" s="237"/>
      <c r="AI333" s="237"/>
      <c r="AJ333" s="237"/>
      <c r="AK333" s="237"/>
      <c r="AL333" s="237"/>
      <c r="AM333" s="237"/>
      <c r="AN333" s="237"/>
      <c r="AO333" s="237"/>
      <c r="AP333" s="237"/>
      <c r="AQ333" s="237"/>
      <c r="AR333" s="237"/>
      <c r="AS333" s="237"/>
      <c r="AT333" s="237"/>
      <c r="AU333" s="237"/>
      <c r="AV333" s="237"/>
      <c r="AW333" s="237"/>
      <c r="AX333" s="237"/>
      <c r="AY333" s="237"/>
      <c r="AZ333" s="237"/>
      <c r="BA333" s="237"/>
      <c r="BB333" s="237"/>
      <c r="BC333" s="237"/>
      <c r="BD333" s="237"/>
      <c r="BE333" s="237"/>
      <c r="BF333" s="237"/>
      <c r="BG333" s="237"/>
      <c r="BH333" s="237"/>
    </row>
    <row r="334" spans="1:60" outlineLevel="2" x14ac:dyDescent="0.35">
      <c r="A334" s="238"/>
      <c r="B334" s="239"/>
      <c r="C334" s="241" t="s">
        <v>1315</v>
      </c>
      <c r="D334" s="242"/>
      <c r="E334" s="243">
        <v>241.43</v>
      </c>
      <c r="F334" s="410"/>
      <c r="G334" s="236"/>
      <c r="H334" s="236"/>
      <c r="I334" s="236"/>
      <c r="J334" s="236"/>
      <c r="K334" s="236"/>
      <c r="L334" s="236"/>
      <c r="M334" s="236"/>
      <c r="N334" s="240"/>
      <c r="O334" s="240"/>
      <c r="P334" s="240"/>
      <c r="Q334" s="240"/>
      <c r="R334" s="236"/>
      <c r="S334" s="236"/>
      <c r="T334" s="236"/>
      <c r="U334" s="236"/>
      <c r="V334" s="236"/>
      <c r="W334" s="236"/>
      <c r="X334" s="236"/>
      <c r="Y334" s="236"/>
      <c r="Z334" s="237"/>
      <c r="AA334" s="237"/>
      <c r="AB334" s="237"/>
      <c r="AC334" s="237"/>
      <c r="AD334" s="237"/>
      <c r="AE334" s="237"/>
      <c r="AF334" s="237"/>
      <c r="AG334" s="237" t="s">
        <v>123</v>
      </c>
      <c r="AH334" s="237">
        <v>0</v>
      </c>
      <c r="AI334" s="237"/>
      <c r="AJ334" s="237"/>
      <c r="AK334" s="237"/>
      <c r="AL334" s="237"/>
      <c r="AM334" s="237"/>
      <c r="AN334" s="237"/>
      <c r="AO334" s="237"/>
      <c r="AP334" s="237"/>
      <c r="AQ334" s="237"/>
      <c r="AR334" s="237"/>
      <c r="AS334" s="237"/>
      <c r="AT334" s="237"/>
      <c r="AU334" s="237"/>
      <c r="AV334" s="237"/>
      <c r="AW334" s="237"/>
      <c r="AX334" s="237"/>
      <c r="AY334" s="237"/>
      <c r="AZ334" s="237"/>
      <c r="BA334" s="237"/>
      <c r="BB334" s="237"/>
      <c r="BC334" s="237"/>
      <c r="BD334" s="237"/>
      <c r="BE334" s="237"/>
      <c r="BF334" s="237"/>
      <c r="BG334" s="237"/>
      <c r="BH334" s="237"/>
    </row>
    <row r="335" spans="1:60" outlineLevel="3" x14ac:dyDescent="0.35">
      <c r="A335" s="238"/>
      <c r="B335" s="239"/>
      <c r="C335" s="241" t="s">
        <v>1316</v>
      </c>
      <c r="D335" s="242"/>
      <c r="E335" s="243">
        <v>365.81</v>
      </c>
      <c r="F335" s="410"/>
      <c r="G335" s="236"/>
      <c r="H335" s="236"/>
      <c r="I335" s="236"/>
      <c r="J335" s="236"/>
      <c r="K335" s="236"/>
      <c r="L335" s="236"/>
      <c r="M335" s="236"/>
      <c r="N335" s="240"/>
      <c r="O335" s="240"/>
      <c r="P335" s="240"/>
      <c r="Q335" s="240"/>
      <c r="R335" s="236"/>
      <c r="S335" s="236"/>
      <c r="T335" s="236"/>
      <c r="U335" s="236"/>
      <c r="V335" s="236"/>
      <c r="W335" s="236"/>
      <c r="X335" s="236"/>
      <c r="Y335" s="236"/>
      <c r="Z335" s="237"/>
      <c r="AA335" s="237"/>
      <c r="AB335" s="237"/>
      <c r="AC335" s="237"/>
      <c r="AD335" s="237"/>
      <c r="AE335" s="237"/>
      <c r="AF335" s="237"/>
      <c r="AG335" s="237" t="s">
        <v>123</v>
      </c>
      <c r="AH335" s="237">
        <v>0</v>
      </c>
      <c r="AI335" s="237"/>
      <c r="AJ335" s="237"/>
      <c r="AK335" s="237"/>
      <c r="AL335" s="237"/>
      <c r="AM335" s="237"/>
      <c r="AN335" s="237"/>
      <c r="AO335" s="237"/>
      <c r="AP335" s="237"/>
      <c r="AQ335" s="237"/>
      <c r="AR335" s="237"/>
      <c r="AS335" s="237"/>
      <c r="AT335" s="237"/>
      <c r="AU335" s="237"/>
      <c r="AV335" s="237"/>
      <c r="AW335" s="237"/>
      <c r="AX335" s="237"/>
      <c r="AY335" s="237"/>
      <c r="AZ335" s="237"/>
      <c r="BA335" s="237"/>
      <c r="BB335" s="237"/>
      <c r="BC335" s="237"/>
      <c r="BD335" s="237"/>
      <c r="BE335" s="237"/>
      <c r="BF335" s="237"/>
      <c r="BG335" s="237"/>
      <c r="BH335" s="237"/>
    </row>
    <row r="336" spans="1:60" outlineLevel="1" x14ac:dyDescent="0.35">
      <c r="A336" s="228">
        <v>101</v>
      </c>
      <c r="B336" s="229" t="s">
        <v>920</v>
      </c>
      <c r="C336" s="230" t="s">
        <v>921</v>
      </c>
      <c r="D336" s="231" t="s">
        <v>132</v>
      </c>
      <c r="E336" s="232">
        <v>477.13200000000001</v>
      </c>
      <c r="F336" s="233"/>
      <c r="G336" s="234">
        <f>ROUND(E336*F336,2)</f>
        <v>0</v>
      </c>
      <c r="H336" s="233">
        <v>186.11</v>
      </c>
      <c r="I336" s="234">
        <f>ROUND(E336*H336,2)</f>
        <v>88799.039999999994</v>
      </c>
      <c r="J336" s="233">
        <v>163.38999999999999</v>
      </c>
      <c r="K336" s="234">
        <f>ROUND(E336*J336,2)</f>
        <v>77958.600000000006</v>
      </c>
      <c r="L336" s="234">
        <v>21</v>
      </c>
      <c r="M336" s="234">
        <f>G336*(1+L336/100)</f>
        <v>0</v>
      </c>
      <c r="N336" s="232">
        <v>7.1000000000000002E-4</v>
      </c>
      <c r="O336" s="232">
        <f>ROUND(E336*N336,2)</f>
        <v>0.34</v>
      </c>
      <c r="P336" s="232">
        <v>0</v>
      </c>
      <c r="Q336" s="232">
        <f>ROUND(E336*P336,2)</f>
        <v>0</v>
      </c>
      <c r="R336" s="234" t="s">
        <v>162</v>
      </c>
      <c r="S336" s="234" t="s">
        <v>108</v>
      </c>
      <c r="T336" s="235" t="s">
        <v>108</v>
      </c>
      <c r="U336" s="236">
        <v>0.28999999999999998</v>
      </c>
      <c r="V336" s="236">
        <f>ROUND(E336*U336,2)</f>
        <v>138.37</v>
      </c>
      <c r="W336" s="236"/>
      <c r="X336" s="236" t="s">
        <v>109</v>
      </c>
      <c r="Y336" s="236" t="s">
        <v>110</v>
      </c>
      <c r="Z336" s="237"/>
      <c r="AA336" s="237"/>
      <c r="AB336" s="237"/>
      <c r="AC336" s="237"/>
      <c r="AD336" s="237"/>
      <c r="AE336" s="237"/>
      <c r="AF336" s="237"/>
      <c r="AG336" s="237" t="s">
        <v>111</v>
      </c>
      <c r="AH336" s="237"/>
      <c r="AI336" s="237"/>
      <c r="AJ336" s="237"/>
      <c r="AK336" s="237"/>
      <c r="AL336" s="237"/>
      <c r="AM336" s="237"/>
      <c r="AN336" s="237"/>
      <c r="AO336" s="237"/>
      <c r="AP336" s="237"/>
      <c r="AQ336" s="237"/>
      <c r="AR336" s="237"/>
      <c r="AS336" s="237"/>
      <c r="AT336" s="237"/>
      <c r="AU336" s="237"/>
      <c r="AV336" s="237"/>
      <c r="AW336" s="237"/>
      <c r="AX336" s="237"/>
      <c r="AY336" s="237"/>
      <c r="AZ336" s="237"/>
      <c r="BA336" s="237"/>
      <c r="BB336" s="237"/>
      <c r="BC336" s="237"/>
      <c r="BD336" s="237"/>
      <c r="BE336" s="237"/>
      <c r="BF336" s="237"/>
      <c r="BG336" s="237"/>
      <c r="BH336" s="237"/>
    </row>
    <row r="337" spans="1:60" outlineLevel="2" x14ac:dyDescent="0.35">
      <c r="A337" s="238"/>
      <c r="B337" s="239"/>
      <c r="C337" s="399" t="s">
        <v>922</v>
      </c>
      <c r="D337" s="399"/>
      <c r="E337" s="399"/>
      <c r="F337" s="412"/>
      <c r="G337" s="399"/>
      <c r="H337" s="236"/>
      <c r="I337" s="236"/>
      <c r="J337" s="236"/>
      <c r="K337" s="236"/>
      <c r="L337" s="236"/>
      <c r="M337" s="236"/>
      <c r="N337" s="240"/>
      <c r="O337" s="240"/>
      <c r="P337" s="240"/>
      <c r="Q337" s="240"/>
      <c r="R337" s="236"/>
      <c r="S337" s="236"/>
      <c r="T337" s="236"/>
      <c r="U337" s="236"/>
      <c r="V337" s="236"/>
      <c r="W337" s="236"/>
      <c r="X337" s="236"/>
      <c r="Y337" s="236"/>
      <c r="Z337" s="237"/>
      <c r="AA337" s="237"/>
      <c r="AB337" s="237"/>
      <c r="AC337" s="237"/>
      <c r="AD337" s="237"/>
      <c r="AE337" s="237"/>
      <c r="AF337" s="237"/>
      <c r="AG337" s="237" t="s">
        <v>131</v>
      </c>
      <c r="AH337" s="237"/>
      <c r="AI337" s="237"/>
      <c r="AJ337" s="237"/>
      <c r="AK337" s="237"/>
      <c r="AL337" s="237"/>
      <c r="AM337" s="237"/>
      <c r="AN337" s="237"/>
      <c r="AO337" s="237"/>
      <c r="AP337" s="237"/>
      <c r="AQ337" s="237"/>
      <c r="AR337" s="237"/>
      <c r="AS337" s="237"/>
      <c r="AT337" s="237"/>
      <c r="AU337" s="237"/>
      <c r="AV337" s="237"/>
      <c r="AW337" s="237"/>
      <c r="AX337" s="237"/>
      <c r="AY337" s="237"/>
      <c r="AZ337" s="237"/>
      <c r="BA337" s="237"/>
      <c r="BB337" s="237"/>
      <c r="BC337" s="237"/>
      <c r="BD337" s="237"/>
      <c r="BE337" s="237"/>
      <c r="BF337" s="237"/>
      <c r="BG337" s="237"/>
      <c r="BH337" s="237"/>
    </row>
    <row r="338" spans="1:60" outlineLevel="2" x14ac:dyDescent="0.35">
      <c r="A338" s="238"/>
      <c r="B338" s="239"/>
      <c r="C338" s="241" t="s">
        <v>923</v>
      </c>
      <c r="D338" s="242"/>
      <c r="E338" s="243">
        <v>444.68</v>
      </c>
      <c r="F338" s="410"/>
      <c r="G338" s="236"/>
      <c r="H338" s="236"/>
      <c r="I338" s="236"/>
      <c r="J338" s="236"/>
      <c r="K338" s="236"/>
      <c r="L338" s="236"/>
      <c r="M338" s="236"/>
      <c r="N338" s="240"/>
      <c r="O338" s="240"/>
      <c r="P338" s="240"/>
      <c r="Q338" s="240"/>
      <c r="R338" s="236"/>
      <c r="S338" s="236"/>
      <c r="T338" s="236"/>
      <c r="U338" s="236"/>
      <c r="V338" s="236"/>
      <c r="W338" s="236"/>
      <c r="X338" s="236"/>
      <c r="Y338" s="236"/>
      <c r="Z338" s="237"/>
      <c r="AA338" s="237"/>
      <c r="AB338" s="237"/>
      <c r="AC338" s="237"/>
      <c r="AD338" s="237"/>
      <c r="AE338" s="237"/>
      <c r="AF338" s="237"/>
      <c r="AG338" s="237" t="s">
        <v>123</v>
      </c>
      <c r="AH338" s="237">
        <v>0</v>
      </c>
      <c r="AI338" s="237"/>
      <c r="AJ338" s="237"/>
      <c r="AK338" s="237"/>
      <c r="AL338" s="237"/>
      <c r="AM338" s="237"/>
      <c r="AN338" s="237"/>
      <c r="AO338" s="237"/>
      <c r="AP338" s="237"/>
      <c r="AQ338" s="237"/>
      <c r="AR338" s="237"/>
      <c r="AS338" s="237"/>
      <c r="AT338" s="237"/>
      <c r="AU338" s="237"/>
      <c r="AV338" s="237"/>
      <c r="AW338" s="237"/>
      <c r="AX338" s="237"/>
      <c r="AY338" s="237"/>
      <c r="AZ338" s="237"/>
      <c r="BA338" s="237"/>
      <c r="BB338" s="237"/>
      <c r="BC338" s="237"/>
      <c r="BD338" s="237"/>
      <c r="BE338" s="237"/>
      <c r="BF338" s="237"/>
      <c r="BG338" s="237"/>
      <c r="BH338" s="237"/>
    </row>
    <row r="339" spans="1:60" outlineLevel="3" x14ac:dyDescent="0.35">
      <c r="A339" s="238"/>
      <c r="B339" s="239"/>
      <c r="C339" s="241" t="s">
        <v>1317</v>
      </c>
      <c r="D339" s="242"/>
      <c r="E339" s="243">
        <v>32.451999999999998</v>
      </c>
      <c r="F339" s="410"/>
      <c r="G339" s="236"/>
      <c r="H339" s="236"/>
      <c r="I339" s="236"/>
      <c r="J339" s="236"/>
      <c r="K339" s="236"/>
      <c r="L339" s="236"/>
      <c r="M339" s="236"/>
      <c r="N339" s="240"/>
      <c r="O339" s="240"/>
      <c r="P339" s="240"/>
      <c r="Q339" s="240"/>
      <c r="R339" s="236"/>
      <c r="S339" s="236"/>
      <c r="T339" s="236"/>
      <c r="U339" s="236"/>
      <c r="V339" s="236"/>
      <c r="W339" s="236"/>
      <c r="X339" s="236"/>
      <c r="Y339" s="236"/>
      <c r="Z339" s="237"/>
      <c r="AA339" s="237"/>
      <c r="AB339" s="237"/>
      <c r="AC339" s="237"/>
      <c r="AD339" s="237"/>
      <c r="AE339" s="237"/>
      <c r="AF339" s="237"/>
      <c r="AG339" s="237" t="s">
        <v>123</v>
      </c>
      <c r="AH339" s="237">
        <v>0</v>
      </c>
      <c r="AI339" s="237"/>
      <c r="AJ339" s="237"/>
      <c r="AK339" s="237"/>
      <c r="AL339" s="237"/>
      <c r="AM339" s="237"/>
      <c r="AN339" s="237"/>
      <c r="AO339" s="237"/>
      <c r="AP339" s="237"/>
      <c r="AQ339" s="237"/>
      <c r="AR339" s="237"/>
      <c r="AS339" s="237"/>
      <c r="AT339" s="237"/>
      <c r="AU339" s="237"/>
      <c r="AV339" s="237"/>
      <c r="AW339" s="237"/>
      <c r="AX339" s="237"/>
      <c r="AY339" s="237"/>
      <c r="AZ339" s="237"/>
      <c r="BA339" s="237"/>
      <c r="BB339" s="237"/>
      <c r="BC339" s="237"/>
      <c r="BD339" s="237"/>
      <c r="BE339" s="237"/>
      <c r="BF339" s="237"/>
      <c r="BG339" s="237"/>
      <c r="BH339" s="237"/>
    </row>
    <row r="340" spans="1:60" ht="20.25" outlineLevel="1" x14ac:dyDescent="0.35">
      <c r="A340" s="228">
        <v>102</v>
      </c>
      <c r="B340" s="229" t="s">
        <v>924</v>
      </c>
      <c r="C340" s="230" t="s">
        <v>925</v>
      </c>
      <c r="D340" s="231" t="s">
        <v>132</v>
      </c>
      <c r="E340" s="232">
        <v>647.505</v>
      </c>
      <c r="F340" s="233"/>
      <c r="G340" s="234">
        <f>ROUND(E340*F340,2)</f>
        <v>0</v>
      </c>
      <c r="H340" s="233">
        <v>64.7</v>
      </c>
      <c r="I340" s="234">
        <f>ROUND(E340*H340,2)</f>
        <v>41893.57</v>
      </c>
      <c r="J340" s="233">
        <v>241.8</v>
      </c>
      <c r="K340" s="234">
        <f>ROUND(E340*J340,2)</f>
        <v>156566.71</v>
      </c>
      <c r="L340" s="234">
        <v>21</v>
      </c>
      <c r="M340" s="234">
        <f>G340*(1+L340/100)</f>
        <v>0</v>
      </c>
      <c r="N340" s="232">
        <v>1.0300000000000001E-3</v>
      </c>
      <c r="O340" s="232">
        <f>ROUND(E340*N340,2)</f>
        <v>0.67</v>
      </c>
      <c r="P340" s="232">
        <v>0</v>
      </c>
      <c r="Q340" s="232">
        <f>ROUND(E340*P340,2)</f>
        <v>0</v>
      </c>
      <c r="R340" s="234" t="s">
        <v>174</v>
      </c>
      <c r="S340" s="234" t="s">
        <v>108</v>
      </c>
      <c r="T340" s="235" t="s">
        <v>108</v>
      </c>
      <c r="U340" s="236">
        <v>0.42914999999999998</v>
      </c>
      <c r="V340" s="236">
        <f>ROUND(E340*U340,2)</f>
        <v>277.88</v>
      </c>
      <c r="W340" s="236"/>
      <c r="X340" s="236" t="s">
        <v>175</v>
      </c>
      <c r="Y340" s="236" t="s">
        <v>110</v>
      </c>
      <c r="Z340" s="237"/>
      <c r="AA340" s="237"/>
      <c r="AB340" s="237"/>
      <c r="AC340" s="237"/>
      <c r="AD340" s="237"/>
      <c r="AE340" s="237"/>
      <c r="AF340" s="237"/>
      <c r="AG340" s="237" t="s">
        <v>176</v>
      </c>
      <c r="AH340" s="237"/>
      <c r="AI340" s="237"/>
      <c r="AJ340" s="237"/>
      <c r="AK340" s="237"/>
      <c r="AL340" s="237"/>
      <c r="AM340" s="237"/>
      <c r="AN340" s="237"/>
      <c r="AO340" s="237"/>
      <c r="AP340" s="237"/>
      <c r="AQ340" s="237"/>
      <c r="AR340" s="237"/>
      <c r="AS340" s="237"/>
      <c r="AT340" s="237"/>
      <c r="AU340" s="237"/>
      <c r="AV340" s="237"/>
      <c r="AW340" s="237"/>
      <c r="AX340" s="237"/>
      <c r="AY340" s="237"/>
      <c r="AZ340" s="237"/>
      <c r="BA340" s="237"/>
      <c r="BB340" s="237"/>
      <c r="BC340" s="237"/>
      <c r="BD340" s="237"/>
      <c r="BE340" s="237"/>
      <c r="BF340" s="237"/>
      <c r="BG340" s="237"/>
      <c r="BH340" s="237"/>
    </row>
    <row r="341" spans="1:60" ht="12.75" customHeight="1" outlineLevel="2" x14ac:dyDescent="0.35">
      <c r="A341" s="238"/>
      <c r="B341" s="239"/>
      <c r="C341" s="393" t="s">
        <v>926</v>
      </c>
      <c r="D341" s="393"/>
      <c r="E341" s="393"/>
      <c r="F341" s="409"/>
      <c r="G341" s="393"/>
      <c r="H341" s="236"/>
      <c r="I341" s="236"/>
      <c r="J341" s="236"/>
      <c r="K341" s="236"/>
      <c r="L341" s="236"/>
      <c r="M341" s="236"/>
      <c r="N341" s="240"/>
      <c r="O341" s="240"/>
      <c r="P341" s="240"/>
      <c r="Q341" s="240"/>
      <c r="R341" s="236"/>
      <c r="S341" s="236"/>
      <c r="T341" s="236"/>
      <c r="U341" s="236"/>
      <c r="V341" s="236"/>
      <c r="W341" s="236"/>
      <c r="X341" s="236"/>
      <c r="Y341" s="236"/>
      <c r="Z341" s="237"/>
      <c r="AA341" s="237"/>
      <c r="AB341" s="237"/>
      <c r="AC341" s="237"/>
      <c r="AD341" s="237"/>
      <c r="AE341" s="237"/>
      <c r="AF341" s="237"/>
      <c r="AG341" s="237" t="s">
        <v>112</v>
      </c>
      <c r="AH341" s="237"/>
      <c r="AI341" s="237"/>
      <c r="AJ341" s="237"/>
      <c r="AK341" s="237"/>
      <c r="AL341" s="237"/>
      <c r="AM341" s="237"/>
      <c r="AN341" s="237"/>
      <c r="AO341" s="237"/>
      <c r="AP341" s="237"/>
      <c r="AQ341" s="237"/>
      <c r="AR341" s="237"/>
      <c r="AS341" s="237"/>
      <c r="AT341" s="237"/>
      <c r="AU341" s="237"/>
      <c r="AV341" s="237"/>
      <c r="AW341" s="237"/>
      <c r="AX341" s="237"/>
      <c r="AY341" s="237"/>
      <c r="AZ341" s="237"/>
      <c r="BA341" s="237"/>
      <c r="BB341" s="237"/>
      <c r="BC341" s="237"/>
      <c r="BD341" s="237"/>
      <c r="BE341" s="237"/>
      <c r="BF341" s="237"/>
      <c r="BG341" s="237"/>
      <c r="BH341" s="237"/>
    </row>
    <row r="342" spans="1:60" outlineLevel="2" x14ac:dyDescent="0.35">
      <c r="A342" s="238"/>
      <c r="B342" s="239"/>
      <c r="C342" s="241" t="s">
        <v>927</v>
      </c>
      <c r="D342" s="242"/>
      <c r="E342" s="243">
        <v>444.68</v>
      </c>
      <c r="F342" s="410"/>
      <c r="G342" s="236"/>
      <c r="H342" s="236"/>
      <c r="I342" s="236"/>
      <c r="J342" s="236"/>
      <c r="K342" s="236"/>
      <c r="L342" s="236"/>
      <c r="M342" s="236"/>
      <c r="N342" s="240"/>
      <c r="O342" s="240"/>
      <c r="P342" s="240"/>
      <c r="Q342" s="240"/>
      <c r="R342" s="236"/>
      <c r="S342" s="236"/>
      <c r="T342" s="236"/>
      <c r="U342" s="236"/>
      <c r="V342" s="236"/>
      <c r="W342" s="236"/>
      <c r="X342" s="236"/>
      <c r="Y342" s="236"/>
      <c r="Z342" s="237"/>
      <c r="AA342" s="237"/>
      <c r="AB342" s="237"/>
      <c r="AC342" s="237"/>
      <c r="AD342" s="237"/>
      <c r="AE342" s="237"/>
      <c r="AF342" s="237"/>
      <c r="AG342" s="237" t="s">
        <v>123</v>
      </c>
      <c r="AH342" s="237">
        <v>0</v>
      </c>
      <c r="AI342" s="237"/>
      <c r="AJ342" s="237"/>
      <c r="AK342" s="237"/>
      <c r="AL342" s="237"/>
      <c r="AM342" s="237"/>
      <c r="AN342" s="237"/>
      <c r="AO342" s="237"/>
      <c r="AP342" s="237"/>
      <c r="AQ342" s="237"/>
      <c r="AR342" s="237"/>
      <c r="AS342" s="237"/>
      <c r="AT342" s="237"/>
      <c r="AU342" s="237"/>
      <c r="AV342" s="237"/>
      <c r="AW342" s="237"/>
      <c r="AX342" s="237"/>
      <c r="AY342" s="237"/>
      <c r="AZ342" s="237"/>
      <c r="BA342" s="237"/>
      <c r="BB342" s="237"/>
      <c r="BC342" s="237"/>
      <c r="BD342" s="237"/>
      <c r="BE342" s="237"/>
      <c r="BF342" s="237"/>
      <c r="BG342" s="237"/>
      <c r="BH342" s="237"/>
    </row>
    <row r="343" spans="1:60" outlineLevel="3" x14ac:dyDescent="0.35">
      <c r="A343" s="238"/>
      <c r="B343" s="239"/>
      <c r="C343" s="241" t="s">
        <v>1318</v>
      </c>
      <c r="D343" s="242"/>
      <c r="E343" s="243">
        <v>202.82499999999999</v>
      </c>
      <c r="F343" s="410"/>
      <c r="G343" s="236"/>
      <c r="H343" s="236"/>
      <c r="I343" s="236"/>
      <c r="J343" s="236"/>
      <c r="K343" s="236"/>
      <c r="L343" s="236"/>
      <c r="M343" s="236"/>
      <c r="N343" s="240"/>
      <c r="O343" s="240"/>
      <c r="P343" s="240"/>
      <c r="Q343" s="240"/>
      <c r="R343" s="236"/>
      <c r="S343" s="236"/>
      <c r="T343" s="236"/>
      <c r="U343" s="236"/>
      <c r="V343" s="236"/>
      <c r="W343" s="236"/>
      <c r="X343" s="236"/>
      <c r="Y343" s="236"/>
      <c r="Z343" s="237"/>
      <c r="AA343" s="237"/>
      <c r="AB343" s="237"/>
      <c r="AC343" s="237"/>
      <c r="AD343" s="237"/>
      <c r="AE343" s="237"/>
      <c r="AF343" s="237"/>
      <c r="AG343" s="237" t="s">
        <v>123</v>
      </c>
      <c r="AH343" s="237">
        <v>0</v>
      </c>
      <c r="AI343" s="237"/>
      <c r="AJ343" s="237"/>
      <c r="AK343" s="237"/>
      <c r="AL343" s="237"/>
      <c r="AM343" s="237"/>
      <c r="AN343" s="237"/>
      <c r="AO343" s="237"/>
      <c r="AP343" s="237"/>
      <c r="AQ343" s="237"/>
      <c r="AR343" s="237"/>
      <c r="AS343" s="237"/>
      <c r="AT343" s="237"/>
      <c r="AU343" s="237"/>
      <c r="AV343" s="237"/>
      <c r="AW343" s="237"/>
      <c r="AX343" s="237"/>
      <c r="AY343" s="237"/>
      <c r="AZ343" s="237"/>
      <c r="BA343" s="237"/>
      <c r="BB343" s="237"/>
      <c r="BC343" s="237"/>
      <c r="BD343" s="237"/>
      <c r="BE343" s="237"/>
      <c r="BF343" s="237"/>
      <c r="BG343" s="237"/>
      <c r="BH343" s="237"/>
    </row>
    <row r="344" spans="1:60" outlineLevel="1" x14ac:dyDescent="0.35">
      <c r="A344" s="228">
        <v>103</v>
      </c>
      <c r="B344" s="229" t="s">
        <v>928</v>
      </c>
      <c r="C344" s="230" t="s">
        <v>929</v>
      </c>
      <c r="D344" s="231" t="s">
        <v>106</v>
      </c>
      <c r="E344" s="232">
        <v>60.358649999999997</v>
      </c>
      <c r="F344" s="233"/>
      <c r="G344" s="234">
        <f>ROUND(E344*F344,2)</f>
        <v>0</v>
      </c>
      <c r="H344" s="233">
        <v>3025</v>
      </c>
      <c r="I344" s="234">
        <f>ROUND(E344*H344,2)</f>
        <v>182584.92</v>
      </c>
      <c r="J344" s="233">
        <v>0</v>
      </c>
      <c r="K344" s="234">
        <f>ROUND(E344*J344,2)</f>
        <v>0</v>
      </c>
      <c r="L344" s="234">
        <v>21</v>
      </c>
      <c r="M344" s="234">
        <f>G344*(1+L344/100)</f>
        <v>0</v>
      </c>
      <c r="N344" s="232">
        <v>0.6</v>
      </c>
      <c r="O344" s="232">
        <f>ROUND(E344*N344,2)</f>
        <v>36.22</v>
      </c>
      <c r="P344" s="232">
        <v>0</v>
      </c>
      <c r="Q344" s="232">
        <f>ROUND(E344*P344,2)</f>
        <v>0</v>
      </c>
      <c r="R344" s="234" t="s">
        <v>193</v>
      </c>
      <c r="S344" s="234" t="s">
        <v>108</v>
      </c>
      <c r="T344" s="235" t="s">
        <v>108</v>
      </c>
      <c r="U344" s="236">
        <v>0</v>
      </c>
      <c r="V344" s="236">
        <f>ROUND(E344*U344,2)</f>
        <v>0</v>
      </c>
      <c r="W344" s="236"/>
      <c r="X344" s="236" t="s">
        <v>194</v>
      </c>
      <c r="Y344" s="236" t="s">
        <v>110</v>
      </c>
      <c r="Z344" s="237"/>
      <c r="AA344" s="237"/>
      <c r="AB344" s="237"/>
      <c r="AC344" s="237"/>
      <c r="AD344" s="237"/>
      <c r="AE344" s="237"/>
      <c r="AF344" s="237"/>
      <c r="AG344" s="237" t="s">
        <v>195</v>
      </c>
      <c r="AH344" s="237"/>
      <c r="AI344" s="237"/>
      <c r="AJ344" s="237"/>
      <c r="AK344" s="237"/>
      <c r="AL344" s="237"/>
      <c r="AM344" s="237"/>
      <c r="AN344" s="237"/>
      <c r="AO344" s="237"/>
      <c r="AP344" s="237"/>
      <c r="AQ344" s="237"/>
      <c r="AR344" s="237"/>
      <c r="AS344" s="237"/>
      <c r="AT344" s="237"/>
      <c r="AU344" s="237"/>
      <c r="AV344" s="237"/>
      <c r="AW344" s="237"/>
      <c r="AX344" s="237"/>
      <c r="AY344" s="237"/>
      <c r="AZ344" s="237"/>
      <c r="BA344" s="237"/>
      <c r="BB344" s="237"/>
      <c r="BC344" s="237"/>
      <c r="BD344" s="237"/>
      <c r="BE344" s="237"/>
      <c r="BF344" s="237"/>
      <c r="BG344" s="237"/>
      <c r="BH344" s="237"/>
    </row>
    <row r="345" spans="1:60" outlineLevel="2" x14ac:dyDescent="0.35">
      <c r="A345" s="238"/>
      <c r="B345" s="239"/>
      <c r="C345" s="241" t="s">
        <v>1319</v>
      </c>
      <c r="D345" s="242"/>
      <c r="E345" s="243">
        <v>20.11955</v>
      </c>
      <c r="F345" s="410"/>
      <c r="G345" s="236"/>
      <c r="H345" s="236"/>
      <c r="I345" s="236"/>
      <c r="J345" s="236"/>
      <c r="K345" s="236"/>
      <c r="L345" s="236"/>
      <c r="M345" s="236"/>
      <c r="N345" s="240"/>
      <c r="O345" s="240"/>
      <c r="P345" s="240"/>
      <c r="Q345" s="240"/>
      <c r="R345" s="236"/>
      <c r="S345" s="236"/>
      <c r="T345" s="236"/>
      <c r="U345" s="236"/>
      <c r="V345" s="236"/>
      <c r="W345" s="236"/>
      <c r="X345" s="236"/>
      <c r="Y345" s="236"/>
      <c r="Z345" s="237"/>
      <c r="AA345" s="237"/>
      <c r="AB345" s="237"/>
      <c r="AC345" s="237"/>
      <c r="AD345" s="237"/>
      <c r="AE345" s="237"/>
      <c r="AF345" s="237"/>
      <c r="AG345" s="237" t="s">
        <v>123</v>
      </c>
      <c r="AH345" s="237">
        <v>0</v>
      </c>
      <c r="AI345" s="237"/>
      <c r="AJ345" s="237"/>
      <c r="AK345" s="237"/>
      <c r="AL345" s="237"/>
      <c r="AM345" s="237"/>
      <c r="AN345" s="237"/>
      <c r="AO345" s="237"/>
      <c r="AP345" s="237"/>
      <c r="AQ345" s="237"/>
      <c r="AR345" s="237"/>
      <c r="AS345" s="237"/>
      <c r="AT345" s="237"/>
      <c r="AU345" s="237"/>
      <c r="AV345" s="237"/>
      <c r="AW345" s="237"/>
      <c r="AX345" s="237"/>
      <c r="AY345" s="237"/>
      <c r="AZ345" s="237"/>
      <c r="BA345" s="237"/>
      <c r="BB345" s="237"/>
      <c r="BC345" s="237"/>
      <c r="BD345" s="237"/>
      <c r="BE345" s="237"/>
      <c r="BF345" s="237"/>
      <c r="BG345" s="237"/>
      <c r="BH345" s="237"/>
    </row>
    <row r="346" spans="1:60" outlineLevel="3" x14ac:dyDescent="0.35">
      <c r="A346" s="238"/>
      <c r="B346" s="239"/>
      <c r="C346" s="241" t="s">
        <v>1320</v>
      </c>
      <c r="D346" s="242"/>
      <c r="E346" s="243">
        <v>40.239100000000001</v>
      </c>
      <c r="F346" s="410"/>
      <c r="G346" s="236"/>
      <c r="H346" s="236"/>
      <c r="I346" s="236"/>
      <c r="J346" s="236"/>
      <c r="K346" s="236"/>
      <c r="L346" s="236"/>
      <c r="M346" s="236"/>
      <c r="N346" s="240"/>
      <c r="O346" s="240"/>
      <c r="P346" s="240"/>
      <c r="Q346" s="240"/>
      <c r="R346" s="236"/>
      <c r="S346" s="236"/>
      <c r="T346" s="236"/>
      <c r="U346" s="236"/>
      <c r="V346" s="236"/>
      <c r="W346" s="236"/>
      <c r="X346" s="236"/>
      <c r="Y346" s="236"/>
      <c r="Z346" s="237"/>
      <c r="AA346" s="237"/>
      <c r="AB346" s="237"/>
      <c r="AC346" s="237"/>
      <c r="AD346" s="237"/>
      <c r="AE346" s="237"/>
      <c r="AF346" s="237"/>
      <c r="AG346" s="237" t="s">
        <v>123</v>
      </c>
      <c r="AH346" s="237">
        <v>0</v>
      </c>
      <c r="AI346" s="237"/>
      <c r="AJ346" s="237"/>
      <c r="AK346" s="237"/>
      <c r="AL346" s="237"/>
      <c r="AM346" s="237"/>
      <c r="AN346" s="237"/>
      <c r="AO346" s="237"/>
      <c r="AP346" s="237"/>
      <c r="AQ346" s="237"/>
      <c r="AR346" s="237"/>
      <c r="AS346" s="237"/>
      <c r="AT346" s="237"/>
      <c r="AU346" s="237"/>
      <c r="AV346" s="237"/>
      <c r="AW346" s="237"/>
      <c r="AX346" s="237"/>
      <c r="AY346" s="237"/>
      <c r="AZ346" s="237"/>
      <c r="BA346" s="237"/>
      <c r="BB346" s="237"/>
      <c r="BC346" s="237"/>
      <c r="BD346" s="237"/>
      <c r="BE346" s="237"/>
      <c r="BF346" s="237"/>
      <c r="BG346" s="237"/>
      <c r="BH346" s="237"/>
    </row>
    <row r="347" spans="1:60" outlineLevel="3" x14ac:dyDescent="0.35">
      <c r="A347" s="228" t="s">
        <v>1844</v>
      </c>
      <c r="B347" s="229" t="s">
        <v>1845</v>
      </c>
      <c r="C347" s="230" t="s">
        <v>1847</v>
      </c>
      <c r="D347" s="231" t="s">
        <v>132</v>
      </c>
      <c r="E347" s="232">
        <v>402.39100000000002</v>
      </c>
      <c r="F347" s="233"/>
      <c r="G347" s="234">
        <f>ROUND(E347*F347,2)</f>
        <v>0</v>
      </c>
      <c r="H347" s="233">
        <v>3025</v>
      </c>
      <c r="I347" s="234">
        <f>ROUND(E347*H347,2)</f>
        <v>1217232.78</v>
      </c>
      <c r="J347" s="233">
        <v>0</v>
      </c>
      <c r="K347" s="234">
        <f>ROUND(E347*J347,2)</f>
        <v>0</v>
      </c>
      <c r="L347" s="234">
        <v>21</v>
      </c>
      <c r="M347" s="234">
        <f>G347*(1+L347/100)</f>
        <v>0</v>
      </c>
      <c r="N347" s="232">
        <v>0.6</v>
      </c>
      <c r="O347" s="232">
        <f>ROUND(E347*N347,2)</f>
        <v>241.43</v>
      </c>
      <c r="P347" s="232">
        <v>0</v>
      </c>
      <c r="Q347" s="232">
        <f>ROUND(E347*P347,2)</f>
        <v>0</v>
      </c>
      <c r="R347" s="234" t="s">
        <v>1848</v>
      </c>
      <c r="S347" s="234" t="s">
        <v>1848</v>
      </c>
      <c r="T347" s="234" t="s">
        <v>1848</v>
      </c>
      <c r="U347" s="236"/>
      <c r="V347" s="236"/>
      <c r="W347" s="236"/>
      <c r="X347" s="236"/>
      <c r="Y347" s="236"/>
      <c r="Z347" s="237"/>
      <c r="AA347" s="237"/>
      <c r="AB347" s="237"/>
      <c r="AC347" s="237"/>
      <c r="AD347" s="237"/>
      <c r="AE347" s="237"/>
      <c r="AF347" s="237"/>
      <c r="AG347" s="237"/>
      <c r="AH347" s="237"/>
      <c r="AI347" s="237"/>
      <c r="AJ347" s="237"/>
      <c r="AK347" s="237"/>
      <c r="AL347" s="237"/>
      <c r="AM347" s="237"/>
      <c r="AN347" s="237"/>
      <c r="AO347" s="237"/>
      <c r="AP347" s="237"/>
      <c r="AQ347" s="237"/>
      <c r="AR347" s="237"/>
      <c r="AS347" s="237"/>
      <c r="AT347" s="237"/>
      <c r="AU347" s="237"/>
      <c r="AV347" s="237"/>
      <c r="AW347" s="237"/>
      <c r="AX347" s="237"/>
      <c r="AY347" s="237"/>
      <c r="AZ347" s="237"/>
      <c r="BA347" s="237"/>
      <c r="BB347" s="237"/>
      <c r="BC347" s="237"/>
      <c r="BD347" s="237"/>
      <c r="BE347" s="237"/>
      <c r="BF347" s="237"/>
      <c r="BG347" s="237"/>
      <c r="BH347" s="237"/>
    </row>
    <row r="348" spans="1:60" outlineLevel="3" x14ac:dyDescent="0.35">
      <c r="A348" s="238"/>
      <c r="B348" s="239"/>
      <c r="C348" s="241" t="s">
        <v>1846</v>
      </c>
      <c r="D348" s="242"/>
      <c r="E348" s="243">
        <f>365.81*1.1</f>
        <v>402.39100000000002</v>
      </c>
      <c r="F348" s="410"/>
      <c r="G348" s="236"/>
      <c r="H348" s="236"/>
      <c r="I348" s="236"/>
      <c r="J348" s="236"/>
      <c r="K348" s="236"/>
      <c r="L348" s="236"/>
      <c r="M348" s="236"/>
      <c r="N348" s="240"/>
      <c r="O348" s="240"/>
      <c r="P348" s="240"/>
      <c r="Q348" s="240"/>
      <c r="R348" s="236"/>
      <c r="S348" s="236"/>
      <c r="T348" s="236"/>
      <c r="U348" s="236"/>
      <c r="V348" s="236"/>
      <c r="W348" s="236"/>
      <c r="X348" s="236"/>
      <c r="Y348" s="236"/>
      <c r="Z348" s="237"/>
      <c r="AA348" s="237"/>
      <c r="AB348" s="237"/>
      <c r="AC348" s="237"/>
      <c r="AD348" s="237"/>
      <c r="AE348" s="237"/>
      <c r="AF348" s="237"/>
      <c r="AG348" s="237"/>
      <c r="AH348" s="237"/>
      <c r="AI348" s="237"/>
      <c r="AJ348" s="237"/>
      <c r="AK348" s="237"/>
      <c r="AL348" s="237"/>
      <c r="AM348" s="237"/>
      <c r="AN348" s="237"/>
      <c r="AO348" s="237"/>
      <c r="AP348" s="237"/>
      <c r="AQ348" s="237"/>
      <c r="AR348" s="237"/>
      <c r="AS348" s="237"/>
      <c r="AT348" s="237"/>
      <c r="AU348" s="237"/>
      <c r="AV348" s="237"/>
      <c r="AW348" s="237"/>
      <c r="AX348" s="237"/>
      <c r="AY348" s="237"/>
      <c r="AZ348" s="237"/>
      <c r="BA348" s="237"/>
      <c r="BB348" s="237"/>
      <c r="BC348" s="237"/>
      <c r="BD348" s="237"/>
      <c r="BE348" s="237"/>
      <c r="BF348" s="237"/>
      <c r="BG348" s="237"/>
      <c r="BH348" s="237"/>
    </row>
    <row r="349" spans="1:60" ht="20.25" outlineLevel="1" x14ac:dyDescent="0.35">
      <c r="A349" s="228">
        <v>104</v>
      </c>
      <c r="B349" s="229" t="s">
        <v>930</v>
      </c>
      <c r="C349" s="230" t="s">
        <v>931</v>
      </c>
      <c r="D349" s="231" t="s">
        <v>132</v>
      </c>
      <c r="E349" s="232">
        <v>402.39100000000002</v>
      </c>
      <c r="F349" s="233"/>
      <c r="G349" s="234">
        <f>ROUND(E349*F349,2)</f>
        <v>0</v>
      </c>
      <c r="H349" s="233">
        <v>358.5</v>
      </c>
      <c r="I349" s="234">
        <f>ROUND(E349*H349,2)</f>
        <v>144257.17000000001</v>
      </c>
      <c r="J349" s="233">
        <v>0</v>
      </c>
      <c r="K349" s="234">
        <f>ROUND(E349*J349,2)</f>
        <v>0</v>
      </c>
      <c r="L349" s="234">
        <v>21</v>
      </c>
      <c r="M349" s="234">
        <f>G349*(1+L349/100)</f>
        <v>0</v>
      </c>
      <c r="N349" s="232">
        <v>1.8E-3</v>
      </c>
      <c r="O349" s="232">
        <f>ROUND(E349*N349,2)</f>
        <v>0.72</v>
      </c>
      <c r="P349" s="232">
        <v>0</v>
      </c>
      <c r="Q349" s="232">
        <f>ROUND(E349*P349,2)</f>
        <v>0</v>
      </c>
      <c r="R349" s="234" t="s">
        <v>193</v>
      </c>
      <c r="S349" s="234" t="s">
        <v>108</v>
      </c>
      <c r="T349" s="235" t="s">
        <v>108</v>
      </c>
      <c r="U349" s="236">
        <v>0</v>
      </c>
      <c r="V349" s="236">
        <f>ROUND(E349*U349,2)</f>
        <v>0</v>
      </c>
      <c r="W349" s="236"/>
      <c r="X349" s="236" t="s">
        <v>194</v>
      </c>
      <c r="Y349" s="236" t="s">
        <v>110</v>
      </c>
      <c r="Z349" s="237"/>
      <c r="AA349" s="237"/>
      <c r="AB349" s="237"/>
      <c r="AC349" s="237"/>
      <c r="AD349" s="237"/>
      <c r="AE349" s="237"/>
      <c r="AF349" s="237"/>
      <c r="AG349" s="237" t="s">
        <v>195</v>
      </c>
      <c r="AH349" s="237"/>
      <c r="AI349" s="237"/>
      <c r="AJ349" s="237"/>
      <c r="AK349" s="237"/>
      <c r="AL349" s="237"/>
      <c r="AM349" s="237"/>
      <c r="AN349" s="237"/>
      <c r="AO349" s="237"/>
      <c r="AP349" s="237"/>
      <c r="AQ349" s="237"/>
      <c r="AR349" s="237"/>
      <c r="AS349" s="237"/>
      <c r="AT349" s="237"/>
      <c r="AU349" s="237"/>
      <c r="AV349" s="237"/>
      <c r="AW349" s="237"/>
      <c r="AX349" s="237"/>
      <c r="AY349" s="237"/>
      <c r="AZ349" s="237"/>
      <c r="BA349" s="237"/>
      <c r="BB349" s="237"/>
      <c r="BC349" s="237"/>
      <c r="BD349" s="237"/>
      <c r="BE349" s="237"/>
      <c r="BF349" s="237"/>
      <c r="BG349" s="237"/>
      <c r="BH349" s="237"/>
    </row>
    <row r="350" spans="1:60" outlineLevel="2" x14ac:dyDescent="0.35">
      <c r="A350" s="238"/>
      <c r="B350" s="239"/>
      <c r="C350" s="241" t="s">
        <v>1321</v>
      </c>
      <c r="D350" s="242"/>
      <c r="E350" s="243">
        <v>402.39100000000002</v>
      </c>
      <c r="F350" s="410"/>
      <c r="G350" s="236"/>
      <c r="H350" s="236"/>
      <c r="I350" s="236"/>
      <c r="J350" s="236"/>
      <c r="K350" s="236"/>
      <c r="L350" s="236"/>
      <c r="M350" s="236"/>
      <c r="N350" s="240"/>
      <c r="O350" s="240"/>
      <c r="P350" s="240"/>
      <c r="Q350" s="240"/>
      <c r="R350" s="236"/>
      <c r="S350" s="236"/>
      <c r="T350" s="236"/>
      <c r="U350" s="236"/>
      <c r="V350" s="236"/>
      <c r="W350" s="236"/>
      <c r="X350" s="236"/>
      <c r="Y350" s="236"/>
      <c r="Z350" s="237"/>
      <c r="AA350" s="237"/>
      <c r="AB350" s="237"/>
      <c r="AC350" s="237"/>
      <c r="AD350" s="237"/>
      <c r="AE350" s="237"/>
      <c r="AF350" s="237"/>
      <c r="AG350" s="237" t="s">
        <v>123</v>
      </c>
      <c r="AH350" s="237">
        <v>0</v>
      </c>
      <c r="AI350" s="237"/>
      <c r="AJ350" s="237"/>
      <c r="AK350" s="237"/>
      <c r="AL350" s="237"/>
      <c r="AM350" s="237"/>
      <c r="AN350" s="237"/>
      <c r="AO350" s="237"/>
      <c r="AP350" s="237"/>
      <c r="AQ350" s="237"/>
      <c r="AR350" s="237"/>
      <c r="AS350" s="237"/>
      <c r="AT350" s="237"/>
      <c r="AU350" s="237"/>
      <c r="AV350" s="237"/>
      <c r="AW350" s="237"/>
      <c r="AX350" s="237"/>
      <c r="AY350" s="237"/>
      <c r="AZ350" s="237"/>
      <c r="BA350" s="237"/>
      <c r="BB350" s="237"/>
      <c r="BC350" s="237"/>
      <c r="BD350" s="237"/>
      <c r="BE350" s="237"/>
      <c r="BF350" s="237"/>
      <c r="BG350" s="237"/>
      <c r="BH350" s="237"/>
    </row>
    <row r="351" spans="1:60" ht="20.25" outlineLevel="1" x14ac:dyDescent="0.35">
      <c r="A351" s="228">
        <v>105</v>
      </c>
      <c r="B351" s="229" t="s">
        <v>932</v>
      </c>
      <c r="C351" s="230" t="s">
        <v>933</v>
      </c>
      <c r="D351" s="231" t="s">
        <v>132</v>
      </c>
      <c r="E351" s="232">
        <v>265.57299999999998</v>
      </c>
      <c r="F351" s="233"/>
      <c r="G351" s="234">
        <f>ROUND(E351*F351,2)</f>
        <v>0</v>
      </c>
      <c r="H351" s="233">
        <v>342.5</v>
      </c>
      <c r="I351" s="234">
        <f>ROUND(E351*H351,2)</f>
        <v>90958.75</v>
      </c>
      <c r="J351" s="233">
        <v>0</v>
      </c>
      <c r="K351" s="234">
        <f>ROUND(E351*J351,2)</f>
        <v>0</v>
      </c>
      <c r="L351" s="234">
        <v>21</v>
      </c>
      <c r="M351" s="234">
        <f>G351*(1+L351/100)</f>
        <v>0</v>
      </c>
      <c r="N351" s="232">
        <v>2.3999999999999998E-3</v>
      </c>
      <c r="O351" s="232">
        <f>ROUND(E351*N351,2)</f>
        <v>0.64</v>
      </c>
      <c r="P351" s="232">
        <v>0</v>
      </c>
      <c r="Q351" s="232">
        <f>ROUND(E351*P351,2)</f>
        <v>0</v>
      </c>
      <c r="R351" s="234" t="s">
        <v>193</v>
      </c>
      <c r="S351" s="234" t="s">
        <v>108</v>
      </c>
      <c r="T351" s="235" t="s">
        <v>108</v>
      </c>
      <c r="U351" s="236">
        <v>0</v>
      </c>
      <c r="V351" s="236">
        <f>ROUND(E351*U351,2)</f>
        <v>0</v>
      </c>
      <c r="W351" s="236"/>
      <c r="X351" s="236" t="s">
        <v>194</v>
      </c>
      <c r="Y351" s="236" t="s">
        <v>110</v>
      </c>
      <c r="Z351" s="237"/>
      <c r="AA351" s="237"/>
      <c r="AB351" s="237"/>
      <c r="AC351" s="237"/>
      <c r="AD351" s="237"/>
      <c r="AE351" s="237"/>
      <c r="AF351" s="237"/>
      <c r="AG351" s="237" t="s">
        <v>195</v>
      </c>
      <c r="AH351" s="237"/>
      <c r="AI351" s="237"/>
      <c r="AJ351" s="237"/>
      <c r="AK351" s="237"/>
      <c r="AL351" s="237"/>
      <c r="AM351" s="237"/>
      <c r="AN351" s="237"/>
      <c r="AO351" s="237"/>
      <c r="AP351" s="237"/>
      <c r="AQ351" s="237"/>
      <c r="AR351" s="237"/>
      <c r="AS351" s="237"/>
      <c r="AT351" s="237"/>
      <c r="AU351" s="237"/>
      <c r="AV351" s="237"/>
      <c r="AW351" s="237"/>
      <c r="AX351" s="237"/>
      <c r="AY351" s="237"/>
      <c r="AZ351" s="237"/>
      <c r="BA351" s="237"/>
      <c r="BB351" s="237"/>
      <c r="BC351" s="237"/>
      <c r="BD351" s="237"/>
      <c r="BE351" s="237"/>
      <c r="BF351" s="237"/>
      <c r="BG351" s="237"/>
      <c r="BH351" s="237"/>
    </row>
    <row r="352" spans="1:60" outlineLevel="2" x14ac:dyDescent="0.35">
      <c r="A352" s="238"/>
      <c r="B352" s="239"/>
      <c r="C352" s="241" t="s">
        <v>1322</v>
      </c>
      <c r="D352" s="242"/>
      <c r="E352" s="243">
        <v>265.57299999999998</v>
      </c>
      <c r="F352" s="410"/>
      <c r="G352" s="236"/>
      <c r="H352" s="236"/>
      <c r="I352" s="236"/>
      <c r="J352" s="236"/>
      <c r="K352" s="236"/>
      <c r="L352" s="236"/>
      <c r="M352" s="236"/>
      <c r="N352" s="240"/>
      <c r="O352" s="240"/>
      <c r="P352" s="240"/>
      <c r="Q352" s="240"/>
      <c r="R352" s="236"/>
      <c r="S352" s="236"/>
      <c r="T352" s="236"/>
      <c r="U352" s="236"/>
      <c r="V352" s="236"/>
      <c r="W352" s="236"/>
      <c r="X352" s="236"/>
      <c r="Y352" s="236"/>
      <c r="Z352" s="237"/>
      <c r="AA352" s="237"/>
      <c r="AB352" s="237"/>
      <c r="AC352" s="237"/>
      <c r="AD352" s="237"/>
      <c r="AE352" s="237"/>
      <c r="AF352" s="237"/>
      <c r="AG352" s="237" t="s">
        <v>123</v>
      </c>
      <c r="AH352" s="237">
        <v>0</v>
      </c>
      <c r="AI352" s="237"/>
      <c r="AJ352" s="237"/>
      <c r="AK352" s="237"/>
      <c r="AL352" s="237"/>
      <c r="AM352" s="237"/>
      <c r="AN352" s="237"/>
      <c r="AO352" s="237"/>
      <c r="AP352" s="237"/>
      <c r="AQ352" s="237"/>
      <c r="AR352" s="237"/>
      <c r="AS352" s="237"/>
      <c r="AT352" s="237"/>
      <c r="AU352" s="237"/>
      <c r="AV352" s="237"/>
      <c r="AW352" s="237"/>
      <c r="AX352" s="237"/>
      <c r="AY352" s="237"/>
      <c r="AZ352" s="237"/>
      <c r="BA352" s="237"/>
      <c r="BB352" s="237"/>
      <c r="BC352" s="237"/>
      <c r="BD352" s="237"/>
      <c r="BE352" s="237"/>
      <c r="BF352" s="237"/>
      <c r="BG352" s="237"/>
      <c r="BH352" s="237"/>
    </row>
    <row r="353" spans="1:60" ht="20.25" outlineLevel="1" x14ac:dyDescent="0.35">
      <c r="A353" s="228">
        <v>106</v>
      </c>
      <c r="B353" s="229" t="s">
        <v>934</v>
      </c>
      <c r="C353" s="230" t="s">
        <v>935</v>
      </c>
      <c r="D353" s="231" t="s">
        <v>132</v>
      </c>
      <c r="E353" s="232">
        <v>489.47800000000001</v>
      </c>
      <c r="F353" s="233"/>
      <c r="G353" s="234">
        <f>ROUND(E353*F353,2)</f>
        <v>0</v>
      </c>
      <c r="H353" s="233">
        <v>348</v>
      </c>
      <c r="I353" s="234">
        <f>ROUND(E353*H353,2)</f>
        <v>170338.34</v>
      </c>
      <c r="J353" s="233">
        <v>0</v>
      </c>
      <c r="K353" s="234">
        <f>ROUND(E353*J353,2)</f>
        <v>0</v>
      </c>
      <c r="L353" s="234">
        <v>21</v>
      </c>
      <c r="M353" s="234">
        <f>G353*(1+L353/100)</f>
        <v>0</v>
      </c>
      <c r="N353" s="232">
        <v>4.4999999999999997E-3</v>
      </c>
      <c r="O353" s="232">
        <f>ROUND(E353*N353,2)</f>
        <v>2.2000000000000002</v>
      </c>
      <c r="P353" s="232">
        <v>0</v>
      </c>
      <c r="Q353" s="232">
        <f>ROUND(E353*P353,2)</f>
        <v>0</v>
      </c>
      <c r="R353" s="234" t="s">
        <v>193</v>
      </c>
      <c r="S353" s="234" t="s">
        <v>108</v>
      </c>
      <c r="T353" s="235" t="s">
        <v>108</v>
      </c>
      <c r="U353" s="236">
        <v>0</v>
      </c>
      <c r="V353" s="236">
        <f>ROUND(E353*U353,2)</f>
        <v>0</v>
      </c>
      <c r="W353" s="236"/>
      <c r="X353" s="236" t="s">
        <v>194</v>
      </c>
      <c r="Y353" s="236" t="s">
        <v>110</v>
      </c>
      <c r="Z353" s="237"/>
      <c r="AA353" s="237"/>
      <c r="AB353" s="237"/>
      <c r="AC353" s="237"/>
      <c r="AD353" s="237"/>
      <c r="AE353" s="237"/>
      <c r="AF353" s="237"/>
      <c r="AG353" s="237" t="s">
        <v>195</v>
      </c>
      <c r="AH353" s="237"/>
      <c r="AI353" s="237"/>
      <c r="AJ353" s="237"/>
      <c r="AK353" s="237"/>
      <c r="AL353" s="237"/>
      <c r="AM353" s="237"/>
      <c r="AN353" s="237"/>
      <c r="AO353" s="237"/>
      <c r="AP353" s="237"/>
      <c r="AQ353" s="237"/>
      <c r="AR353" s="237"/>
      <c r="AS353" s="237"/>
      <c r="AT353" s="237"/>
      <c r="AU353" s="237"/>
      <c r="AV353" s="237"/>
      <c r="AW353" s="237"/>
      <c r="AX353" s="237"/>
      <c r="AY353" s="237"/>
      <c r="AZ353" s="237"/>
      <c r="BA353" s="237"/>
      <c r="BB353" s="237"/>
      <c r="BC353" s="237"/>
      <c r="BD353" s="237"/>
      <c r="BE353" s="237"/>
      <c r="BF353" s="237"/>
      <c r="BG353" s="237"/>
      <c r="BH353" s="237"/>
    </row>
    <row r="354" spans="1:60" outlineLevel="2" x14ac:dyDescent="0.35">
      <c r="A354" s="238"/>
      <c r="B354" s="239"/>
      <c r="C354" s="241" t="s">
        <v>936</v>
      </c>
      <c r="D354" s="242"/>
      <c r="E354" s="243">
        <v>489.47800000000001</v>
      </c>
      <c r="F354" s="410"/>
      <c r="G354" s="236"/>
      <c r="H354" s="236"/>
      <c r="I354" s="236"/>
      <c r="J354" s="236"/>
      <c r="K354" s="236"/>
      <c r="L354" s="236"/>
      <c r="M354" s="236"/>
      <c r="N354" s="240"/>
      <c r="O354" s="240"/>
      <c r="P354" s="240"/>
      <c r="Q354" s="240"/>
      <c r="R354" s="236"/>
      <c r="S354" s="236"/>
      <c r="T354" s="236"/>
      <c r="U354" s="236"/>
      <c r="V354" s="236"/>
      <c r="W354" s="236"/>
      <c r="X354" s="236"/>
      <c r="Y354" s="236"/>
      <c r="Z354" s="237"/>
      <c r="AA354" s="237"/>
      <c r="AB354" s="237"/>
      <c r="AC354" s="237"/>
      <c r="AD354" s="237"/>
      <c r="AE354" s="237"/>
      <c r="AF354" s="237"/>
      <c r="AG354" s="237" t="s">
        <v>123</v>
      </c>
      <c r="AH354" s="237">
        <v>0</v>
      </c>
      <c r="AI354" s="237"/>
      <c r="AJ354" s="237"/>
      <c r="AK354" s="237"/>
      <c r="AL354" s="237"/>
      <c r="AM354" s="237"/>
      <c r="AN354" s="237"/>
      <c r="AO354" s="237"/>
      <c r="AP354" s="237"/>
      <c r="AQ354" s="237"/>
      <c r="AR354" s="237"/>
      <c r="AS354" s="237"/>
      <c r="AT354" s="237"/>
      <c r="AU354" s="237"/>
      <c r="AV354" s="237"/>
      <c r="AW354" s="237"/>
      <c r="AX354" s="237"/>
      <c r="AY354" s="237"/>
      <c r="AZ354" s="237"/>
      <c r="BA354" s="237"/>
      <c r="BB354" s="237"/>
      <c r="BC354" s="237"/>
      <c r="BD354" s="237"/>
      <c r="BE354" s="237"/>
      <c r="BF354" s="237"/>
      <c r="BG354" s="237"/>
      <c r="BH354" s="237"/>
    </row>
    <row r="355" spans="1:60" ht="20.25" outlineLevel="1" x14ac:dyDescent="0.35">
      <c r="A355" s="228">
        <v>107</v>
      </c>
      <c r="B355" s="229" t="s">
        <v>937</v>
      </c>
      <c r="C355" s="230" t="s">
        <v>938</v>
      </c>
      <c r="D355" s="231" t="s">
        <v>132</v>
      </c>
      <c r="E355" s="232">
        <v>489.47800000000001</v>
      </c>
      <c r="F355" s="233"/>
      <c r="G355" s="234">
        <f>ROUND(E355*F355,2)</f>
        <v>0</v>
      </c>
      <c r="H355" s="233">
        <v>14</v>
      </c>
      <c r="I355" s="234">
        <f>ROUND(E355*H355,2)</f>
        <v>6852.69</v>
      </c>
      <c r="J355" s="233">
        <v>0</v>
      </c>
      <c r="K355" s="234">
        <f>ROUND(E355*J355,2)</f>
        <v>0</v>
      </c>
      <c r="L355" s="234">
        <v>21</v>
      </c>
      <c r="M355" s="234">
        <f>G355*(1+L355/100)</f>
        <v>0</v>
      </c>
      <c r="N355" s="232">
        <v>1.4999999999999999E-4</v>
      </c>
      <c r="O355" s="232">
        <f>ROUND(E355*N355,2)</f>
        <v>7.0000000000000007E-2</v>
      </c>
      <c r="P355" s="232">
        <v>0</v>
      </c>
      <c r="Q355" s="232">
        <f>ROUND(E355*P355,2)</f>
        <v>0</v>
      </c>
      <c r="R355" s="234" t="s">
        <v>193</v>
      </c>
      <c r="S355" s="234" t="s">
        <v>108</v>
      </c>
      <c r="T355" s="235" t="s">
        <v>108</v>
      </c>
      <c r="U355" s="236">
        <v>0</v>
      </c>
      <c r="V355" s="236">
        <f>ROUND(E355*U355,2)</f>
        <v>0</v>
      </c>
      <c r="W355" s="236"/>
      <c r="X355" s="236" t="s">
        <v>194</v>
      </c>
      <c r="Y355" s="236" t="s">
        <v>110</v>
      </c>
      <c r="Z355" s="237"/>
      <c r="AA355" s="237"/>
      <c r="AB355" s="237"/>
      <c r="AC355" s="237"/>
      <c r="AD355" s="237"/>
      <c r="AE355" s="237"/>
      <c r="AF355" s="237"/>
      <c r="AG355" s="237" t="s">
        <v>195</v>
      </c>
      <c r="AH355" s="237"/>
      <c r="AI355" s="237"/>
      <c r="AJ355" s="237"/>
      <c r="AK355" s="237"/>
      <c r="AL355" s="237"/>
      <c r="AM355" s="237"/>
      <c r="AN355" s="237"/>
      <c r="AO355" s="237"/>
      <c r="AP355" s="237"/>
      <c r="AQ355" s="237"/>
      <c r="AR355" s="237"/>
      <c r="AS355" s="237"/>
      <c r="AT355" s="237"/>
      <c r="AU355" s="237"/>
      <c r="AV355" s="237"/>
      <c r="AW355" s="237"/>
      <c r="AX355" s="237"/>
      <c r="AY355" s="237"/>
      <c r="AZ355" s="237"/>
      <c r="BA355" s="237"/>
      <c r="BB355" s="237"/>
      <c r="BC355" s="237"/>
      <c r="BD355" s="237"/>
      <c r="BE355" s="237"/>
      <c r="BF355" s="237"/>
      <c r="BG355" s="237"/>
      <c r="BH355" s="237"/>
    </row>
    <row r="356" spans="1:60" outlineLevel="2" x14ac:dyDescent="0.35">
      <c r="A356" s="238"/>
      <c r="B356" s="239"/>
      <c r="C356" s="241" t="s">
        <v>939</v>
      </c>
      <c r="D356" s="242"/>
      <c r="E356" s="243">
        <v>489.47800000000001</v>
      </c>
      <c r="F356" s="410"/>
      <c r="G356" s="236"/>
      <c r="H356" s="236"/>
      <c r="I356" s="236"/>
      <c r="J356" s="236"/>
      <c r="K356" s="236"/>
      <c r="L356" s="236"/>
      <c r="M356" s="236"/>
      <c r="N356" s="240"/>
      <c r="O356" s="240"/>
      <c r="P356" s="240"/>
      <c r="Q356" s="240"/>
      <c r="R356" s="236"/>
      <c r="S356" s="236"/>
      <c r="T356" s="236"/>
      <c r="U356" s="236"/>
      <c r="V356" s="236"/>
      <c r="W356" s="236"/>
      <c r="X356" s="236"/>
      <c r="Y356" s="236"/>
      <c r="Z356" s="237"/>
      <c r="AA356" s="237"/>
      <c r="AB356" s="237"/>
      <c r="AC356" s="237"/>
      <c r="AD356" s="237"/>
      <c r="AE356" s="237"/>
      <c r="AF356" s="237"/>
      <c r="AG356" s="237" t="s">
        <v>123</v>
      </c>
      <c r="AH356" s="237">
        <v>0</v>
      </c>
      <c r="AI356" s="237"/>
      <c r="AJ356" s="237"/>
      <c r="AK356" s="237"/>
      <c r="AL356" s="237"/>
      <c r="AM356" s="237"/>
      <c r="AN356" s="237"/>
      <c r="AO356" s="237"/>
      <c r="AP356" s="237"/>
      <c r="AQ356" s="237"/>
      <c r="AR356" s="237"/>
      <c r="AS356" s="237"/>
      <c r="AT356" s="237"/>
      <c r="AU356" s="237"/>
      <c r="AV356" s="237"/>
      <c r="AW356" s="237"/>
      <c r="AX356" s="237"/>
      <c r="AY356" s="237"/>
      <c r="AZ356" s="237"/>
      <c r="BA356" s="237"/>
      <c r="BB356" s="237"/>
      <c r="BC356" s="237"/>
      <c r="BD356" s="237"/>
      <c r="BE356" s="237"/>
      <c r="BF356" s="237"/>
      <c r="BG356" s="237"/>
      <c r="BH356" s="237"/>
    </row>
    <row r="357" spans="1:60" ht="20.25" outlineLevel="1" x14ac:dyDescent="0.35">
      <c r="A357" s="228">
        <v>108</v>
      </c>
      <c r="B357" s="229" t="s">
        <v>940</v>
      </c>
      <c r="C357" s="230" t="s">
        <v>941</v>
      </c>
      <c r="D357" s="231" t="s">
        <v>132</v>
      </c>
      <c r="E357" s="232">
        <v>439.74700000000001</v>
      </c>
      <c r="F357" s="233"/>
      <c r="G357" s="234">
        <f>ROUND(E357*F357,2)</f>
        <v>0</v>
      </c>
      <c r="H357" s="233">
        <v>28</v>
      </c>
      <c r="I357" s="234">
        <f>ROUND(E357*H357,2)</f>
        <v>12312.92</v>
      </c>
      <c r="J357" s="233">
        <v>0</v>
      </c>
      <c r="K357" s="234">
        <f>ROUND(E357*J357,2)</f>
        <v>0</v>
      </c>
      <c r="L357" s="234">
        <v>21</v>
      </c>
      <c r="M357" s="234">
        <f>G357*(1+L357/100)</f>
        <v>0</v>
      </c>
      <c r="N357" s="232">
        <v>2.9999999999999997E-4</v>
      </c>
      <c r="O357" s="232">
        <f>ROUND(E357*N357,2)</f>
        <v>0.13</v>
      </c>
      <c r="P357" s="232">
        <v>0</v>
      </c>
      <c r="Q357" s="232">
        <f>ROUND(E357*P357,2)</f>
        <v>0</v>
      </c>
      <c r="R357" s="234" t="s">
        <v>193</v>
      </c>
      <c r="S357" s="234" t="s">
        <v>108</v>
      </c>
      <c r="T357" s="235" t="s">
        <v>108</v>
      </c>
      <c r="U357" s="236">
        <v>0</v>
      </c>
      <c r="V357" s="236">
        <f>ROUND(E357*U357,2)</f>
        <v>0</v>
      </c>
      <c r="W357" s="236"/>
      <c r="X357" s="236" t="s">
        <v>194</v>
      </c>
      <c r="Y357" s="236" t="s">
        <v>110</v>
      </c>
      <c r="Z357" s="237"/>
      <c r="AA357" s="237"/>
      <c r="AB357" s="237"/>
      <c r="AC357" s="237"/>
      <c r="AD357" s="237"/>
      <c r="AE357" s="237"/>
      <c r="AF357" s="237"/>
      <c r="AG357" s="237" t="s">
        <v>195</v>
      </c>
      <c r="AH357" s="237"/>
      <c r="AI357" s="237"/>
      <c r="AJ357" s="237"/>
      <c r="AK357" s="237"/>
      <c r="AL357" s="237"/>
      <c r="AM357" s="237"/>
      <c r="AN357" s="237"/>
      <c r="AO357" s="237"/>
      <c r="AP357" s="237"/>
      <c r="AQ357" s="237"/>
      <c r="AR357" s="237"/>
      <c r="AS357" s="237"/>
      <c r="AT357" s="237"/>
      <c r="AU357" s="237"/>
      <c r="AV357" s="237"/>
      <c r="AW357" s="237"/>
      <c r="AX357" s="237"/>
      <c r="AY357" s="237"/>
      <c r="AZ357" s="237"/>
      <c r="BA357" s="237"/>
      <c r="BB357" s="237"/>
      <c r="BC357" s="237"/>
      <c r="BD357" s="237"/>
      <c r="BE357" s="237"/>
      <c r="BF357" s="237"/>
      <c r="BG357" s="237"/>
      <c r="BH357" s="237"/>
    </row>
    <row r="358" spans="1:60" outlineLevel="2" x14ac:dyDescent="0.35">
      <c r="A358" s="238"/>
      <c r="B358" s="239"/>
      <c r="C358" s="241" t="s">
        <v>1323</v>
      </c>
      <c r="D358" s="242"/>
      <c r="E358" s="243">
        <v>439.74700000000001</v>
      </c>
      <c r="F358" s="410"/>
      <c r="G358" s="236"/>
      <c r="H358" s="236"/>
      <c r="I358" s="236"/>
      <c r="J358" s="236"/>
      <c r="K358" s="236"/>
      <c r="L358" s="236"/>
      <c r="M358" s="236"/>
      <c r="N358" s="240"/>
      <c r="O358" s="240"/>
      <c r="P358" s="240"/>
      <c r="Q358" s="240"/>
      <c r="R358" s="236"/>
      <c r="S358" s="236"/>
      <c r="T358" s="236"/>
      <c r="U358" s="236"/>
      <c r="V358" s="236"/>
      <c r="W358" s="236"/>
      <c r="X358" s="236"/>
      <c r="Y358" s="236"/>
      <c r="Z358" s="237"/>
      <c r="AA358" s="237"/>
      <c r="AB358" s="237"/>
      <c r="AC358" s="237"/>
      <c r="AD358" s="237"/>
      <c r="AE358" s="237"/>
      <c r="AF358" s="237"/>
      <c r="AG358" s="237" t="s">
        <v>123</v>
      </c>
      <c r="AH358" s="237">
        <v>0</v>
      </c>
      <c r="AI358" s="237"/>
      <c r="AJ358" s="237"/>
      <c r="AK358" s="237"/>
      <c r="AL358" s="237"/>
      <c r="AM358" s="237"/>
      <c r="AN358" s="237"/>
      <c r="AO358" s="237"/>
      <c r="AP358" s="237"/>
      <c r="AQ358" s="237"/>
      <c r="AR358" s="237"/>
      <c r="AS358" s="237"/>
      <c r="AT358" s="237"/>
      <c r="AU358" s="237"/>
      <c r="AV358" s="237"/>
      <c r="AW358" s="237"/>
      <c r="AX358" s="237"/>
      <c r="AY358" s="237"/>
      <c r="AZ358" s="237"/>
      <c r="BA358" s="237"/>
      <c r="BB358" s="237"/>
      <c r="BC358" s="237"/>
      <c r="BD358" s="237"/>
      <c r="BE358" s="237"/>
      <c r="BF358" s="237"/>
      <c r="BG358" s="237"/>
      <c r="BH358" s="237"/>
    </row>
    <row r="359" spans="1:60" ht="20.25" outlineLevel="1" x14ac:dyDescent="0.35">
      <c r="A359" s="228">
        <v>109</v>
      </c>
      <c r="B359" s="229" t="s">
        <v>942</v>
      </c>
      <c r="C359" s="230" t="s">
        <v>943</v>
      </c>
      <c r="D359" s="231" t="s">
        <v>132</v>
      </c>
      <c r="E359" s="232">
        <v>804.78200000000004</v>
      </c>
      <c r="F359" s="233"/>
      <c r="G359" s="234">
        <f>ROUND(E359*F359,2)</f>
        <v>0</v>
      </c>
      <c r="H359" s="233">
        <v>46.6</v>
      </c>
      <c r="I359" s="234">
        <f>ROUND(E359*H359,2)</f>
        <v>37502.839999999997</v>
      </c>
      <c r="J359" s="233">
        <v>0</v>
      </c>
      <c r="K359" s="234">
        <f>ROUND(E359*J359,2)</f>
        <v>0</v>
      </c>
      <c r="L359" s="234">
        <v>21</v>
      </c>
      <c r="M359" s="234">
        <f>G359*(1+L359/100)</f>
        <v>0</v>
      </c>
      <c r="N359" s="232">
        <v>5.0000000000000001E-4</v>
      </c>
      <c r="O359" s="232">
        <f>ROUND(E359*N359,2)</f>
        <v>0.4</v>
      </c>
      <c r="P359" s="232">
        <v>0</v>
      </c>
      <c r="Q359" s="232">
        <f>ROUND(E359*P359,2)</f>
        <v>0</v>
      </c>
      <c r="R359" s="234" t="s">
        <v>193</v>
      </c>
      <c r="S359" s="234" t="s">
        <v>108</v>
      </c>
      <c r="T359" s="235" t="s">
        <v>108</v>
      </c>
      <c r="U359" s="236">
        <v>0</v>
      </c>
      <c r="V359" s="236">
        <f>ROUND(E359*U359,2)</f>
        <v>0</v>
      </c>
      <c r="W359" s="236"/>
      <c r="X359" s="236" t="s">
        <v>194</v>
      </c>
      <c r="Y359" s="236" t="s">
        <v>110</v>
      </c>
      <c r="Z359" s="237"/>
      <c r="AA359" s="237"/>
      <c r="AB359" s="237"/>
      <c r="AC359" s="237"/>
      <c r="AD359" s="237"/>
      <c r="AE359" s="237"/>
      <c r="AF359" s="237"/>
      <c r="AG359" s="237" t="s">
        <v>195</v>
      </c>
      <c r="AH359" s="237"/>
      <c r="AI359" s="237"/>
      <c r="AJ359" s="237"/>
      <c r="AK359" s="237"/>
      <c r="AL359" s="237"/>
      <c r="AM359" s="237"/>
      <c r="AN359" s="237"/>
      <c r="AO359" s="237"/>
      <c r="AP359" s="237"/>
      <c r="AQ359" s="237"/>
      <c r="AR359" s="237"/>
      <c r="AS359" s="237"/>
      <c r="AT359" s="237"/>
      <c r="AU359" s="237"/>
      <c r="AV359" s="237"/>
      <c r="AW359" s="237"/>
      <c r="AX359" s="237"/>
      <c r="AY359" s="237"/>
      <c r="AZ359" s="237"/>
      <c r="BA359" s="237"/>
      <c r="BB359" s="237"/>
      <c r="BC359" s="237"/>
      <c r="BD359" s="237"/>
      <c r="BE359" s="237"/>
      <c r="BF359" s="237"/>
      <c r="BG359" s="237"/>
      <c r="BH359" s="237"/>
    </row>
    <row r="360" spans="1:60" outlineLevel="2" x14ac:dyDescent="0.35">
      <c r="A360" s="238"/>
      <c r="B360" s="239"/>
      <c r="C360" s="241" t="s">
        <v>1324</v>
      </c>
      <c r="D360" s="242"/>
      <c r="E360" s="243">
        <v>804.78200000000004</v>
      </c>
      <c r="F360" s="410"/>
      <c r="G360" s="236"/>
      <c r="H360" s="236"/>
      <c r="I360" s="236"/>
      <c r="J360" s="236"/>
      <c r="K360" s="236"/>
      <c r="L360" s="236"/>
      <c r="M360" s="236"/>
      <c r="N360" s="240"/>
      <c r="O360" s="240"/>
      <c r="P360" s="240"/>
      <c r="Q360" s="240"/>
      <c r="R360" s="236"/>
      <c r="S360" s="236"/>
      <c r="T360" s="236"/>
      <c r="U360" s="236"/>
      <c r="V360" s="236"/>
      <c r="W360" s="236"/>
      <c r="X360" s="236"/>
      <c r="Y360" s="236"/>
      <c r="Z360" s="237"/>
      <c r="AA360" s="237"/>
      <c r="AB360" s="237"/>
      <c r="AC360" s="237"/>
      <c r="AD360" s="237"/>
      <c r="AE360" s="237"/>
      <c r="AF360" s="237"/>
      <c r="AG360" s="237" t="s">
        <v>123</v>
      </c>
      <c r="AH360" s="237">
        <v>0</v>
      </c>
      <c r="AI360" s="237"/>
      <c r="AJ360" s="237"/>
      <c r="AK360" s="237"/>
      <c r="AL360" s="237"/>
      <c r="AM360" s="237"/>
      <c r="AN360" s="237"/>
      <c r="AO360" s="237"/>
      <c r="AP360" s="237"/>
      <c r="AQ360" s="237"/>
      <c r="AR360" s="237"/>
      <c r="AS360" s="237"/>
      <c r="AT360" s="237"/>
      <c r="AU360" s="237"/>
      <c r="AV360" s="237"/>
      <c r="AW360" s="237"/>
      <c r="AX360" s="237"/>
      <c r="AY360" s="237"/>
      <c r="AZ360" s="237"/>
      <c r="BA360" s="237"/>
      <c r="BB360" s="237"/>
      <c r="BC360" s="237"/>
      <c r="BD360" s="237"/>
      <c r="BE360" s="237"/>
      <c r="BF360" s="237"/>
      <c r="BG360" s="237"/>
      <c r="BH360" s="237"/>
    </row>
    <row r="361" spans="1:60" outlineLevel="1" x14ac:dyDescent="0.35">
      <c r="A361" s="228">
        <v>110</v>
      </c>
      <c r="B361" s="229" t="s">
        <v>944</v>
      </c>
      <c r="C361" s="230" t="s">
        <v>945</v>
      </c>
      <c r="D361" s="231" t="s">
        <v>126</v>
      </c>
      <c r="E361" s="232">
        <v>66.107709999999997</v>
      </c>
      <c r="F361" s="233"/>
      <c r="G361" s="234">
        <f>ROUND(E361*F361,2)</f>
        <v>0</v>
      </c>
      <c r="H361" s="233">
        <v>0</v>
      </c>
      <c r="I361" s="234">
        <f>ROUND(E361*H361,2)</f>
        <v>0</v>
      </c>
      <c r="J361" s="233">
        <v>1464</v>
      </c>
      <c r="K361" s="234">
        <f>ROUND(E361*J361,2)</f>
        <v>96781.69</v>
      </c>
      <c r="L361" s="234">
        <v>21</v>
      </c>
      <c r="M361" s="234">
        <f>G361*(1+L361/100)</f>
        <v>0</v>
      </c>
      <c r="N361" s="232">
        <v>0</v>
      </c>
      <c r="O361" s="232">
        <f>ROUND(E361*N361,2)</f>
        <v>0</v>
      </c>
      <c r="P361" s="232">
        <v>0</v>
      </c>
      <c r="Q361" s="232">
        <f>ROUND(E361*P361,2)</f>
        <v>0</v>
      </c>
      <c r="R361" s="234" t="s">
        <v>162</v>
      </c>
      <c r="S361" s="234" t="s">
        <v>108</v>
      </c>
      <c r="T361" s="235" t="s">
        <v>108</v>
      </c>
      <c r="U361" s="236">
        <v>2.048</v>
      </c>
      <c r="V361" s="236">
        <f>ROUND(E361*U361,2)</f>
        <v>135.38999999999999</v>
      </c>
      <c r="W361" s="236"/>
      <c r="X361" s="236" t="s">
        <v>177</v>
      </c>
      <c r="Y361" s="236" t="s">
        <v>110</v>
      </c>
      <c r="Z361" s="237"/>
      <c r="AA361" s="237"/>
      <c r="AB361" s="237"/>
      <c r="AC361" s="237"/>
      <c r="AD361" s="237"/>
      <c r="AE361" s="237"/>
      <c r="AF361" s="237"/>
      <c r="AG361" s="237" t="s">
        <v>178</v>
      </c>
      <c r="AH361" s="237"/>
      <c r="AI361" s="237"/>
      <c r="AJ361" s="237"/>
      <c r="AK361" s="237"/>
      <c r="AL361" s="237"/>
      <c r="AM361" s="237"/>
      <c r="AN361" s="237"/>
      <c r="AO361" s="237"/>
      <c r="AP361" s="237"/>
      <c r="AQ361" s="237"/>
      <c r="AR361" s="237"/>
      <c r="AS361" s="237"/>
      <c r="AT361" s="237"/>
      <c r="AU361" s="237"/>
      <c r="AV361" s="237"/>
      <c r="AW361" s="237"/>
      <c r="AX361" s="237"/>
      <c r="AY361" s="237"/>
      <c r="AZ361" s="237"/>
      <c r="BA361" s="237"/>
      <c r="BB361" s="237"/>
      <c r="BC361" s="237"/>
      <c r="BD361" s="237"/>
      <c r="BE361" s="237"/>
      <c r="BF361" s="237"/>
      <c r="BG361" s="237"/>
      <c r="BH361" s="237"/>
    </row>
    <row r="362" spans="1:60" outlineLevel="2" x14ac:dyDescent="0.35">
      <c r="A362" s="238"/>
      <c r="B362" s="239"/>
      <c r="C362" s="393" t="s">
        <v>198</v>
      </c>
      <c r="D362" s="393"/>
      <c r="E362" s="393"/>
      <c r="F362" s="409"/>
      <c r="G362" s="393"/>
      <c r="H362" s="236"/>
      <c r="I362" s="236"/>
      <c r="J362" s="236"/>
      <c r="K362" s="236"/>
      <c r="L362" s="236"/>
      <c r="M362" s="236"/>
      <c r="N362" s="240"/>
      <c r="O362" s="240"/>
      <c r="P362" s="240"/>
      <c r="Q362" s="240"/>
      <c r="R362" s="236"/>
      <c r="S362" s="236"/>
      <c r="T362" s="236"/>
      <c r="U362" s="236"/>
      <c r="V362" s="236"/>
      <c r="W362" s="236"/>
      <c r="X362" s="236"/>
      <c r="Y362" s="236"/>
      <c r="Z362" s="237"/>
      <c r="AA362" s="237"/>
      <c r="AB362" s="237"/>
      <c r="AC362" s="237"/>
      <c r="AD362" s="237"/>
      <c r="AE362" s="237"/>
      <c r="AF362" s="237"/>
      <c r="AG362" s="237" t="s">
        <v>112</v>
      </c>
      <c r="AH362" s="237"/>
      <c r="AI362" s="237"/>
      <c r="AJ362" s="237"/>
      <c r="AK362" s="237"/>
      <c r="AL362" s="237"/>
      <c r="AM362" s="237"/>
      <c r="AN362" s="237"/>
      <c r="AO362" s="237"/>
      <c r="AP362" s="237"/>
      <c r="AQ362" s="237"/>
      <c r="AR362" s="237"/>
      <c r="AS362" s="237"/>
      <c r="AT362" s="237"/>
      <c r="AU362" s="237"/>
      <c r="AV362" s="237"/>
      <c r="AW362" s="237"/>
      <c r="AX362" s="237"/>
      <c r="AY362" s="237"/>
      <c r="AZ362" s="237"/>
      <c r="BA362" s="237"/>
      <c r="BB362" s="237"/>
      <c r="BC362" s="237"/>
      <c r="BD362" s="237"/>
      <c r="BE362" s="237"/>
      <c r="BF362" s="237"/>
      <c r="BG362" s="237"/>
      <c r="BH362" s="237"/>
    </row>
    <row r="363" spans="1:60" ht="13.15" x14ac:dyDescent="0.35">
      <c r="A363" s="252" t="s">
        <v>104</v>
      </c>
      <c r="B363" s="221" t="s">
        <v>49</v>
      </c>
      <c r="C363" s="222" t="s">
        <v>50</v>
      </c>
      <c r="D363" s="223"/>
      <c r="E363" s="224"/>
      <c r="F363" s="408"/>
      <c r="G363" s="225">
        <f>SUMIF(AG364:AG406,"&lt;&gt;NOR",G364:G406)</f>
        <v>0</v>
      </c>
      <c r="H363" s="225"/>
      <c r="I363" s="225">
        <f>SUM(I364:I406)</f>
        <v>1663833.8699999999</v>
      </c>
      <c r="J363" s="225"/>
      <c r="K363" s="225">
        <f>SUM(K364:K406)</f>
        <v>280625.76999999996</v>
      </c>
      <c r="L363" s="225"/>
      <c r="M363" s="225">
        <f>SUM(M364:M406)</f>
        <v>0</v>
      </c>
      <c r="N363" s="224"/>
      <c r="O363" s="224">
        <f>SUM(O364:O406)</f>
        <v>12.44</v>
      </c>
      <c r="P363" s="224"/>
      <c r="Q363" s="224">
        <f>SUM(Q364:Q406)</f>
        <v>0</v>
      </c>
      <c r="R363" s="225"/>
      <c r="S363" s="225"/>
      <c r="T363" s="226"/>
      <c r="U363" s="227"/>
      <c r="V363" s="227">
        <f>SUM(V364:V406)</f>
        <v>495.15000000000003</v>
      </c>
      <c r="W363" s="227"/>
      <c r="X363" s="227"/>
      <c r="Y363" s="227"/>
      <c r="AG363" t="s">
        <v>105</v>
      </c>
    </row>
    <row r="364" spans="1:60" outlineLevel="1" x14ac:dyDescent="0.35">
      <c r="A364" s="228">
        <v>111</v>
      </c>
      <c r="B364" s="229" t="s">
        <v>183</v>
      </c>
      <c r="C364" s="230" t="s">
        <v>184</v>
      </c>
      <c r="D364" s="231" t="s">
        <v>132</v>
      </c>
      <c r="E364" s="232">
        <v>81.25</v>
      </c>
      <c r="F364" s="233"/>
      <c r="G364" s="234">
        <f>ROUND(E364*F364,2)</f>
        <v>0</v>
      </c>
      <c r="H364" s="233">
        <v>0</v>
      </c>
      <c r="I364" s="234">
        <f>ROUND(E364*H364,2)</f>
        <v>0</v>
      </c>
      <c r="J364" s="233">
        <v>45.1</v>
      </c>
      <c r="K364" s="234">
        <f>ROUND(E364*J364,2)</f>
        <v>3664.38</v>
      </c>
      <c r="L364" s="234">
        <v>21</v>
      </c>
      <c r="M364" s="234">
        <f>G364*(1+L364/100)</f>
        <v>0</v>
      </c>
      <c r="N364" s="232">
        <v>0</v>
      </c>
      <c r="O364" s="232">
        <f>ROUND(E364*N364,2)</f>
        <v>0</v>
      </c>
      <c r="P364" s="232">
        <v>0</v>
      </c>
      <c r="Q364" s="232">
        <f>ROUND(E364*P364,2)</f>
        <v>0</v>
      </c>
      <c r="R364" s="234" t="s">
        <v>185</v>
      </c>
      <c r="S364" s="234" t="s">
        <v>108</v>
      </c>
      <c r="T364" s="235" t="s">
        <v>108</v>
      </c>
      <c r="U364" s="236">
        <v>0.08</v>
      </c>
      <c r="V364" s="236">
        <f>ROUND(E364*U364,2)</f>
        <v>6.5</v>
      </c>
      <c r="W364" s="236"/>
      <c r="X364" s="236" t="s">
        <v>109</v>
      </c>
      <c r="Y364" s="236" t="s">
        <v>110</v>
      </c>
      <c r="Z364" s="237"/>
      <c r="AA364" s="237"/>
      <c r="AB364" s="237"/>
      <c r="AC364" s="237"/>
      <c r="AD364" s="237"/>
      <c r="AE364" s="237"/>
      <c r="AF364" s="237"/>
      <c r="AG364" s="237" t="s">
        <v>111</v>
      </c>
      <c r="AH364" s="237"/>
      <c r="AI364" s="237"/>
      <c r="AJ364" s="237"/>
      <c r="AK364" s="237"/>
      <c r="AL364" s="237"/>
      <c r="AM364" s="237"/>
      <c r="AN364" s="237"/>
      <c r="AO364" s="237"/>
      <c r="AP364" s="237"/>
      <c r="AQ364" s="237"/>
      <c r="AR364" s="237"/>
      <c r="AS364" s="237"/>
      <c r="AT364" s="237"/>
      <c r="AU364" s="237"/>
      <c r="AV364" s="237"/>
      <c r="AW364" s="237"/>
      <c r="AX364" s="237"/>
      <c r="AY364" s="237"/>
      <c r="AZ364" s="237"/>
      <c r="BA364" s="237"/>
      <c r="BB364" s="237"/>
      <c r="BC364" s="237"/>
      <c r="BD364" s="237"/>
      <c r="BE364" s="237"/>
      <c r="BF364" s="237"/>
      <c r="BG364" s="237"/>
      <c r="BH364" s="237"/>
    </row>
    <row r="365" spans="1:60" outlineLevel="2" x14ac:dyDescent="0.35">
      <c r="A365" s="238"/>
      <c r="B365" s="239"/>
      <c r="C365" s="241" t="s">
        <v>188</v>
      </c>
      <c r="D365" s="242"/>
      <c r="E365" s="243"/>
      <c r="F365" s="410"/>
      <c r="G365" s="236"/>
      <c r="H365" s="236"/>
      <c r="I365" s="236"/>
      <c r="J365" s="236"/>
      <c r="K365" s="236"/>
      <c r="L365" s="236"/>
      <c r="M365" s="236"/>
      <c r="N365" s="240"/>
      <c r="O365" s="240"/>
      <c r="P365" s="240"/>
      <c r="Q365" s="240"/>
      <c r="R365" s="236"/>
      <c r="S365" s="236"/>
      <c r="T365" s="236"/>
      <c r="U365" s="236"/>
      <c r="V365" s="236"/>
      <c r="W365" s="236"/>
      <c r="X365" s="236"/>
      <c r="Y365" s="236"/>
      <c r="Z365" s="237"/>
      <c r="AA365" s="237"/>
      <c r="AB365" s="237"/>
      <c r="AC365" s="237"/>
      <c r="AD365" s="237"/>
      <c r="AE365" s="237"/>
      <c r="AF365" s="237"/>
      <c r="AG365" s="237" t="s">
        <v>123</v>
      </c>
      <c r="AH365" s="237">
        <v>0</v>
      </c>
      <c r="AI365" s="237"/>
      <c r="AJ365" s="237"/>
      <c r="AK365" s="237"/>
      <c r="AL365" s="237"/>
      <c r="AM365" s="237"/>
      <c r="AN365" s="237"/>
      <c r="AO365" s="237"/>
      <c r="AP365" s="237"/>
      <c r="AQ365" s="237"/>
      <c r="AR365" s="237"/>
      <c r="AS365" s="237"/>
      <c r="AT365" s="237"/>
      <c r="AU365" s="237"/>
      <c r="AV365" s="237"/>
      <c r="AW365" s="237"/>
      <c r="AX365" s="237"/>
      <c r="AY365" s="237"/>
      <c r="AZ365" s="237"/>
      <c r="BA365" s="237"/>
      <c r="BB365" s="237"/>
      <c r="BC365" s="237"/>
      <c r="BD365" s="237"/>
      <c r="BE365" s="237"/>
      <c r="BF365" s="237"/>
      <c r="BG365" s="237"/>
      <c r="BH365" s="237"/>
    </row>
    <row r="366" spans="1:60" outlineLevel="3" x14ac:dyDescent="0.35">
      <c r="A366" s="238"/>
      <c r="B366" s="239"/>
      <c r="C366" s="241" t="s">
        <v>1304</v>
      </c>
      <c r="D366" s="242"/>
      <c r="E366" s="243">
        <v>70.95</v>
      </c>
      <c r="F366" s="410"/>
      <c r="G366" s="236"/>
      <c r="H366" s="236"/>
      <c r="I366" s="236"/>
      <c r="J366" s="236"/>
      <c r="K366" s="236"/>
      <c r="L366" s="236"/>
      <c r="M366" s="236"/>
      <c r="N366" s="240"/>
      <c r="O366" s="240"/>
      <c r="P366" s="240"/>
      <c r="Q366" s="240"/>
      <c r="R366" s="236"/>
      <c r="S366" s="236"/>
      <c r="T366" s="236"/>
      <c r="U366" s="236"/>
      <c r="V366" s="236"/>
      <c r="W366" s="236"/>
      <c r="X366" s="236"/>
      <c r="Y366" s="236"/>
      <c r="Z366" s="237"/>
      <c r="AA366" s="237"/>
      <c r="AB366" s="237"/>
      <c r="AC366" s="237"/>
      <c r="AD366" s="237"/>
      <c r="AE366" s="237"/>
      <c r="AF366" s="237"/>
      <c r="AG366" s="237" t="s">
        <v>123</v>
      </c>
      <c r="AH366" s="237">
        <v>0</v>
      </c>
      <c r="AI366" s="237"/>
      <c r="AJ366" s="237"/>
      <c r="AK366" s="237"/>
      <c r="AL366" s="237"/>
      <c r="AM366" s="237"/>
      <c r="AN366" s="237"/>
      <c r="AO366" s="237"/>
      <c r="AP366" s="237"/>
      <c r="AQ366" s="237"/>
      <c r="AR366" s="237"/>
      <c r="AS366" s="237"/>
      <c r="AT366" s="237"/>
      <c r="AU366" s="237"/>
      <c r="AV366" s="237"/>
      <c r="AW366" s="237"/>
      <c r="AX366" s="237"/>
      <c r="AY366" s="237"/>
      <c r="AZ366" s="237"/>
      <c r="BA366" s="237"/>
      <c r="BB366" s="237"/>
      <c r="BC366" s="237"/>
      <c r="BD366" s="237"/>
      <c r="BE366" s="237"/>
      <c r="BF366" s="237"/>
      <c r="BG366" s="237"/>
      <c r="BH366" s="237"/>
    </row>
    <row r="367" spans="1:60" outlineLevel="3" x14ac:dyDescent="0.35">
      <c r="A367" s="238"/>
      <c r="B367" s="239"/>
      <c r="C367" s="241" t="s">
        <v>1325</v>
      </c>
      <c r="D367" s="242"/>
      <c r="E367" s="243"/>
      <c r="F367" s="410"/>
      <c r="G367" s="236"/>
      <c r="H367" s="236"/>
      <c r="I367" s="236"/>
      <c r="J367" s="236"/>
      <c r="K367" s="236"/>
      <c r="L367" s="236"/>
      <c r="M367" s="236"/>
      <c r="N367" s="240"/>
      <c r="O367" s="240"/>
      <c r="P367" s="240"/>
      <c r="Q367" s="240"/>
      <c r="R367" s="236"/>
      <c r="S367" s="236"/>
      <c r="T367" s="236"/>
      <c r="U367" s="236"/>
      <c r="V367" s="236"/>
      <c r="W367" s="236"/>
      <c r="X367" s="236"/>
      <c r="Y367" s="236"/>
      <c r="Z367" s="237"/>
      <c r="AA367" s="237"/>
      <c r="AB367" s="237"/>
      <c r="AC367" s="237"/>
      <c r="AD367" s="237"/>
      <c r="AE367" s="237"/>
      <c r="AF367" s="237"/>
      <c r="AG367" s="237" t="s">
        <v>123</v>
      </c>
      <c r="AH367" s="237">
        <v>0</v>
      </c>
      <c r="AI367" s="237"/>
      <c r="AJ367" s="237"/>
      <c r="AK367" s="237"/>
      <c r="AL367" s="237"/>
      <c r="AM367" s="237"/>
      <c r="AN367" s="237"/>
      <c r="AO367" s="237"/>
      <c r="AP367" s="237"/>
      <c r="AQ367" s="237"/>
      <c r="AR367" s="237"/>
      <c r="AS367" s="237"/>
      <c r="AT367" s="237"/>
      <c r="AU367" s="237"/>
      <c r="AV367" s="237"/>
      <c r="AW367" s="237"/>
      <c r="AX367" s="237"/>
      <c r="AY367" s="237"/>
      <c r="AZ367" s="237"/>
      <c r="BA367" s="237"/>
      <c r="BB367" s="237"/>
      <c r="BC367" s="237"/>
      <c r="BD367" s="237"/>
      <c r="BE367" s="237"/>
      <c r="BF367" s="237"/>
      <c r="BG367" s="237"/>
      <c r="BH367" s="237"/>
    </row>
    <row r="368" spans="1:60" outlineLevel="3" x14ac:dyDescent="0.35">
      <c r="A368" s="238"/>
      <c r="B368" s="239"/>
      <c r="C368" s="241" t="s">
        <v>1326</v>
      </c>
      <c r="D368" s="242"/>
      <c r="E368" s="243">
        <v>10.3</v>
      </c>
      <c r="F368" s="410"/>
      <c r="G368" s="236"/>
      <c r="H368" s="236"/>
      <c r="I368" s="236"/>
      <c r="J368" s="236"/>
      <c r="K368" s="236"/>
      <c r="L368" s="236"/>
      <c r="M368" s="236"/>
      <c r="N368" s="240"/>
      <c r="O368" s="240"/>
      <c r="P368" s="240"/>
      <c r="Q368" s="240"/>
      <c r="R368" s="236"/>
      <c r="S368" s="236"/>
      <c r="T368" s="236"/>
      <c r="U368" s="236"/>
      <c r="V368" s="236"/>
      <c r="W368" s="236"/>
      <c r="X368" s="236"/>
      <c r="Y368" s="236"/>
      <c r="Z368" s="237"/>
      <c r="AA368" s="237"/>
      <c r="AB368" s="237"/>
      <c r="AC368" s="237"/>
      <c r="AD368" s="237"/>
      <c r="AE368" s="237"/>
      <c r="AF368" s="237"/>
      <c r="AG368" s="237" t="s">
        <v>123</v>
      </c>
      <c r="AH368" s="237">
        <v>0</v>
      </c>
      <c r="AI368" s="237"/>
      <c r="AJ368" s="237"/>
      <c r="AK368" s="237"/>
      <c r="AL368" s="237"/>
      <c r="AM368" s="237"/>
      <c r="AN368" s="237"/>
      <c r="AO368" s="237"/>
      <c r="AP368" s="237"/>
      <c r="AQ368" s="237"/>
      <c r="AR368" s="237"/>
      <c r="AS368" s="237"/>
      <c r="AT368" s="237"/>
      <c r="AU368" s="237"/>
      <c r="AV368" s="237"/>
      <c r="AW368" s="237"/>
      <c r="AX368" s="237"/>
      <c r="AY368" s="237"/>
      <c r="AZ368" s="237"/>
      <c r="BA368" s="237"/>
      <c r="BB368" s="237"/>
      <c r="BC368" s="237"/>
      <c r="BD368" s="237"/>
      <c r="BE368" s="237"/>
      <c r="BF368" s="237"/>
      <c r="BG368" s="237"/>
      <c r="BH368" s="237"/>
    </row>
    <row r="369" spans="1:60" outlineLevel="1" x14ac:dyDescent="0.35">
      <c r="A369" s="228">
        <v>112</v>
      </c>
      <c r="B369" s="229" t="s">
        <v>186</v>
      </c>
      <c r="C369" s="230" t="s">
        <v>187</v>
      </c>
      <c r="D369" s="231" t="s">
        <v>132</v>
      </c>
      <c r="E369" s="232">
        <v>425.99</v>
      </c>
      <c r="F369" s="233"/>
      <c r="G369" s="234">
        <f>ROUND(E369*F369,2)</f>
        <v>0</v>
      </c>
      <c r="H369" s="233">
        <v>0</v>
      </c>
      <c r="I369" s="234">
        <f>ROUND(E369*H369,2)</f>
        <v>0</v>
      </c>
      <c r="J369" s="233">
        <v>84.6</v>
      </c>
      <c r="K369" s="234">
        <f>ROUND(E369*J369,2)</f>
        <v>36038.75</v>
      </c>
      <c r="L369" s="234">
        <v>21</v>
      </c>
      <c r="M369" s="234">
        <f>G369*(1+L369/100)</f>
        <v>0</v>
      </c>
      <c r="N369" s="232">
        <v>0</v>
      </c>
      <c r="O369" s="232">
        <f>ROUND(E369*N369,2)</f>
        <v>0</v>
      </c>
      <c r="P369" s="232">
        <v>0</v>
      </c>
      <c r="Q369" s="232">
        <f>ROUND(E369*P369,2)</f>
        <v>0</v>
      </c>
      <c r="R369" s="234" t="s">
        <v>185</v>
      </c>
      <c r="S369" s="234" t="s">
        <v>108</v>
      </c>
      <c r="T369" s="235" t="s">
        <v>108</v>
      </c>
      <c r="U369" s="236">
        <v>0.15</v>
      </c>
      <c r="V369" s="236">
        <f>ROUND(E369*U369,2)</f>
        <v>63.9</v>
      </c>
      <c r="W369" s="236"/>
      <c r="X369" s="236" t="s">
        <v>109</v>
      </c>
      <c r="Y369" s="236" t="s">
        <v>110</v>
      </c>
      <c r="Z369" s="237"/>
      <c r="AA369" s="237"/>
      <c r="AB369" s="237"/>
      <c r="AC369" s="237"/>
      <c r="AD369" s="237"/>
      <c r="AE369" s="237"/>
      <c r="AF369" s="237"/>
      <c r="AG369" s="237" t="s">
        <v>111</v>
      </c>
      <c r="AH369" s="237"/>
      <c r="AI369" s="237"/>
      <c r="AJ369" s="237"/>
      <c r="AK369" s="237"/>
      <c r="AL369" s="237"/>
      <c r="AM369" s="237"/>
      <c r="AN369" s="237"/>
      <c r="AO369" s="237"/>
      <c r="AP369" s="237"/>
      <c r="AQ369" s="237"/>
      <c r="AR369" s="237"/>
      <c r="AS369" s="237"/>
      <c r="AT369" s="237"/>
      <c r="AU369" s="237"/>
      <c r="AV369" s="237"/>
      <c r="AW369" s="237"/>
      <c r="AX369" s="237"/>
      <c r="AY369" s="237"/>
      <c r="AZ369" s="237"/>
      <c r="BA369" s="237"/>
      <c r="BB369" s="237"/>
      <c r="BC369" s="237"/>
      <c r="BD369" s="237"/>
      <c r="BE369" s="237"/>
      <c r="BF369" s="237"/>
      <c r="BG369" s="237"/>
      <c r="BH369" s="237"/>
    </row>
    <row r="370" spans="1:60" outlineLevel="2" x14ac:dyDescent="0.35">
      <c r="A370" s="238"/>
      <c r="B370" s="239"/>
      <c r="C370" s="241" t="s">
        <v>1327</v>
      </c>
      <c r="D370" s="242"/>
      <c r="E370" s="243"/>
      <c r="F370" s="410"/>
      <c r="G370" s="236"/>
      <c r="H370" s="236"/>
      <c r="I370" s="236"/>
      <c r="J370" s="236"/>
      <c r="K370" s="236"/>
      <c r="L370" s="236"/>
      <c r="M370" s="236"/>
      <c r="N370" s="240"/>
      <c r="O370" s="240"/>
      <c r="P370" s="240"/>
      <c r="Q370" s="240"/>
      <c r="R370" s="236"/>
      <c r="S370" s="236"/>
      <c r="T370" s="236"/>
      <c r="U370" s="236"/>
      <c r="V370" s="236"/>
      <c r="W370" s="236"/>
      <c r="X370" s="236"/>
      <c r="Y370" s="236"/>
      <c r="Z370" s="237"/>
      <c r="AA370" s="237"/>
      <c r="AB370" s="237"/>
      <c r="AC370" s="237"/>
      <c r="AD370" s="237"/>
      <c r="AE370" s="237"/>
      <c r="AF370" s="237"/>
      <c r="AG370" s="237" t="s">
        <v>123</v>
      </c>
      <c r="AH370" s="237">
        <v>0</v>
      </c>
      <c r="AI370" s="237"/>
      <c r="AJ370" s="237"/>
      <c r="AK370" s="237"/>
      <c r="AL370" s="237"/>
      <c r="AM370" s="237"/>
      <c r="AN370" s="237"/>
      <c r="AO370" s="237"/>
      <c r="AP370" s="237"/>
      <c r="AQ370" s="237"/>
      <c r="AR370" s="237"/>
      <c r="AS370" s="237"/>
      <c r="AT370" s="237"/>
      <c r="AU370" s="237"/>
      <c r="AV370" s="237"/>
      <c r="AW370" s="237"/>
      <c r="AX370" s="237"/>
      <c r="AY370" s="237"/>
      <c r="AZ370" s="237"/>
      <c r="BA370" s="237"/>
      <c r="BB370" s="237"/>
      <c r="BC370" s="237"/>
      <c r="BD370" s="237"/>
      <c r="BE370" s="237"/>
      <c r="BF370" s="237"/>
      <c r="BG370" s="237"/>
      <c r="BH370" s="237"/>
    </row>
    <row r="371" spans="1:60" outlineLevel="3" x14ac:dyDescent="0.35">
      <c r="A371" s="238"/>
      <c r="B371" s="239"/>
      <c r="C371" s="241" t="s">
        <v>1328</v>
      </c>
      <c r="D371" s="242"/>
      <c r="E371" s="243">
        <v>215.65</v>
      </c>
      <c r="F371" s="410"/>
      <c r="G371" s="236"/>
      <c r="H371" s="236"/>
      <c r="I371" s="236"/>
      <c r="J371" s="236"/>
      <c r="K371" s="236"/>
      <c r="L371" s="236"/>
      <c r="M371" s="236"/>
      <c r="N371" s="240"/>
      <c r="O371" s="240"/>
      <c r="P371" s="240"/>
      <c r="Q371" s="240"/>
      <c r="R371" s="236"/>
      <c r="S371" s="236"/>
      <c r="T371" s="236"/>
      <c r="U371" s="236"/>
      <c r="V371" s="236"/>
      <c r="W371" s="236"/>
      <c r="X371" s="236"/>
      <c r="Y371" s="236"/>
      <c r="Z371" s="237"/>
      <c r="AA371" s="237"/>
      <c r="AB371" s="237"/>
      <c r="AC371" s="237"/>
      <c r="AD371" s="237"/>
      <c r="AE371" s="237"/>
      <c r="AF371" s="237"/>
      <c r="AG371" s="237" t="s">
        <v>123</v>
      </c>
      <c r="AH371" s="237">
        <v>0</v>
      </c>
      <c r="AI371" s="237"/>
      <c r="AJ371" s="237"/>
      <c r="AK371" s="237"/>
      <c r="AL371" s="237"/>
      <c r="AM371" s="237"/>
      <c r="AN371" s="237"/>
      <c r="AO371" s="237"/>
      <c r="AP371" s="237"/>
      <c r="AQ371" s="237"/>
      <c r="AR371" s="237"/>
      <c r="AS371" s="237"/>
      <c r="AT371" s="237"/>
      <c r="AU371" s="237"/>
      <c r="AV371" s="237"/>
      <c r="AW371" s="237"/>
      <c r="AX371" s="237"/>
      <c r="AY371" s="237"/>
      <c r="AZ371" s="237"/>
      <c r="BA371" s="237"/>
      <c r="BB371" s="237"/>
      <c r="BC371" s="237"/>
      <c r="BD371" s="237"/>
      <c r="BE371" s="237"/>
      <c r="BF371" s="237"/>
      <c r="BG371" s="237"/>
      <c r="BH371" s="237"/>
    </row>
    <row r="372" spans="1:60" outlineLevel="3" x14ac:dyDescent="0.35">
      <c r="A372" s="238"/>
      <c r="B372" s="239"/>
      <c r="C372" s="241" t="s">
        <v>1329</v>
      </c>
      <c r="D372" s="242"/>
      <c r="E372" s="243">
        <v>73.099999999999994</v>
      </c>
      <c r="F372" s="410"/>
      <c r="G372" s="236"/>
      <c r="H372" s="236"/>
      <c r="I372" s="236"/>
      <c r="J372" s="236"/>
      <c r="K372" s="236"/>
      <c r="L372" s="236"/>
      <c r="M372" s="236"/>
      <c r="N372" s="240"/>
      <c r="O372" s="240"/>
      <c r="P372" s="240"/>
      <c r="Q372" s="240"/>
      <c r="R372" s="236"/>
      <c r="S372" s="236"/>
      <c r="T372" s="236"/>
      <c r="U372" s="236"/>
      <c r="V372" s="236"/>
      <c r="W372" s="236"/>
      <c r="X372" s="236"/>
      <c r="Y372" s="236"/>
      <c r="Z372" s="237"/>
      <c r="AA372" s="237"/>
      <c r="AB372" s="237"/>
      <c r="AC372" s="237"/>
      <c r="AD372" s="237"/>
      <c r="AE372" s="237"/>
      <c r="AF372" s="237"/>
      <c r="AG372" s="237" t="s">
        <v>123</v>
      </c>
      <c r="AH372" s="237">
        <v>0</v>
      </c>
      <c r="AI372" s="237"/>
      <c r="AJ372" s="237"/>
      <c r="AK372" s="237"/>
      <c r="AL372" s="237"/>
      <c r="AM372" s="237"/>
      <c r="AN372" s="237"/>
      <c r="AO372" s="237"/>
      <c r="AP372" s="237"/>
      <c r="AQ372" s="237"/>
      <c r="AR372" s="237"/>
      <c r="AS372" s="237"/>
      <c r="AT372" s="237"/>
      <c r="AU372" s="237"/>
      <c r="AV372" s="237"/>
      <c r="AW372" s="237"/>
      <c r="AX372" s="237"/>
      <c r="AY372" s="237"/>
      <c r="AZ372" s="237"/>
      <c r="BA372" s="237"/>
      <c r="BB372" s="237"/>
      <c r="BC372" s="237"/>
      <c r="BD372" s="237"/>
      <c r="BE372" s="237"/>
      <c r="BF372" s="237"/>
      <c r="BG372" s="237"/>
      <c r="BH372" s="237"/>
    </row>
    <row r="373" spans="1:60" outlineLevel="3" x14ac:dyDescent="0.35">
      <c r="A373" s="238"/>
      <c r="B373" s="239"/>
      <c r="C373" s="241" t="s">
        <v>188</v>
      </c>
      <c r="D373" s="242"/>
      <c r="E373" s="243"/>
      <c r="F373" s="410"/>
      <c r="G373" s="236"/>
      <c r="H373" s="236"/>
      <c r="I373" s="236"/>
      <c r="J373" s="236"/>
      <c r="K373" s="236"/>
      <c r="L373" s="236"/>
      <c r="M373" s="236"/>
      <c r="N373" s="240"/>
      <c r="O373" s="240"/>
      <c r="P373" s="240"/>
      <c r="Q373" s="240"/>
      <c r="R373" s="236"/>
      <c r="S373" s="236"/>
      <c r="T373" s="236"/>
      <c r="U373" s="236"/>
      <c r="V373" s="236"/>
      <c r="W373" s="236"/>
      <c r="X373" s="236"/>
      <c r="Y373" s="236"/>
      <c r="Z373" s="237"/>
      <c r="AA373" s="237"/>
      <c r="AB373" s="237"/>
      <c r="AC373" s="237"/>
      <c r="AD373" s="237"/>
      <c r="AE373" s="237"/>
      <c r="AF373" s="237"/>
      <c r="AG373" s="237" t="s">
        <v>123</v>
      </c>
      <c r="AH373" s="237">
        <v>0</v>
      </c>
      <c r="AI373" s="237"/>
      <c r="AJ373" s="237"/>
      <c r="AK373" s="237"/>
      <c r="AL373" s="237"/>
      <c r="AM373" s="237"/>
      <c r="AN373" s="237"/>
      <c r="AO373" s="237"/>
      <c r="AP373" s="237"/>
      <c r="AQ373" s="237"/>
      <c r="AR373" s="237"/>
      <c r="AS373" s="237"/>
      <c r="AT373" s="237"/>
      <c r="AU373" s="237"/>
      <c r="AV373" s="237"/>
      <c r="AW373" s="237"/>
      <c r="AX373" s="237"/>
      <c r="AY373" s="237"/>
      <c r="AZ373" s="237"/>
      <c r="BA373" s="237"/>
      <c r="BB373" s="237"/>
      <c r="BC373" s="237"/>
      <c r="BD373" s="237"/>
      <c r="BE373" s="237"/>
      <c r="BF373" s="237"/>
      <c r="BG373" s="237"/>
      <c r="BH373" s="237"/>
    </row>
    <row r="374" spans="1:60" outlineLevel="3" x14ac:dyDescent="0.35">
      <c r="A374" s="238"/>
      <c r="B374" s="239"/>
      <c r="C374" s="241" t="s">
        <v>1330</v>
      </c>
      <c r="D374" s="242"/>
      <c r="E374" s="243">
        <v>100.55</v>
      </c>
      <c r="F374" s="410"/>
      <c r="G374" s="236"/>
      <c r="H374" s="236"/>
      <c r="I374" s="236"/>
      <c r="J374" s="236"/>
      <c r="K374" s="236"/>
      <c r="L374" s="236"/>
      <c r="M374" s="236"/>
      <c r="N374" s="240"/>
      <c r="O374" s="240"/>
      <c r="P374" s="240"/>
      <c r="Q374" s="240"/>
      <c r="R374" s="236"/>
      <c r="S374" s="236"/>
      <c r="T374" s="236"/>
      <c r="U374" s="236"/>
      <c r="V374" s="236"/>
      <c r="W374" s="236"/>
      <c r="X374" s="236"/>
      <c r="Y374" s="236"/>
      <c r="Z374" s="237"/>
      <c r="AA374" s="237"/>
      <c r="AB374" s="237"/>
      <c r="AC374" s="237"/>
      <c r="AD374" s="237"/>
      <c r="AE374" s="237"/>
      <c r="AF374" s="237"/>
      <c r="AG374" s="237" t="s">
        <v>123</v>
      </c>
      <c r="AH374" s="237">
        <v>0</v>
      </c>
      <c r="AI374" s="237"/>
      <c r="AJ374" s="237"/>
      <c r="AK374" s="237"/>
      <c r="AL374" s="237"/>
      <c r="AM374" s="237"/>
      <c r="AN374" s="237"/>
      <c r="AO374" s="237"/>
      <c r="AP374" s="237"/>
      <c r="AQ374" s="237"/>
      <c r="AR374" s="237"/>
      <c r="AS374" s="237"/>
      <c r="AT374" s="237"/>
      <c r="AU374" s="237"/>
      <c r="AV374" s="237"/>
      <c r="AW374" s="237"/>
      <c r="AX374" s="237"/>
      <c r="AY374" s="237"/>
      <c r="AZ374" s="237"/>
      <c r="BA374" s="237"/>
      <c r="BB374" s="237"/>
      <c r="BC374" s="237"/>
      <c r="BD374" s="237"/>
      <c r="BE374" s="237"/>
      <c r="BF374" s="237"/>
      <c r="BG374" s="237"/>
      <c r="BH374" s="237"/>
    </row>
    <row r="375" spans="1:60" outlineLevel="3" x14ac:dyDescent="0.35">
      <c r="A375" s="238"/>
      <c r="B375" s="239"/>
      <c r="C375" s="241" t="s">
        <v>1331</v>
      </c>
      <c r="D375" s="242"/>
      <c r="E375" s="243">
        <v>36.69</v>
      </c>
      <c r="F375" s="410"/>
      <c r="G375" s="236"/>
      <c r="H375" s="236"/>
      <c r="I375" s="236"/>
      <c r="J375" s="236"/>
      <c r="K375" s="236"/>
      <c r="L375" s="236"/>
      <c r="M375" s="236"/>
      <c r="N375" s="240"/>
      <c r="O375" s="240"/>
      <c r="P375" s="240"/>
      <c r="Q375" s="240"/>
      <c r="R375" s="236"/>
      <c r="S375" s="236"/>
      <c r="T375" s="236"/>
      <c r="U375" s="236"/>
      <c r="V375" s="236"/>
      <c r="W375" s="236"/>
      <c r="X375" s="236"/>
      <c r="Y375" s="236"/>
      <c r="Z375" s="237"/>
      <c r="AA375" s="237"/>
      <c r="AB375" s="237"/>
      <c r="AC375" s="237"/>
      <c r="AD375" s="237"/>
      <c r="AE375" s="237"/>
      <c r="AF375" s="237"/>
      <c r="AG375" s="237" t="s">
        <v>123</v>
      </c>
      <c r="AH375" s="237">
        <v>0</v>
      </c>
      <c r="AI375" s="237"/>
      <c r="AJ375" s="237"/>
      <c r="AK375" s="237"/>
      <c r="AL375" s="237"/>
      <c r="AM375" s="237"/>
      <c r="AN375" s="237"/>
      <c r="AO375" s="237"/>
      <c r="AP375" s="237"/>
      <c r="AQ375" s="237"/>
      <c r="AR375" s="237"/>
      <c r="AS375" s="237"/>
      <c r="AT375" s="237"/>
      <c r="AU375" s="237"/>
      <c r="AV375" s="237"/>
      <c r="AW375" s="237"/>
      <c r="AX375" s="237"/>
      <c r="AY375" s="237"/>
      <c r="AZ375" s="237"/>
      <c r="BA375" s="237"/>
      <c r="BB375" s="237"/>
      <c r="BC375" s="237"/>
      <c r="BD375" s="237"/>
      <c r="BE375" s="237"/>
      <c r="BF375" s="237"/>
      <c r="BG375" s="237"/>
      <c r="BH375" s="237"/>
    </row>
    <row r="376" spans="1:60" outlineLevel="1" x14ac:dyDescent="0.35">
      <c r="A376" s="228">
        <v>113</v>
      </c>
      <c r="B376" s="229" t="s">
        <v>585</v>
      </c>
      <c r="C376" s="230" t="s">
        <v>586</v>
      </c>
      <c r="D376" s="231" t="s">
        <v>132</v>
      </c>
      <c r="E376" s="232">
        <v>205.46010000000001</v>
      </c>
      <c r="F376" s="233"/>
      <c r="G376" s="234">
        <f>ROUND(E376*F376,2)</f>
        <v>0</v>
      </c>
      <c r="H376" s="233">
        <v>50.24</v>
      </c>
      <c r="I376" s="234">
        <f>ROUND(E376*H376,2)</f>
        <v>10322.32</v>
      </c>
      <c r="J376" s="233">
        <v>157.76</v>
      </c>
      <c r="K376" s="234">
        <f>ROUND(E376*J376,2)</f>
        <v>32413.39</v>
      </c>
      <c r="L376" s="234">
        <v>21</v>
      </c>
      <c r="M376" s="234">
        <f>G376*(1+L376/100)</f>
        <v>0</v>
      </c>
      <c r="N376" s="232">
        <v>3.0000000000000001E-3</v>
      </c>
      <c r="O376" s="232">
        <f>ROUND(E376*N376,2)</f>
        <v>0.62</v>
      </c>
      <c r="P376" s="232">
        <v>0</v>
      </c>
      <c r="Q376" s="232">
        <f>ROUND(E376*P376,2)</f>
        <v>0</v>
      </c>
      <c r="R376" s="234" t="s">
        <v>185</v>
      </c>
      <c r="S376" s="234" t="s">
        <v>108</v>
      </c>
      <c r="T376" s="235" t="s">
        <v>108</v>
      </c>
      <c r="U376" s="236">
        <v>0.28000000000000003</v>
      </c>
      <c r="V376" s="236">
        <f>ROUND(E376*U376,2)</f>
        <v>57.53</v>
      </c>
      <c r="W376" s="236"/>
      <c r="X376" s="236" t="s">
        <v>109</v>
      </c>
      <c r="Y376" s="236" t="s">
        <v>110</v>
      </c>
      <c r="Z376" s="237"/>
      <c r="AA376" s="237"/>
      <c r="AB376" s="237"/>
      <c r="AC376" s="237"/>
      <c r="AD376" s="237"/>
      <c r="AE376" s="237"/>
      <c r="AF376" s="237"/>
      <c r="AG376" s="237" t="s">
        <v>111</v>
      </c>
      <c r="AH376" s="237"/>
      <c r="AI376" s="237"/>
      <c r="AJ376" s="237"/>
      <c r="AK376" s="237"/>
      <c r="AL376" s="237"/>
      <c r="AM376" s="237"/>
      <c r="AN376" s="237"/>
      <c r="AO376" s="237"/>
      <c r="AP376" s="237"/>
      <c r="AQ376" s="237"/>
      <c r="AR376" s="237"/>
      <c r="AS376" s="237"/>
      <c r="AT376" s="237"/>
      <c r="AU376" s="237"/>
      <c r="AV376" s="237"/>
      <c r="AW376" s="237"/>
      <c r="AX376" s="237"/>
      <c r="AY376" s="237"/>
      <c r="AZ376" s="237"/>
      <c r="BA376" s="237"/>
      <c r="BB376" s="237"/>
      <c r="BC376" s="237"/>
      <c r="BD376" s="237"/>
      <c r="BE376" s="237"/>
      <c r="BF376" s="237"/>
      <c r="BG376" s="237"/>
      <c r="BH376" s="237"/>
    </row>
    <row r="377" spans="1:60" ht="12.75" customHeight="1" outlineLevel="2" x14ac:dyDescent="0.35">
      <c r="A377" s="238"/>
      <c r="B377" s="239"/>
      <c r="C377" s="399" t="s">
        <v>587</v>
      </c>
      <c r="D377" s="399"/>
      <c r="E377" s="399"/>
      <c r="F377" s="412"/>
      <c r="G377" s="399"/>
      <c r="H377" s="236"/>
      <c r="I377" s="236"/>
      <c r="J377" s="236"/>
      <c r="K377" s="236"/>
      <c r="L377" s="236"/>
      <c r="M377" s="236"/>
      <c r="N377" s="240"/>
      <c r="O377" s="240"/>
      <c r="P377" s="240"/>
      <c r="Q377" s="240"/>
      <c r="R377" s="236"/>
      <c r="S377" s="236"/>
      <c r="T377" s="236"/>
      <c r="U377" s="236"/>
      <c r="V377" s="236"/>
      <c r="W377" s="236"/>
      <c r="X377" s="236"/>
      <c r="Y377" s="236"/>
      <c r="Z377" s="237"/>
      <c r="AA377" s="237"/>
      <c r="AB377" s="237"/>
      <c r="AC377" s="237"/>
      <c r="AD377" s="237"/>
      <c r="AE377" s="237"/>
      <c r="AF377" s="237"/>
      <c r="AG377" s="237" t="s">
        <v>131</v>
      </c>
      <c r="AH377" s="237"/>
      <c r="AI377" s="237"/>
      <c r="AJ377" s="237"/>
      <c r="AK377" s="237"/>
      <c r="AL377" s="237"/>
      <c r="AM377" s="237"/>
      <c r="AN377" s="237"/>
      <c r="AO377" s="237"/>
      <c r="AP377" s="237"/>
      <c r="AQ377" s="237"/>
      <c r="AR377" s="237"/>
      <c r="AS377" s="237"/>
      <c r="AT377" s="237"/>
      <c r="AU377" s="237"/>
      <c r="AV377" s="237"/>
      <c r="AW377" s="237"/>
      <c r="AX377" s="237"/>
      <c r="AY377" s="237"/>
      <c r="AZ377" s="237"/>
      <c r="BA377" s="253" t="str">
        <f>C377</f>
        <v>Očištění povrchu stěny od prachu, nařezání izolačních desek na požadovaný rozměr, nanesení lepicího tmelu, osazení desek.</v>
      </c>
      <c r="BB377" s="237"/>
      <c r="BC377" s="237"/>
      <c r="BD377" s="237"/>
      <c r="BE377" s="237"/>
      <c r="BF377" s="237"/>
      <c r="BG377" s="237"/>
      <c r="BH377" s="237"/>
    </row>
    <row r="378" spans="1:60" outlineLevel="2" x14ac:dyDescent="0.35">
      <c r="A378" s="238"/>
      <c r="B378" s="239"/>
      <c r="C378" s="241" t="s">
        <v>946</v>
      </c>
      <c r="D378" s="242"/>
      <c r="E378" s="243">
        <v>92.332499999999996</v>
      </c>
      <c r="F378" s="410"/>
      <c r="G378" s="236"/>
      <c r="H378" s="236"/>
      <c r="I378" s="236"/>
      <c r="J378" s="236"/>
      <c r="K378" s="236"/>
      <c r="L378" s="236"/>
      <c r="M378" s="236"/>
      <c r="N378" s="240"/>
      <c r="O378" s="240"/>
      <c r="P378" s="240"/>
      <c r="Q378" s="240"/>
      <c r="R378" s="236"/>
      <c r="S378" s="236"/>
      <c r="T378" s="236"/>
      <c r="U378" s="236"/>
      <c r="V378" s="236"/>
      <c r="W378" s="236"/>
      <c r="X378" s="236"/>
      <c r="Y378" s="236"/>
      <c r="Z378" s="237"/>
      <c r="AA378" s="237"/>
      <c r="AB378" s="237"/>
      <c r="AC378" s="237"/>
      <c r="AD378" s="237"/>
      <c r="AE378" s="237"/>
      <c r="AF378" s="237"/>
      <c r="AG378" s="237" t="s">
        <v>123</v>
      </c>
      <c r="AH378" s="237">
        <v>0</v>
      </c>
      <c r="AI378" s="237"/>
      <c r="AJ378" s="237"/>
      <c r="AK378" s="237"/>
      <c r="AL378" s="237"/>
      <c r="AM378" s="237"/>
      <c r="AN378" s="237"/>
      <c r="AO378" s="237"/>
      <c r="AP378" s="237"/>
      <c r="AQ378" s="237"/>
      <c r="AR378" s="237"/>
      <c r="AS378" s="237"/>
      <c r="AT378" s="237"/>
      <c r="AU378" s="237"/>
      <c r="AV378" s="237"/>
      <c r="AW378" s="237"/>
      <c r="AX378" s="237"/>
      <c r="AY378" s="237"/>
      <c r="AZ378" s="237"/>
      <c r="BA378" s="237"/>
      <c r="BB378" s="237"/>
      <c r="BC378" s="237"/>
      <c r="BD378" s="237"/>
      <c r="BE378" s="237"/>
      <c r="BF378" s="237"/>
      <c r="BG378" s="237"/>
      <c r="BH378" s="237"/>
    </row>
    <row r="379" spans="1:60" outlineLevel="3" x14ac:dyDescent="0.35">
      <c r="A379" s="238"/>
      <c r="B379" s="239"/>
      <c r="C379" s="241" t="s">
        <v>900</v>
      </c>
      <c r="D379" s="242"/>
      <c r="E379" s="243">
        <v>107.4276</v>
      </c>
      <c r="F379" s="410"/>
      <c r="G379" s="236"/>
      <c r="H379" s="236"/>
      <c r="I379" s="236"/>
      <c r="J379" s="236"/>
      <c r="K379" s="236"/>
      <c r="L379" s="236"/>
      <c r="M379" s="236"/>
      <c r="N379" s="240"/>
      <c r="O379" s="240"/>
      <c r="P379" s="240"/>
      <c r="Q379" s="240"/>
      <c r="R379" s="236"/>
      <c r="S379" s="236"/>
      <c r="T379" s="236"/>
      <c r="U379" s="236"/>
      <c r="V379" s="236"/>
      <c r="W379" s="236"/>
      <c r="X379" s="236"/>
      <c r="Y379" s="236"/>
      <c r="Z379" s="237"/>
      <c r="AA379" s="237"/>
      <c r="AB379" s="237"/>
      <c r="AC379" s="237"/>
      <c r="AD379" s="237"/>
      <c r="AE379" s="237"/>
      <c r="AF379" s="237"/>
      <c r="AG379" s="237" t="s">
        <v>123</v>
      </c>
      <c r="AH379" s="237">
        <v>0</v>
      </c>
      <c r="AI379" s="237"/>
      <c r="AJ379" s="237"/>
      <c r="AK379" s="237"/>
      <c r="AL379" s="237"/>
      <c r="AM379" s="237"/>
      <c r="AN379" s="237"/>
      <c r="AO379" s="237"/>
      <c r="AP379" s="237"/>
      <c r="AQ379" s="237"/>
      <c r="AR379" s="237"/>
      <c r="AS379" s="237"/>
      <c r="AT379" s="237"/>
      <c r="AU379" s="237"/>
      <c r="AV379" s="237"/>
      <c r="AW379" s="237"/>
      <c r="AX379" s="237"/>
      <c r="AY379" s="237"/>
      <c r="AZ379" s="237"/>
      <c r="BA379" s="237"/>
      <c r="BB379" s="237"/>
      <c r="BC379" s="237"/>
      <c r="BD379" s="237"/>
      <c r="BE379" s="237"/>
      <c r="BF379" s="237"/>
      <c r="BG379" s="237"/>
      <c r="BH379" s="237"/>
    </row>
    <row r="380" spans="1:60" outlineLevel="3" x14ac:dyDescent="0.35">
      <c r="A380" s="238"/>
      <c r="B380" s="239"/>
      <c r="C380" s="241" t="s">
        <v>947</v>
      </c>
      <c r="D380" s="242"/>
      <c r="E380" s="243">
        <v>5.7</v>
      </c>
      <c r="F380" s="410"/>
      <c r="G380" s="236"/>
      <c r="H380" s="236"/>
      <c r="I380" s="236"/>
      <c r="J380" s="236"/>
      <c r="K380" s="236"/>
      <c r="L380" s="236"/>
      <c r="M380" s="236"/>
      <c r="N380" s="240"/>
      <c r="O380" s="240"/>
      <c r="P380" s="240"/>
      <c r="Q380" s="240"/>
      <c r="R380" s="236"/>
      <c r="S380" s="236"/>
      <c r="T380" s="236"/>
      <c r="U380" s="236"/>
      <c r="V380" s="236"/>
      <c r="W380" s="236"/>
      <c r="X380" s="236"/>
      <c r="Y380" s="236"/>
      <c r="Z380" s="237"/>
      <c r="AA380" s="237"/>
      <c r="AB380" s="237"/>
      <c r="AC380" s="237"/>
      <c r="AD380" s="237"/>
      <c r="AE380" s="237"/>
      <c r="AF380" s="237"/>
      <c r="AG380" s="237" t="s">
        <v>123</v>
      </c>
      <c r="AH380" s="237">
        <v>0</v>
      </c>
      <c r="AI380" s="237"/>
      <c r="AJ380" s="237"/>
      <c r="AK380" s="237"/>
      <c r="AL380" s="237"/>
      <c r="AM380" s="237"/>
      <c r="AN380" s="237"/>
      <c r="AO380" s="237"/>
      <c r="AP380" s="237"/>
      <c r="AQ380" s="237"/>
      <c r="AR380" s="237"/>
      <c r="AS380" s="237"/>
      <c r="AT380" s="237"/>
      <c r="AU380" s="237"/>
      <c r="AV380" s="237"/>
      <c r="AW380" s="237"/>
      <c r="AX380" s="237"/>
      <c r="AY380" s="237"/>
      <c r="AZ380" s="237"/>
      <c r="BA380" s="237"/>
      <c r="BB380" s="237"/>
      <c r="BC380" s="237"/>
      <c r="BD380" s="237"/>
      <c r="BE380" s="237"/>
      <c r="BF380" s="237"/>
      <c r="BG380" s="237"/>
      <c r="BH380" s="237"/>
    </row>
    <row r="381" spans="1:60" outlineLevel="1" x14ac:dyDescent="0.35">
      <c r="A381" s="228">
        <v>114</v>
      </c>
      <c r="B381" s="229" t="s">
        <v>948</v>
      </c>
      <c r="C381" s="230" t="s">
        <v>949</v>
      </c>
      <c r="D381" s="231" t="s">
        <v>132</v>
      </c>
      <c r="E381" s="232">
        <v>1779.92</v>
      </c>
      <c r="F381" s="233"/>
      <c r="G381" s="234">
        <f>ROUND(E381*F381,2)</f>
        <v>0</v>
      </c>
      <c r="H381" s="233">
        <v>56.36</v>
      </c>
      <c r="I381" s="234">
        <f>ROUND(E381*H381,2)</f>
        <v>100316.29</v>
      </c>
      <c r="J381" s="233">
        <v>90.14</v>
      </c>
      <c r="K381" s="234">
        <f>ROUND(E381*J381,2)</f>
        <v>160441.99</v>
      </c>
      <c r="L381" s="234">
        <v>21</v>
      </c>
      <c r="M381" s="234">
        <f>G381*(1+L381/100)</f>
        <v>0</v>
      </c>
      <c r="N381" s="232">
        <v>3.3E-4</v>
      </c>
      <c r="O381" s="232">
        <f>ROUND(E381*N381,2)</f>
        <v>0.59</v>
      </c>
      <c r="P381" s="232">
        <v>0</v>
      </c>
      <c r="Q381" s="232">
        <f>ROUND(E381*P381,2)</f>
        <v>0</v>
      </c>
      <c r="R381" s="234" t="s">
        <v>185</v>
      </c>
      <c r="S381" s="234" t="s">
        <v>108</v>
      </c>
      <c r="T381" s="235" t="s">
        <v>108</v>
      </c>
      <c r="U381" s="236">
        <v>0.16</v>
      </c>
      <c r="V381" s="236">
        <f>ROUND(E381*U381,2)</f>
        <v>284.79000000000002</v>
      </c>
      <c r="W381" s="236"/>
      <c r="X381" s="236" t="s">
        <v>109</v>
      </c>
      <c r="Y381" s="236" t="s">
        <v>110</v>
      </c>
      <c r="Z381" s="237"/>
      <c r="AA381" s="237"/>
      <c r="AB381" s="237"/>
      <c r="AC381" s="237"/>
      <c r="AD381" s="237"/>
      <c r="AE381" s="237"/>
      <c r="AF381" s="237"/>
      <c r="AG381" s="237" t="s">
        <v>111</v>
      </c>
      <c r="AH381" s="237"/>
      <c r="AI381" s="237"/>
      <c r="AJ381" s="237"/>
      <c r="AK381" s="237"/>
      <c r="AL381" s="237"/>
      <c r="AM381" s="237"/>
      <c r="AN381" s="237"/>
      <c r="AO381" s="237"/>
      <c r="AP381" s="237"/>
      <c r="AQ381" s="237"/>
      <c r="AR381" s="237"/>
      <c r="AS381" s="237"/>
      <c r="AT381" s="237"/>
      <c r="AU381" s="237"/>
      <c r="AV381" s="237"/>
      <c r="AW381" s="237"/>
      <c r="AX381" s="237"/>
      <c r="AY381" s="237"/>
      <c r="AZ381" s="237"/>
      <c r="BA381" s="237"/>
      <c r="BB381" s="237"/>
      <c r="BC381" s="237"/>
      <c r="BD381" s="237"/>
      <c r="BE381" s="237"/>
      <c r="BF381" s="237"/>
      <c r="BG381" s="237"/>
      <c r="BH381" s="237"/>
    </row>
    <row r="382" spans="1:60" outlineLevel="2" x14ac:dyDescent="0.35">
      <c r="A382" s="238"/>
      <c r="B382" s="239"/>
      <c r="C382" s="399" t="s">
        <v>950</v>
      </c>
      <c r="D382" s="399"/>
      <c r="E382" s="399"/>
      <c r="F382" s="412"/>
      <c r="G382" s="399"/>
      <c r="H382" s="236"/>
      <c r="I382" s="236"/>
      <c r="J382" s="236"/>
      <c r="K382" s="236"/>
      <c r="L382" s="236"/>
      <c r="M382" s="236"/>
      <c r="N382" s="240"/>
      <c r="O382" s="240"/>
      <c r="P382" s="240"/>
      <c r="Q382" s="240"/>
      <c r="R382" s="236"/>
      <c r="S382" s="236"/>
      <c r="T382" s="236"/>
      <c r="U382" s="236"/>
      <c r="V382" s="236"/>
      <c r="W382" s="236"/>
      <c r="X382" s="236"/>
      <c r="Y382" s="236"/>
      <c r="Z382" s="237"/>
      <c r="AA382" s="237"/>
      <c r="AB382" s="237"/>
      <c r="AC382" s="237"/>
      <c r="AD382" s="237"/>
      <c r="AE382" s="237"/>
      <c r="AF382" s="237"/>
      <c r="AG382" s="237" t="s">
        <v>131</v>
      </c>
      <c r="AH382" s="237"/>
      <c r="AI382" s="237"/>
      <c r="AJ382" s="237"/>
      <c r="AK382" s="237"/>
      <c r="AL382" s="237"/>
      <c r="AM382" s="237"/>
      <c r="AN382" s="237"/>
      <c r="AO382" s="237"/>
      <c r="AP382" s="237"/>
      <c r="AQ382" s="237"/>
      <c r="AR382" s="237"/>
      <c r="AS382" s="237"/>
      <c r="AT382" s="237"/>
      <c r="AU382" s="237"/>
      <c r="AV382" s="237"/>
      <c r="AW382" s="237"/>
      <c r="AX382" s="237"/>
      <c r="AY382" s="237"/>
      <c r="AZ382" s="237"/>
      <c r="BA382" s="237"/>
      <c r="BB382" s="237"/>
      <c r="BC382" s="237"/>
      <c r="BD382" s="237"/>
      <c r="BE382" s="237"/>
      <c r="BF382" s="237"/>
      <c r="BG382" s="237"/>
      <c r="BH382" s="237"/>
    </row>
    <row r="383" spans="1:60" outlineLevel="2" x14ac:dyDescent="0.35">
      <c r="A383" s="238"/>
      <c r="B383" s="239"/>
      <c r="C383" s="241" t="s">
        <v>1332</v>
      </c>
      <c r="D383" s="242"/>
      <c r="E383" s="243">
        <v>889.96</v>
      </c>
      <c r="F383" s="410"/>
      <c r="G383" s="236"/>
      <c r="H383" s="236"/>
      <c r="I383" s="236"/>
      <c r="J383" s="236"/>
      <c r="K383" s="236"/>
      <c r="L383" s="236"/>
      <c r="M383" s="236"/>
      <c r="N383" s="240"/>
      <c r="O383" s="240"/>
      <c r="P383" s="240"/>
      <c r="Q383" s="240"/>
      <c r="R383" s="236"/>
      <c r="S383" s="236"/>
      <c r="T383" s="236"/>
      <c r="U383" s="236"/>
      <c r="V383" s="236"/>
      <c r="W383" s="236"/>
      <c r="X383" s="236"/>
      <c r="Y383" s="236"/>
      <c r="Z383" s="237"/>
      <c r="AA383" s="237"/>
      <c r="AB383" s="237"/>
      <c r="AC383" s="237"/>
      <c r="AD383" s="237"/>
      <c r="AE383" s="237"/>
      <c r="AF383" s="237"/>
      <c r="AG383" s="237" t="s">
        <v>123</v>
      </c>
      <c r="AH383" s="237">
        <v>0</v>
      </c>
      <c r="AI383" s="237"/>
      <c r="AJ383" s="237"/>
      <c r="AK383" s="237"/>
      <c r="AL383" s="237"/>
      <c r="AM383" s="237"/>
      <c r="AN383" s="237"/>
      <c r="AO383" s="237"/>
      <c r="AP383" s="237"/>
      <c r="AQ383" s="237"/>
      <c r="AR383" s="237"/>
      <c r="AS383" s="237"/>
      <c r="AT383" s="237"/>
      <c r="AU383" s="237"/>
      <c r="AV383" s="237"/>
      <c r="AW383" s="237"/>
      <c r="AX383" s="237"/>
      <c r="AY383" s="237"/>
      <c r="AZ383" s="237"/>
      <c r="BA383" s="237"/>
      <c r="BB383" s="237"/>
      <c r="BC383" s="237"/>
      <c r="BD383" s="237"/>
      <c r="BE383" s="237"/>
      <c r="BF383" s="237"/>
      <c r="BG383" s="237"/>
      <c r="BH383" s="237"/>
    </row>
    <row r="384" spans="1:60" outlineLevel="3" x14ac:dyDescent="0.35">
      <c r="A384" s="238"/>
      <c r="B384" s="239"/>
      <c r="C384" s="241" t="s">
        <v>1333</v>
      </c>
      <c r="D384" s="242"/>
      <c r="E384" s="243">
        <v>889.96</v>
      </c>
      <c r="F384" s="410"/>
      <c r="G384" s="236"/>
      <c r="H384" s="236"/>
      <c r="I384" s="236"/>
      <c r="J384" s="236"/>
      <c r="K384" s="236"/>
      <c r="L384" s="236"/>
      <c r="M384" s="236"/>
      <c r="N384" s="240"/>
      <c r="O384" s="240"/>
      <c r="P384" s="240"/>
      <c r="Q384" s="240"/>
      <c r="R384" s="236"/>
      <c r="S384" s="236"/>
      <c r="T384" s="236"/>
      <c r="U384" s="236"/>
      <c r="V384" s="236"/>
      <c r="W384" s="236"/>
      <c r="X384" s="236"/>
      <c r="Y384" s="236"/>
      <c r="Z384" s="237"/>
      <c r="AA384" s="237"/>
      <c r="AB384" s="237"/>
      <c r="AC384" s="237"/>
      <c r="AD384" s="237"/>
      <c r="AE384" s="237"/>
      <c r="AF384" s="237"/>
      <c r="AG384" s="237" t="s">
        <v>123</v>
      </c>
      <c r="AH384" s="237">
        <v>0</v>
      </c>
      <c r="AI384" s="237"/>
      <c r="AJ384" s="237"/>
      <c r="AK384" s="237"/>
      <c r="AL384" s="237"/>
      <c r="AM384" s="237"/>
      <c r="AN384" s="237"/>
      <c r="AO384" s="237"/>
      <c r="AP384" s="237"/>
      <c r="AQ384" s="237"/>
      <c r="AR384" s="237"/>
      <c r="AS384" s="237"/>
      <c r="AT384" s="237"/>
      <c r="AU384" s="237"/>
      <c r="AV384" s="237"/>
      <c r="AW384" s="237"/>
      <c r="AX384" s="237"/>
      <c r="AY384" s="237"/>
      <c r="AZ384" s="237"/>
      <c r="BA384" s="237"/>
      <c r="BB384" s="237"/>
      <c r="BC384" s="237"/>
      <c r="BD384" s="237"/>
      <c r="BE384" s="237"/>
      <c r="BF384" s="237"/>
      <c r="BG384" s="237"/>
      <c r="BH384" s="237"/>
    </row>
    <row r="385" spans="1:60" outlineLevel="1" x14ac:dyDescent="0.35">
      <c r="A385" s="228">
        <v>115</v>
      </c>
      <c r="B385" s="229" t="s">
        <v>951</v>
      </c>
      <c r="C385" s="230" t="s">
        <v>952</v>
      </c>
      <c r="D385" s="231" t="s">
        <v>132</v>
      </c>
      <c r="E385" s="232">
        <v>731.62</v>
      </c>
      <c r="F385" s="233"/>
      <c r="G385" s="234">
        <f>ROUND(E385*F385,2)</f>
        <v>0</v>
      </c>
      <c r="H385" s="233">
        <v>0</v>
      </c>
      <c r="I385" s="234">
        <f>ROUND(E385*H385,2)</f>
        <v>0</v>
      </c>
      <c r="J385" s="233">
        <v>39.5</v>
      </c>
      <c r="K385" s="234">
        <f>ROUND(E385*J385,2)</f>
        <v>28898.99</v>
      </c>
      <c r="L385" s="234">
        <v>21</v>
      </c>
      <c r="M385" s="234">
        <f>G385*(1+L385/100)</f>
        <v>0</v>
      </c>
      <c r="N385" s="232">
        <v>0</v>
      </c>
      <c r="O385" s="232">
        <f>ROUND(E385*N385,2)</f>
        <v>0</v>
      </c>
      <c r="P385" s="232">
        <v>0</v>
      </c>
      <c r="Q385" s="232">
        <f>ROUND(E385*P385,2)</f>
        <v>0</v>
      </c>
      <c r="R385" s="234" t="s">
        <v>185</v>
      </c>
      <c r="S385" s="234" t="s">
        <v>108</v>
      </c>
      <c r="T385" s="235" t="s">
        <v>108</v>
      </c>
      <c r="U385" s="236">
        <v>7.0000000000000007E-2</v>
      </c>
      <c r="V385" s="236">
        <f>ROUND(E385*U385,2)</f>
        <v>51.21</v>
      </c>
      <c r="W385" s="236"/>
      <c r="X385" s="236" t="s">
        <v>109</v>
      </c>
      <c r="Y385" s="236" t="s">
        <v>110</v>
      </c>
      <c r="Z385" s="237"/>
      <c r="AA385" s="237"/>
      <c r="AB385" s="237"/>
      <c r="AC385" s="237"/>
      <c r="AD385" s="237"/>
      <c r="AE385" s="237"/>
      <c r="AF385" s="237"/>
      <c r="AG385" s="237" t="s">
        <v>111</v>
      </c>
      <c r="AH385" s="237"/>
      <c r="AI385" s="237"/>
      <c r="AJ385" s="237"/>
      <c r="AK385" s="237"/>
      <c r="AL385" s="237"/>
      <c r="AM385" s="237"/>
      <c r="AN385" s="237"/>
      <c r="AO385" s="237"/>
      <c r="AP385" s="237"/>
      <c r="AQ385" s="237"/>
      <c r="AR385" s="237"/>
      <c r="AS385" s="237"/>
      <c r="AT385" s="237"/>
      <c r="AU385" s="237"/>
      <c r="AV385" s="237"/>
      <c r="AW385" s="237"/>
      <c r="AX385" s="237"/>
      <c r="AY385" s="237"/>
      <c r="AZ385" s="237"/>
      <c r="BA385" s="237"/>
      <c r="BB385" s="237"/>
      <c r="BC385" s="237"/>
      <c r="BD385" s="237"/>
      <c r="BE385" s="237"/>
      <c r="BF385" s="237"/>
      <c r="BG385" s="237"/>
      <c r="BH385" s="237"/>
    </row>
    <row r="386" spans="1:60" outlineLevel="2" x14ac:dyDescent="0.35">
      <c r="A386" s="238"/>
      <c r="B386" s="239"/>
      <c r="C386" s="241" t="s">
        <v>1334</v>
      </c>
      <c r="D386" s="242"/>
      <c r="E386" s="243">
        <v>731.62</v>
      </c>
      <c r="F386" s="410"/>
      <c r="G386" s="236"/>
      <c r="H386" s="236"/>
      <c r="I386" s="236"/>
      <c r="J386" s="236"/>
      <c r="K386" s="236"/>
      <c r="L386" s="236"/>
      <c r="M386" s="236"/>
      <c r="N386" s="240"/>
      <c r="O386" s="240"/>
      <c r="P386" s="240"/>
      <c r="Q386" s="240"/>
      <c r="R386" s="236"/>
      <c r="S386" s="236"/>
      <c r="T386" s="236"/>
      <c r="U386" s="236"/>
      <c r="V386" s="236"/>
      <c r="W386" s="236"/>
      <c r="X386" s="236"/>
      <c r="Y386" s="236"/>
      <c r="Z386" s="237"/>
      <c r="AA386" s="237"/>
      <c r="AB386" s="237"/>
      <c r="AC386" s="237"/>
      <c r="AD386" s="237"/>
      <c r="AE386" s="237"/>
      <c r="AF386" s="237"/>
      <c r="AG386" s="237" t="s">
        <v>123</v>
      </c>
      <c r="AH386" s="237">
        <v>0</v>
      </c>
      <c r="AI386" s="237"/>
      <c r="AJ386" s="237"/>
      <c r="AK386" s="237"/>
      <c r="AL386" s="237"/>
      <c r="AM386" s="237"/>
      <c r="AN386" s="237"/>
      <c r="AO386" s="237"/>
      <c r="AP386" s="237"/>
      <c r="AQ386" s="237"/>
      <c r="AR386" s="237"/>
      <c r="AS386" s="237"/>
      <c r="AT386" s="237"/>
      <c r="AU386" s="237"/>
      <c r="AV386" s="237"/>
      <c r="AW386" s="237"/>
      <c r="AX386" s="237"/>
      <c r="AY386" s="237"/>
      <c r="AZ386" s="237"/>
      <c r="BA386" s="237"/>
      <c r="BB386" s="237"/>
      <c r="BC386" s="237"/>
      <c r="BD386" s="237"/>
      <c r="BE386" s="237"/>
      <c r="BF386" s="237"/>
      <c r="BG386" s="237"/>
      <c r="BH386" s="237"/>
    </row>
    <row r="387" spans="1:60" ht="20.25" outlineLevel="1" x14ac:dyDescent="0.35">
      <c r="A387" s="228">
        <v>116</v>
      </c>
      <c r="B387" s="229" t="s">
        <v>189</v>
      </c>
      <c r="C387" s="230" t="s">
        <v>190</v>
      </c>
      <c r="D387" s="231" t="s">
        <v>132</v>
      </c>
      <c r="E387" s="232">
        <v>120.22</v>
      </c>
      <c r="F387" s="233"/>
      <c r="G387" s="234">
        <f>ROUND(E387*F387,2)</f>
        <v>0</v>
      </c>
      <c r="H387" s="233">
        <v>10.6</v>
      </c>
      <c r="I387" s="234">
        <f>ROUND(E387*H387,2)</f>
        <v>1274.33</v>
      </c>
      <c r="J387" s="233">
        <v>39.5</v>
      </c>
      <c r="K387" s="234">
        <f>ROUND(E387*J387,2)</f>
        <v>4748.6899999999996</v>
      </c>
      <c r="L387" s="234">
        <v>21</v>
      </c>
      <c r="M387" s="234">
        <f>G387*(1+L387/100)</f>
        <v>0</v>
      </c>
      <c r="N387" s="232">
        <v>1.0000000000000001E-5</v>
      </c>
      <c r="O387" s="232">
        <f>ROUND(E387*N387,2)</f>
        <v>0</v>
      </c>
      <c r="P387" s="232">
        <v>0</v>
      </c>
      <c r="Q387" s="232">
        <f>ROUND(E387*P387,2)</f>
        <v>0</v>
      </c>
      <c r="R387" s="234" t="s">
        <v>185</v>
      </c>
      <c r="S387" s="234" t="s">
        <v>108</v>
      </c>
      <c r="T387" s="235" t="s">
        <v>108</v>
      </c>
      <c r="U387" s="236">
        <v>7.0000000000000007E-2</v>
      </c>
      <c r="V387" s="236">
        <f>ROUND(E387*U387,2)</f>
        <v>8.42</v>
      </c>
      <c r="W387" s="236"/>
      <c r="X387" s="236" t="s">
        <v>109</v>
      </c>
      <c r="Y387" s="236" t="s">
        <v>110</v>
      </c>
      <c r="Z387" s="237"/>
      <c r="AA387" s="237"/>
      <c r="AB387" s="237"/>
      <c r="AC387" s="237"/>
      <c r="AD387" s="237"/>
      <c r="AE387" s="237"/>
      <c r="AF387" s="237"/>
      <c r="AG387" s="237" t="s">
        <v>111</v>
      </c>
      <c r="AH387" s="237"/>
      <c r="AI387" s="237"/>
      <c r="AJ387" s="237"/>
      <c r="AK387" s="237"/>
      <c r="AL387" s="237"/>
      <c r="AM387" s="237"/>
      <c r="AN387" s="237"/>
      <c r="AO387" s="237"/>
      <c r="AP387" s="237"/>
      <c r="AQ387" s="237"/>
      <c r="AR387" s="237"/>
      <c r="AS387" s="237"/>
      <c r="AT387" s="237"/>
      <c r="AU387" s="237"/>
      <c r="AV387" s="237"/>
      <c r="AW387" s="237"/>
      <c r="AX387" s="237"/>
      <c r="AY387" s="237"/>
      <c r="AZ387" s="237"/>
      <c r="BA387" s="237"/>
      <c r="BB387" s="237"/>
      <c r="BC387" s="237"/>
      <c r="BD387" s="237"/>
      <c r="BE387" s="237"/>
      <c r="BF387" s="237"/>
      <c r="BG387" s="237"/>
      <c r="BH387" s="237"/>
    </row>
    <row r="388" spans="1:60" outlineLevel="2" x14ac:dyDescent="0.35">
      <c r="A388" s="238"/>
      <c r="B388" s="239"/>
      <c r="C388" s="241" t="s">
        <v>1335</v>
      </c>
      <c r="D388" s="242"/>
      <c r="E388" s="243">
        <v>120.22</v>
      </c>
      <c r="F388" s="410"/>
      <c r="G388" s="236"/>
      <c r="H388" s="236"/>
      <c r="I388" s="236"/>
      <c r="J388" s="236"/>
      <c r="K388" s="236"/>
      <c r="L388" s="236"/>
      <c r="M388" s="236"/>
      <c r="N388" s="240"/>
      <c r="O388" s="240"/>
      <c r="P388" s="240"/>
      <c r="Q388" s="240"/>
      <c r="R388" s="236"/>
      <c r="S388" s="236"/>
      <c r="T388" s="236"/>
      <c r="U388" s="236"/>
      <c r="V388" s="236"/>
      <c r="W388" s="236"/>
      <c r="X388" s="236"/>
      <c r="Y388" s="236"/>
      <c r="Z388" s="237"/>
      <c r="AA388" s="237"/>
      <c r="AB388" s="237"/>
      <c r="AC388" s="237"/>
      <c r="AD388" s="237"/>
      <c r="AE388" s="237"/>
      <c r="AF388" s="237"/>
      <c r="AG388" s="237" t="s">
        <v>123</v>
      </c>
      <c r="AH388" s="237">
        <v>0</v>
      </c>
      <c r="AI388" s="237"/>
      <c r="AJ388" s="237"/>
      <c r="AK388" s="237"/>
      <c r="AL388" s="237"/>
      <c r="AM388" s="237"/>
      <c r="AN388" s="237"/>
      <c r="AO388" s="237"/>
      <c r="AP388" s="237"/>
      <c r="AQ388" s="237"/>
      <c r="AR388" s="237"/>
      <c r="AS388" s="237"/>
      <c r="AT388" s="237"/>
      <c r="AU388" s="237"/>
      <c r="AV388" s="237"/>
      <c r="AW388" s="237"/>
      <c r="AX388" s="237"/>
      <c r="AY388" s="237"/>
      <c r="AZ388" s="237"/>
      <c r="BA388" s="237"/>
      <c r="BB388" s="237"/>
      <c r="BC388" s="237"/>
      <c r="BD388" s="237"/>
      <c r="BE388" s="237"/>
      <c r="BF388" s="237"/>
      <c r="BG388" s="237"/>
      <c r="BH388" s="237"/>
    </row>
    <row r="389" spans="1:60" ht="20.25" outlineLevel="1" x14ac:dyDescent="0.35">
      <c r="A389" s="228">
        <v>117</v>
      </c>
      <c r="B389" s="229" t="s">
        <v>191</v>
      </c>
      <c r="C389" s="230" t="s">
        <v>192</v>
      </c>
      <c r="D389" s="231" t="s">
        <v>106</v>
      </c>
      <c r="E389" s="232">
        <v>156.03675999999999</v>
      </c>
      <c r="F389" s="233"/>
      <c r="G389" s="234">
        <f>ROUND(E389*F389,2)</f>
        <v>0</v>
      </c>
      <c r="H389" s="233">
        <v>4200</v>
      </c>
      <c r="I389" s="234">
        <f>ROUND(E389*H389,2)</f>
        <v>655354.39</v>
      </c>
      <c r="J389" s="233">
        <v>0</v>
      </c>
      <c r="K389" s="234">
        <f>ROUND(E389*J389,2)</f>
        <v>0</v>
      </c>
      <c r="L389" s="234">
        <v>21</v>
      </c>
      <c r="M389" s="234">
        <f>G389*(1+L389/100)</f>
        <v>0</v>
      </c>
      <c r="N389" s="232">
        <v>2.5000000000000001E-2</v>
      </c>
      <c r="O389" s="232">
        <f>ROUND(E389*N389,2)</f>
        <v>3.9</v>
      </c>
      <c r="P389" s="232">
        <v>0</v>
      </c>
      <c r="Q389" s="232">
        <f>ROUND(E389*P389,2)</f>
        <v>0</v>
      </c>
      <c r="R389" s="234" t="s">
        <v>193</v>
      </c>
      <c r="S389" s="234" t="s">
        <v>108</v>
      </c>
      <c r="T389" s="235" t="s">
        <v>108</v>
      </c>
      <c r="U389" s="236">
        <v>0</v>
      </c>
      <c r="V389" s="236">
        <f>ROUND(E389*U389,2)</f>
        <v>0</v>
      </c>
      <c r="W389" s="236"/>
      <c r="X389" s="236" t="s">
        <v>194</v>
      </c>
      <c r="Y389" s="236" t="s">
        <v>110</v>
      </c>
      <c r="Z389" s="237"/>
      <c r="AA389" s="237"/>
      <c r="AB389" s="237"/>
      <c r="AC389" s="237"/>
      <c r="AD389" s="237"/>
      <c r="AE389" s="237"/>
      <c r="AF389" s="237"/>
      <c r="AG389" s="237" t="s">
        <v>195</v>
      </c>
      <c r="AH389" s="237"/>
      <c r="AI389" s="237"/>
      <c r="AJ389" s="237"/>
      <c r="AK389" s="237"/>
      <c r="AL389" s="237"/>
      <c r="AM389" s="237"/>
      <c r="AN389" s="237"/>
      <c r="AO389" s="237"/>
      <c r="AP389" s="237"/>
      <c r="AQ389" s="237"/>
      <c r="AR389" s="237"/>
      <c r="AS389" s="237"/>
      <c r="AT389" s="237"/>
      <c r="AU389" s="237"/>
      <c r="AV389" s="237"/>
      <c r="AW389" s="237"/>
      <c r="AX389" s="237"/>
      <c r="AY389" s="237"/>
      <c r="AZ389" s="237"/>
      <c r="BA389" s="237"/>
      <c r="BB389" s="237"/>
      <c r="BC389" s="237"/>
      <c r="BD389" s="237"/>
      <c r="BE389" s="237"/>
      <c r="BF389" s="237"/>
      <c r="BG389" s="237"/>
      <c r="BH389" s="237"/>
    </row>
    <row r="390" spans="1:60" outlineLevel="3" x14ac:dyDescent="0.35">
      <c r="A390" s="238"/>
      <c r="B390" s="239"/>
      <c r="C390" s="241" t="s">
        <v>1336</v>
      </c>
      <c r="D390" s="242"/>
      <c r="E390" s="243">
        <v>16.59075</v>
      </c>
      <c r="F390" s="410"/>
      <c r="G390" s="236"/>
      <c r="H390" s="236"/>
      <c r="I390" s="236"/>
      <c r="J390" s="236"/>
      <c r="K390" s="236"/>
      <c r="L390" s="236"/>
      <c r="M390" s="236"/>
      <c r="N390" s="240"/>
      <c r="O390" s="240"/>
      <c r="P390" s="240"/>
      <c r="Q390" s="240"/>
      <c r="R390" s="236"/>
      <c r="S390" s="236"/>
      <c r="T390" s="236"/>
      <c r="U390" s="236"/>
      <c r="V390" s="236"/>
      <c r="W390" s="236"/>
      <c r="X390" s="236"/>
      <c r="Y390" s="236"/>
      <c r="Z390" s="237"/>
      <c r="AA390" s="237"/>
      <c r="AB390" s="237"/>
      <c r="AC390" s="237"/>
      <c r="AD390" s="237"/>
      <c r="AE390" s="237"/>
      <c r="AF390" s="237"/>
      <c r="AG390" s="237" t="s">
        <v>123</v>
      </c>
      <c r="AH390" s="237">
        <v>0</v>
      </c>
      <c r="AI390" s="237"/>
      <c r="AJ390" s="237"/>
      <c r="AK390" s="237"/>
      <c r="AL390" s="237"/>
      <c r="AM390" s="237"/>
      <c r="AN390" s="237"/>
      <c r="AO390" s="237"/>
      <c r="AP390" s="237"/>
      <c r="AQ390" s="237"/>
      <c r="AR390" s="237"/>
      <c r="AS390" s="237"/>
      <c r="AT390" s="237"/>
      <c r="AU390" s="237"/>
      <c r="AV390" s="237"/>
      <c r="AW390" s="237"/>
      <c r="AX390" s="237"/>
      <c r="AY390" s="237"/>
      <c r="AZ390" s="237"/>
      <c r="BA390" s="237"/>
      <c r="BB390" s="237"/>
      <c r="BC390" s="237"/>
      <c r="BD390" s="237"/>
      <c r="BE390" s="237"/>
      <c r="BF390" s="237"/>
      <c r="BG390" s="237"/>
      <c r="BH390" s="237"/>
    </row>
    <row r="391" spans="1:60" outlineLevel="3" x14ac:dyDescent="0.35">
      <c r="A391" s="238"/>
      <c r="B391" s="239"/>
      <c r="C391" s="241" t="s">
        <v>1337</v>
      </c>
      <c r="D391" s="242"/>
      <c r="E391" s="243">
        <v>5.6502600000000003</v>
      </c>
      <c r="F391" s="410"/>
      <c r="G391" s="236"/>
      <c r="H391" s="236"/>
      <c r="I391" s="236"/>
      <c r="J391" s="236"/>
      <c r="K391" s="236"/>
      <c r="L391" s="236"/>
      <c r="M391" s="236"/>
      <c r="N391" s="240"/>
      <c r="O391" s="240"/>
      <c r="P391" s="240"/>
      <c r="Q391" s="240"/>
      <c r="R391" s="236"/>
      <c r="S391" s="236"/>
      <c r="T391" s="236"/>
      <c r="U391" s="236"/>
      <c r="V391" s="236"/>
      <c r="W391" s="236"/>
      <c r="X391" s="236"/>
      <c r="Y391" s="236"/>
      <c r="Z391" s="237"/>
      <c r="AA391" s="237"/>
      <c r="AB391" s="237"/>
      <c r="AC391" s="237"/>
      <c r="AD391" s="237"/>
      <c r="AE391" s="237"/>
      <c r="AF391" s="237"/>
      <c r="AG391" s="237" t="s">
        <v>123</v>
      </c>
      <c r="AH391" s="237">
        <v>0</v>
      </c>
      <c r="AI391" s="237"/>
      <c r="AJ391" s="237"/>
      <c r="AK391" s="237"/>
      <c r="AL391" s="237"/>
      <c r="AM391" s="237"/>
      <c r="AN391" s="237"/>
      <c r="AO391" s="237"/>
      <c r="AP391" s="237"/>
      <c r="AQ391" s="237"/>
      <c r="AR391" s="237"/>
      <c r="AS391" s="237"/>
      <c r="AT391" s="237"/>
      <c r="AU391" s="237"/>
      <c r="AV391" s="237"/>
      <c r="AW391" s="237"/>
      <c r="AX391" s="237"/>
      <c r="AY391" s="237"/>
      <c r="AZ391" s="237"/>
      <c r="BA391" s="237"/>
      <c r="BB391" s="237"/>
      <c r="BC391" s="237"/>
      <c r="BD391" s="237"/>
      <c r="BE391" s="237"/>
      <c r="BF391" s="237"/>
      <c r="BG391" s="237"/>
      <c r="BH391" s="237"/>
    </row>
    <row r="392" spans="1:60" outlineLevel="3" x14ac:dyDescent="0.35">
      <c r="A392" s="238"/>
      <c r="B392" s="239"/>
      <c r="C392" s="241" t="s">
        <v>1338</v>
      </c>
      <c r="D392" s="242"/>
      <c r="E392" s="243">
        <v>3.90225</v>
      </c>
      <c r="F392" s="410"/>
      <c r="G392" s="236"/>
      <c r="H392" s="236"/>
      <c r="I392" s="236"/>
      <c r="J392" s="236"/>
      <c r="K392" s="236"/>
      <c r="L392" s="236"/>
      <c r="M392" s="236"/>
      <c r="N392" s="240"/>
      <c r="O392" s="240"/>
      <c r="P392" s="240"/>
      <c r="Q392" s="240"/>
      <c r="R392" s="236"/>
      <c r="S392" s="236"/>
      <c r="T392" s="236"/>
      <c r="U392" s="236"/>
      <c r="V392" s="236"/>
      <c r="W392" s="236"/>
      <c r="X392" s="236"/>
      <c r="Y392" s="236"/>
      <c r="Z392" s="237"/>
      <c r="AA392" s="237"/>
      <c r="AB392" s="237"/>
      <c r="AC392" s="237"/>
      <c r="AD392" s="237"/>
      <c r="AE392" s="237"/>
      <c r="AF392" s="237"/>
      <c r="AG392" s="237" t="s">
        <v>123</v>
      </c>
      <c r="AH392" s="237">
        <v>0</v>
      </c>
      <c r="AI392" s="237"/>
      <c r="AJ392" s="237"/>
      <c r="AK392" s="237"/>
      <c r="AL392" s="237"/>
      <c r="AM392" s="237"/>
      <c r="AN392" s="237"/>
      <c r="AO392" s="237"/>
      <c r="AP392" s="237"/>
      <c r="AQ392" s="237"/>
      <c r="AR392" s="237"/>
      <c r="AS392" s="237"/>
      <c r="AT392" s="237"/>
      <c r="AU392" s="237"/>
      <c r="AV392" s="237"/>
      <c r="AW392" s="237"/>
      <c r="AX392" s="237"/>
      <c r="AY392" s="237"/>
      <c r="AZ392" s="237"/>
      <c r="BA392" s="237"/>
      <c r="BB392" s="237"/>
      <c r="BC392" s="237"/>
      <c r="BD392" s="237"/>
      <c r="BE392" s="237"/>
      <c r="BF392" s="237"/>
      <c r="BG392" s="237"/>
      <c r="BH392" s="237"/>
    </row>
    <row r="393" spans="1:60" outlineLevel="3" x14ac:dyDescent="0.35">
      <c r="A393" s="238"/>
      <c r="B393" s="239"/>
      <c r="C393" s="241" t="s">
        <v>1339</v>
      </c>
      <c r="D393" s="242"/>
      <c r="E393" s="243">
        <v>122.3695</v>
      </c>
      <c r="F393" s="410"/>
      <c r="G393" s="236"/>
      <c r="H393" s="236"/>
      <c r="I393" s="236"/>
      <c r="J393" s="236"/>
      <c r="K393" s="236"/>
      <c r="L393" s="236"/>
      <c r="M393" s="236"/>
      <c r="N393" s="240"/>
      <c r="O393" s="240"/>
      <c r="P393" s="240"/>
      <c r="Q393" s="240"/>
      <c r="R393" s="236"/>
      <c r="S393" s="236"/>
      <c r="T393" s="236"/>
      <c r="U393" s="236"/>
      <c r="V393" s="236"/>
      <c r="W393" s="236"/>
      <c r="X393" s="236"/>
      <c r="Y393" s="236"/>
      <c r="Z393" s="237"/>
      <c r="AA393" s="237"/>
      <c r="AB393" s="237"/>
      <c r="AC393" s="237"/>
      <c r="AD393" s="237"/>
      <c r="AE393" s="237"/>
      <c r="AF393" s="237"/>
      <c r="AG393" s="237" t="s">
        <v>123</v>
      </c>
      <c r="AH393" s="237">
        <v>0</v>
      </c>
      <c r="AI393" s="237"/>
      <c r="AJ393" s="237"/>
      <c r="AK393" s="237"/>
      <c r="AL393" s="237"/>
      <c r="AM393" s="237"/>
      <c r="AN393" s="237"/>
      <c r="AO393" s="237"/>
      <c r="AP393" s="237"/>
      <c r="AQ393" s="237"/>
      <c r="AR393" s="237"/>
      <c r="AS393" s="237"/>
      <c r="AT393" s="237"/>
      <c r="AU393" s="237"/>
      <c r="AV393" s="237"/>
      <c r="AW393" s="237"/>
      <c r="AX393" s="237"/>
      <c r="AY393" s="237"/>
      <c r="AZ393" s="237"/>
      <c r="BA393" s="237"/>
      <c r="BB393" s="237"/>
      <c r="BC393" s="237"/>
      <c r="BD393" s="237"/>
      <c r="BE393" s="237"/>
      <c r="BF393" s="237"/>
      <c r="BG393" s="237"/>
      <c r="BH393" s="237"/>
    </row>
    <row r="394" spans="1:60" ht="20.25" outlineLevel="1" x14ac:dyDescent="0.35">
      <c r="A394" s="228">
        <v>118</v>
      </c>
      <c r="B394" s="229" t="s">
        <v>953</v>
      </c>
      <c r="C394" s="230" t="s">
        <v>954</v>
      </c>
      <c r="D394" s="231" t="s">
        <v>106</v>
      </c>
      <c r="E394" s="232">
        <v>43.623249999999999</v>
      </c>
      <c r="F394" s="233"/>
      <c r="G394" s="234">
        <f>ROUND(E394*F394,2)</f>
        <v>0</v>
      </c>
      <c r="H394" s="233">
        <v>4830</v>
      </c>
      <c r="I394" s="234">
        <f>ROUND(E394*H394,2)</f>
        <v>210700.3</v>
      </c>
      <c r="J394" s="233">
        <v>0</v>
      </c>
      <c r="K394" s="234">
        <f>ROUND(E394*J394,2)</f>
        <v>0</v>
      </c>
      <c r="L394" s="234">
        <v>21</v>
      </c>
      <c r="M394" s="234">
        <f>G394*(1+L394/100)</f>
        <v>0</v>
      </c>
      <c r="N394" s="232">
        <v>0.03</v>
      </c>
      <c r="O394" s="232">
        <f>ROUND(E394*N394,2)</f>
        <v>1.31</v>
      </c>
      <c r="P394" s="232">
        <v>0</v>
      </c>
      <c r="Q394" s="232">
        <f>ROUND(E394*P394,2)</f>
        <v>0</v>
      </c>
      <c r="R394" s="234" t="s">
        <v>193</v>
      </c>
      <c r="S394" s="234" t="s">
        <v>108</v>
      </c>
      <c r="T394" s="235" t="s">
        <v>108</v>
      </c>
      <c r="U394" s="236">
        <v>0</v>
      </c>
      <c r="V394" s="236">
        <f>ROUND(E394*U394,2)</f>
        <v>0</v>
      </c>
      <c r="W394" s="236"/>
      <c r="X394" s="236" t="s">
        <v>194</v>
      </c>
      <c r="Y394" s="236" t="s">
        <v>110</v>
      </c>
      <c r="Z394" s="237"/>
      <c r="AA394" s="237"/>
      <c r="AB394" s="237"/>
      <c r="AC394" s="237"/>
      <c r="AD394" s="237"/>
      <c r="AE394" s="237"/>
      <c r="AF394" s="237"/>
      <c r="AG394" s="237" t="s">
        <v>195</v>
      </c>
      <c r="AH394" s="237"/>
      <c r="AI394" s="237"/>
      <c r="AJ394" s="237"/>
      <c r="AK394" s="237"/>
      <c r="AL394" s="237"/>
      <c r="AM394" s="237"/>
      <c r="AN394" s="237"/>
      <c r="AO394" s="237"/>
      <c r="AP394" s="237"/>
      <c r="AQ394" s="237"/>
      <c r="AR394" s="237"/>
      <c r="AS394" s="237"/>
      <c r="AT394" s="237"/>
      <c r="AU394" s="237"/>
      <c r="AV394" s="237"/>
      <c r="AW394" s="237"/>
      <c r="AX394" s="237"/>
      <c r="AY394" s="237"/>
      <c r="AZ394" s="237"/>
      <c r="BA394" s="237"/>
      <c r="BB394" s="237"/>
      <c r="BC394" s="237"/>
      <c r="BD394" s="237"/>
      <c r="BE394" s="237"/>
      <c r="BF394" s="237"/>
      <c r="BG394" s="237"/>
      <c r="BH394" s="237"/>
    </row>
    <row r="395" spans="1:60" outlineLevel="2" x14ac:dyDescent="0.35">
      <c r="A395" s="238"/>
      <c r="B395" s="239"/>
      <c r="C395" s="241" t="s">
        <v>1340</v>
      </c>
      <c r="D395" s="242"/>
      <c r="E395" s="243">
        <v>35.582250000000002</v>
      </c>
      <c r="F395" s="410"/>
      <c r="G395" s="236"/>
      <c r="H395" s="236"/>
      <c r="I395" s="236"/>
      <c r="J395" s="236"/>
      <c r="K395" s="236"/>
      <c r="L395" s="236"/>
      <c r="M395" s="236"/>
      <c r="N395" s="240"/>
      <c r="O395" s="240"/>
      <c r="P395" s="240"/>
      <c r="Q395" s="240"/>
      <c r="R395" s="236"/>
      <c r="S395" s="236"/>
      <c r="T395" s="236"/>
      <c r="U395" s="236"/>
      <c r="V395" s="236"/>
      <c r="W395" s="236"/>
      <c r="X395" s="236"/>
      <c r="Y395" s="236"/>
      <c r="Z395" s="237"/>
      <c r="AA395" s="237"/>
      <c r="AB395" s="237"/>
      <c r="AC395" s="237"/>
      <c r="AD395" s="237"/>
      <c r="AE395" s="237"/>
      <c r="AF395" s="237"/>
      <c r="AG395" s="237" t="s">
        <v>123</v>
      </c>
      <c r="AH395" s="237">
        <v>0</v>
      </c>
      <c r="AI395" s="237"/>
      <c r="AJ395" s="237"/>
      <c r="AK395" s="237"/>
      <c r="AL395" s="237"/>
      <c r="AM395" s="237"/>
      <c r="AN395" s="237"/>
      <c r="AO395" s="237"/>
      <c r="AP395" s="237"/>
      <c r="AQ395" s="237"/>
      <c r="AR395" s="237"/>
      <c r="AS395" s="237"/>
      <c r="AT395" s="237"/>
      <c r="AU395" s="237"/>
      <c r="AV395" s="237"/>
      <c r="AW395" s="237"/>
      <c r="AX395" s="237"/>
      <c r="AY395" s="237"/>
      <c r="AZ395" s="237"/>
      <c r="BA395" s="237"/>
      <c r="BB395" s="237"/>
      <c r="BC395" s="237"/>
      <c r="BD395" s="237"/>
      <c r="BE395" s="237"/>
      <c r="BF395" s="237"/>
      <c r="BG395" s="237"/>
      <c r="BH395" s="237"/>
    </row>
    <row r="396" spans="1:60" outlineLevel="3" x14ac:dyDescent="0.35">
      <c r="A396" s="238"/>
      <c r="B396" s="239"/>
      <c r="C396" s="241" t="s">
        <v>1341</v>
      </c>
      <c r="D396" s="242"/>
      <c r="E396" s="243">
        <v>8.0410000000000004</v>
      </c>
      <c r="F396" s="410"/>
      <c r="G396" s="236"/>
      <c r="H396" s="236"/>
      <c r="I396" s="236"/>
      <c r="J396" s="236"/>
      <c r="K396" s="236"/>
      <c r="L396" s="236"/>
      <c r="M396" s="236"/>
      <c r="N396" s="240"/>
      <c r="O396" s="240"/>
      <c r="P396" s="240"/>
      <c r="Q396" s="240"/>
      <c r="R396" s="236"/>
      <c r="S396" s="236"/>
      <c r="T396" s="236"/>
      <c r="U396" s="236"/>
      <c r="V396" s="236"/>
      <c r="W396" s="236"/>
      <c r="X396" s="236"/>
      <c r="Y396" s="236"/>
      <c r="Z396" s="237"/>
      <c r="AA396" s="237"/>
      <c r="AB396" s="237"/>
      <c r="AC396" s="237"/>
      <c r="AD396" s="237"/>
      <c r="AE396" s="237"/>
      <c r="AF396" s="237"/>
      <c r="AG396" s="237" t="s">
        <v>123</v>
      </c>
      <c r="AH396" s="237">
        <v>0</v>
      </c>
      <c r="AI396" s="237"/>
      <c r="AJ396" s="237"/>
      <c r="AK396" s="237"/>
      <c r="AL396" s="237"/>
      <c r="AM396" s="237"/>
      <c r="AN396" s="237"/>
      <c r="AO396" s="237"/>
      <c r="AP396" s="237"/>
      <c r="AQ396" s="237"/>
      <c r="AR396" s="237"/>
      <c r="AS396" s="237"/>
      <c r="AT396" s="237"/>
      <c r="AU396" s="237"/>
      <c r="AV396" s="237"/>
      <c r="AW396" s="237"/>
      <c r="AX396" s="237"/>
      <c r="AY396" s="237"/>
      <c r="AZ396" s="237"/>
      <c r="BA396" s="237"/>
      <c r="BB396" s="237"/>
      <c r="BC396" s="237"/>
      <c r="BD396" s="237"/>
      <c r="BE396" s="237"/>
      <c r="BF396" s="237"/>
      <c r="BG396" s="237"/>
      <c r="BH396" s="237"/>
    </row>
    <row r="397" spans="1:60" ht="20.25" outlineLevel="1" x14ac:dyDescent="0.35">
      <c r="A397" s="228">
        <v>119</v>
      </c>
      <c r="B397" s="229" t="s">
        <v>588</v>
      </c>
      <c r="C397" s="230" t="s">
        <v>589</v>
      </c>
      <c r="D397" s="231" t="s">
        <v>106</v>
      </c>
      <c r="E397" s="232">
        <v>43.947220000000002</v>
      </c>
      <c r="F397" s="233"/>
      <c r="G397" s="234">
        <f>ROUND(E397*F397,2)</f>
        <v>0</v>
      </c>
      <c r="H397" s="233">
        <v>2520</v>
      </c>
      <c r="I397" s="234">
        <f>ROUND(E397*H397,2)</f>
        <v>110746.99</v>
      </c>
      <c r="J397" s="233">
        <v>0</v>
      </c>
      <c r="K397" s="234">
        <f>ROUND(E397*J397,2)</f>
        <v>0</v>
      </c>
      <c r="L397" s="234">
        <v>21</v>
      </c>
      <c r="M397" s="234">
        <f>G397*(1+L397/100)</f>
        <v>0</v>
      </c>
      <c r="N397" s="232">
        <v>3.5000000000000003E-2</v>
      </c>
      <c r="O397" s="232">
        <f>ROUND(E397*N397,2)</f>
        <v>1.54</v>
      </c>
      <c r="P397" s="232">
        <v>0</v>
      </c>
      <c r="Q397" s="232">
        <f>ROUND(E397*P397,2)</f>
        <v>0</v>
      </c>
      <c r="R397" s="234" t="s">
        <v>193</v>
      </c>
      <c r="S397" s="234" t="s">
        <v>108</v>
      </c>
      <c r="T397" s="235" t="s">
        <v>108</v>
      </c>
      <c r="U397" s="236">
        <v>0</v>
      </c>
      <c r="V397" s="236">
        <f>ROUND(E397*U397,2)</f>
        <v>0</v>
      </c>
      <c r="W397" s="236"/>
      <c r="X397" s="236" t="s">
        <v>194</v>
      </c>
      <c r="Y397" s="236" t="s">
        <v>110</v>
      </c>
      <c r="Z397" s="237"/>
      <c r="AA397" s="237"/>
      <c r="AB397" s="237"/>
      <c r="AC397" s="237"/>
      <c r="AD397" s="237"/>
      <c r="AE397" s="237"/>
      <c r="AF397" s="237"/>
      <c r="AG397" s="237" t="s">
        <v>195</v>
      </c>
      <c r="AH397" s="237"/>
      <c r="AI397" s="237"/>
      <c r="AJ397" s="237"/>
      <c r="AK397" s="237"/>
      <c r="AL397" s="237"/>
      <c r="AM397" s="237"/>
      <c r="AN397" s="237"/>
      <c r="AO397" s="237"/>
      <c r="AP397" s="237"/>
      <c r="AQ397" s="237"/>
      <c r="AR397" s="237"/>
      <c r="AS397" s="237"/>
      <c r="AT397" s="237"/>
      <c r="AU397" s="237"/>
      <c r="AV397" s="237"/>
      <c r="AW397" s="237"/>
      <c r="AX397" s="237"/>
      <c r="AY397" s="237"/>
      <c r="AZ397" s="237"/>
      <c r="BA397" s="237"/>
      <c r="BB397" s="237"/>
      <c r="BC397" s="237"/>
      <c r="BD397" s="237"/>
      <c r="BE397" s="237"/>
      <c r="BF397" s="237"/>
      <c r="BG397" s="237"/>
      <c r="BH397" s="237"/>
    </row>
    <row r="398" spans="1:60" outlineLevel="2" x14ac:dyDescent="0.35">
      <c r="A398" s="238"/>
      <c r="B398" s="239"/>
      <c r="C398" s="241" t="s">
        <v>955</v>
      </c>
      <c r="D398" s="242"/>
      <c r="E398" s="243">
        <v>43.947220000000002</v>
      </c>
      <c r="F398" s="410"/>
      <c r="G398" s="236"/>
      <c r="H398" s="236"/>
      <c r="I398" s="236"/>
      <c r="J398" s="236"/>
      <c r="K398" s="236"/>
      <c r="L398" s="236"/>
      <c r="M398" s="236"/>
      <c r="N398" s="240"/>
      <c r="O398" s="240"/>
      <c r="P398" s="240"/>
      <c r="Q398" s="240"/>
      <c r="R398" s="236"/>
      <c r="S398" s="236"/>
      <c r="T398" s="236"/>
      <c r="U398" s="236"/>
      <c r="V398" s="236"/>
      <c r="W398" s="236"/>
      <c r="X398" s="236"/>
      <c r="Y398" s="236"/>
      <c r="Z398" s="237"/>
      <c r="AA398" s="237"/>
      <c r="AB398" s="237"/>
      <c r="AC398" s="237"/>
      <c r="AD398" s="237"/>
      <c r="AE398" s="237"/>
      <c r="AF398" s="237"/>
      <c r="AG398" s="237" t="s">
        <v>123</v>
      </c>
      <c r="AH398" s="237">
        <v>0</v>
      </c>
      <c r="AI398" s="237"/>
      <c r="AJ398" s="237"/>
      <c r="AK398" s="237"/>
      <c r="AL398" s="237"/>
      <c r="AM398" s="237"/>
      <c r="AN398" s="237"/>
      <c r="AO398" s="237"/>
      <c r="AP398" s="237"/>
      <c r="AQ398" s="237"/>
      <c r="AR398" s="237"/>
      <c r="AS398" s="237"/>
      <c r="AT398" s="237"/>
      <c r="AU398" s="237"/>
      <c r="AV398" s="237"/>
      <c r="AW398" s="237"/>
      <c r="AX398" s="237"/>
      <c r="AY398" s="237"/>
      <c r="AZ398" s="237"/>
      <c r="BA398" s="237"/>
      <c r="BB398" s="237"/>
      <c r="BC398" s="237"/>
      <c r="BD398" s="237"/>
      <c r="BE398" s="237"/>
      <c r="BF398" s="237"/>
      <c r="BG398" s="237"/>
      <c r="BH398" s="237"/>
    </row>
    <row r="399" spans="1:60" ht="20.25" outlineLevel="1" x14ac:dyDescent="0.35">
      <c r="A399" s="228">
        <v>120</v>
      </c>
      <c r="B399" s="229" t="s">
        <v>956</v>
      </c>
      <c r="C399" s="230" t="s">
        <v>957</v>
      </c>
      <c r="D399" s="231" t="s">
        <v>106</v>
      </c>
      <c r="E399" s="232">
        <v>56.289969999999997</v>
      </c>
      <c r="F399" s="233"/>
      <c r="G399" s="234">
        <f>ROUND(E399*F399,2)</f>
        <v>0</v>
      </c>
      <c r="H399" s="233">
        <v>4935</v>
      </c>
      <c r="I399" s="234">
        <f>ROUND(E399*H399,2)</f>
        <v>277791</v>
      </c>
      <c r="J399" s="233">
        <v>0</v>
      </c>
      <c r="K399" s="234">
        <f>ROUND(E399*J399,2)</f>
        <v>0</v>
      </c>
      <c r="L399" s="234">
        <v>21</v>
      </c>
      <c r="M399" s="234">
        <f>G399*(1+L399/100)</f>
        <v>0</v>
      </c>
      <c r="N399" s="232">
        <v>2.5000000000000001E-2</v>
      </c>
      <c r="O399" s="232">
        <f>ROUND(E399*N399,2)</f>
        <v>1.41</v>
      </c>
      <c r="P399" s="232">
        <v>0</v>
      </c>
      <c r="Q399" s="232">
        <f>ROUND(E399*P399,2)</f>
        <v>0</v>
      </c>
      <c r="R399" s="234" t="s">
        <v>193</v>
      </c>
      <c r="S399" s="234" t="s">
        <v>108</v>
      </c>
      <c r="T399" s="235" t="s">
        <v>108</v>
      </c>
      <c r="U399" s="236">
        <v>0</v>
      </c>
      <c r="V399" s="236">
        <f>ROUND(E399*U399,2)</f>
        <v>0</v>
      </c>
      <c r="W399" s="236"/>
      <c r="X399" s="236" t="s">
        <v>194</v>
      </c>
      <c r="Y399" s="236" t="s">
        <v>110</v>
      </c>
      <c r="Z399" s="237"/>
      <c r="AA399" s="237"/>
      <c r="AB399" s="237"/>
      <c r="AC399" s="237"/>
      <c r="AD399" s="237"/>
      <c r="AE399" s="237"/>
      <c r="AF399" s="237"/>
      <c r="AG399" s="237" t="s">
        <v>195</v>
      </c>
      <c r="AH399" s="237"/>
      <c r="AI399" s="237"/>
      <c r="AJ399" s="237"/>
      <c r="AK399" s="237"/>
      <c r="AL399" s="237"/>
      <c r="AM399" s="237"/>
      <c r="AN399" s="237"/>
      <c r="AO399" s="237"/>
      <c r="AP399" s="237"/>
      <c r="AQ399" s="237"/>
      <c r="AR399" s="237"/>
      <c r="AS399" s="237"/>
      <c r="AT399" s="237"/>
      <c r="AU399" s="237"/>
      <c r="AV399" s="237"/>
      <c r="AW399" s="237"/>
      <c r="AX399" s="237"/>
      <c r="AY399" s="237"/>
      <c r="AZ399" s="237"/>
      <c r="BA399" s="237"/>
      <c r="BB399" s="237"/>
      <c r="BC399" s="237"/>
      <c r="BD399" s="237"/>
      <c r="BE399" s="237"/>
      <c r="BF399" s="237"/>
      <c r="BG399" s="237"/>
      <c r="BH399" s="237"/>
    </row>
    <row r="400" spans="1:60" outlineLevel="2" x14ac:dyDescent="0.35">
      <c r="A400" s="238"/>
      <c r="B400" s="239"/>
      <c r="C400" s="241" t="s">
        <v>1342</v>
      </c>
      <c r="D400" s="242"/>
      <c r="E400" s="243">
        <v>56.289969999999997</v>
      </c>
      <c r="F400" s="410"/>
      <c r="G400" s="236"/>
      <c r="H400" s="236"/>
      <c r="I400" s="236"/>
      <c r="J400" s="236"/>
      <c r="K400" s="236"/>
      <c r="L400" s="236"/>
      <c r="M400" s="236"/>
      <c r="N400" s="240"/>
      <c r="O400" s="240"/>
      <c r="P400" s="240"/>
      <c r="Q400" s="240"/>
      <c r="R400" s="236"/>
      <c r="S400" s="236"/>
      <c r="T400" s="236"/>
      <c r="U400" s="236"/>
      <c r="V400" s="236"/>
      <c r="W400" s="236"/>
      <c r="X400" s="236"/>
      <c r="Y400" s="236"/>
      <c r="Z400" s="237"/>
      <c r="AA400" s="237"/>
      <c r="AB400" s="237"/>
      <c r="AC400" s="237"/>
      <c r="AD400" s="237"/>
      <c r="AE400" s="237"/>
      <c r="AF400" s="237"/>
      <c r="AG400" s="237" t="s">
        <v>123</v>
      </c>
      <c r="AH400" s="237">
        <v>0</v>
      </c>
      <c r="AI400" s="237"/>
      <c r="AJ400" s="237"/>
      <c r="AK400" s="237"/>
      <c r="AL400" s="237"/>
      <c r="AM400" s="237"/>
      <c r="AN400" s="237"/>
      <c r="AO400" s="237"/>
      <c r="AP400" s="237"/>
      <c r="AQ400" s="237"/>
      <c r="AR400" s="237"/>
      <c r="AS400" s="237"/>
      <c r="AT400" s="237"/>
      <c r="AU400" s="237"/>
      <c r="AV400" s="237"/>
      <c r="AW400" s="237"/>
      <c r="AX400" s="237"/>
      <c r="AY400" s="237"/>
      <c r="AZ400" s="237"/>
      <c r="BA400" s="237"/>
      <c r="BB400" s="237"/>
      <c r="BC400" s="237"/>
      <c r="BD400" s="237"/>
      <c r="BE400" s="237"/>
      <c r="BF400" s="237"/>
      <c r="BG400" s="237"/>
      <c r="BH400" s="237"/>
    </row>
    <row r="401" spans="1:60" ht="20.25" outlineLevel="1" x14ac:dyDescent="0.35">
      <c r="A401" s="228">
        <v>121</v>
      </c>
      <c r="B401" s="229" t="s">
        <v>958</v>
      </c>
      <c r="C401" s="230" t="s">
        <v>959</v>
      </c>
      <c r="D401" s="231" t="s">
        <v>132</v>
      </c>
      <c r="E401" s="232">
        <v>804.78200000000004</v>
      </c>
      <c r="F401" s="233"/>
      <c r="G401" s="234">
        <f>ROUND(E401*F401,2)</f>
        <v>0</v>
      </c>
      <c r="H401" s="233">
        <v>369</v>
      </c>
      <c r="I401" s="234">
        <f>ROUND(E401*H401,2)</f>
        <v>296964.56</v>
      </c>
      <c r="J401" s="233">
        <v>0</v>
      </c>
      <c r="K401" s="234">
        <f>ROUND(E401*J401,2)</f>
        <v>0</v>
      </c>
      <c r="L401" s="234">
        <v>21</v>
      </c>
      <c r="M401" s="234">
        <f>G401*(1+L401/100)</f>
        <v>0</v>
      </c>
      <c r="N401" s="232">
        <v>3.8E-3</v>
      </c>
      <c r="O401" s="232">
        <f>ROUND(E401*N401,2)</f>
        <v>3.06</v>
      </c>
      <c r="P401" s="232">
        <v>0</v>
      </c>
      <c r="Q401" s="232">
        <f>ROUND(E401*P401,2)</f>
        <v>0</v>
      </c>
      <c r="R401" s="234" t="s">
        <v>193</v>
      </c>
      <c r="S401" s="234" t="s">
        <v>108</v>
      </c>
      <c r="T401" s="235" t="s">
        <v>108</v>
      </c>
      <c r="U401" s="236">
        <v>0</v>
      </c>
      <c r="V401" s="236">
        <f>ROUND(E401*U401,2)</f>
        <v>0</v>
      </c>
      <c r="W401" s="236"/>
      <c r="X401" s="236" t="s">
        <v>194</v>
      </c>
      <c r="Y401" s="236" t="s">
        <v>110</v>
      </c>
      <c r="Z401" s="237"/>
      <c r="AA401" s="237"/>
      <c r="AB401" s="237"/>
      <c r="AC401" s="237"/>
      <c r="AD401" s="237"/>
      <c r="AE401" s="237"/>
      <c r="AF401" s="237"/>
      <c r="AG401" s="237" t="s">
        <v>195</v>
      </c>
      <c r="AH401" s="237"/>
      <c r="AI401" s="237"/>
      <c r="AJ401" s="237"/>
      <c r="AK401" s="237"/>
      <c r="AL401" s="237"/>
      <c r="AM401" s="237"/>
      <c r="AN401" s="237"/>
      <c r="AO401" s="237"/>
      <c r="AP401" s="237"/>
      <c r="AQ401" s="237"/>
      <c r="AR401" s="237"/>
      <c r="AS401" s="237"/>
      <c r="AT401" s="237"/>
      <c r="AU401" s="237"/>
      <c r="AV401" s="237"/>
      <c r="AW401" s="237"/>
      <c r="AX401" s="237"/>
      <c r="AY401" s="237"/>
      <c r="AZ401" s="237"/>
      <c r="BA401" s="237"/>
      <c r="BB401" s="237"/>
      <c r="BC401" s="237"/>
      <c r="BD401" s="237"/>
      <c r="BE401" s="237"/>
      <c r="BF401" s="237"/>
      <c r="BG401" s="237"/>
      <c r="BH401" s="237"/>
    </row>
    <row r="402" spans="1:60" outlineLevel="2" x14ac:dyDescent="0.35">
      <c r="A402" s="238"/>
      <c r="B402" s="239"/>
      <c r="C402" s="241" t="s">
        <v>1343</v>
      </c>
      <c r="D402" s="242"/>
      <c r="E402" s="243">
        <v>804.78200000000004</v>
      </c>
      <c r="F402" s="410"/>
      <c r="G402" s="236"/>
      <c r="H402" s="236"/>
      <c r="I402" s="236"/>
      <c r="J402" s="236"/>
      <c r="K402" s="236"/>
      <c r="L402" s="236"/>
      <c r="M402" s="236"/>
      <c r="N402" s="240"/>
      <c r="O402" s="240"/>
      <c r="P402" s="240"/>
      <c r="Q402" s="240"/>
      <c r="R402" s="236"/>
      <c r="S402" s="236"/>
      <c r="T402" s="236"/>
      <c r="U402" s="236"/>
      <c r="V402" s="236"/>
      <c r="W402" s="236"/>
      <c r="X402" s="236"/>
      <c r="Y402" s="236"/>
      <c r="Z402" s="237"/>
      <c r="AA402" s="237"/>
      <c r="AB402" s="237"/>
      <c r="AC402" s="237"/>
      <c r="AD402" s="237"/>
      <c r="AE402" s="237"/>
      <c r="AF402" s="237"/>
      <c r="AG402" s="237" t="s">
        <v>123</v>
      </c>
      <c r="AH402" s="237">
        <v>0</v>
      </c>
      <c r="AI402" s="237"/>
      <c r="AJ402" s="237"/>
      <c r="AK402" s="237"/>
      <c r="AL402" s="237"/>
      <c r="AM402" s="237"/>
      <c r="AN402" s="237"/>
      <c r="AO402" s="237"/>
      <c r="AP402" s="237"/>
      <c r="AQ402" s="237"/>
      <c r="AR402" s="237"/>
      <c r="AS402" s="237"/>
      <c r="AT402" s="237"/>
      <c r="AU402" s="237"/>
      <c r="AV402" s="237"/>
      <c r="AW402" s="237"/>
      <c r="AX402" s="237"/>
      <c r="AY402" s="237"/>
      <c r="AZ402" s="237"/>
      <c r="BA402" s="237"/>
      <c r="BB402" s="237"/>
      <c r="BC402" s="237"/>
      <c r="BD402" s="237"/>
      <c r="BE402" s="237"/>
      <c r="BF402" s="237"/>
      <c r="BG402" s="237"/>
      <c r="BH402" s="237"/>
    </row>
    <row r="403" spans="1:60" ht="20.25" outlineLevel="1" x14ac:dyDescent="0.35">
      <c r="A403" s="228">
        <v>122</v>
      </c>
      <c r="B403" s="229" t="s">
        <v>1851</v>
      </c>
      <c r="C403" s="230" t="s">
        <v>1852</v>
      </c>
      <c r="D403" s="231" t="s">
        <v>132</v>
      </c>
      <c r="E403" s="232">
        <v>11.33</v>
      </c>
      <c r="F403" s="498"/>
      <c r="G403" s="234">
        <f>ROUND(E403*F403,2)</f>
        <v>0</v>
      </c>
      <c r="H403" s="498">
        <v>32.1</v>
      </c>
      <c r="I403" s="234">
        <f>ROUND(E403*H403,2)</f>
        <v>363.69</v>
      </c>
      <c r="J403" s="498">
        <v>0</v>
      </c>
      <c r="K403" s="234">
        <f>ROUND(E403*J403,2)</f>
        <v>0</v>
      </c>
      <c r="L403" s="234">
        <v>21</v>
      </c>
      <c r="M403" s="234">
        <f>G403*(1+L403/100)</f>
        <v>0</v>
      </c>
      <c r="N403" s="232">
        <v>4.4999999999999999E-4</v>
      </c>
      <c r="O403" s="232">
        <f>ROUND(E403*N403,2)</f>
        <v>0.01</v>
      </c>
      <c r="P403" s="232">
        <v>0</v>
      </c>
      <c r="Q403" s="232">
        <f>ROUND(E403*P403,2)</f>
        <v>0</v>
      </c>
      <c r="R403" s="234" t="s">
        <v>193</v>
      </c>
      <c r="S403" s="234" t="s">
        <v>1853</v>
      </c>
      <c r="T403" s="235" t="s">
        <v>108</v>
      </c>
      <c r="U403" s="236">
        <v>0</v>
      </c>
      <c r="V403" s="236">
        <f>ROUND(E403*U403,2)</f>
        <v>0</v>
      </c>
      <c r="W403" s="236"/>
      <c r="X403" s="236" t="s">
        <v>194</v>
      </c>
      <c r="Y403" s="236" t="s">
        <v>110</v>
      </c>
      <c r="Z403" s="237"/>
      <c r="AA403" s="237"/>
      <c r="AB403" s="237"/>
      <c r="AC403" s="237"/>
      <c r="AD403" s="237"/>
      <c r="AE403" s="237"/>
      <c r="AF403" s="237"/>
      <c r="AG403" s="237" t="s">
        <v>195</v>
      </c>
      <c r="AH403" s="237"/>
      <c r="AI403" s="237"/>
      <c r="AJ403" s="237"/>
      <c r="AK403" s="237"/>
      <c r="AL403" s="237"/>
      <c r="AM403" s="237"/>
      <c r="AN403" s="237"/>
      <c r="AO403" s="237"/>
      <c r="AP403" s="237"/>
      <c r="AQ403" s="237"/>
      <c r="AR403" s="237"/>
      <c r="AS403" s="237"/>
      <c r="AT403" s="237"/>
      <c r="AU403" s="237"/>
      <c r="AV403" s="237"/>
      <c r="AW403" s="237"/>
      <c r="AX403" s="237"/>
      <c r="AY403" s="237"/>
      <c r="AZ403" s="237"/>
      <c r="BA403" s="237"/>
      <c r="BB403" s="237"/>
      <c r="BC403" s="237"/>
      <c r="BD403" s="237"/>
      <c r="BE403" s="237"/>
      <c r="BF403" s="237"/>
      <c r="BG403" s="237"/>
      <c r="BH403" s="237"/>
    </row>
    <row r="404" spans="1:60" outlineLevel="2" x14ac:dyDescent="0.35">
      <c r="A404" s="238"/>
      <c r="B404" s="239"/>
      <c r="C404" s="241" t="s">
        <v>1854</v>
      </c>
      <c r="D404" s="242"/>
      <c r="E404" s="243">
        <v>11.33</v>
      </c>
      <c r="F404" s="410"/>
      <c r="G404" s="236"/>
      <c r="H404" s="236"/>
      <c r="I404" s="236"/>
      <c r="J404" s="236"/>
      <c r="K404" s="236"/>
      <c r="L404" s="236"/>
      <c r="M404" s="236"/>
      <c r="N404" s="240"/>
      <c r="O404" s="240"/>
      <c r="P404" s="240"/>
      <c r="Q404" s="240"/>
      <c r="R404" s="236"/>
      <c r="S404" s="236"/>
      <c r="T404" s="236"/>
      <c r="U404" s="236"/>
      <c r="V404" s="236"/>
      <c r="W404" s="236"/>
      <c r="X404" s="236"/>
      <c r="Y404" s="236"/>
      <c r="Z404" s="237"/>
      <c r="AA404" s="237"/>
      <c r="AB404" s="237"/>
      <c r="AC404" s="237"/>
      <c r="AD404" s="237"/>
      <c r="AE404" s="237"/>
      <c r="AF404" s="237"/>
      <c r="AG404" s="237" t="s">
        <v>123</v>
      </c>
      <c r="AH404" s="237">
        <v>0</v>
      </c>
      <c r="AI404" s="237"/>
      <c r="AJ404" s="237"/>
      <c r="AK404" s="237"/>
      <c r="AL404" s="237"/>
      <c r="AM404" s="237"/>
      <c r="AN404" s="237"/>
      <c r="AO404" s="237"/>
      <c r="AP404" s="237"/>
      <c r="AQ404" s="237"/>
      <c r="AR404" s="237"/>
      <c r="AS404" s="237"/>
      <c r="AT404" s="237"/>
      <c r="AU404" s="237"/>
      <c r="AV404" s="237"/>
      <c r="AW404" s="237"/>
      <c r="AX404" s="237"/>
      <c r="AY404" s="237"/>
      <c r="AZ404" s="237"/>
      <c r="BA404" s="237"/>
      <c r="BB404" s="237"/>
      <c r="BC404" s="237"/>
      <c r="BD404" s="237"/>
      <c r="BE404" s="237"/>
      <c r="BF404" s="237"/>
      <c r="BG404" s="237"/>
      <c r="BH404" s="237"/>
    </row>
    <row r="405" spans="1:60" outlineLevel="1" x14ac:dyDescent="0.35">
      <c r="A405" s="228">
        <v>123</v>
      </c>
      <c r="B405" s="229" t="s">
        <v>196</v>
      </c>
      <c r="C405" s="230" t="s">
        <v>197</v>
      </c>
      <c r="D405" s="231" t="s">
        <v>126</v>
      </c>
      <c r="E405" s="232">
        <v>12.45214</v>
      </c>
      <c r="F405" s="233"/>
      <c r="G405" s="234">
        <f>ROUND(E405*F405,2)</f>
        <v>0</v>
      </c>
      <c r="H405" s="233">
        <v>0</v>
      </c>
      <c r="I405" s="234">
        <f>ROUND(E405*H405,2)</f>
        <v>0</v>
      </c>
      <c r="J405" s="233">
        <v>1158</v>
      </c>
      <c r="K405" s="234">
        <f>ROUND(E405*J405,2)</f>
        <v>14419.58</v>
      </c>
      <c r="L405" s="234">
        <v>21</v>
      </c>
      <c r="M405" s="234">
        <f>G405*(1+L405/100)</f>
        <v>0</v>
      </c>
      <c r="N405" s="232">
        <v>0</v>
      </c>
      <c r="O405" s="232">
        <f>ROUND(E405*N405,2)</f>
        <v>0</v>
      </c>
      <c r="P405" s="232">
        <v>0</v>
      </c>
      <c r="Q405" s="232">
        <f>ROUND(E405*P405,2)</f>
        <v>0</v>
      </c>
      <c r="R405" s="234" t="s">
        <v>185</v>
      </c>
      <c r="S405" s="234" t="s">
        <v>108</v>
      </c>
      <c r="T405" s="235" t="s">
        <v>108</v>
      </c>
      <c r="U405" s="236">
        <v>1.831</v>
      </c>
      <c r="V405" s="236">
        <f>ROUND(E405*U405,2)</f>
        <v>22.8</v>
      </c>
      <c r="W405" s="236"/>
      <c r="X405" s="236" t="s">
        <v>177</v>
      </c>
      <c r="Y405" s="236" t="s">
        <v>110</v>
      </c>
      <c r="Z405" s="237"/>
      <c r="AA405" s="237"/>
      <c r="AB405" s="237"/>
      <c r="AC405" s="237"/>
      <c r="AD405" s="237"/>
      <c r="AE405" s="237"/>
      <c r="AF405" s="237"/>
      <c r="AG405" s="237" t="s">
        <v>178</v>
      </c>
      <c r="AH405" s="237"/>
      <c r="AI405" s="237"/>
      <c r="AJ405" s="237"/>
      <c r="AK405" s="237"/>
      <c r="AL405" s="237"/>
      <c r="AM405" s="237"/>
      <c r="AN405" s="237"/>
      <c r="AO405" s="237"/>
      <c r="AP405" s="237"/>
      <c r="AQ405" s="237"/>
      <c r="AR405" s="237"/>
      <c r="AS405" s="237"/>
      <c r="AT405" s="237"/>
      <c r="AU405" s="237"/>
      <c r="AV405" s="237"/>
      <c r="AW405" s="237"/>
      <c r="AX405" s="237"/>
      <c r="AY405" s="237"/>
      <c r="AZ405" s="237"/>
      <c r="BA405" s="237"/>
      <c r="BB405" s="237"/>
      <c r="BC405" s="237"/>
      <c r="BD405" s="237"/>
      <c r="BE405" s="237"/>
      <c r="BF405" s="237"/>
      <c r="BG405" s="237"/>
      <c r="BH405" s="237"/>
    </row>
    <row r="406" spans="1:60" outlineLevel="2" x14ac:dyDescent="0.35">
      <c r="A406" s="238"/>
      <c r="B406" s="239"/>
      <c r="C406" s="393" t="s">
        <v>198</v>
      </c>
      <c r="D406" s="393"/>
      <c r="E406" s="393"/>
      <c r="F406" s="409"/>
      <c r="G406" s="393"/>
      <c r="H406" s="236"/>
      <c r="I406" s="236"/>
      <c r="J406" s="236"/>
      <c r="K406" s="236"/>
      <c r="L406" s="236"/>
      <c r="M406" s="236"/>
      <c r="N406" s="240"/>
      <c r="O406" s="240"/>
      <c r="P406" s="240"/>
      <c r="Q406" s="240"/>
      <c r="R406" s="236"/>
      <c r="S406" s="236"/>
      <c r="T406" s="236"/>
      <c r="U406" s="236"/>
      <c r="V406" s="236"/>
      <c r="W406" s="236"/>
      <c r="X406" s="236"/>
      <c r="Y406" s="236"/>
      <c r="Z406" s="237"/>
      <c r="AA406" s="237"/>
      <c r="AB406" s="237"/>
      <c r="AC406" s="237"/>
      <c r="AD406" s="237"/>
      <c r="AE406" s="237"/>
      <c r="AF406" s="237"/>
      <c r="AG406" s="237" t="s">
        <v>112</v>
      </c>
      <c r="AH406" s="237"/>
      <c r="AI406" s="237"/>
      <c r="AJ406" s="237"/>
      <c r="AK406" s="237"/>
      <c r="AL406" s="237"/>
      <c r="AM406" s="237"/>
      <c r="AN406" s="237"/>
      <c r="AO406" s="237"/>
      <c r="AP406" s="237"/>
      <c r="AQ406" s="237"/>
      <c r="AR406" s="237"/>
      <c r="AS406" s="237"/>
      <c r="AT406" s="237"/>
      <c r="AU406" s="237"/>
      <c r="AV406" s="237"/>
      <c r="AW406" s="237"/>
      <c r="AX406" s="237"/>
      <c r="AY406" s="237"/>
      <c r="AZ406" s="237"/>
      <c r="BA406" s="237"/>
      <c r="BB406" s="237"/>
      <c r="BC406" s="237"/>
      <c r="BD406" s="237"/>
      <c r="BE406" s="237"/>
      <c r="BF406" s="237"/>
      <c r="BG406" s="237"/>
      <c r="BH406" s="237"/>
    </row>
    <row r="407" spans="1:60" ht="13.15" x14ac:dyDescent="0.35">
      <c r="A407" s="252" t="s">
        <v>104</v>
      </c>
      <c r="B407" s="221" t="s">
        <v>51</v>
      </c>
      <c r="C407" s="222" t="s">
        <v>52</v>
      </c>
      <c r="D407" s="223"/>
      <c r="E407" s="224"/>
      <c r="F407" s="408"/>
      <c r="G407" s="225">
        <f>SUMIF(AG408:AG430,"&lt;&gt;NOR",G408:G430)</f>
        <v>0</v>
      </c>
      <c r="H407" s="225"/>
      <c r="I407" s="225">
        <f>SUM(I408:I430)</f>
        <v>162412.26</v>
      </c>
      <c r="J407" s="225"/>
      <c r="K407" s="225">
        <f>SUM(K408:K430)</f>
        <v>169859.22</v>
      </c>
      <c r="L407" s="225"/>
      <c r="M407" s="225">
        <f>SUM(M408:M430)</f>
        <v>0</v>
      </c>
      <c r="N407" s="224"/>
      <c r="O407" s="224">
        <f>SUM(O408:O430)</f>
        <v>1.01</v>
      </c>
      <c r="P407" s="224"/>
      <c r="Q407" s="224">
        <f>SUM(Q408:Q430)</f>
        <v>0</v>
      </c>
      <c r="R407" s="225"/>
      <c r="S407" s="225"/>
      <c r="T407" s="226"/>
      <c r="U407" s="227"/>
      <c r="V407" s="227">
        <f>SUM(V408:V430)</f>
        <v>139.75</v>
      </c>
      <c r="W407" s="227"/>
      <c r="X407" s="227"/>
      <c r="Y407" s="227"/>
      <c r="AG407" t="s">
        <v>105</v>
      </c>
    </row>
    <row r="408" spans="1:60" outlineLevel="1" x14ac:dyDescent="0.35">
      <c r="A408" s="228">
        <v>124</v>
      </c>
      <c r="B408" s="229" t="s">
        <v>960</v>
      </c>
      <c r="C408" s="230" t="s">
        <v>961</v>
      </c>
      <c r="D408" s="231" t="s">
        <v>144</v>
      </c>
      <c r="E408" s="232">
        <v>25.9</v>
      </c>
      <c r="F408" s="233"/>
      <c r="G408" s="234">
        <f>ROUND(E408*F408,2)</f>
        <v>0</v>
      </c>
      <c r="H408" s="233">
        <v>720.79</v>
      </c>
      <c r="I408" s="234">
        <f>ROUND(E408*H408,2)</f>
        <v>18668.46</v>
      </c>
      <c r="J408" s="233">
        <v>170.21</v>
      </c>
      <c r="K408" s="234">
        <f>ROUND(E408*J408,2)</f>
        <v>4408.4399999999996</v>
      </c>
      <c r="L408" s="234">
        <v>21</v>
      </c>
      <c r="M408" s="234">
        <f>G408*(1+L408/100)</f>
        <v>0</v>
      </c>
      <c r="N408" s="232">
        <v>1.7099999999999999E-3</v>
      </c>
      <c r="O408" s="232">
        <f>ROUND(E408*N408,2)</f>
        <v>0.04</v>
      </c>
      <c r="P408" s="232">
        <v>0</v>
      </c>
      <c r="Q408" s="232">
        <f>ROUND(E408*P408,2)</f>
        <v>0</v>
      </c>
      <c r="R408" s="234" t="s">
        <v>201</v>
      </c>
      <c r="S408" s="234" t="s">
        <v>108</v>
      </c>
      <c r="T408" s="235" t="s">
        <v>108</v>
      </c>
      <c r="U408" s="236">
        <v>0.27589999999999998</v>
      </c>
      <c r="V408" s="236">
        <f>ROUND(E408*U408,2)</f>
        <v>7.15</v>
      </c>
      <c r="W408" s="236"/>
      <c r="X408" s="236" t="s">
        <v>109</v>
      </c>
      <c r="Y408" s="236" t="s">
        <v>110</v>
      </c>
      <c r="Z408" s="237"/>
      <c r="AA408" s="237"/>
      <c r="AB408" s="237"/>
      <c r="AC408" s="237"/>
      <c r="AD408" s="237"/>
      <c r="AE408" s="237"/>
      <c r="AF408" s="237"/>
      <c r="AG408" s="237" t="s">
        <v>111</v>
      </c>
      <c r="AH408" s="237"/>
      <c r="AI408" s="237"/>
      <c r="AJ408" s="237"/>
      <c r="AK408" s="237"/>
      <c r="AL408" s="237"/>
      <c r="AM408" s="237"/>
      <c r="AN408" s="237"/>
      <c r="AO408" s="237"/>
      <c r="AP408" s="237"/>
      <c r="AQ408" s="237"/>
      <c r="AR408" s="237"/>
      <c r="AS408" s="237"/>
      <c r="AT408" s="237"/>
      <c r="AU408" s="237"/>
      <c r="AV408" s="237"/>
      <c r="AW408" s="237"/>
      <c r="AX408" s="237"/>
      <c r="AY408" s="237"/>
      <c r="AZ408" s="237"/>
      <c r="BA408" s="237"/>
      <c r="BB408" s="237"/>
      <c r="BC408" s="237"/>
      <c r="BD408" s="237"/>
      <c r="BE408" s="237"/>
      <c r="BF408" s="237"/>
      <c r="BG408" s="237"/>
      <c r="BH408" s="237"/>
    </row>
    <row r="409" spans="1:60" outlineLevel="2" x14ac:dyDescent="0.35">
      <c r="A409" s="238"/>
      <c r="B409" s="239"/>
      <c r="C409" s="241" t="s">
        <v>962</v>
      </c>
      <c r="D409" s="242"/>
      <c r="E409" s="243">
        <v>21.5</v>
      </c>
      <c r="F409" s="410"/>
      <c r="G409" s="236"/>
      <c r="H409" s="236"/>
      <c r="I409" s="236"/>
      <c r="J409" s="236"/>
      <c r="K409" s="236"/>
      <c r="L409" s="236"/>
      <c r="M409" s="236"/>
      <c r="N409" s="240"/>
      <c r="O409" s="240"/>
      <c r="P409" s="240"/>
      <c r="Q409" s="240"/>
      <c r="R409" s="236"/>
      <c r="S409" s="236"/>
      <c r="T409" s="236"/>
      <c r="U409" s="236"/>
      <c r="V409" s="236"/>
      <c r="W409" s="236"/>
      <c r="X409" s="236"/>
      <c r="Y409" s="236"/>
      <c r="Z409" s="237"/>
      <c r="AA409" s="237"/>
      <c r="AB409" s="237"/>
      <c r="AC409" s="237"/>
      <c r="AD409" s="237"/>
      <c r="AE409" s="237"/>
      <c r="AF409" s="237"/>
      <c r="AG409" s="237" t="s">
        <v>123</v>
      </c>
      <c r="AH409" s="237">
        <v>0</v>
      </c>
      <c r="AI409" s="237"/>
      <c r="AJ409" s="237"/>
      <c r="AK409" s="237"/>
      <c r="AL409" s="237"/>
      <c r="AM409" s="237"/>
      <c r="AN409" s="237"/>
      <c r="AO409" s="237"/>
      <c r="AP409" s="237"/>
      <c r="AQ409" s="237"/>
      <c r="AR409" s="237"/>
      <c r="AS409" s="237"/>
      <c r="AT409" s="237"/>
      <c r="AU409" s="237"/>
      <c r="AV409" s="237"/>
      <c r="AW409" s="237"/>
      <c r="AX409" s="237"/>
      <c r="AY409" s="237"/>
      <c r="AZ409" s="237"/>
      <c r="BA409" s="237"/>
      <c r="BB409" s="237"/>
      <c r="BC409" s="237"/>
      <c r="BD409" s="237"/>
      <c r="BE409" s="237"/>
      <c r="BF409" s="237"/>
      <c r="BG409" s="237"/>
      <c r="BH409" s="237"/>
    </row>
    <row r="410" spans="1:60" outlineLevel="3" x14ac:dyDescent="0.35">
      <c r="A410" s="238"/>
      <c r="B410" s="239"/>
      <c r="C410" s="241" t="s">
        <v>963</v>
      </c>
      <c r="D410" s="242"/>
      <c r="E410" s="243">
        <v>4.4000000000000004</v>
      </c>
      <c r="F410" s="410"/>
      <c r="G410" s="236"/>
      <c r="H410" s="236"/>
      <c r="I410" s="236"/>
      <c r="J410" s="236"/>
      <c r="K410" s="236"/>
      <c r="L410" s="236"/>
      <c r="M410" s="236"/>
      <c r="N410" s="240"/>
      <c r="O410" s="240"/>
      <c r="P410" s="240"/>
      <c r="Q410" s="240"/>
      <c r="R410" s="236"/>
      <c r="S410" s="236"/>
      <c r="T410" s="236"/>
      <c r="U410" s="236"/>
      <c r="V410" s="236"/>
      <c r="W410" s="236"/>
      <c r="X410" s="236"/>
      <c r="Y410" s="236"/>
      <c r="Z410" s="237"/>
      <c r="AA410" s="237"/>
      <c r="AB410" s="237"/>
      <c r="AC410" s="237"/>
      <c r="AD410" s="237"/>
      <c r="AE410" s="237"/>
      <c r="AF410" s="237"/>
      <c r="AG410" s="237" t="s">
        <v>123</v>
      </c>
      <c r="AH410" s="237">
        <v>0</v>
      </c>
      <c r="AI410" s="237"/>
      <c r="AJ410" s="237"/>
      <c r="AK410" s="237"/>
      <c r="AL410" s="237"/>
      <c r="AM410" s="237"/>
      <c r="AN410" s="237"/>
      <c r="AO410" s="237"/>
      <c r="AP410" s="237"/>
      <c r="AQ410" s="237"/>
      <c r="AR410" s="237"/>
      <c r="AS410" s="237"/>
      <c r="AT410" s="237"/>
      <c r="AU410" s="237"/>
      <c r="AV410" s="237"/>
      <c r="AW410" s="237"/>
      <c r="AX410" s="237"/>
      <c r="AY410" s="237"/>
      <c r="AZ410" s="237"/>
      <c r="BA410" s="237"/>
      <c r="BB410" s="237"/>
      <c r="BC410" s="237"/>
      <c r="BD410" s="237"/>
      <c r="BE410" s="237"/>
      <c r="BF410" s="237"/>
      <c r="BG410" s="237"/>
      <c r="BH410" s="237"/>
    </row>
    <row r="411" spans="1:60" ht="20.25" outlineLevel="1" x14ac:dyDescent="0.35">
      <c r="A411" s="228">
        <v>125</v>
      </c>
      <c r="B411" s="229" t="s">
        <v>964</v>
      </c>
      <c r="C411" s="230" t="s">
        <v>965</v>
      </c>
      <c r="D411" s="231" t="s">
        <v>80</v>
      </c>
      <c r="E411" s="232">
        <v>6</v>
      </c>
      <c r="F411" s="233"/>
      <c r="G411" s="234">
        <f>ROUND(E411*F411,2)</f>
        <v>0</v>
      </c>
      <c r="H411" s="233">
        <v>478.77</v>
      </c>
      <c r="I411" s="234">
        <f>ROUND(E411*H411,2)</f>
        <v>2872.62</v>
      </c>
      <c r="J411" s="233">
        <v>362.23</v>
      </c>
      <c r="K411" s="234">
        <f>ROUND(E411*J411,2)</f>
        <v>2173.38</v>
      </c>
      <c r="L411" s="234">
        <v>21</v>
      </c>
      <c r="M411" s="234">
        <f>G411*(1+L411/100)</f>
        <v>0</v>
      </c>
      <c r="N411" s="232">
        <v>2.5600000000000002E-3</v>
      </c>
      <c r="O411" s="232">
        <f>ROUND(E411*N411,2)</f>
        <v>0.02</v>
      </c>
      <c r="P411" s="232">
        <v>0</v>
      </c>
      <c r="Q411" s="232">
        <f>ROUND(E411*P411,2)</f>
        <v>0</v>
      </c>
      <c r="R411" s="234" t="s">
        <v>201</v>
      </c>
      <c r="S411" s="234" t="s">
        <v>108</v>
      </c>
      <c r="T411" s="235" t="s">
        <v>108</v>
      </c>
      <c r="U411" s="236">
        <v>0.56867999999999996</v>
      </c>
      <c r="V411" s="236">
        <f>ROUND(E411*U411,2)</f>
        <v>3.41</v>
      </c>
      <c r="W411" s="236"/>
      <c r="X411" s="236" t="s">
        <v>109</v>
      </c>
      <c r="Y411" s="236" t="s">
        <v>110</v>
      </c>
      <c r="Z411" s="237"/>
      <c r="AA411" s="237"/>
      <c r="AB411" s="237"/>
      <c r="AC411" s="237"/>
      <c r="AD411" s="237"/>
      <c r="AE411" s="237"/>
      <c r="AF411" s="237"/>
      <c r="AG411" s="237" t="s">
        <v>111</v>
      </c>
      <c r="AH411" s="237"/>
      <c r="AI411" s="237"/>
      <c r="AJ411" s="237"/>
      <c r="AK411" s="237"/>
      <c r="AL411" s="237"/>
      <c r="AM411" s="237"/>
      <c r="AN411" s="237"/>
      <c r="AO411" s="237"/>
      <c r="AP411" s="237"/>
      <c r="AQ411" s="237"/>
      <c r="AR411" s="237"/>
      <c r="AS411" s="237"/>
      <c r="AT411" s="237"/>
      <c r="AU411" s="237"/>
      <c r="AV411" s="237"/>
      <c r="AW411" s="237"/>
      <c r="AX411" s="237"/>
      <c r="AY411" s="237"/>
      <c r="AZ411" s="237"/>
      <c r="BA411" s="237"/>
      <c r="BB411" s="237"/>
      <c r="BC411" s="237"/>
      <c r="BD411" s="237"/>
      <c r="BE411" s="237"/>
      <c r="BF411" s="237"/>
      <c r="BG411" s="237"/>
      <c r="BH411" s="237"/>
    </row>
    <row r="412" spans="1:60" outlineLevel="2" x14ac:dyDescent="0.35">
      <c r="A412" s="238"/>
      <c r="B412" s="239"/>
      <c r="C412" s="393" t="s">
        <v>590</v>
      </c>
      <c r="D412" s="393"/>
      <c r="E412" s="393"/>
      <c r="F412" s="409"/>
      <c r="G412" s="393"/>
      <c r="H412" s="236"/>
      <c r="I412" s="236"/>
      <c r="J412" s="236"/>
      <c r="K412" s="236"/>
      <c r="L412" s="236"/>
      <c r="M412" s="236"/>
      <c r="N412" s="240"/>
      <c r="O412" s="240"/>
      <c r="P412" s="240"/>
      <c r="Q412" s="240"/>
      <c r="R412" s="236"/>
      <c r="S412" s="236"/>
      <c r="T412" s="236"/>
      <c r="U412" s="236"/>
      <c r="V412" s="236"/>
      <c r="W412" s="236"/>
      <c r="X412" s="236"/>
      <c r="Y412" s="236"/>
      <c r="Z412" s="237"/>
      <c r="AA412" s="237"/>
      <c r="AB412" s="237"/>
      <c r="AC412" s="237"/>
      <c r="AD412" s="237"/>
      <c r="AE412" s="237"/>
      <c r="AF412" s="237"/>
      <c r="AG412" s="237" t="s">
        <v>112</v>
      </c>
      <c r="AH412" s="237"/>
      <c r="AI412" s="237"/>
      <c r="AJ412" s="237"/>
      <c r="AK412" s="237"/>
      <c r="AL412" s="237"/>
      <c r="AM412" s="237"/>
      <c r="AN412" s="237"/>
      <c r="AO412" s="237"/>
      <c r="AP412" s="237"/>
      <c r="AQ412" s="237"/>
      <c r="AR412" s="237"/>
      <c r="AS412" s="237"/>
      <c r="AT412" s="237"/>
      <c r="AU412" s="237"/>
      <c r="AV412" s="237"/>
      <c r="AW412" s="237"/>
      <c r="AX412" s="237"/>
      <c r="AY412" s="237"/>
      <c r="AZ412" s="237"/>
      <c r="BA412" s="237"/>
      <c r="BB412" s="237"/>
      <c r="BC412" s="237"/>
      <c r="BD412" s="237"/>
      <c r="BE412" s="237"/>
      <c r="BF412" s="237"/>
      <c r="BG412" s="237"/>
      <c r="BH412" s="237"/>
    </row>
    <row r="413" spans="1:60" outlineLevel="2" x14ac:dyDescent="0.35">
      <c r="A413" s="238"/>
      <c r="B413" s="239"/>
      <c r="C413" s="241" t="s">
        <v>966</v>
      </c>
      <c r="D413" s="242"/>
      <c r="E413" s="243">
        <v>6</v>
      </c>
      <c r="F413" s="410"/>
      <c r="G413" s="236"/>
      <c r="H413" s="236"/>
      <c r="I413" s="236"/>
      <c r="J413" s="236"/>
      <c r="K413" s="236"/>
      <c r="L413" s="236"/>
      <c r="M413" s="236"/>
      <c r="N413" s="240"/>
      <c r="O413" s="240"/>
      <c r="P413" s="240"/>
      <c r="Q413" s="240"/>
      <c r="R413" s="236"/>
      <c r="S413" s="236"/>
      <c r="T413" s="236"/>
      <c r="U413" s="236"/>
      <c r="V413" s="236"/>
      <c r="W413" s="236"/>
      <c r="X413" s="236"/>
      <c r="Y413" s="236"/>
      <c r="Z413" s="237"/>
      <c r="AA413" s="237"/>
      <c r="AB413" s="237"/>
      <c r="AC413" s="237"/>
      <c r="AD413" s="237"/>
      <c r="AE413" s="237"/>
      <c r="AF413" s="237"/>
      <c r="AG413" s="237" t="s">
        <v>123</v>
      </c>
      <c r="AH413" s="237">
        <v>0</v>
      </c>
      <c r="AI413" s="237"/>
      <c r="AJ413" s="237"/>
      <c r="AK413" s="237"/>
      <c r="AL413" s="237"/>
      <c r="AM413" s="237"/>
      <c r="AN413" s="237"/>
      <c r="AO413" s="237"/>
      <c r="AP413" s="237"/>
      <c r="AQ413" s="237"/>
      <c r="AR413" s="237"/>
      <c r="AS413" s="237"/>
      <c r="AT413" s="237"/>
      <c r="AU413" s="237"/>
      <c r="AV413" s="237"/>
      <c r="AW413" s="237"/>
      <c r="AX413" s="237"/>
      <c r="AY413" s="237"/>
      <c r="AZ413" s="237"/>
      <c r="BA413" s="237"/>
      <c r="BB413" s="237"/>
      <c r="BC413" s="237"/>
      <c r="BD413" s="237"/>
      <c r="BE413" s="237"/>
      <c r="BF413" s="237"/>
      <c r="BG413" s="237"/>
      <c r="BH413" s="237"/>
    </row>
    <row r="414" spans="1:60" ht="20.25" outlineLevel="1" x14ac:dyDescent="0.35">
      <c r="A414" s="228">
        <v>126</v>
      </c>
      <c r="B414" s="229" t="s">
        <v>967</v>
      </c>
      <c r="C414" s="230" t="s">
        <v>968</v>
      </c>
      <c r="D414" s="231" t="s">
        <v>80</v>
      </c>
      <c r="E414" s="232">
        <v>6</v>
      </c>
      <c r="F414" s="233"/>
      <c r="G414" s="234">
        <f>ROUND(E414*F414,2)</f>
        <v>0</v>
      </c>
      <c r="H414" s="233">
        <v>782.99</v>
      </c>
      <c r="I414" s="234">
        <f>ROUND(E414*H414,2)</f>
        <v>4697.9399999999996</v>
      </c>
      <c r="J414" s="233">
        <v>459.01</v>
      </c>
      <c r="K414" s="234">
        <f>ROUND(E414*J414,2)</f>
        <v>2754.06</v>
      </c>
      <c r="L414" s="234">
        <v>21</v>
      </c>
      <c r="M414" s="234">
        <f>G414*(1+L414/100)</f>
        <v>0</v>
      </c>
      <c r="N414" s="232">
        <v>4.3400000000000001E-3</v>
      </c>
      <c r="O414" s="232">
        <f>ROUND(E414*N414,2)</f>
        <v>0.03</v>
      </c>
      <c r="P414" s="232">
        <v>0</v>
      </c>
      <c r="Q414" s="232">
        <f>ROUND(E414*P414,2)</f>
        <v>0</v>
      </c>
      <c r="R414" s="234" t="s">
        <v>201</v>
      </c>
      <c r="S414" s="234" t="s">
        <v>108</v>
      </c>
      <c r="T414" s="235" t="s">
        <v>108</v>
      </c>
      <c r="U414" s="236">
        <v>0.71645000000000003</v>
      </c>
      <c r="V414" s="236">
        <f>ROUND(E414*U414,2)</f>
        <v>4.3</v>
      </c>
      <c r="W414" s="236"/>
      <c r="X414" s="236" t="s">
        <v>109</v>
      </c>
      <c r="Y414" s="236" t="s">
        <v>110</v>
      </c>
      <c r="Z414" s="237"/>
      <c r="AA414" s="237"/>
      <c r="AB414" s="237"/>
      <c r="AC414" s="237"/>
      <c r="AD414" s="237"/>
      <c r="AE414" s="237"/>
      <c r="AF414" s="237"/>
      <c r="AG414" s="237" t="s">
        <v>111</v>
      </c>
      <c r="AH414" s="237"/>
      <c r="AI414" s="237"/>
      <c r="AJ414" s="237"/>
      <c r="AK414" s="237"/>
      <c r="AL414" s="237"/>
      <c r="AM414" s="237"/>
      <c r="AN414" s="237"/>
      <c r="AO414" s="237"/>
      <c r="AP414" s="237"/>
      <c r="AQ414" s="237"/>
      <c r="AR414" s="237"/>
      <c r="AS414" s="237"/>
      <c r="AT414" s="237"/>
      <c r="AU414" s="237"/>
      <c r="AV414" s="237"/>
      <c r="AW414" s="237"/>
      <c r="AX414" s="237"/>
      <c r="AY414" s="237"/>
      <c r="AZ414" s="237"/>
      <c r="BA414" s="237"/>
      <c r="BB414" s="237"/>
      <c r="BC414" s="237"/>
      <c r="BD414" s="237"/>
      <c r="BE414" s="237"/>
      <c r="BF414" s="237"/>
      <c r="BG414" s="237"/>
      <c r="BH414" s="237"/>
    </row>
    <row r="415" spans="1:60" outlineLevel="2" x14ac:dyDescent="0.35">
      <c r="A415" s="238"/>
      <c r="B415" s="239"/>
      <c r="C415" s="393" t="s">
        <v>590</v>
      </c>
      <c r="D415" s="393"/>
      <c r="E415" s="393"/>
      <c r="F415" s="409"/>
      <c r="G415" s="393"/>
      <c r="H415" s="236"/>
      <c r="I415" s="236"/>
      <c r="J415" s="236"/>
      <c r="K415" s="236"/>
      <c r="L415" s="236"/>
      <c r="M415" s="236"/>
      <c r="N415" s="240"/>
      <c r="O415" s="240"/>
      <c r="P415" s="240"/>
      <c r="Q415" s="240"/>
      <c r="R415" s="236"/>
      <c r="S415" s="236"/>
      <c r="T415" s="236"/>
      <c r="U415" s="236"/>
      <c r="V415" s="236"/>
      <c r="W415" s="236"/>
      <c r="X415" s="236"/>
      <c r="Y415" s="236"/>
      <c r="Z415" s="237"/>
      <c r="AA415" s="237"/>
      <c r="AB415" s="237"/>
      <c r="AC415" s="237"/>
      <c r="AD415" s="237"/>
      <c r="AE415" s="237"/>
      <c r="AF415" s="237"/>
      <c r="AG415" s="237" t="s">
        <v>112</v>
      </c>
      <c r="AH415" s="237"/>
      <c r="AI415" s="237"/>
      <c r="AJ415" s="237"/>
      <c r="AK415" s="237"/>
      <c r="AL415" s="237"/>
      <c r="AM415" s="237"/>
      <c r="AN415" s="237"/>
      <c r="AO415" s="237"/>
      <c r="AP415" s="237"/>
      <c r="AQ415" s="237"/>
      <c r="AR415" s="237"/>
      <c r="AS415" s="237"/>
      <c r="AT415" s="237"/>
      <c r="AU415" s="237"/>
      <c r="AV415" s="237"/>
      <c r="AW415" s="237"/>
      <c r="AX415" s="237"/>
      <c r="AY415" s="237"/>
      <c r="AZ415" s="237"/>
      <c r="BA415" s="237"/>
      <c r="BB415" s="237"/>
      <c r="BC415" s="237"/>
      <c r="BD415" s="237"/>
      <c r="BE415" s="237"/>
      <c r="BF415" s="237"/>
      <c r="BG415" s="237"/>
      <c r="BH415" s="237"/>
    </row>
    <row r="416" spans="1:60" outlineLevel="2" x14ac:dyDescent="0.35">
      <c r="A416" s="238"/>
      <c r="B416" s="239"/>
      <c r="C416" s="241" t="s">
        <v>969</v>
      </c>
      <c r="D416" s="242"/>
      <c r="E416" s="243">
        <v>6</v>
      </c>
      <c r="F416" s="410"/>
      <c r="G416" s="236"/>
      <c r="H416" s="236"/>
      <c r="I416" s="236"/>
      <c r="J416" s="236"/>
      <c r="K416" s="236"/>
      <c r="L416" s="236"/>
      <c r="M416" s="236"/>
      <c r="N416" s="240"/>
      <c r="O416" s="240"/>
      <c r="P416" s="240"/>
      <c r="Q416" s="240"/>
      <c r="R416" s="236"/>
      <c r="S416" s="236"/>
      <c r="T416" s="236"/>
      <c r="U416" s="236"/>
      <c r="V416" s="236"/>
      <c r="W416" s="236"/>
      <c r="X416" s="236"/>
      <c r="Y416" s="236"/>
      <c r="Z416" s="237"/>
      <c r="AA416" s="237"/>
      <c r="AB416" s="237"/>
      <c r="AC416" s="237"/>
      <c r="AD416" s="237"/>
      <c r="AE416" s="237"/>
      <c r="AF416" s="237"/>
      <c r="AG416" s="237" t="s">
        <v>123</v>
      </c>
      <c r="AH416" s="237">
        <v>0</v>
      </c>
      <c r="AI416" s="237"/>
      <c r="AJ416" s="237"/>
      <c r="AK416" s="237"/>
      <c r="AL416" s="237"/>
      <c r="AM416" s="237"/>
      <c r="AN416" s="237"/>
      <c r="AO416" s="237"/>
      <c r="AP416" s="237"/>
      <c r="AQ416" s="237"/>
      <c r="AR416" s="237"/>
      <c r="AS416" s="237"/>
      <c r="AT416" s="237"/>
      <c r="AU416" s="237"/>
      <c r="AV416" s="237"/>
      <c r="AW416" s="237"/>
      <c r="AX416" s="237"/>
      <c r="AY416" s="237"/>
      <c r="AZ416" s="237"/>
      <c r="BA416" s="237"/>
      <c r="BB416" s="237"/>
      <c r="BC416" s="237"/>
      <c r="BD416" s="237"/>
      <c r="BE416" s="237"/>
      <c r="BF416" s="237"/>
      <c r="BG416" s="237"/>
      <c r="BH416" s="237"/>
    </row>
    <row r="417" spans="1:60" outlineLevel="1" x14ac:dyDescent="0.35">
      <c r="A417" s="228">
        <v>127</v>
      </c>
      <c r="B417" s="229" t="s">
        <v>970</v>
      </c>
      <c r="C417" s="230" t="s">
        <v>971</v>
      </c>
      <c r="D417" s="231" t="s">
        <v>144</v>
      </c>
      <c r="E417" s="232">
        <v>0.5</v>
      </c>
      <c r="F417" s="233"/>
      <c r="G417" s="234">
        <f>ROUND(E417*F417,2)</f>
        <v>0</v>
      </c>
      <c r="H417" s="233">
        <v>453.4</v>
      </c>
      <c r="I417" s="234">
        <f>ROUND(E417*H417,2)</f>
        <v>226.7</v>
      </c>
      <c r="J417" s="233">
        <v>407.6</v>
      </c>
      <c r="K417" s="234">
        <f>ROUND(E417*J417,2)</f>
        <v>203.8</v>
      </c>
      <c r="L417" s="234">
        <v>21</v>
      </c>
      <c r="M417" s="234">
        <f>G417*(1+L417/100)</f>
        <v>0</v>
      </c>
      <c r="N417" s="232">
        <v>3.7499999999999999E-3</v>
      </c>
      <c r="O417" s="232">
        <f>ROUND(E417*N417,2)</f>
        <v>0</v>
      </c>
      <c r="P417" s="232">
        <v>0</v>
      </c>
      <c r="Q417" s="232">
        <f>ROUND(E417*P417,2)</f>
        <v>0</v>
      </c>
      <c r="R417" s="234" t="s">
        <v>201</v>
      </c>
      <c r="S417" s="234" t="s">
        <v>108</v>
      </c>
      <c r="T417" s="235" t="s">
        <v>108</v>
      </c>
      <c r="U417" s="236">
        <v>0.74119999999999997</v>
      </c>
      <c r="V417" s="236">
        <f>ROUND(E417*U417,2)</f>
        <v>0.37</v>
      </c>
      <c r="W417" s="236"/>
      <c r="X417" s="236" t="s">
        <v>109</v>
      </c>
      <c r="Y417" s="236" t="s">
        <v>110</v>
      </c>
      <c r="Z417" s="237"/>
      <c r="AA417" s="237"/>
      <c r="AB417" s="237"/>
      <c r="AC417" s="237"/>
      <c r="AD417" s="237"/>
      <c r="AE417" s="237"/>
      <c r="AF417" s="237"/>
      <c r="AG417" s="237" t="s">
        <v>111</v>
      </c>
      <c r="AH417" s="237"/>
      <c r="AI417" s="237"/>
      <c r="AJ417" s="237"/>
      <c r="AK417" s="237"/>
      <c r="AL417" s="237"/>
      <c r="AM417" s="237"/>
      <c r="AN417" s="237"/>
      <c r="AO417" s="237"/>
      <c r="AP417" s="237"/>
      <c r="AQ417" s="237"/>
      <c r="AR417" s="237"/>
      <c r="AS417" s="237"/>
      <c r="AT417" s="237"/>
      <c r="AU417" s="237"/>
      <c r="AV417" s="237"/>
      <c r="AW417" s="237"/>
      <c r="AX417" s="237"/>
      <c r="AY417" s="237"/>
      <c r="AZ417" s="237"/>
      <c r="BA417" s="237"/>
      <c r="BB417" s="237"/>
      <c r="BC417" s="237"/>
      <c r="BD417" s="237"/>
      <c r="BE417" s="237"/>
      <c r="BF417" s="237"/>
      <c r="BG417" s="237"/>
      <c r="BH417" s="237"/>
    </row>
    <row r="418" spans="1:60" outlineLevel="2" x14ac:dyDescent="0.35">
      <c r="A418" s="238"/>
      <c r="B418" s="239"/>
      <c r="C418" s="393" t="s">
        <v>590</v>
      </c>
      <c r="D418" s="393"/>
      <c r="E418" s="393"/>
      <c r="F418" s="409"/>
      <c r="G418" s="393"/>
      <c r="H418" s="236"/>
      <c r="I418" s="236"/>
      <c r="J418" s="236"/>
      <c r="K418" s="236"/>
      <c r="L418" s="236"/>
      <c r="M418" s="236"/>
      <c r="N418" s="240"/>
      <c r="O418" s="240"/>
      <c r="P418" s="240"/>
      <c r="Q418" s="240"/>
      <c r="R418" s="236"/>
      <c r="S418" s="236"/>
      <c r="T418" s="236"/>
      <c r="U418" s="236"/>
      <c r="V418" s="236"/>
      <c r="W418" s="236"/>
      <c r="X418" s="236"/>
      <c r="Y418" s="236"/>
      <c r="Z418" s="237"/>
      <c r="AA418" s="237"/>
      <c r="AB418" s="237"/>
      <c r="AC418" s="237"/>
      <c r="AD418" s="237"/>
      <c r="AE418" s="237"/>
      <c r="AF418" s="237"/>
      <c r="AG418" s="237" t="s">
        <v>112</v>
      </c>
      <c r="AH418" s="237"/>
      <c r="AI418" s="237"/>
      <c r="AJ418" s="237"/>
      <c r="AK418" s="237"/>
      <c r="AL418" s="237"/>
      <c r="AM418" s="237"/>
      <c r="AN418" s="237"/>
      <c r="AO418" s="237"/>
      <c r="AP418" s="237"/>
      <c r="AQ418" s="237"/>
      <c r="AR418" s="237"/>
      <c r="AS418" s="237"/>
      <c r="AT418" s="237"/>
      <c r="AU418" s="237"/>
      <c r="AV418" s="237"/>
      <c r="AW418" s="237"/>
      <c r="AX418" s="237"/>
      <c r="AY418" s="237"/>
      <c r="AZ418" s="237"/>
      <c r="BA418" s="237"/>
      <c r="BB418" s="237"/>
      <c r="BC418" s="237"/>
      <c r="BD418" s="237"/>
      <c r="BE418" s="237"/>
      <c r="BF418" s="237"/>
      <c r="BG418" s="237"/>
      <c r="BH418" s="237"/>
    </row>
    <row r="419" spans="1:60" outlineLevel="2" x14ac:dyDescent="0.35">
      <c r="A419" s="238"/>
      <c r="B419" s="239"/>
      <c r="C419" s="398" t="s">
        <v>591</v>
      </c>
      <c r="D419" s="398"/>
      <c r="E419" s="398"/>
      <c r="F419" s="411"/>
      <c r="G419" s="398"/>
      <c r="H419" s="236"/>
      <c r="I419" s="236"/>
      <c r="J419" s="236"/>
      <c r="K419" s="236"/>
      <c r="L419" s="236"/>
      <c r="M419" s="236"/>
      <c r="N419" s="240"/>
      <c r="O419" s="240"/>
      <c r="P419" s="240"/>
      <c r="Q419" s="240"/>
      <c r="R419" s="236"/>
      <c r="S419" s="236"/>
      <c r="T419" s="236"/>
      <c r="U419" s="236"/>
      <c r="V419" s="236"/>
      <c r="W419" s="236"/>
      <c r="X419" s="236"/>
      <c r="Y419" s="236"/>
      <c r="Z419" s="237"/>
      <c r="AA419" s="237"/>
      <c r="AB419" s="237"/>
      <c r="AC419" s="237"/>
      <c r="AD419" s="237"/>
      <c r="AE419" s="237"/>
      <c r="AF419" s="237"/>
      <c r="AG419" s="237" t="s">
        <v>131</v>
      </c>
      <c r="AH419" s="237"/>
      <c r="AI419" s="237"/>
      <c r="AJ419" s="237"/>
      <c r="AK419" s="237"/>
      <c r="AL419" s="237"/>
      <c r="AM419" s="237"/>
      <c r="AN419" s="237"/>
      <c r="AO419" s="237"/>
      <c r="AP419" s="237"/>
      <c r="AQ419" s="237"/>
      <c r="AR419" s="237"/>
      <c r="AS419" s="237"/>
      <c r="AT419" s="237"/>
      <c r="AU419" s="237"/>
      <c r="AV419" s="237"/>
      <c r="AW419" s="237"/>
      <c r="AX419" s="237"/>
      <c r="AY419" s="237"/>
      <c r="AZ419" s="237"/>
      <c r="BA419" s="237"/>
      <c r="BB419" s="237"/>
      <c r="BC419" s="237"/>
      <c r="BD419" s="237"/>
      <c r="BE419" s="237"/>
      <c r="BF419" s="237"/>
      <c r="BG419" s="237"/>
      <c r="BH419" s="237"/>
    </row>
    <row r="420" spans="1:60" outlineLevel="2" x14ac:dyDescent="0.35">
      <c r="A420" s="238"/>
      <c r="B420" s="239"/>
      <c r="C420" s="241" t="s">
        <v>972</v>
      </c>
      <c r="D420" s="242"/>
      <c r="E420" s="243">
        <v>0.5</v>
      </c>
      <c r="F420" s="410"/>
      <c r="G420" s="236"/>
      <c r="H420" s="236"/>
      <c r="I420" s="236"/>
      <c r="J420" s="236"/>
      <c r="K420" s="236"/>
      <c r="L420" s="236"/>
      <c r="M420" s="236"/>
      <c r="N420" s="240"/>
      <c r="O420" s="240"/>
      <c r="P420" s="240"/>
      <c r="Q420" s="240"/>
      <c r="R420" s="236"/>
      <c r="S420" s="236"/>
      <c r="T420" s="236"/>
      <c r="U420" s="236"/>
      <c r="V420" s="236"/>
      <c r="W420" s="236"/>
      <c r="X420" s="236"/>
      <c r="Y420" s="236"/>
      <c r="Z420" s="237"/>
      <c r="AA420" s="237"/>
      <c r="AB420" s="237"/>
      <c r="AC420" s="237"/>
      <c r="AD420" s="237"/>
      <c r="AE420" s="237"/>
      <c r="AF420" s="237"/>
      <c r="AG420" s="237" t="s">
        <v>123</v>
      </c>
      <c r="AH420" s="237">
        <v>0</v>
      </c>
      <c r="AI420" s="237"/>
      <c r="AJ420" s="237"/>
      <c r="AK420" s="237"/>
      <c r="AL420" s="237"/>
      <c r="AM420" s="237"/>
      <c r="AN420" s="237"/>
      <c r="AO420" s="237"/>
      <c r="AP420" s="237"/>
      <c r="AQ420" s="237"/>
      <c r="AR420" s="237"/>
      <c r="AS420" s="237"/>
      <c r="AT420" s="237"/>
      <c r="AU420" s="237"/>
      <c r="AV420" s="237"/>
      <c r="AW420" s="237"/>
      <c r="AX420" s="237"/>
      <c r="AY420" s="237"/>
      <c r="AZ420" s="237"/>
      <c r="BA420" s="237"/>
      <c r="BB420" s="237"/>
      <c r="BC420" s="237"/>
      <c r="BD420" s="237"/>
      <c r="BE420" s="237"/>
      <c r="BF420" s="237"/>
      <c r="BG420" s="237"/>
      <c r="BH420" s="237"/>
    </row>
    <row r="421" spans="1:60" outlineLevel="1" x14ac:dyDescent="0.35">
      <c r="A421" s="228">
        <v>128</v>
      </c>
      <c r="B421" s="229" t="s">
        <v>973</v>
      </c>
      <c r="C421" s="230" t="s">
        <v>974</v>
      </c>
      <c r="D421" s="231" t="s">
        <v>144</v>
      </c>
      <c r="E421" s="232">
        <v>73.47</v>
      </c>
      <c r="F421" s="233"/>
      <c r="G421" s="234">
        <f>ROUND(E421*F421,2)</f>
        <v>0</v>
      </c>
      <c r="H421" s="233">
        <v>758.38</v>
      </c>
      <c r="I421" s="234">
        <f>ROUND(E421*H421,2)</f>
        <v>55718.18</v>
      </c>
      <c r="J421" s="233">
        <v>426.62</v>
      </c>
      <c r="K421" s="234">
        <f>ROUND(E421*J421,2)</f>
        <v>31343.77</v>
      </c>
      <c r="L421" s="234">
        <v>21</v>
      </c>
      <c r="M421" s="234">
        <f>G421*(1+L421/100)</f>
        <v>0</v>
      </c>
      <c r="N421" s="232">
        <v>5.2599999999999999E-3</v>
      </c>
      <c r="O421" s="232">
        <f>ROUND(E421*N421,2)</f>
        <v>0.39</v>
      </c>
      <c r="P421" s="232">
        <v>0</v>
      </c>
      <c r="Q421" s="232">
        <f>ROUND(E421*P421,2)</f>
        <v>0</v>
      </c>
      <c r="R421" s="234" t="s">
        <v>201</v>
      </c>
      <c r="S421" s="234" t="s">
        <v>108</v>
      </c>
      <c r="T421" s="235" t="s">
        <v>108</v>
      </c>
      <c r="U421" s="236">
        <v>0.745</v>
      </c>
      <c r="V421" s="236">
        <f>ROUND(E421*U421,2)</f>
        <v>54.74</v>
      </c>
      <c r="W421" s="236"/>
      <c r="X421" s="236" t="s">
        <v>109</v>
      </c>
      <c r="Y421" s="236" t="s">
        <v>110</v>
      </c>
      <c r="Z421" s="237"/>
      <c r="AA421" s="237"/>
      <c r="AB421" s="237"/>
      <c r="AC421" s="237"/>
      <c r="AD421" s="237"/>
      <c r="AE421" s="237"/>
      <c r="AF421" s="237"/>
      <c r="AG421" s="237" t="s">
        <v>111</v>
      </c>
      <c r="AH421" s="237"/>
      <c r="AI421" s="237"/>
      <c r="AJ421" s="237"/>
      <c r="AK421" s="237"/>
      <c r="AL421" s="237"/>
      <c r="AM421" s="237"/>
      <c r="AN421" s="237"/>
      <c r="AO421" s="237"/>
      <c r="AP421" s="237"/>
      <c r="AQ421" s="237"/>
      <c r="AR421" s="237"/>
      <c r="AS421" s="237"/>
      <c r="AT421" s="237"/>
      <c r="AU421" s="237"/>
      <c r="AV421" s="237"/>
      <c r="AW421" s="237"/>
      <c r="AX421" s="237"/>
      <c r="AY421" s="237"/>
      <c r="AZ421" s="237"/>
      <c r="BA421" s="237"/>
      <c r="BB421" s="237"/>
      <c r="BC421" s="237"/>
      <c r="BD421" s="237"/>
      <c r="BE421" s="237"/>
      <c r="BF421" s="237"/>
      <c r="BG421" s="237"/>
      <c r="BH421" s="237"/>
    </row>
    <row r="422" spans="1:60" outlineLevel="2" x14ac:dyDescent="0.35">
      <c r="A422" s="238"/>
      <c r="B422" s="239"/>
      <c r="C422" s="393" t="s">
        <v>590</v>
      </c>
      <c r="D422" s="393"/>
      <c r="E422" s="393"/>
      <c r="F422" s="409"/>
      <c r="G422" s="393"/>
      <c r="H422" s="236"/>
      <c r="I422" s="236"/>
      <c r="J422" s="236"/>
      <c r="K422" s="236"/>
      <c r="L422" s="236"/>
      <c r="M422" s="236"/>
      <c r="N422" s="240"/>
      <c r="O422" s="240"/>
      <c r="P422" s="240"/>
      <c r="Q422" s="240"/>
      <c r="R422" s="236"/>
      <c r="S422" s="236"/>
      <c r="T422" s="236"/>
      <c r="U422" s="236"/>
      <c r="V422" s="236"/>
      <c r="W422" s="236"/>
      <c r="X422" s="236"/>
      <c r="Y422" s="236"/>
      <c r="Z422" s="237"/>
      <c r="AA422" s="237"/>
      <c r="AB422" s="237"/>
      <c r="AC422" s="237"/>
      <c r="AD422" s="237"/>
      <c r="AE422" s="237"/>
      <c r="AF422" s="237"/>
      <c r="AG422" s="237" t="s">
        <v>112</v>
      </c>
      <c r="AH422" s="237"/>
      <c r="AI422" s="237"/>
      <c r="AJ422" s="237"/>
      <c r="AK422" s="237"/>
      <c r="AL422" s="237"/>
      <c r="AM422" s="237"/>
      <c r="AN422" s="237"/>
      <c r="AO422" s="237"/>
      <c r="AP422" s="237"/>
      <c r="AQ422" s="237"/>
      <c r="AR422" s="237"/>
      <c r="AS422" s="237"/>
      <c r="AT422" s="237"/>
      <c r="AU422" s="237"/>
      <c r="AV422" s="237"/>
      <c r="AW422" s="237"/>
      <c r="AX422" s="237"/>
      <c r="AY422" s="237"/>
      <c r="AZ422" s="237"/>
      <c r="BA422" s="237"/>
      <c r="BB422" s="237"/>
      <c r="BC422" s="237"/>
      <c r="BD422" s="237"/>
      <c r="BE422" s="237"/>
      <c r="BF422" s="237"/>
      <c r="BG422" s="237"/>
      <c r="BH422" s="237"/>
    </row>
    <row r="423" spans="1:60" outlineLevel="2" x14ac:dyDescent="0.35">
      <c r="A423" s="238"/>
      <c r="B423" s="239"/>
      <c r="C423" s="241" t="s">
        <v>975</v>
      </c>
      <c r="D423" s="242"/>
      <c r="E423" s="243">
        <v>70.87</v>
      </c>
      <c r="F423" s="410"/>
      <c r="G423" s="236"/>
      <c r="H423" s="236"/>
      <c r="I423" s="236"/>
      <c r="J423" s="236"/>
      <c r="K423" s="236"/>
      <c r="L423" s="236"/>
      <c r="M423" s="236"/>
      <c r="N423" s="240"/>
      <c r="O423" s="240"/>
      <c r="P423" s="240"/>
      <c r="Q423" s="240"/>
      <c r="R423" s="236"/>
      <c r="S423" s="236"/>
      <c r="T423" s="236"/>
      <c r="U423" s="236"/>
      <c r="V423" s="236"/>
      <c r="W423" s="236"/>
      <c r="X423" s="236"/>
      <c r="Y423" s="236"/>
      <c r="Z423" s="237"/>
      <c r="AA423" s="237"/>
      <c r="AB423" s="237"/>
      <c r="AC423" s="237"/>
      <c r="AD423" s="237"/>
      <c r="AE423" s="237"/>
      <c r="AF423" s="237"/>
      <c r="AG423" s="237" t="s">
        <v>123</v>
      </c>
      <c r="AH423" s="237">
        <v>0</v>
      </c>
      <c r="AI423" s="237"/>
      <c r="AJ423" s="237"/>
      <c r="AK423" s="237"/>
      <c r="AL423" s="237"/>
      <c r="AM423" s="237"/>
      <c r="AN423" s="237"/>
      <c r="AO423" s="237"/>
      <c r="AP423" s="237"/>
      <c r="AQ423" s="237"/>
      <c r="AR423" s="237"/>
      <c r="AS423" s="237"/>
      <c r="AT423" s="237"/>
      <c r="AU423" s="237"/>
      <c r="AV423" s="237"/>
      <c r="AW423" s="237"/>
      <c r="AX423" s="237"/>
      <c r="AY423" s="237"/>
      <c r="AZ423" s="237"/>
      <c r="BA423" s="237"/>
      <c r="BB423" s="237"/>
      <c r="BC423" s="237"/>
      <c r="BD423" s="237"/>
      <c r="BE423" s="237"/>
      <c r="BF423" s="237"/>
      <c r="BG423" s="237"/>
      <c r="BH423" s="237"/>
    </row>
    <row r="424" spans="1:60" outlineLevel="3" x14ac:dyDescent="0.35">
      <c r="A424" s="238"/>
      <c r="B424" s="239"/>
      <c r="C424" s="241" t="s">
        <v>976</v>
      </c>
      <c r="D424" s="242"/>
      <c r="E424" s="243">
        <v>2.6</v>
      </c>
      <c r="F424" s="410"/>
      <c r="G424" s="236"/>
      <c r="H424" s="236"/>
      <c r="I424" s="236"/>
      <c r="J424" s="236"/>
      <c r="K424" s="236"/>
      <c r="L424" s="236"/>
      <c r="M424" s="236"/>
      <c r="N424" s="240"/>
      <c r="O424" s="240"/>
      <c r="P424" s="240"/>
      <c r="Q424" s="240"/>
      <c r="R424" s="236"/>
      <c r="S424" s="236"/>
      <c r="T424" s="236"/>
      <c r="U424" s="236"/>
      <c r="V424" s="236"/>
      <c r="W424" s="236"/>
      <c r="X424" s="236"/>
      <c r="Y424" s="236"/>
      <c r="Z424" s="237"/>
      <c r="AA424" s="237"/>
      <c r="AB424" s="237"/>
      <c r="AC424" s="237"/>
      <c r="AD424" s="237"/>
      <c r="AE424" s="237"/>
      <c r="AF424" s="237"/>
      <c r="AG424" s="237" t="s">
        <v>123</v>
      </c>
      <c r="AH424" s="237">
        <v>0</v>
      </c>
      <c r="AI424" s="237"/>
      <c r="AJ424" s="237"/>
      <c r="AK424" s="237"/>
      <c r="AL424" s="237"/>
      <c r="AM424" s="237"/>
      <c r="AN424" s="237"/>
      <c r="AO424" s="237"/>
      <c r="AP424" s="237"/>
      <c r="AQ424" s="237"/>
      <c r="AR424" s="237"/>
      <c r="AS424" s="237"/>
      <c r="AT424" s="237"/>
      <c r="AU424" s="237"/>
      <c r="AV424" s="237"/>
      <c r="AW424" s="237"/>
      <c r="AX424" s="237"/>
      <c r="AY424" s="237"/>
      <c r="AZ424" s="237"/>
      <c r="BA424" s="237"/>
      <c r="BB424" s="237"/>
      <c r="BC424" s="237"/>
      <c r="BD424" s="237"/>
      <c r="BE424" s="237"/>
      <c r="BF424" s="237"/>
      <c r="BG424" s="237"/>
      <c r="BH424" s="237"/>
    </row>
    <row r="425" spans="1:60" outlineLevel="1" x14ac:dyDescent="0.35">
      <c r="A425" s="228">
        <v>129</v>
      </c>
      <c r="B425" s="229" t="s">
        <v>977</v>
      </c>
      <c r="C425" s="230" t="s">
        <v>978</v>
      </c>
      <c r="D425" s="231" t="s">
        <v>144</v>
      </c>
      <c r="E425" s="232">
        <v>85.575999999999993</v>
      </c>
      <c r="F425" s="233"/>
      <c r="G425" s="234">
        <f>ROUND(E425*F425,2)</f>
        <v>0</v>
      </c>
      <c r="H425" s="233">
        <v>937.51</v>
      </c>
      <c r="I425" s="234">
        <f>ROUND(E425*H425,2)</f>
        <v>80228.36</v>
      </c>
      <c r="J425" s="233">
        <v>436.49</v>
      </c>
      <c r="K425" s="234">
        <f>ROUND(E425*J425,2)</f>
        <v>37353.07</v>
      </c>
      <c r="L425" s="234">
        <v>21</v>
      </c>
      <c r="M425" s="234">
        <f>G425*(1+L425/100)</f>
        <v>0</v>
      </c>
      <c r="N425" s="232">
        <v>6.1500000000000001E-3</v>
      </c>
      <c r="O425" s="232">
        <f>ROUND(E425*N425,2)</f>
        <v>0.53</v>
      </c>
      <c r="P425" s="232">
        <v>0</v>
      </c>
      <c r="Q425" s="232">
        <f>ROUND(E425*P425,2)</f>
        <v>0</v>
      </c>
      <c r="R425" s="234" t="s">
        <v>201</v>
      </c>
      <c r="S425" s="234" t="s">
        <v>108</v>
      </c>
      <c r="T425" s="235" t="s">
        <v>108</v>
      </c>
      <c r="U425" s="236">
        <v>0.76</v>
      </c>
      <c r="V425" s="236">
        <f>ROUND(E425*U425,2)</f>
        <v>65.040000000000006</v>
      </c>
      <c r="W425" s="236"/>
      <c r="X425" s="236" t="s">
        <v>109</v>
      </c>
      <c r="Y425" s="236" t="s">
        <v>110</v>
      </c>
      <c r="Z425" s="237"/>
      <c r="AA425" s="237"/>
      <c r="AB425" s="237"/>
      <c r="AC425" s="237"/>
      <c r="AD425" s="237"/>
      <c r="AE425" s="237"/>
      <c r="AF425" s="237"/>
      <c r="AG425" s="237" t="s">
        <v>111</v>
      </c>
      <c r="AH425" s="237"/>
      <c r="AI425" s="237"/>
      <c r="AJ425" s="237"/>
      <c r="AK425" s="237"/>
      <c r="AL425" s="237"/>
      <c r="AM425" s="237"/>
      <c r="AN425" s="237"/>
      <c r="AO425" s="237"/>
      <c r="AP425" s="237"/>
      <c r="AQ425" s="237"/>
      <c r="AR425" s="237"/>
      <c r="AS425" s="237"/>
      <c r="AT425" s="237"/>
      <c r="AU425" s="237"/>
      <c r="AV425" s="237"/>
      <c r="AW425" s="237"/>
      <c r="AX425" s="237"/>
      <c r="AY425" s="237"/>
      <c r="AZ425" s="237"/>
      <c r="BA425" s="237"/>
      <c r="BB425" s="237"/>
      <c r="BC425" s="237"/>
      <c r="BD425" s="237"/>
      <c r="BE425" s="237"/>
      <c r="BF425" s="237"/>
      <c r="BG425" s="237"/>
      <c r="BH425" s="237"/>
    </row>
    <row r="426" spans="1:60" outlineLevel="2" x14ac:dyDescent="0.35">
      <c r="A426" s="238"/>
      <c r="B426" s="239"/>
      <c r="C426" s="393" t="s">
        <v>590</v>
      </c>
      <c r="D426" s="393"/>
      <c r="E426" s="393"/>
      <c r="F426" s="409"/>
      <c r="G426" s="393"/>
      <c r="H426" s="236"/>
      <c r="I426" s="236"/>
      <c r="J426" s="236"/>
      <c r="K426" s="236"/>
      <c r="L426" s="236"/>
      <c r="M426" s="236"/>
      <c r="N426" s="240"/>
      <c r="O426" s="240"/>
      <c r="P426" s="240"/>
      <c r="Q426" s="240"/>
      <c r="R426" s="236"/>
      <c r="S426" s="236"/>
      <c r="T426" s="236"/>
      <c r="U426" s="236"/>
      <c r="V426" s="236"/>
      <c r="W426" s="236"/>
      <c r="X426" s="236"/>
      <c r="Y426" s="236"/>
      <c r="Z426" s="237"/>
      <c r="AA426" s="237"/>
      <c r="AB426" s="237"/>
      <c r="AC426" s="237"/>
      <c r="AD426" s="237"/>
      <c r="AE426" s="237"/>
      <c r="AF426" s="237"/>
      <c r="AG426" s="237" t="s">
        <v>112</v>
      </c>
      <c r="AH426" s="237"/>
      <c r="AI426" s="237"/>
      <c r="AJ426" s="237"/>
      <c r="AK426" s="237"/>
      <c r="AL426" s="237"/>
      <c r="AM426" s="237"/>
      <c r="AN426" s="237"/>
      <c r="AO426" s="237"/>
      <c r="AP426" s="237"/>
      <c r="AQ426" s="237"/>
      <c r="AR426" s="237"/>
      <c r="AS426" s="237"/>
      <c r="AT426" s="237"/>
      <c r="AU426" s="237"/>
      <c r="AV426" s="237"/>
      <c r="AW426" s="237"/>
      <c r="AX426" s="237"/>
      <c r="AY426" s="237"/>
      <c r="AZ426" s="237"/>
      <c r="BA426" s="237"/>
      <c r="BB426" s="237"/>
      <c r="BC426" s="237"/>
      <c r="BD426" s="237"/>
      <c r="BE426" s="237"/>
      <c r="BF426" s="237"/>
      <c r="BG426" s="237"/>
      <c r="BH426" s="237"/>
    </row>
    <row r="427" spans="1:60" outlineLevel="2" x14ac:dyDescent="0.35">
      <c r="A427" s="238"/>
      <c r="B427" s="239"/>
      <c r="C427" s="241" t="s">
        <v>979</v>
      </c>
      <c r="D427" s="242"/>
      <c r="E427" s="243">
        <v>85.575999999999993</v>
      </c>
      <c r="F427" s="410"/>
      <c r="G427" s="236"/>
      <c r="H427" s="236"/>
      <c r="I427" s="236"/>
      <c r="J427" s="236"/>
      <c r="K427" s="236"/>
      <c r="L427" s="236"/>
      <c r="M427" s="236"/>
      <c r="N427" s="240"/>
      <c r="O427" s="240"/>
      <c r="P427" s="240"/>
      <c r="Q427" s="240"/>
      <c r="R427" s="236"/>
      <c r="S427" s="236"/>
      <c r="T427" s="236"/>
      <c r="U427" s="236"/>
      <c r="V427" s="236"/>
      <c r="W427" s="236"/>
      <c r="X427" s="236"/>
      <c r="Y427" s="236"/>
      <c r="Z427" s="237"/>
      <c r="AA427" s="237"/>
      <c r="AB427" s="237"/>
      <c r="AC427" s="237"/>
      <c r="AD427" s="237"/>
      <c r="AE427" s="237"/>
      <c r="AF427" s="237"/>
      <c r="AG427" s="237" t="s">
        <v>123</v>
      </c>
      <c r="AH427" s="237">
        <v>0</v>
      </c>
      <c r="AI427" s="237"/>
      <c r="AJ427" s="237"/>
      <c r="AK427" s="237"/>
      <c r="AL427" s="237"/>
      <c r="AM427" s="237"/>
      <c r="AN427" s="237"/>
      <c r="AO427" s="237"/>
      <c r="AP427" s="237"/>
      <c r="AQ427" s="237"/>
      <c r="AR427" s="237"/>
      <c r="AS427" s="237"/>
      <c r="AT427" s="237"/>
      <c r="AU427" s="237"/>
      <c r="AV427" s="237"/>
      <c r="AW427" s="237"/>
      <c r="AX427" s="237"/>
      <c r="AY427" s="237"/>
      <c r="AZ427" s="237"/>
      <c r="BA427" s="237"/>
      <c r="BB427" s="237"/>
      <c r="BC427" s="237"/>
      <c r="BD427" s="237"/>
      <c r="BE427" s="237"/>
      <c r="BF427" s="237"/>
      <c r="BG427" s="237"/>
      <c r="BH427" s="237"/>
    </row>
    <row r="428" spans="1:60" outlineLevel="1" x14ac:dyDescent="0.35">
      <c r="A428" s="244">
        <v>130</v>
      </c>
      <c r="B428" s="245" t="s">
        <v>1344</v>
      </c>
      <c r="C428" s="246" t="s">
        <v>1345</v>
      </c>
      <c r="D428" s="247" t="s">
        <v>144</v>
      </c>
      <c r="E428" s="248">
        <v>89.361999999999995</v>
      </c>
      <c r="F428" s="249"/>
      <c r="G428" s="250">
        <f>ROUND(E428*F428,2)</f>
        <v>0</v>
      </c>
      <c r="H428" s="249">
        <v>0</v>
      </c>
      <c r="I428" s="250">
        <f>ROUND(E428*H428,2)</f>
        <v>0</v>
      </c>
      <c r="J428" s="249">
        <v>1000</v>
      </c>
      <c r="K428" s="250">
        <f>ROUND(E428*J428,2)</f>
        <v>89362</v>
      </c>
      <c r="L428" s="250">
        <v>21</v>
      </c>
      <c r="M428" s="250">
        <f>G428*(1+L428/100)</f>
        <v>0</v>
      </c>
      <c r="N428" s="248">
        <v>0</v>
      </c>
      <c r="O428" s="248">
        <f>ROUND(E428*N428,2)</f>
        <v>0</v>
      </c>
      <c r="P428" s="248">
        <v>0</v>
      </c>
      <c r="Q428" s="248">
        <f>ROUND(E428*P428,2)</f>
        <v>0</v>
      </c>
      <c r="R428" s="250"/>
      <c r="S428" s="250" t="s">
        <v>135</v>
      </c>
      <c r="T428" s="251" t="s">
        <v>136</v>
      </c>
      <c r="U428" s="236">
        <v>0</v>
      </c>
      <c r="V428" s="236">
        <f>ROUND(E428*U428,2)</f>
        <v>0</v>
      </c>
      <c r="W428" s="236"/>
      <c r="X428" s="236" t="s">
        <v>109</v>
      </c>
      <c r="Y428" s="236" t="s">
        <v>110</v>
      </c>
      <c r="Z428" s="237"/>
      <c r="AA428" s="237"/>
      <c r="AB428" s="237"/>
      <c r="AC428" s="237"/>
      <c r="AD428" s="237"/>
      <c r="AE428" s="237"/>
      <c r="AF428" s="237"/>
      <c r="AG428" s="237" t="s">
        <v>111</v>
      </c>
      <c r="AH428" s="237"/>
      <c r="AI428" s="237"/>
      <c r="AJ428" s="237"/>
      <c r="AK428" s="237"/>
      <c r="AL428" s="237"/>
      <c r="AM428" s="237"/>
      <c r="AN428" s="237"/>
      <c r="AO428" s="237"/>
      <c r="AP428" s="237"/>
      <c r="AQ428" s="237"/>
      <c r="AR428" s="237"/>
      <c r="AS428" s="237"/>
      <c r="AT428" s="237"/>
      <c r="AU428" s="237"/>
      <c r="AV428" s="237"/>
      <c r="AW428" s="237"/>
      <c r="AX428" s="237"/>
      <c r="AY428" s="237"/>
      <c r="AZ428" s="237"/>
      <c r="BA428" s="237"/>
      <c r="BB428" s="237"/>
      <c r="BC428" s="237"/>
      <c r="BD428" s="237"/>
      <c r="BE428" s="237"/>
      <c r="BF428" s="237"/>
      <c r="BG428" s="237"/>
      <c r="BH428" s="237"/>
    </row>
    <row r="429" spans="1:60" outlineLevel="1" x14ac:dyDescent="0.35">
      <c r="A429" s="228">
        <v>131</v>
      </c>
      <c r="B429" s="229" t="s">
        <v>199</v>
      </c>
      <c r="C429" s="230" t="s">
        <v>200</v>
      </c>
      <c r="D429" s="231" t="s">
        <v>126</v>
      </c>
      <c r="E429" s="232">
        <v>1.00031</v>
      </c>
      <c r="F429" s="233"/>
      <c r="G429" s="234">
        <f>ROUND(E429*F429,2)</f>
        <v>0</v>
      </c>
      <c r="H429" s="233">
        <v>0</v>
      </c>
      <c r="I429" s="234">
        <f>ROUND(E429*H429,2)</f>
        <v>0</v>
      </c>
      <c r="J429" s="233">
        <v>2260</v>
      </c>
      <c r="K429" s="234">
        <f>ROUND(E429*J429,2)</f>
        <v>2260.6999999999998</v>
      </c>
      <c r="L429" s="234">
        <v>21</v>
      </c>
      <c r="M429" s="234">
        <f>G429*(1+L429/100)</f>
        <v>0</v>
      </c>
      <c r="N429" s="232">
        <v>0</v>
      </c>
      <c r="O429" s="232">
        <f>ROUND(E429*N429,2)</f>
        <v>0</v>
      </c>
      <c r="P429" s="232">
        <v>0</v>
      </c>
      <c r="Q429" s="232">
        <f>ROUND(E429*P429,2)</f>
        <v>0</v>
      </c>
      <c r="R429" s="234" t="s">
        <v>201</v>
      </c>
      <c r="S429" s="234" t="s">
        <v>108</v>
      </c>
      <c r="T429" s="235" t="s">
        <v>108</v>
      </c>
      <c r="U429" s="236">
        <v>4.7370000000000001</v>
      </c>
      <c r="V429" s="236">
        <f>ROUND(E429*U429,2)</f>
        <v>4.74</v>
      </c>
      <c r="W429" s="236"/>
      <c r="X429" s="236" t="s">
        <v>177</v>
      </c>
      <c r="Y429" s="236" t="s">
        <v>110</v>
      </c>
      <c r="Z429" s="237"/>
      <c r="AA429" s="237"/>
      <c r="AB429" s="237"/>
      <c r="AC429" s="237"/>
      <c r="AD429" s="237"/>
      <c r="AE429" s="237"/>
      <c r="AF429" s="237"/>
      <c r="AG429" s="237" t="s">
        <v>178</v>
      </c>
      <c r="AH429" s="237"/>
      <c r="AI429" s="237"/>
      <c r="AJ429" s="237"/>
      <c r="AK429" s="237"/>
      <c r="AL429" s="237"/>
      <c r="AM429" s="237"/>
      <c r="AN429" s="237"/>
      <c r="AO429" s="237"/>
      <c r="AP429" s="237"/>
      <c r="AQ429" s="237"/>
      <c r="AR429" s="237"/>
      <c r="AS429" s="237"/>
      <c r="AT429" s="237"/>
      <c r="AU429" s="237"/>
      <c r="AV429" s="237"/>
      <c r="AW429" s="237"/>
      <c r="AX429" s="237"/>
      <c r="AY429" s="237"/>
      <c r="AZ429" s="237"/>
      <c r="BA429" s="237"/>
      <c r="BB429" s="237"/>
      <c r="BC429" s="237"/>
      <c r="BD429" s="237"/>
      <c r="BE429" s="237"/>
      <c r="BF429" s="237"/>
      <c r="BG429" s="237"/>
      <c r="BH429" s="237"/>
    </row>
    <row r="430" spans="1:60" outlineLevel="2" x14ac:dyDescent="0.35">
      <c r="A430" s="238"/>
      <c r="B430" s="239"/>
      <c r="C430" s="393" t="s">
        <v>198</v>
      </c>
      <c r="D430" s="393"/>
      <c r="E430" s="393"/>
      <c r="F430" s="409"/>
      <c r="G430" s="393"/>
      <c r="H430" s="236"/>
      <c r="I430" s="236"/>
      <c r="J430" s="236"/>
      <c r="K430" s="236"/>
      <c r="L430" s="236"/>
      <c r="M430" s="236"/>
      <c r="N430" s="240"/>
      <c r="O430" s="240"/>
      <c r="P430" s="240"/>
      <c r="Q430" s="240"/>
      <c r="R430" s="236"/>
      <c r="S430" s="236"/>
      <c r="T430" s="236"/>
      <c r="U430" s="236"/>
      <c r="V430" s="236"/>
      <c r="W430" s="236"/>
      <c r="X430" s="236"/>
      <c r="Y430" s="236"/>
      <c r="Z430" s="237"/>
      <c r="AA430" s="237"/>
      <c r="AB430" s="237"/>
      <c r="AC430" s="237"/>
      <c r="AD430" s="237"/>
      <c r="AE430" s="237"/>
      <c r="AF430" s="237"/>
      <c r="AG430" s="237" t="s">
        <v>112</v>
      </c>
      <c r="AH430" s="237"/>
      <c r="AI430" s="237"/>
      <c r="AJ430" s="237"/>
      <c r="AK430" s="237"/>
      <c r="AL430" s="237"/>
      <c r="AM430" s="237"/>
      <c r="AN430" s="237"/>
      <c r="AO430" s="237"/>
      <c r="AP430" s="237"/>
      <c r="AQ430" s="237"/>
      <c r="AR430" s="237"/>
      <c r="AS430" s="237"/>
      <c r="AT430" s="237"/>
      <c r="AU430" s="237"/>
      <c r="AV430" s="237"/>
      <c r="AW430" s="237"/>
      <c r="AX430" s="237"/>
      <c r="AY430" s="237"/>
      <c r="AZ430" s="237"/>
      <c r="BA430" s="237"/>
      <c r="BB430" s="237"/>
      <c r="BC430" s="237"/>
      <c r="BD430" s="237"/>
      <c r="BE430" s="237"/>
      <c r="BF430" s="237"/>
      <c r="BG430" s="237"/>
      <c r="BH430" s="237"/>
    </row>
    <row r="431" spans="1:60" ht="13.15" x14ac:dyDescent="0.35">
      <c r="A431" s="252" t="s">
        <v>104</v>
      </c>
      <c r="B431" s="221" t="s">
        <v>53</v>
      </c>
      <c r="C431" s="222" t="s">
        <v>54</v>
      </c>
      <c r="D431" s="223"/>
      <c r="E431" s="224"/>
      <c r="F431" s="408"/>
      <c r="G431" s="225">
        <f>SUMIF(AG432:AG445,"&lt;&gt;NOR",G432:G445)</f>
        <v>0</v>
      </c>
      <c r="H431" s="225"/>
      <c r="I431" s="225">
        <f>SUM(I432:I445)</f>
        <v>0</v>
      </c>
      <c r="J431" s="225"/>
      <c r="K431" s="225">
        <f>SUM(K432:K445)</f>
        <v>168000</v>
      </c>
      <c r="L431" s="225"/>
      <c r="M431" s="225">
        <f>SUM(M432:M445)</f>
        <v>0</v>
      </c>
      <c r="N431" s="224"/>
      <c r="O431" s="224">
        <f>SUM(O432:O445)</f>
        <v>0</v>
      </c>
      <c r="P431" s="224"/>
      <c r="Q431" s="224">
        <f>SUM(Q432:Q445)</f>
        <v>0</v>
      </c>
      <c r="R431" s="225"/>
      <c r="S431" s="225"/>
      <c r="T431" s="226"/>
      <c r="U431" s="227"/>
      <c r="V431" s="227">
        <f>SUM(V432:V445)</f>
        <v>0</v>
      </c>
      <c r="W431" s="227"/>
      <c r="X431" s="227"/>
      <c r="Y431" s="227"/>
      <c r="AG431" t="s">
        <v>105</v>
      </c>
    </row>
    <row r="432" spans="1:60" outlineLevel="1" x14ac:dyDescent="0.35">
      <c r="A432" s="244">
        <v>132</v>
      </c>
      <c r="B432" s="245" t="s">
        <v>202</v>
      </c>
      <c r="C432" s="246" t="s">
        <v>592</v>
      </c>
      <c r="D432" s="247" t="s">
        <v>165</v>
      </c>
      <c r="E432" s="248">
        <v>1</v>
      </c>
      <c r="F432" s="249"/>
      <c r="G432" s="250">
        <f t="shared" ref="G432:G445" si="7">ROUND(E432*F432,2)</f>
        <v>0</v>
      </c>
      <c r="H432" s="249">
        <v>0</v>
      </c>
      <c r="I432" s="250">
        <f t="shared" ref="I432:I445" si="8">ROUND(E432*H432,2)</f>
        <v>0</v>
      </c>
      <c r="J432" s="249">
        <v>12000</v>
      </c>
      <c r="K432" s="250">
        <f t="shared" ref="K432:K445" si="9">ROUND(E432*J432,2)</f>
        <v>12000</v>
      </c>
      <c r="L432" s="250">
        <v>21</v>
      </c>
      <c r="M432" s="250">
        <f t="shared" ref="M432:M445" si="10">G432*(1+L432/100)</f>
        <v>0</v>
      </c>
      <c r="N432" s="248">
        <v>0</v>
      </c>
      <c r="O432" s="248">
        <f t="shared" ref="O432:O445" si="11">ROUND(E432*N432,2)</f>
        <v>0</v>
      </c>
      <c r="P432" s="248">
        <v>0</v>
      </c>
      <c r="Q432" s="248">
        <f t="shared" ref="Q432:Q445" si="12">ROUND(E432*P432,2)</f>
        <v>0</v>
      </c>
      <c r="R432" s="250"/>
      <c r="S432" s="250" t="s">
        <v>135</v>
      </c>
      <c r="T432" s="251" t="s">
        <v>136</v>
      </c>
      <c r="U432" s="236">
        <v>0</v>
      </c>
      <c r="V432" s="236">
        <f t="shared" ref="V432:V445" si="13">ROUND(E432*U432,2)</f>
        <v>0</v>
      </c>
      <c r="W432" s="236"/>
      <c r="X432" s="236" t="s">
        <v>109</v>
      </c>
      <c r="Y432" s="236" t="s">
        <v>110</v>
      </c>
      <c r="Z432" s="237"/>
      <c r="AA432" s="237"/>
      <c r="AB432" s="237"/>
      <c r="AC432" s="237"/>
      <c r="AD432" s="237"/>
      <c r="AE432" s="237"/>
      <c r="AF432" s="237"/>
      <c r="AG432" s="237" t="s">
        <v>111</v>
      </c>
      <c r="AH432" s="237"/>
      <c r="AI432" s="237"/>
      <c r="AJ432" s="237"/>
      <c r="AK432" s="237"/>
      <c r="AL432" s="237"/>
      <c r="AM432" s="237"/>
      <c r="AN432" s="237"/>
      <c r="AO432" s="237"/>
      <c r="AP432" s="237"/>
      <c r="AQ432" s="237"/>
      <c r="AR432" s="237"/>
      <c r="AS432" s="237"/>
      <c r="AT432" s="237"/>
      <c r="AU432" s="237"/>
      <c r="AV432" s="237"/>
      <c r="AW432" s="237"/>
      <c r="AX432" s="237"/>
      <c r="AY432" s="237"/>
      <c r="AZ432" s="237"/>
      <c r="BA432" s="237"/>
      <c r="BB432" s="237"/>
      <c r="BC432" s="237"/>
      <c r="BD432" s="237"/>
      <c r="BE432" s="237"/>
      <c r="BF432" s="237"/>
      <c r="BG432" s="237"/>
      <c r="BH432" s="237"/>
    </row>
    <row r="433" spans="1:60" outlineLevel="1" x14ac:dyDescent="0.35">
      <c r="A433" s="244">
        <v>133</v>
      </c>
      <c r="B433" s="245" t="s">
        <v>203</v>
      </c>
      <c r="C433" s="246" t="s">
        <v>593</v>
      </c>
      <c r="D433" s="247" t="s">
        <v>165</v>
      </c>
      <c r="E433" s="248">
        <v>1</v>
      </c>
      <c r="F433" s="249"/>
      <c r="G433" s="250">
        <f t="shared" si="7"/>
        <v>0</v>
      </c>
      <c r="H433" s="249">
        <v>0</v>
      </c>
      <c r="I433" s="250">
        <f t="shared" si="8"/>
        <v>0</v>
      </c>
      <c r="J433" s="249">
        <v>12000</v>
      </c>
      <c r="K433" s="250">
        <f t="shared" si="9"/>
        <v>12000</v>
      </c>
      <c r="L433" s="250">
        <v>21</v>
      </c>
      <c r="M433" s="250">
        <f t="shared" si="10"/>
        <v>0</v>
      </c>
      <c r="N433" s="248">
        <v>0</v>
      </c>
      <c r="O433" s="248">
        <f t="shared" si="11"/>
        <v>0</v>
      </c>
      <c r="P433" s="248">
        <v>0</v>
      </c>
      <c r="Q433" s="248">
        <f t="shared" si="12"/>
        <v>0</v>
      </c>
      <c r="R433" s="250"/>
      <c r="S433" s="250" t="s">
        <v>135</v>
      </c>
      <c r="T433" s="251" t="s">
        <v>136</v>
      </c>
      <c r="U433" s="236">
        <v>0</v>
      </c>
      <c r="V433" s="236">
        <f t="shared" si="13"/>
        <v>0</v>
      </c>
      <c r="W433" s="236"/>
      <c r="X433" s="236" t="s">
        <v>109</v>
      </c>
      <c r="Y433" s="236" t="s">
        <v>110</v>
      </c>
      <c r="Z433" s="237"/>
      <c r="AA433" s="237"/>
      <c r="AB433" s="237"/>
      <c r="AC433" s="237"/>
      <c r="AD433" s="237"/>
      <c r="AE433" s="237"/>
      <c r="AF433" s="237"/>
      <c r="AG433" s="237" t="s">
        <v>111</v>
      </c>
      <c r="AH433" s="237"/>
      <c r="AI433" s="237"/>
      <c r="AJ433" s="237"/>
      <c r="AK433" s="237"/>
      <c r="AL433" s="237"/>
      <c r="AM433" s="237"/>
      <c r="AN433" s="237"/>
      <c r="AO433" s="237"/>
      <c r="AP433" s="237"/>
      <c r="AQ433" s="237"/>
      <c r="AR433" s="237"/>
      <c r="AS433" s="237"/>
      <c r="AT433" s="237"/>
      <c r="AU433" s="237"/>
      <c r="AV433" s="237"/>
      <c r="AW433" s="237"/>
      <c r="AX433" s="237"/>
      <c r="AY433" s="237"/>
      <c r="AZ433" s="237"/>
      <c r="BA433" s="237"/>
      <c r="BB433" s="237"/>
      <c r="BC433" s="237"/>
      <c r="BD433" s="237"/>
      <c r="BE433" s="237"/>
      <c r="BF433" s="237"/>
      <c r="BG433" s="237"/>
      <c r="BH433" s="237"/>
    </row>
    <row r="434" spans="1:60" outlineLevel="1" x14ac:dyDescent="0.35">
      <c r="A434" s="244">
        <v>134</v>
      </c>
      <c r="B434" s="245" t="s">
        <v>204</v>
      </c>
      <c r="C434" s="246" t="s">
        <v>594</v>
      </c>
      <c r="D434" s="247" t="s">
        <v>165</v>
      </c>
      <c r="E434" s="248">
        <v>1</v>
      </c>
      <c r="F434" s="249"/>
      <c r="G434" s="250">
        <f t="shared" si="7"/>
        <v>0</v>
      </c>
      <c r="H434" s="249">
        <v>0</v>
      </c>
      <c r="I434" s="250">
        <f t="shared" si="8"/>
        <v>0</v>
      </c>
      <c r="J434" s="249">
        <v>12000</v>
      </c>
      <c r="K434" s="250">
        <f t="shared" si="9"/>
        <v>12000</v>
      </c>
      <c r="L434" s="250">
        <v>21</v>
      </c>
      <c r="M434" s="250">
        <f t="shared" si="10"/>
        <v>0</v>
      </c>
      <c r="N434" s="248">
        <v>0</v>
      </c>
      <c r="O434" s="248">
        <f t="shared" si="11"/>
        <v>0</v>
      </c>
      <c r="P434" s="248">
        <v>0</v>
      </c>
      <c r="Q434" s="248">
        <f t="shared" si="12"/>
        <v>0</v>
      </c>
      <c r="R434" s="250"/>
      <c r="S434" s="250" t="s">
        <v>135</v>
      </c>
      <c r="T434" s="251" t="s">
        <v>136</v>
      </c>
      <c r="U434" s="236">
        <v>0</v>
      </c>
      <c r="V434" s="236">
        <f t="shared" si="13"/>
        <v>0</v>
      </c>
      <c r="W434" s="236"/>
      <c r="X434" s="236" t="s">
        <v>109</v>
      </c>
      <c r="Y434" s="236" t="s">
        <v>110</v>
      </c>
      <c r="Z434" s="237"/>
      <c r="AA434" s="237"/>
      <c r="AB434" s="237"/>
      <c r="AC434" s="237"/>
      <c r="AD434" s="237"/>
      <c r="AE434" s="237"/>
      <c r="AF434" s="237"/>
      <c r="AG434" s="237" t="s">
        <v>111</v>
      </c>
      <c r="AH434" s="237"/>
      <c r="AI434" s="237"/>
      <c r="AJ434" s="237"/>
      <c r="AK434" s="237"/>
      <c r="AL434" s="237"/>
      <c r="AM434" s="237"/>
      <c r="AN434" s="237"/>
      <c r="AO434" s="237"/>
      <c r="AP434" s="237"/>
      <c r="AQ434" s="237"/>
      <c r="AR434" s="237"/>
      <c r="AS434" s="237"/>
      <c r="AT434" s="237"/>
      <c r="AU434" s="237"/>
      <c r="AV434" s="237"/>
      <c r="AW434" s="237"/>
      <c r="AX434" s="237"/>
      <c r="AY434" s="237"/>
      <c r="AZ434" s="237"/>
      <c r="BA434" s="237"/>
      <c r="BB434" s="237"/>
      <c r="BC434" s="237"/>
      <c r="BD434" s="237"/>
      <c r="BE434" s="237"/>
      <c r="BF434" s="237"/>
      <c r="BG434" s="237"/>
      <c r="BH434" s="237"/>
    </row>
    <row r="435" spans="1:60" outlineLevel="1" x14ac:dyDescent="0.35">
      <c r="A435" s="244">
        <v>135</v>
      </c>
      <c r="B435" s="245" t="s">
        <v>205</v>
      </c>
      <c r="C435" s="246" t="s">
        <v>980</v>
      </c>
      <c r="D435" s="247" t="s">
        <v>165</v>
      </c>
      <c r="E435" s="248">
        <v>1</v>
      </c>
      <c r="F435" s="249"/>
      <c r="G435" s="250">
        <f t="shared" si="7"/>
        <v>0</v>
      </c>
      <c r="H435" s="249">
        <v>0</v>
      </c>
      <c r="I435" s="250">
        <f t="shared" si="8"/>
        <v>0</v>
      </c>
      <c r="J435" s="249">
        <v>12000</v>
      </c>
      <c r="K435" s="250">
        <f t="shared" si="9"/>
        <v>12000</v>
      </c>
      <c r="L435" s="250">
        <v>21</v>
      </c>
      <c r="M435" s="250">
        <f t="shared" si="10"/>
        <v>0</v>
      </c>
      <c r="N435" s="248">
        <v>0</v>
      </c>
      <c r="O435" s="248">
        <f t="shared" si="11"/>
        <v>0</v>
      </c>
      <c r="P435" s="248">
        <v>0</v>
      </c>
      <c r="Q435" s="248">
        <f t="shared" si="12"/>
        <v>0</v>
      </c>
      <c r="R435" s="250"/>
      <c r="S435" s="250" t="s">
        <v>135</v>
      </c>
      <c r="T435" s="251" t="s">
        <v>136</v>
      </c>
      <c r="U435" s="236">
        <v>0</v>
      </c>
      <c r="V435" s="236">
        <f t="shared" si="13"/>
        <v>0</v>
      </c>
      <c r="W435" s="236"/>
      <c r="X435" s="236" t="s">
        <v>109</v>
      </c>
      <c r="Y435" s="236" t="s">
        <v>110</v>
      </c>
      <c r="Z435" s="237"/>
      <c r="AA435" s="237"/>
      <c r="AB435" s="237"/>
      <c r="AC435" s="237"/>
      <c r="AD435" s="237"/>
      <c r="AE435" s="237"/>
      <c r="AF435" s="237"/>
      <c r="AG435" s="237" t="s">
        <v>111</v>
      </c>
      <c r="AH435" s="237"/>
      <c r="AI435" s="237"/>
      <c r="AJ435" s="237"/>
      <c r="AK435" s="237"/>
      <c r="AL435" s="237"/>
      <c r="AM435" s="237"/>
      <c r="AN435" s="237"/>
      <c r="AO435" s="237"/>
      <c r="AP435" s="237"/>
      <c r="AQ435" s="237"/>
      <c r="AR435" s="237"/>
      <c r="AS435" s="237"/>
      <c r="AT435" s="237"/>
      <c r="AU435" s="237"/>
      <c r="AV435" s="237"/>
      <c r="AW435" s="237"/>
      <c r="AX435" s="237"/>
      <c r="AY435" s="237"/>
      <c r="AZ435" s="237"/>
      <c r="BA435" s="237"/>
      <c r="BB435" s="237"/>
      <c r="BC435" s="237"/>
      <c r="BD435" s="237"/>
      <c r="BE435" s="237"/>
      <c r="BF435" s="237"/>
      <c r="BG435" s="237"/>
      <c r="BH435" s="237"/>
    </row>
    <row r="436" spans="1:60" outlineLevel="1" x14ac:dyDescent="0.35">
      <c r="A436" s="244">
        <v>136</v>
      </c>
      <c r="B436" s="245" t="s">
        <v>206</v>
      </c>
      <c r="C436" s="246" t="s">
        <v>981</v>
      </c>
      <c r="D436" s="247" t="s">
        <v>165</v>
      </c>
      <c r="E436" s="248">
        <v>1</v>
      </c>
      <c r="F436" s="249"/>
      <c r="G436" s="250">
        <f t="shared" si="7"/>
        <v>0</v>
      </c>
      <c r="H436" s="249">
        <v>0</v>
      </c>
      <c r="I436" s="250">
        <f t="shared" si="8"/>
        <v>0</v>
      </c>
      <c r="J436" s="249">
        <v>12000</v>
      </c>
      <c r="K436" s="250">
        <f t="shared" si="9"/>
        <v>12000</v>
      </c>
      <c r="L436" s="250">
        <v>21</v>
      </c>
      <c r="M436" s="250">
        <f t="shared" si="10"/>
        <v>0</v>
      </c>
      <c r="N436" s="248">
        <v>0</v>
      </c>
      <c r="O436" s="248">
        <f t="shared" si="11"/>
        <v>0</v>
      </c>
      <c r="P436" s="248">
        <v>0</v>
      </c>
      <c r="Q436" s="248">
        <f t="shared" si="12"/>
        <v>0</v>
      </c>
      <c r="R436" s="250"/>
      <c r="S436" s="250" t="s">
        <v>135</v>
      </c>
      <c r="T436" s="251" t="s">
        <v>136</v>
      </c>
      <c r="U436" s="236">
        <v>0</v>
      </c>
      <c r="V436" s="236">
        <f t="shared" si="13"/>
        <v>0</v>
      </c>
      <c r="W436" s="236"/>
      <c r="X436" s="236" t="s">
        <v>109</v>
      </c>
      <c r="Y436" s="236" t="s">
        <v>110</v>
      </c>
      <c r="Z436" s="237"/>
      <c r="AA436" s="237"/>
      <c r="AB436" s="237"/>
      <c r="AC436" s="237"/>
      <c r="AD436" s="237"/>
      <c r="AE436" s="237"/>
      <c r="AF436" s="237"/>
      <c r="AG436" s="237" t="s">
        <v>111</v>
      </c>
      <c r="AH436" s="237"/>
      <c r="AI436" s="237"/>
      <c r="AJ436" s="237"/>
      <c r="AK436" s="237"/>
      <c r="AL436" s="237"/>
      <c r="AM436" s="237"/>
      <c r="AN436" s="237"/>
      <c r="AO436" s="237"/>
      <c r="AP436" s="237"/>
      <c r="AQ436" s="237"/>
      <c r="AR436" s="237"/>
      <c r="AS436" s="237"/>
      <c r="AT436" s="237"/>
      <c r="AU436" s="237"/>
      <c r="AV436" s="237"/>
      <c r="AW436" s="237"/>
      <c r="AX436" s="237"/>
      <c r="AY436" s="237"/>
      <c r="AZ436" s="237"/>
      <c r="BA436" s="237"/>
      <c r="BB436" s="237"/>
      <c r="BC436" s="237"/>
      <c r="BD436" s="237"/>
      <c r="BE436" s="237"/>
      <c r="BF436" s="237"/>
      <c r="BG436" s="237"/>
      <c r="BH436" s="237"/>
    </row>
    <row r="437" spans="1:60" outlineLevel="1" x14ac:dyDescent="0.35">
      <c r="A437" s="244">
        <v>137</v>
      </c>
      <c r="B437" s="245" t="s">
        <v>207</v>
      </c>
      <c r="C437" s="246" t="s">
        <v>982</v>
      </c>
      <c r="D437" s="247" t="s">
        <v>165</v>
      </c>
      <c r="E437" s="248">
        <v>1</v>
      </c>
      <c r="F437" s="249"/>
      <c r="G437" s="250">
        <f t="shared" si="7"/>
        <v>0</v>
      </c>
      <c r="H437" s="249">
        <v>0</v>
      </c>
      <c r="I437" s="250">
        <f t="shared" si="8"/>
        <v>0</v>
      </c>
      <c r="J437" s="249">
        <v>12000</v>
      </c>
      <c r="K437" s="250">
        <f t="shared" si="9"/>
        <v>12000</v>
      </c>
      <c r="L437" s="250">
        <v>21</v>
      </c>
      <c r="M437" s="250">
        <f t="shared" si="10"/>
        <v>0</v>
      </c>
      <c r="N437" s="248">
        <v>0</v>
      </c>
      <c r="O437" s="248">
        <f t="shared" si="11"/>
        <v>0</v>
      </c>
      <c r="P437" s="248">
        <v>0</v>
      </c>
      <c r="Q437" s="248">
        <f t="shared" si="12"/>
        <v>0</v>
      </c>
      <c r="R437" s="250"/>
      <c r="S437" s="250" t="s">
        <v>135</v>
      </c>
      <c r="T437" s="251" t="s">
        <v>136</v>
      </c>
      <c r="U437" s="236">
        <v>0</v>
      </c>
      <c r="V437" s="236">
        <f t="shared" si="13"/>
        <v>0</v>
      </c>
      <c r="W437" s="236"/>
      <c r="X437" s="236" t="s">
        <v>109</v>
      </c>
      <c r="Y437" s="236" t="s">
        <v>110</v>
      </c>
      <c r="Z437" s="237"/>
      <c r="AA437" s="237"/>
      <c r="AB437" s="237"/>
      <c r="AC437" s="237"/>
      <c r="AD437" s="237"/>
      <c r="AE437" s="237"/>
      <c r="AF437" s="237"/>
      <c r="AG437" s="237" t="s">
        <v>111</v>
      </c>
      <c r="AH437" s="237"/>
      <c r="AI437" s="237"/>
      <c r="AJ437" s="237"/>
      <c r="AK437" s="237"/>
      <c r="AL437" s="237"/>
      <c r="AM437" s="237"/>
      <c r="AN437" s="237"/>
      <c r="AO437" s="237"/>
      <c r="AP437" s="237"/>
      <c r="AQ437" s="237"/>
      <c r="AR437" s="237"/>
      <c r="AS437" s="237"/>
      <c r="AT437" s="237"/>
      <c r="AU437" s="237"/>
      <c r="AV437" s="237"/>
      <c r="AW437" s="237"/>
      <c r="AX437" s="237"/>
      <c r="AY437" s="237"/>
      <c r="AZ437" s="237"/>
      <c r="BA437" s="237"/>
      <c r="BB437" s="237"/>
      <c r="BC437" s="237"/>
      <c r="BD437" s="237"/>
      <c r="BE437" s="237"/>
      <c r="BF437" s="237"/>
      <c r="BG437" s="237"/>
      <c r="BH437" s="237"/>
    </row>
    <row r="438" spans="1:60" outlineLevel="1" x14ac:dyDescent="0.35">
      <c r="A438" s="244">
        <v>138</v>
      </c>
      <c r="B438" s="245" t="s">
        <v>208</v>
      </c>
      <c r="C438" s="246" t="s">
        <v>595</v>
      </c>
      <c r="D438" s="247" t="s">
        <v>165</v>
      </c>
      <c r="E438" s="248">
        <v>1</v>
      </c>
      <c r="F438" s="249"/>
      <c r="G438" s="250">
        <f t="shared" si="7"/>
        <v>0</v>
      </c>
      <c r="H438" s="249">
        <v>0</v>
      </c>
      <c r="I438" s="250">
        <f t="shared" si="8"/>
        <v>0</v>
      </c>
      <c r="J438" s="249">
        <v>12000</v>
      </c>
      <c r="K438" s="250">
        <f t="shared" si="9"/>
        <v>12000</v>
      </c>
      <c r="L438" s="250">
        <v>21</v>
      </c>
      <c r="M438" s="250">
        <f t="shared" si="10"/>
        <v>0</v>
      </c>
      <c r="N438" s="248">
        <v>0</v>
      </c>
      <c r="O438" s="248">
        <f t="shared" si="11"/>
        <v>0</v>
      </c>
      <c r="P438" s="248">
        <v>0</v>
      </c>
      <c r="Q438" s="248">
        <f t="shared" si="12"/>
        <v>0</v>
      </c>
      <c r="R438" s="250"/>
      <c r="S438" s="250" t="s">
        <v>135</v>
      </c>
      <c r="T438" s="251" t="s">
        <v>136</v>
      </c>
      <c r="U438" s="236">
        <v>0</v>
      </c>
      <c r="V438" s="236">
        <f t="shared" si="13"/>
        <v>0</v>
      </c>
      <c r="W438" s="236"/>
      <c r="X438" s="236" t="s">
        <v>109</v>
      </c>
      <c r="Y438" s="236" t="s">
        <v>110</v>
      </c>
      <c r="Z438" s="237"/>
      <c r="AA438" s="237"/>
      <c r="AB438" s="237"/>
      <c r="AC438" s="237"/>
      <c r="AD438" s="237"/>
      <c r="AE438" s="237"/>
      <c r="AF438" s="237"/>
      <c r="AG438" s="237" t="s">
        <v>111</v>
      </c>
      <c r="AH438" s="237"/>
      <c r="AI438" s="237"/>
      <c r="AJ438" s="237"/>
      <c r="AK438" s="237"/>
      <c r="AL438" s="237"/>
      <c r="AM438" s="237"/>
      <c r="AN438" s="237"/>
      <c r="AO438" s="237"/>
      <c r="AP438" s="237"/>
      <c r="AQ438" s="237"/>
      <c r="AR438" s="237"/>
      <c r="AS438" s="237"/>
      <c r="AT438" s="237"/>
      <c r="AU438" s="237"/>
      <c r="AV438" s="237"/>
      <c r="AW438" s="237"/>
      <c r="AX438" s="237"/>
      <c r="AY438" s="237"/>
      <c r="AZ438" s="237"/>
      <c r="BA438" s="237"/>
      <c r="BB438" s="237"/>
      <c r="BC438" s="237"/>
      <c r="BD438" s="237"/>
      <c r="BE438" s="237"/>
      <c r="BF438" s="237"/>
      <c r="BG438" s="237"/>
      <c r="BH438" s="237"/>
    </row>
    <row r="439" spans="1:60" outlineLevel="1" x14ac:dyDescent="0.35">
      <c r="A439" s="244">
        <v>139</v>
      </c>
      <c r="B439" s="245" t="s">
        <v>209</v>
      </c>
      <c r="C439" s="246" t="s">
        <v>983</v>
      </c>
      <c r="D439" s="247" t="s">
        <v>165</v>
      </c>
      <c r="E439" s="248">
        <v>1</v>
      </c>
      <c r="F439" s="249"/>
      <c r="G439" s="250">
        <f t="shared" si="7"/>
        <v>0</v>
      </c>
      <c r="H439" s="249">
        <v>0</v>
      </c>
      <c r="I439" s="250">
        <f t="shared" si="8"/>
        <v>0</v>
      </c>
      <c r="J439" s="249">
        <v>12000</v>
      </c>
      <c r="K439" s="250">
        <f t="shared" si="9"/>
        <v>12000</v>
      </c>
      <c r="L439" s="250">
        <v>21</v>
      </c>
      <c r="M439" s="250">
        <f t="shared" si="10"/>
        <v>0</v>
      </c>
      <c r="N439" s="248">
        <v>0</v>
      </c>
      <c r="O439" s="248">
        <f t="shared" si="11"/>
        <v>0</v>
      </c>
      <c r="P439" s="248">
        <v>0</v>
      </c>
      <c r="Q439" s="248">
        <f t="shared" si="12"/>
        <v>0</v>
      </c>
      <c r="R439" s="250"/>
      <c r="S439" s="250" t="s">
        <v>135</v>
      </c>
      <c r="T439" s="251" t="s">
        <v>136</v>
      </c>
      <c r="U439" s="236">
        <v>0</v>
      </c>
      <c r="V439" s="236">
        <f t="shared" si="13"/>
        <v>0</v>
      </c>
      <c r="W439" s="236"/>
      <c r="X439" s="236" t="s">
        <v>109</v>
      </c>
      <c r="Y439" s="236" t="s">
        <v>110</v>
      </c>
      <c r="Z439" s="237"/>
      <c r="AA439" s="237"/>
      <c r="AB439" s="237"/>
      <c r="AC439" s="237"/>
      <c r="AD439" s="237"/>
      <c r="AE439" s="237"/>
      <c r="AF439" s="237"/>
      <c r="AG439" s="237" t="s">
        <v>111</v>
      </c>
      <c r="AH439" s="237"/>
      <c r="AI439" s="237"/>
      <c r="AJ439" s="237"/>
      <c r="AK439" s="237"/>
      <c r="AL439" s="237"/>
      <c r="AM439" s="237"/>
      <c r="AN439" s="237"/>
      <c r="AO439" s="237"/>
      <c r="AP439" s="237"/>
      <c r="AQ439" s="237"/>
      <c r="AR439" s="237"/>
      <c r="AS439" s="237"/>
      <c r="AT439" s="237"/>
      <c r="AU439" s="237"/>
      <c r="AV439" s="237"/>
      <c r="AW439" s="237"/>
      <c r="AX439" s="237"/>
      <c r="AY439" s="237"/>
      <c r="AZ439" s="237"/>
      <c r="BA439" s="237"/>
      <c r="BB439" s="237"/>
      <c r="BC439" s="237"/>
      <c r="BD439" s="237"/>
      <c r="BE439" s="237"/>
      <c r="BF439" s="237"/>
      <c r="BG439" s="237"/>
      <c r="BH439" s="237"/>
    </row>
    <row r="440" spans="1:60" outlineLevel="1" x14ac:dyDescent="0.35">
      <c r="A440" s="244">
        <v>140</v>
      </c>
      <c r="B440" s="245" t="s">
        <v>210</v>
      </c>
      <c r="C440" s="246" t="s">
        <v>984</v>
      </c>
      <c r="D440" s="247" t="s">
        <v>165</v>
      </c>
      <c r="E440" s="248">
        <v>1</v>
      </c>
      <c r="F440" s="249"/>
      <c r="G440" s="250">
        <f t="shared" si="7"/>
        <v>0</v>
      </c>
      <c r="H440" s="249">
        <v>0</v>
      </c>
      <c r="I440" s="250">
        <f t="shared" si="8"/>
        <v>0</v>
      </c>
      <c r="J440" s="249">
        <v>12000</v>
      </c>
      <c r="K440" s="250">
        <f t="shared" si="9"/>
        <v>12000</v>
      </c>
      <c r="L440" s="250">
        <v>21</v>
      </c>
      <c r="M440" s="250">
        <f t="shared" si="10"/>
        <v>0</v>
      </c>
      <c r="N440" s="248">
        <v>0</v>
      </c>
      <c r="O440" s="248">
        <f t="shared" si="11"/>
        <v>0</v>
      </c>
      <c r="P440" s="248">
        <v>0</v>
      </c>
      <c r="Q440" s="248">
        <f t="shared" si="12"/>
        <v>0</v>
      </c>
      <c r="R440" s="250"/>
      <c r="S440" s="250" t="s">
        <v>135</v>
      </c>
      <c r="T440" s="251" t="s">
        <v>136</v>
      </c>
      <c r="U440" s="236">
        <v>0</v>
      </c>
      <c r="V440" s="236">
        <f t="shared" si="13"/>
        <v>0</v>
      </c>
      <c r="W440" s="236"/>
      <c r="X440" s="236" t="s">
        <v>109</v>
      </c>
      <c r="Y440" s="236" t="s">
        <v>110</v>
      </c>
      <c r="Z440" s="237"/>
      <c r="AA440" s="237"/>
      <c r="AB440" s="237"/>
      <c r="AC440" s="237"/>
      <c r="AD440" s="237"/>
      <c r="AE440" s="237"/>
      <c r="AF440" s="237"/>
      <c r="AG440" s="237" t="s">
        <v>111</v>
      </c>
      <c r="AH440" s="237"/>
      <c r="AI440" s="237"/>
      <c r="AJ440" s="237"/>
      <c r="AK440" s="237"/>
      <c r="AL440" s="237"/>
      <c r="AM440" s="237"/>
      <c r="AN440" s="237"/>
      <c r="AO440" s="237"/>
      <c r="AP440" s="237"/>
      <c r="AQ440" s="237"/>
      <c r="AR440" s="237"/>
      <c r="AS440" s="237"/>
      <c r="AT440" s="237"/>
      <c r="AU440" s="237"/>
      <c r="AV440" s="237"/>
      <c r="AW440" s="237"/>
      <c r="AX440" s="237"/>
      <c r="AY440" s="237"/>
      <c r="AZ440" s="237"/>
      <c r="BA440" s="237"/>
      <c r="BB440" s="237"/>
      <c r="BC440" s="237"/>
      <c r="BD440" s="237"/>
      <c r="BE440" s="237"/>
      <c r="BF440" s="237"/>
      <c r="BG440" s="237"/>
      <c r="BH440" s="237"/>
    </row>
    <row r="441" spans="1:60" outlineLevel="1" x14ac:dyDescent="0.35">
      <c r="A441" s="244">
        <v>141</v>
      </c>
      <c r="B441" s="245" t="s">
        <v>211</v>
      </c>
      <c r="C441" s="246" t="s">
        <v>985</v>
      </c>
      <c r="D441" s="247" t="s">
        <v>165</v>
      </c>
      <c r="E441" s="248">
        <v>1</v>
      </c>
      <c r="F441" s="249"/>
      <c r="G441" s="250">
        <f t="shared" si="7"/>
        <v>0</v>
      </c>
      <c r="H441" s="249">
        <v>0</v>
      </c>
      <c r="I441" s="250">
        <f t="shared" si="8"/>
        <v>0</v>
      </c>
      <c r="J441" s="249">
        <v>12000</v>
      </c>
      <c r="K441" s="250">
        <f t="shared" si="9"/>
        <v>12000</v>
      </c>
      <c r="L441" s="250">
        <v>21</v>
      </c>
      <c r="M441" s="250">
        <f t="shared" si="10"/>
        <v>0</v>
      </c>
      <c r="N441" s="248">
        <v>0</v>
      </c>
      <c r="O441" s="248">
        <f t="shared" si="11"/>
        <v>0</v>
      </c>
      <c r="P441" s="248">
        <v>0</v>
      </c>
      <c r="Q441" s="248">
        <f t="shared" si="12"/>
        <v>0</v>
      </c>
      <c r="R441" s="250"/>
      <c r="S441" s="250" t="s">
        <v>135</v>
      </c>
      <c r="T441" s="251" t="s">
        <v>136</v>
      </c>
      <c r="U441" s="236">
        <v>0</v>
      </c>
      <c r="V441" s="236">
        <f t="shared" si="13"/>
        <v>0</v>
      </c>
      <c r="W441" s="236"/>
      <c r="X441" s="236" t="s">
        <v>109</v>
      </c>
      <c r="Y441" s="236" t="s">
        <v>110</v>
      </c>
      <c r="Z441" s="237"/>
      <c r="AA441" s="237"/>
      <c r="AB441" s="237"/>
      <c r="AC441" s="237"/>
      <c r="AD441" s="237"/>
      <c r="AE441" s="237"/>
      <c r="AF441" s="237"/>
      <c r="AG441" s="237" t="s">
        <v>111</v>
      </c>
      <c r="AH441" s="237"/>
      <c r="AI441" s="237"/>
      <c r="AJ441" s="237"/>
      <c r="AK441" s="237"/>
      <c r="AL441" s="237"/>
      <c r="AM441" s="237"/>
      <c r="AN441" s="237"/>
      <c r="AO441" s="237"/>
      <c r="AP441" s="237"/>
      <c r="AQ441" s="237"/>
      <c r="AR441" s="237"/>
      <c r="AS441" s="237"/>
      <c r="AT441" s="237"/>
      <c r="AU441" s="237"/>
      <c r="AV441" s="237"/>
      <c r="AW441" s="237"/>
      <c r="AX441" s="237"/>
      <c r="AY441" s="237"/>
      <c r="AZ441" s="237"/>
      <c r="BA441" s="237"/>
      <c r="BB441" s="237"/>
      <c r="BC441" s="237"/>
      <c r="BD441" s="237"/>
      <c r="BE441" s="237"/>
      <c r="BF441" s="237"/>
      <c r="BG441" s="237"/>
      <c r="BH441" s="237"/>
    </row>
    <row r="442" spans="1:60" outlineLevel="1" x14ac:dyDescent="0.35">
      <c r="A442" s="244">
        <v>142</v>
      </c>
      <c r="B442" s="245" t="s">
        <v>596</v>
      </c>
      <c r="C442" s="246" t="s">
        <v>597</v>
      </c>
      <c r="D442" s="247" t="s">
        <v>165</v>
      </c>
      <c r="E442" s="248">
        <v>1</v>
      </c>
      <c r="F442" s="249"/>
      <c r="G442" s="250">
        <f t="shared" si="7"/>
        <v>0</v>
      </c>
      <c r="H442" s="249">
        <v>0</v>
      </c>
      <c r="I442" s="250">
        <f t="shared" si="8"/>
        <v>0</v>
      </c>
      <c r="J442" s="249">
        <v>12000</v>
      </c>
      <c r="K442" s="250">
        <f t="shared" si="9"/>
        <v>12000</v>
      </c>
      <c r="L442" s="250">
        <v>21</v>
      </c>
      <c r="M442" s="250">
        <f t="shared" si="10"/>
        <v>0</v>
      </c>
      <c r="N442" s="248">
        <v>0</v>
      </c>
      <c r="O442" s="248">
        <f t="shared" si="11"/>
        <v>0</v>
      </c>
      <c r="P442" s="248">
        <v>0</v>
      </c>
      <c r="Q442" s="248">
        <f t="shared" si="12"/>
        <v>0</v>
      </c>
      <c r="R442" s="250"/>
      <c r="S442" s="250" t="s">
        <v>135</v>
      </c>
      <c r="T442" s="251" t="s">
        <v>136</v>
      </c>
      <c r="U442" s="236">
        <v>0</v>
      </c>
      <c r="V442" s="236">
        <f t="shared" si="13"/>
        <v>0</v>
      </c>
      <c r="W442" s="236"/>
      <c r="X442" s="236" t="s">
        <v>109</v>
      </c>
      <c r="Y442" s="236" t="s">
        <v>110</v>
      </c>
      <c r="Z442" s="237"/>
      <c r="AA442" s="237"/>
      <c r="AB442" s="237"/>
      <c r="AC442" s="237"/>
      <c r="AD442" s="237"/>
      <c r="AE442" s="237"/>
      <c r="AF442" s="237"/>
      <c r="AG442" s="237" t="s">
        <v>111</v>
      </c>
      <c r="AH442" s="237"/>
      <c r="AI442" s="237"/>
      <c r="AJ442" s="237"/>
      <c r="AK442" s="237"/>
      <c r="AL442" s="237"/>
      <c r="AM442" s="237"/>
      <c r="AN442" s="237"/>
      <c r="AO442" s="237"/>
      <c r="AP442" s="237"/>
      <c r="AQ442" s="237"/>
      <c r="AR442" s="237"/>
      <c r="AS442" s="237"/>
      <c r="AT442" s="237"/>
      <c r="AU442" s="237"/>
      <c r="AV442" s="237"/>
      <c r="AW442" s="237"/>
      <c r="AX442" s="237"/>
      <c r="AY442" s="237"/>
      <c r="AZ442" s="237"/>
      <c r="BA442" s="237"/>
      <c r="BB442" s="237"/>
      <c r="BC442" s="237"/>
      <c r="BD442" s="237"/>
      <c r="BE442" s="237"/>
      <c r="BF442" s="237"/>
      <c r="BG442" s="237"/>
      <c r="BH442" s="237"/>
    </row>
    <row r="443" spans="1:60" outlineLevel="1" x14ac:dyDescent="0.35">
      <c r="A443" s="244">
        <v>143</v>
      </c>
      <c r="B443" s="245" t="s">
        <v>598</v>
      </c>
      <c r="C443" s="246" t="s">
        <v>986</v>
      </c>
      <c r="D443" s="247" t="s">
        <v>165</v>
      </c>
      <c r="E443" s="248">
        <v>1</v>
      </c>
      <c r="F443" s="249"/>
      <c r="G443" s="250">
        <f t="shared" si="7"/>
        <v>0</v>
      </c>
      <c r="H443" s="249">
        <v>0</v>
      </c>
      <c r="I443" s="250">
        <f t="shared" si="8"/>
        <v>0</v>
      </c>
      <c r="J443" s="249">
        <v>12000</v>
      </c>
      <c r="K443" s="250">
        <f t="shared" si="9"/>
        <v>12000</v>
      </c>
      <c r="L443" s="250">
        <v>21</v>
      </c>
      <c r="M443" s="250">
        <f t="shared" si="10"/>
        <v>0</v>
      </c>
      <c r="N443" s="248">
        <v>0</v>
      </c>
      <c r="O443" s="248">
        <f t="shared" si="11"/>
        <v>0</v>
      </c>
      <c r="P443" s="248">
        <v>0</v>
      </c>
      <c r="Q443" s="248">
        <f t="shared" si="12"/>
        <v>0</v>
      </c>
      <c r="R443" s="250"/>
      <c r="S443" s="250" t="s">
        <v>135</v>
      </c>
      <c r="T443" s="251" t="s">
        <v>136</v>
      </c>
      <c r="U443" s="236">
        <v>0</v>
      </c>
      <c r="V443" s="236">
        <f t="shared" si="13"/>
        <v>0</v>
      </c>
      <c r="W443" s="236"/>
      <c r="X443" s="236" t="s">
        <v>109</v>
      </c>
      <c r="Y443" s="236" t="s">
        <v>110</v>
      </c>
      <c r="Z443" s="237"/>
      <c r="AA443" s="237"/>
      <c r="AB443" s="237"/>
      <c r="AC443" s="237"/>
      <c r="AD443" s="237"/>
      <c r="AE443" s="237"/>
      <c r="AF443" s="237"/>
      <c r="AG443" s="237" t="s">
        <v>111</v>
      </c>
      <c r="AH443" s="237"/>
      <c r="AI443" s="237"/>
      <c r="AJ443" s="237"/>
      <c r="AK443" s="237"/>
      <c r="AL443" s="237"/>
      <c r="AM443" s="237"/>
      <c r="AN443" s="237"/>
      <c r="AO443" s="237"/>
      <c r="AP443" s="237"/>
      <c r="AQ443" s="237"/>
      <c r="AR443" s="237"/>
      <c r="AS443" s="237"/>
      <c r="AT443" s="237"/>
      <c r="AU443" s="237"/>
      <c r="AV443" s="237"/>
      <c r="AW443" s="237"/>
      <c r="AX443" s="237"/>
      <c r="AY443" s="237"/>
      <c r="AZ443" s="237"/>
      <c r="BA443" s="237"/>
      <c r="BB443" s="237"/>
      <c r="BC443" s="237"/>
      <c r="BD443" s="237"/>
      <c r="BE443" s="237"/>
      <c r="BF443" s="237"/>
      <c r="BG443" s="237"/>
      <c r="BH443" s="237"/>
    </row>
    <row r="444" spans="1:60" outlineLevel="1" x14ac:dyDescent="0.35">
      <c r="A444" s="244">
        <v>144</v>
      </c>
      <c r="B444" s="245" t="s">
        <v>599</v>
      </c>
      <c r="C444" s="246" t="s">
        <v>987</v>
      </c>
      <c r="D444" s="247" t="s">
        <v>165</v>
      </c>
      <c r="E444" s="248">
        <v>1</v>
      </c>
      <c r="F444" s="249"/>
      <c r="G444" s="250">
        <f t="shared" si="7"/>
        <v>0</v>
      </c>
      <c r="H444" s="249">
        <v>0</v>
      </c>
      <c r="I444" s="250">
        <f t="shared" si="8"/>
        <v>0</v>
      </c>
      <c r="J444" s="249">
        <v>12000</v>
      </c>
      <c r="K444" s="250">
        <f t="shared" si="9"/>
        <v>12000</v>
      </c>
      <c r="L444" s="250">
        <v>21</v>
      </c>
      <c r="M444" s="250">
        <f t="shared" si="10"/>
        <v>0</v>
      </c>
      <c r="N444" s="248">
        <v>0</v>
      </c>
      <c r="O444" s="248">
        <f t="shared" si="11"/>
        <v>0</v>
      </c>
      <c r="P444" s="248">
        <v>0</v>
      </c>
      <c r="Q444" s="248">
        <f t="shared" si="12"/>
        <v>0</v>
      </c>
      <c r="R444" s="250"/>
      <c r="S444" s="250" t="s">
        <v>135</v>
      </c>
      <c r="T444" s="251" t="s">
        <v>136</v>
      </c>
      <c r="U444" s="236">
        <v>0</v>
      </c>
      <c r="V444" s="236">
        <f t="shared" si="13"/>
        <v>0</v>
      </c>
      <c r="W444" s="236"/>
      <c r="X444" s="236" t="s">
        <v>109</v>
      </c>
      <c r="Y444" s="236" t="s">
        <v>110</v>
      </c>
      <c r="Z444" s="237"/>
      <c r="AA444" s="237"/>
      <c r="AB444" s="237"/>
      <c r="AC444" s="237"/>
      <c r="AD444" s="237"/>
      <c r="AE444" s="237"/>
      <c r="AF444" s="237"/>
      <c r="AG444" s="237" t="s">
        <v>111</v>
      </c>
      <c r="AH444" s="237"/>
      <c r="AI444" s="237"/>
      <c r="AJ444" s="237"/>
      <c r="AK444" s="237"/>
      <c r="AL444" s="237"/>
      <c r="AM444" s="237"/>
      <c r="AN444" s="237"/>
      <c r="AO444" s="237"/>
      <c r="AP444" s="237"/>
      <c r="AQ444" s="237"/>
      <c r="AR444" s="237"/>
      <c r="AS444" s="237"/>
      <c r="AT444" s="237"/>
      <c r="AU444" s="237"/>
      <c r="AV444" s="237"/>
      <c r="AW444" s="237"/>
      <c r="AX444" s="237"/>
      <c r="AY444" s="237"/>
      <c r="AZ444" s="237"/>
      <c r="BA444" s="237"/>
      <c r="BB444" s="237"/>
      <c r="BC444" s="237"/>
      <c r="BD444" s="237"/>
      <c r="BE444" s="237"/>
      <c r="BF444" s="237"/>
      <c r="BG444" s="237"/>
      <c r="BH444" s="237"/>
    </row>
    <row r="445" spans="1:60" outlineLevel="1" x14ac:dyDescent="0.35">
      <c r="A445" s="244">
        <v>145</v>
      </c>
      <c r="B445" s="245" t="s">
        <v>600</v>
      </c>
      <c r="C445" s="246" t="s">
        <v>988</v>
      </c>
      <c r="D445" s="247" t="s">
        <v>165</v>
      </c>
      <c r="E445" s="248">
        <v>1</v>
      </c>
      <c r="F445" s="249"/>
      <c r="G445" s="250">
        <f t="shared" si="7"/>
        <v>0</v>
      </c>
      <c r="H445" s="249">
        <v>0</v>
      </c>
      <c r="I445" s="250">
        <f t="shared" si="8"/>
        <v>0</v>
      </c>
      <c r="J445" s="249">
        <v>12000</v>
      </c>
      <c r="K445" s="250">
        <f t="shared" si="9"/>
        <v>12000</v>
      </c>
      <c r="L445" s="250">
        <v>21</v>
      </c>
      <c r="M445" s="250">
        <f t="shared" si="10"/>
        <v>0</v>
      </c>
      <c r="N445" s="248">
        <v>0</v>
      </c>
      <c r="O445" s="248">
        <f t="shared" si="11"/>
        <v>0</v>
      </c>
      <c r="P445" s="248">
        <v>0</v>
      </c>
      <c r="Q445" s="248">
        <f t="shared" si="12"/>
        <v>0</v>
      </c>
      <c r="R445" s="250"/>
      <c r="S445" s="250" t="s">
        <v>135</v>
      </c>
      <c r="T445" s="251" t="s">
        <v>136</v>
      </c>
      <c r="U445" s="236">
        <v>0</v>
      </c>
      <c r="V445" s="236">
        <f t="shared" si="13"/>
        <v>0</v>
      </c>
      <c r="W445" s="236"/>
      <c r="X445" s="236" t="s">
        <v>109</v>
      </c>
      <c r="Y445" s="236" t="s">
        <v>110</v>
      </c>
      <c r="Z445" s="237"/>
      <c r="AA445" s="237"/>
      <c r="AB445" s="237"/>
      <c r="AC445" s="237"/>
      <c r="AD445" s="237"/>
      <c r="AE445" s="237"/>
      <c r="AF445" s="237"/>
      <c r="AG445" s="237" t="s">
        <v>111</v>
      </c>
      <c r="AH445" s="237"/>
      <c r="AI445" s="237"/>
      <c r="AJ445" s="237"/>
      <c r="AK445" s="237"/>
      <c r="AL445" s="237"/>
      <c r="AM445" s="237"/>
      <c r="AN445" s="237"/>
      <c r="AO445" s="237"/>
      <c r="AP445" s="237"/>
      <c r="AQ445" s="237"/>
      <c r="AR445" s="237"/>
      <c r="AS445" s="237"/>
      <c r="AT445" s="237"/>
      <c r="AU445" s="237"/>
      <c r="AV445" s="237"/>
      <c r="AW445" s="237"/>
      <c r="AX445" s="237"/>
      <c r="AY445" s="237"/>
      <c r="AZ445" s="237"/>
      <c r="BA445" s="237"/>
      <c r="BB445" s="237"/>
      <c r="BC445" s="237"/>
      <c r="BD445" s="237"/>
      <c r="BE445" s="237"/>
      <c r="BF445" s="237"/>
      <c r="BG445" s="237"/>
      <c r="BH445" s="237"/>
    </row>
    <row r="446" spans="1:60" ht="13.15" x14ac:dyDescent="0.35">
      <c r="A446" s="252" t="s">
        <v>104</v>
      </c>
      <c r="B446" s="221" t="s">
        <v>55</v>
      </c>
      <c r="C446" s="222" t="s">
        <v>56</v>
      </c>
      <c r="D446" s="223"/>
      <c r="E446" s="224"/>
      <c r="F446" s="408"/>
      <c r="G446" s="225">
        <f>SUMIF(AG447:AG485,"&lt;&gt;NOR",G447:G485)</f>
        <v>0</v>
      </c>
      <c r="H446" s="225"/>
      <c r="I446" s="225">
        <f>SUM(I447:I485)</f>
        <v>0</v>
      </c>
      <c r="J446" s="225"/>
      <c r="K446" s="225">
        <f>SUM(K447:K485)</f>
        <v>1377055.8599999999</v>
      </c>
      <c r="L446" s="225"/>
      <c r="M446" s="225">
        <f>SUM(M447:M485)</f>
        <v>0</v>
      </c>
      <c r="N446" s="224"/>
      <c r="O446" s="224">
        <f>SUM(O447:O485)</f>
        <v>0</v>
      </c>
      <c r="P446" s="224"/>
      <c r="Q446" s="224">
        <f>SUM(Q447:Q485)</f>
        <v>0</v>
      </c>
      <c r="R446" s="225"/>
      <c r="S446" s="225"/>
      <c r="T446" s="226"/>
      <c r="U446" s="227"/>
      <c r="V446" s="227">
        <f>SUM(V447:V485)</f>
        <v>0</v>
      </c>
      <c r="W446" s="227"/>
      <c r="X446" s="227"/>
      <c r="Y446" s="227"/>
      <c r="AG446" t="s">
        <v>105</v>
      </c>
    </row>
    <row r="447" spans="1:60" outlineLevel="1" x14ac:dyDescent="0.35">
      <c r="A447" s="244">
        <v>146</v>
      </c>
      <c r="B447" s="245" t="s">
        <v>212</v>
      </c>
      <c r="C447" s="246" t="s">
        <v>989</v>
      </c>
      <c r="D447" s="247" t="s">
        <v>165</v>
      </c>
      <c r="E447" s="248">
        <v>1</v>
      </c>
      <c r="F447" s="249"/>
      <c r="G447" s="250">
        <f t="shared" ref="G447:G485" si="14">ROUND(E447*F447,2)</f>
        <v>0</v>
      </c>
      <c r="H447" s="249">
        <v>0</v>
      </c>
      <c r="I447" s="250">
        <f t="shared" ref="I447:I485" si="15">ROUND(E447*H447,2)</f>
        <v>0</v>
      </c>
      <c r="J447" s="249">
        <v>9000</v>
      </c>
      <c r="K447" s="250">
        <f t="shared" ref="K447:K485" si="16">ROUND(E447*J447,2)</f>
        <v>9000</v>
      </c>
      <c r="L447" s="250">
        <v>21</v>
      </c>
      <c r="M447" s="250">
        <f t="shared" ref="M447:M485" si="17">G447*(1+L447/100)</f>
        <v>0</v>
      </c>
      <c r="N447" s="248">
        <v>0</v>
      </c>
      <c r="O447" s="248">
        <f t="shared" ref="O447:O485" si="18">ROUND(E447*N447,2)</f>
        <v>0</v>
      </c>
      <c r="P447" s="248">
        <v>0</v>
      </c>
      <c r="Q447" s="248">
        <f t="shared" ref="Q447:Q485" si="19">ROUND(E447*P447,2)</f>
        <v>0</v>
      </c>
      <c r="R447" s="250"/>
      <c r="S447" s="250" t="s">
        <v>135</v>
      </c>
      <c r="T447" s="251" t="s">
        <v>136</v>
      </c>
      <c r="U447" s="236">
        <v>0</v>
      </c>
      <c r="V447" s="236">
        <f t="shared" ref="V447:V485" si="20">ROUND(E447*U447,2)</f>
        <v>0</v>
      </c>
      <c r="W447" s="236"/>
      <c r="X447" s="236" t="s">
        <v>109</v>
      </c>
      <c r="Y447" s="236" t="s">
        <v>110</v>
      </c>
      <c r="Z447" s="237"/>
      <c r="AA447" s="237"/>
      <c r="AB447" s="237"/>
      <c r="AC447" s="237"/>
      <c r="AD447" s="237"/>
      <c r="AE447" s="237"/>
      <c r="AF447" s="237"/>
      <c r="AG447" s="237" t="s">
        <v>111</v>
      </c>
      <c r="AH447" s="237"/>
      <c r="AI447" s="237"/>
      <c r="AJ447" s="237"/>
      <c r="AK447" s="237"/>
      <c r="AL447" s="237"/>
      <c r="AM447" s="237"/>
      <c r="AN447" s="237"/>
      <c r="AO447" s="237"/>
      <c r="AP447" s="237"/>
      <c r="AQ447" s="237"/>
      <c r="AR447" s="237"/>
      <c r="AS447" s="237"/>
      <c r="AT447" s="237"/>
      <c r="AU447" s="237"/>
      <c r="AV447" s="237"/>
      <c r="AW447" s="237"/>
      <c r="AX447" s="237"/>
      <c r="AY447" s="237"/>
      <c r="AZ447" s="237"/>
      <c r="BA447" s="237"/>
      <c r="BB447" s="237"/>
      <c r="BC447" s="237"/>
      <c r="BD447" s="237"/>
      <c r="BE447" s="237"/>
      <c r="BF447" s="237"/>
      <c r="BG447" s="237"/>
      <c r="BH447" s="237"/>
    </row>
    <row r="448" spans="1:60" outlineLevel="1" x14ac:dyDescent="0.35">
      <c r="A448" s="244">
        <v>147</v>
      </c>
      <c r="B448" s="245" t="s">
        <v>213</v>
      </c>
      <c r="C448" s="246" t="s">
        <v>990</v>
      </c>
      <c r="D448" s="247" t="s">
        <v>165</v>
      </c>
      <c r="E448" s="248">
        <v>1</v>
      </c>
      <c r="F448" s="249"/>
      <c r="G448" s="250">
        <f t="shared" si="14"/>
        <v>0</v>
      </c>
      <c r="H448" s="249">
        <v>0</v>
      </c>
      <c r="I448" s="250">
        <f t="shared" si="15"/>
        <v>0</v>
      </c>
      <c r="J448" s="249">
        <v>13000</v>
      </c>
      <c r="K448" s="250">
        <f t="shared" si="16"/>
        <v>13000</v>
      </c>
      <c r="L448" s="250">
        <v>21</v>
      </c>
      <c r="M448" s="250">
        <f t="shared" si="17"/>
        <v>0</v>
      </c>
      <c r="N448" s="248">
        <v>0</v>
      </c>
      <c r="O448" s="248">
        <f t="shared" si="18"/>
        <v>0</v>
      </c>
      <c r="P448" s="248">
        <v>0</v>
      </c>
      <c r="Q448" s="248">
        <f t="shared" si="19"/>
        <v>0</v>
      </c>
      <c r="R448" s="250"/>
      <c r="S448" s="250" t="s">
        <v>135</v>
      </c>
      <c r="T448" s="251" t="s">
        <v>136</v>
      </c>
      <c r="U448" s="236">
        <v>0</v>
      </c>
      <c r="V448" s="236">
        <f t="shared" si="20"/>
        <v>0</v>
      </c>
      <c r="W448" s="236"/>
      <c r="X448" s="236" t="s">
        <v>109</v>
      </c>
      <c r="Y448" s="236" t="s">
        <v>110</v>
      </c>
      <c r="Z448" s="237"/>
      <c r="AA448" s="237"/>
      <c r="AB448" s="237"/>
      <c r="AC448" s="237"/>
      <c r="AD448" s="237"/>
      <c r="AE448" s="237"/>
      <c r="AF448" s="237"/>
      <c r="AG448" s="237" t="s">
        <v>111</v>
      </c>
      <c r="AH448" s="237"/>
      <c r="AI448" s="237"/>
      <c r="AJ448" s="237"/>
      <c r="AK448" s="237"/>
      <c r="AL448" s="237"/>
      <c r="AM448" s="237"/>
      <c r="AN448" s="237"/>
      <c r="AO448" s="237"/>
      <c r="AP448" s="237"/>
      <c r="AQ448" s="237"/>
      <c r="AR448" s="237"/>
      <c r="AS448" s="237"/>
      <c r="AT448" s="237"/>
      <c r="AU448" s="237"/>
      <c r="AV448" s="237"/>
      <c r="AW448" s="237"/>
      <c r="AX448" s="237"/>
      <c r="AY448" s="237"/>
      <c r="AZ448" s="237"/>
      <c r="BA448" s="237"/>
      <c r="BB448" s="237"/>
      <c r="BC448" s="237"/>
      <c r="BD448" s="237"/>
      <c r="BE448" s="237"/>
      <c r="BF448" s="237"/>
      <c r="BG448" s="237"/>
      <c r="BH448" s="237"/>
    </row>
    <row r="449" spans="1:60" outlineLevel="1" x14ac:dyDescent="0.35">
      <c r="A449" s="244">
        <v>148</v>
      </c>
      <c r="B449" s="245" t="s">
        <v>214</v>
      </c>
      <c r="C449" s="246" t="s">
        <v>991</v>
      </c>
      <c r="D449" s="247" t="s">
        <v>165</v>
      </c>
      <c r="E449" s="248">
        <v>1</v>
      </c>
      <c r="F449" s="249"/>
      <c r="G449" s="250">
        <f t="shared" si="14"/>
        <v>0</v>
      </c>
      <c r="H449" s="249">
        <v>0</v>
      </c>
      <c r="I449" s="250">
        <f t="shared" si="15"/>
        <v>0</v>
      </c>
      <c r="J449" s="249">
        <v>800</v>
      </c>
      <c r="K449" s="250">
        <f t="shared" si="16"/>
        <v>800</v>
      </c>
      <c r="L449" s="250">
        <v>21</v>
      </c>
      <c r="M449" s="250">
        <f t="shared" si="17"/>
        <v>0</v>
      </c>
      <c r="N449" s="248">
        <v>0</v>
      </c>
      <c r="O449" s="248">
        <f t="shared" si="18"/>
        <v>0</v>
      </c>
      <c r="P449" s="248">
        <v>0</v>
      </c>
      <c r="Q449" s="248">
        <f t="shared" si="19"/>
        <v>0</v>
      </c>
      <c r="R449" s="250"/>
      <c r="S449" s="250" t="s">
        <v>135</v>
      </c>
      <c r="T449" s="251" t="s">
        <v>136</v>
      </c>
      <c r="U449" s="236">
        <v>0</v>
      </c>
      <c r="V449" s="236">
        <f t="shared" si="20"/>
        <v>0</v>
      </c>
      <c r="W449" s="236"/>
      <c r="X449" s="236" t="s">
        <v>109</v>
      </c>
      <c r="Y449" s="236" t="s">
        <v>110</v>
      </c>
      <c r="Z449" s="237"/>
      <c r="AA449" s="237"/>
      <c r="AB449" s="237"/>
      <c r="AC449" s="237"/>
      <c r="AD449" s="237"/>
      <c r="AE449" s="237"/>
      <c r="AF449" s="237"/>
      <c r="AG449" s="237" t="s">
        <v>111</v>
      </c>
      <c r="AH449" s="237"/>
      <c r="AI449" s="237"/>
      <c r="AJ449" s="237"/>
      <c r="AK449" s="237"/>
      <c r="AL449" s="237"/>
      <c r="AM449" s="237"/>
      <c r="AN449" s="237"/>
      <c r="AO449" s="237"/>
      <c r="AP449" s="237"/>
      <c r="AQ449" s="237"/>
      <c r="AR449" s="237"/>
      <c r="AS449" s="237"/>
      <c r="AT449" s="237"/>
      <c r="AU449" s="237"/>
      <c r="AV449" s="237"/>
      <c r="AW449" s="237"/>
      <c r="AX449" s="237"/>
      <c r="AY449" s="237"/>
      <c r="AZ449" s="237"/>
      <c r="BA449" s="237"/>
      <c r="BB449" s="237"/>
      <c r="BC449" s="237"/>
      <c r="BD449" s="237"/>
      <c r="BE449" s="237"/>
      <c r="BF449" s="237"/>
      <c r="BG449" s="237"/>
      <c r="BH449" s="237"/>
    </row>
    <row r="450" spans="1:60" outlineLevel="1" x14ac:dyDescent="0.35">
      <c r="A450" s="244">
        <v>149</v>
      </c>
      <c r="B450" s="245" t="s">
        <v>215</v>
      </c>
      <c r="C450" s="246" t="s">
        <v>992</v>
      </c>
      <c r="D450" s="247" t="s">
        <v>165</v>
      </c>
      <c r="E450" s="248">
        <v>1</v>
      </c>
      <c r="F450" s="249"/>
      <c r="G450" s="250">
        <f t="shared" si="14"/>
        <v>0</v>
      </c>
      <c r="H450" s="249">
        <v>0</v>
      </c>
      <c r="I450" s="250">
        <f t="shared" si="15"/>
        <v>0</v>
      </c>
      <c r="J450" s="249">
        <v>36000</v>
      </c>
      <c r="K450" s="250">
        <f t="shared" si="16"/>
        <v>36000</v>
      </c>
      <c r="L450" s="250">
        <v>21</v>
      </c>
      <c r="M450" s="250">
        <f t="shared" si="17"/>
        <v>0</v>
      </c>
      <c r="N450" s="248">
        <v>0</v>
      </c>
      <c r="O450" s="248">
        <f t="shared" si="18"/>
        <v>0</v>
      </c>
      <c r="P450" s="248">
        <v>0</v>
      </c>
      <c r="Q450" s="248">
        <f t="shared" si="19"/>
        <v>0</v>
      </c>
      <c r="R450" s="250"/>
      <c r="S450" s="250" t="s">
        <v>135</v>
      </c>
      <c r="T450" s="251" t="s">
        <v>136</v>
      </c>
      <c r="U450" s="236">
        <v>0</v>
      </c>
      <c r="V450" s="236">
        <f t="shared" si="20"/>
        <v>0</v>
      </c>
      <c r="W450" s="236"/>
      <c r="X450" s="236" t="s">
        <v>109</v>
      </c>
      <c r="Y450" s="236" t="s">
        <v>110</v>
      </c>
      <c r="Z450" s="237"/>
      <c r="AA450" s="237"/>
      <c r="AB450" s="237"/>
      <c r="AC450" s="237"/>
      <c r="AD450" s="237"/>
      <c r="AE450" s="237"/>
      <c r="AF450" s="237"/>
      <c r="AG450" s="237" t="s">
        <v>111</v>
      </c>
      <c r="AH450" s="237"/>
      <c r="AI450" s="237"/>
      <c r="AJ450" s="237"/>
      <c r="AK450" s="237"/>
      <c r="AL450" s="237"/>
      <c r="AM450" s="237"/>
      <c r="AN450" s="237"/>
      <c r="AO450" s="237"/>
      <c r="AP450" s="237"/>
      <c r="AQ450" s="237"/>
      <c r="AR450" s="237"/>
      <c r="AS450" s="237"/>
      <c r="AT450" s="237"/>
      <c r="AU450" s="237"/>
      <c r="AV450" s="237"/>
      <c r="AW450" s="237"/>
      <c r="AX450" s="237"/>
      <c r="AY450" s="237"/>
      <c r="AZ450" s="237"/>
      <c r="BA450" s="237"/>
      <c r="BB450" s="237"/>
      <c r="BC450" s="237"/>
      <c r="BD450" s="237"/>
      <c r="BE450" s="237"/>
      <c r="BF450" s="237"/>
      <c r="BG450" s="237"/>
      <c r="BH450" s="237"/>
    </row>
    <row r="451" spans="1:60" outlineLevel="1" x14ac:dyDescent="0.35">
      <c r="A451" s="244">
        <v>150</v>
      </c>
      <c r="B451" s="245" t="s">
        <v>216</v>
      </c>
      <c r="C451" s="246" t="s">
        <v>993</v>
      </c>
      <c r="D451" s="247" t="s">
        <v>165</v>
      </c>
      <c r="E451" s="248">
        <v>1</v>
      </c>
      <c r="F451" s="249"/>
      <c r="G451" s="250">
        <f t="shared" si="14"/>
        <v>0</v>
      </c>
      <c r="H451" s="249">
        <v>0</v>
      </c>
      <c r="I451" s="250">
        <f t="shared" si="15"/>
        <v>0</v>
      </c>
      <c r="J451" s="249">
        <v>13000</v>
      </c>
      <c r="K451" s="250">
        <f t="shared" si="16"/>
        <v>13000</v>
      </c>
      <c r="L451" s="250">
        <v>21</v>
      </c>
      <c r="M451" s="250">
        <f t="shared" si="17"/>
        <v>0</v>
      </c>
      <c r="N451" s="248">
        <v>0</v>
      </c>
      <c r="O451" s="248">
        <f t="shared" si="18"/>
        <v>0</v>
      </c>
      <c r="P451" s="248">
        <v>0</v>
      </c>
      <c r="Q451" s="248">
        <f t="shared" si="19"/>
        <v>0</v>
      </c>
      <c r="R451" s="250"/>
      <c r="S451" s="250" t="s">
        <v>135</v>
      </c>
      <c r="T451" s="251" t="s">
        <v>136</v>
      </c>
      <c r="U451" s="236">
        <v>0</v>
      </c>
      <c r="V451" s="236">
        <f t="shared" si="20"/>
        <v>0</v>
      </c>
      <c r="W451" s="236"/>
      <c r="X451" s="236" t="s">
        <v>109</v>
      </c>
      <c r="Y451" s="236" t="s">
        <v>110</v>
      </c>
      <c r="Z451" s="237"/>
      <c r="AA451" s="237"/>
      <c r="AB451" s="237"/>
      <c r="AC451" s="237"/>
      <c r="AD451" s="237"/>
      <c r="AE451" s="237"/>
      <c r="AF451" s="237"/>
      <c r="AG451" s="237" t="s">
        <v>111</v>
      </c>
      <c r="AH451" s="237"/>
      <c r="AI451" s="237"/>
      <c r="AJ451" s="237"/>
      <c r="AK451" s="237"/>
      <c r="AL451" s="237"/>
      <c r="AM451" s="237"/>
      <c r="AN451" s="237"/>
      <c r="AO451" s="237"/>
      <c r="AP451" s="237"/>
      <c r="AQ451" s="237"/>
      <c r="AR451" s="237"/>
      <c r="AS451" s="237"/>
      <c r="AT451" s="237"/>
      <c r="AU451" s="237"/>
      <c r="AV451" s="237"/>
      <c r="AW451" s="237"/>
      <c r="AX451" s="237"/>
      <c r="AY451" s="237"/>
      <c r="AZ451" s="237"/>
      <c r="BA451" s="237"/>
      <c r="BB451" s="237"/>
      <c r="BC451" s="237"/>
      <c r="BD451" s="237"/>
      <c r="BE451" s="237"/>
      <c r="BF451" s="237"/>
      <c r="BG451" s="237"/>
      <c r="BH451" s="237"/>
    </row>
    <row r="452" spans="1:60" outlineLevel="1" x14ac:dyDescent="0.35">
      <c r="A452" s="508" t="s">
        <v>1855</v>
      </c>
      <c r="B452" s="229" t="s">
        <v>1856</v>
      </c>
      <c r="C452" s="230" t="s">
        <v>1857</v>
      </c>
      <c r="D452" s="231" t="s">
        <v>165</v>
      </c>
      <c r="E452" s="232">
        <v>1</v>
      </c>
      <c r="F452" s="249"/>
      <c r="G452" s="234">
        <f>ROUND(E452*F452,2)</f>
        <v>0</v>
      </c>
      <c r="H452" s="498">
        <v>0</v>
      </c>
      <c r="I452" s="234">
        <f>ROUND(E452*H452,2)</f>
        <v>0</v>
      </c>
      <c r="J452" s="498">
        <v>5000</v>
      </c>
      <c r="K452" s="234">
        <f>ROUND(E452*J452,2)</f>
        <v>5000</v>
      </c>
      <c r="L452" s="234">
        <v>21</v>
      </c>
      <c r="M452" s="234">
        <f>G452*(1+L452/100)</f>
        <v>0</v>
      </c>
      <c r="N452" s="232">
        <v>0</v>
      </c>
      <c r="O452" s="232">
        <f>ROUND(E452*N452,2)</f>
        <v>0</v>
      </c>
      <c r="P452" s="232">
        <v>0</v>
      </c>
      <c r="Q452" s="232">
        <f>ROUND(E452*P452,2)</f>
        <v>0</v>
      </c>
      <c r="R452" s="234"/>
      <c r="S452" s="234" t="s">
        <v>135</v>
      </c>
      <c r="T452" s="235" t="s">
        <v>136</v>
      </c>
      <c r="U452" s="236"/>
      <c r="V452" s="236"/>
      <c r="W452" s="236"/>
      <c r="X452" s="236"/>
      <c r="Y452" s="236"/>
      <c r="Z452" s="237"/>
      <c r="AA452" s="237"/>
      <c r="AB452" s="237"/>
      <c r="AC452" s="237"/>
      <c r="AD452" s="237"/>
      <c r="AE452" s="237"/>
      <c r="AF452" s="237"/>
      <c r="AG452" s="237"/>
      <c r="AH452" s="237"/>
      <c r="AI452" s="237"/>
      <c r="AJ452" s="237"/>
      <c r="AK452" s="237"/>
      <c r="AL452" s="237"/>
      <c r="AM452" s="237"/>
      <c r="AN452" s="237"/>
      <c r="AO452" s="237"/>
      <c r="AP452" s="237"/>
      <c r="AQ452" s="237"/>
      <c r="AR452" s="237"/>
      <c r="AS452" s="237"/>
      <c r="AT452" s="237"/>
      <c r="AU452" s="237"/>
      <c r="AV452" s="237"/>
      <c r="AW452" s="237"/>
      <c r="AX452" s="237"/>
      <c r="AY452" s="237"/>
      <c r="AZ452" s="237"/>
      <c r="BA452" s="237"/>
      <c r="BB452" s="237"/>
      <c r="BC452" s="237"/>
      <c r="BD452" s="237"/>
      <c r="BE452" s="237"/>
      <c r="BF452" s="237"/>
      <c r="BG452" s="237"/>
      <c r="BH452" s="237"/>
    </row>
    <row r="453" spans="1:60" outlineLevel="1" x14ac:dyDescent="0.35">
      <c r="A453" s="244">
        <v>151</v>
      </c>
      <c r="B453" s="245" t="s">
        <v>217</v>
      </c>
      <c r="C453" s="246" t="s">
        <v>994</v>
      </c>
      <c r="D453" s="247" t="s">
        <v>165</v>
      </c>
      <c r="E453" s="248">
        <v>1</v>
      </c>
      <c r="F453" s="249"/>
      <c r="G453" s="250">
        <f t="shared" si="14"/>
        <v>0</v>
      </c>
      <c r="H453" s="249">
        <v>0</v>
      </c>
      <c r="I453" s="250">
        <f t="shared" si="15"/>
        <v>0</v>
      </c>
      <c r="J453" s="249">
        <v>110000</v>
      </c>
      <c r="K453" s="250">
        <f t="shared" si="16"/>
        <v>110000</v>
      </c>
      <c r="L453" s="250">
        <v>21</v>
      </c>
      <c r="M453" s="250">
        <f t="shared" si="17"/>
        <v>0</v>
      </c>
      <c r="N453" s="248">
        <v>0</v>
      </c>
      <c r="O453" s="248">
        <f t="shared" si="18"/>
        <v>0</v>
      </c>
      <c r="P453" s="248">
        <v>0</v>
      </c>
      <c r="Q453" s="248">
        <f t="shared" si="19"/>
        <v>0</v>
      </c>
      <c r="R453" s="250"/>
      <c r="S453" s="250" t="s">
        <v>135</v>
      </c>
      <c r="T453" s="251" t="s">
        <v>136</v>
      </c>
      <c r="U453" s="236">
        <v>0</v>
      </c>
      <c r="V453" s="236">
        <f t="shared" si="20"/>
        <v>0</v>
      </c>
      <c r="W453" s="236"/>
      <c r="X453" s="236" t="s">
        <v>109</v>
      </c>
      <c r="Y453" s="236" t="s">
        <v>110</v>
      </c>
      <c r="Z453" s="237"/>
      <c r="AA453" s="237"/>
      <c r="AB453" s="237"/>
      <c r="AC453" s="237"/>
      <c r="AD453" s="237"/>
      <c r="AE453" s="237"/>
      <c r="AF453" s="237"/>
      <c r="AG453" s="237" t="s">
        <v>111</v>
      </c>
      <c r="AH453" s="237"/>
      <c r="AI453" s="237"/>
      <c r="AJ453" s="237"/>
      <c r="AK453" s="237"/>
      <c r="AL453" s="237"/>
      <c r="AM453" s="237"/>
      <c r="AN453" s="237"/>
      <c r="AO453" s="237"/>
      <c r="AP453" s="237"/>
      <c r="AQ453" s="237"/>
      <c r="AR453" s="237"/>
      <c r="AS453" s="237"/>
      <c r="AT453" s="237"/>
      <c r="AU453" s="237"/>
      <c r="AV453" s="237"/>
      <c r="AW453" s="237"/>
      <c r="AX453" s="237"/>
      <c r="AY453" s="237"/>
      <c r="AZ453" s="237"/>
      <c r="BA453" s="237"/>
      <c r="BB453" s="237"/>
      <c r="BC453" s="237"/>
      <c r="BD453" s="237"/>
      <c r="BE453" s="237"/>
      <c r="BF453" s="237"/>
      <c r="BG453" s="237"/>
      <c r="BH453" s="237"/>
    </row>
    <row r="454" spans="1:60" outlineLevel="1" x14ac:dyDescent="0.35">
      <c r="A454" s="244">
        <v>152</v>
      </c>
      <c r="B454" s="245" t="s">
        <v>218</v>
      </c>
      <c r="C454" s="246" t="s">
        <v>995</v>
      </c>
      <c r="D454" s="247" t="s">
        <v>165</v>
      </c>
      <c r="E454" s="248">
        <v>1</v>
      </c>
      <c r="F454" s="249"/>
      <c r="G454" s="250">
        <f t="shared" si="14"/>
        <v>0</v>
      </c>
      <c r="H454" s="249">
        <v>0</v>
      </c>
      <c r="I454" s="250">
        <f t="shared" si="15"/>
        <v>0</v>
      </c>
      <c r="J454" s="249">
        <v>5500</v>
      </c>
      <c r="K454" s="250">
        <f t="shared" si="16"/>
        <v>5500</v>
      </c>
      <c r="L454" s="250">
        <v>21</v>
      </c>
      <c r="M454" s="250">
        <f t="shared" si="17"/>
        <v>0</v>
      </c>
      <c r="N454" s="248">
        <v>0</v>
      </c>
      <c r="O454" s="248">
        <f t="shared" si="18"/>
        <v>0</v>
      </c>
      <c r="P454" s="248">
        <v>0</v>
      </c>
      <c r="Q454" s="248">
        <f t="shared" si="19"/>
        <v>0</v>
      </c>
      <c r="R454" s="250"/>
      <c r="S454" s="250" t="s">
        <v>135</v>
      </c>
      <c r="T454" s="251" t="s">
        <v>136</v>
      </c>
      <c r="U454" s="236">
        <v>0</v>
      </c>
      <c r="V454" s="236">
        <f t="shared" si="20"/>
        <v>0</v>
      </c>
      <c r="W454" s="236"/>
      <c r="X454" s="236" t="s">
        <v>109</v>
      </c>
      <c r="Y454" s="236" t="s">
        <v>110</v>
      </c>
      <c r="Z454" s="237"/>
      <c r="AA454" s="237"/>
      <c r="AB454" s="237"/>
      <c r="AC454" s="237"/>
      <c r="AD454" s="237"/>
      <c r="AE454" s="237"/>
      <c r="AF454" s="237"/>
      <c r="AG454" s="237" t="s">
        <v>111</v>
      </c>
      <c r="AH454" s="237"/>
      <c r="AI454" s="237"/>
      <c r="AJ454" s="237"/>
      <c r="AK454" s="237"/>
      <c r="AL454" s="237"/>
      <c r="AM454" s="237"/>
      <c r="AN454" s="237"/>
      <c r="AO454" s="237"/>
      <c r="AP454" s="237"/>
      <c r="AQ454" s="237"/>
      <c r="AR454" s="237"/>
      <c r="AS454" s="237"/>
      <c r="AT454" s="237"/>
      <c r="AU454" s="237"/>
      <c r="AV454" s="237"/>
      <c r="AW454" s="237"/>
      <c r="AX454" s="237"/>
      <c r="AY454" s="237"/>
      <c r="AZ454" s="237"/>
      <c r="BA454" s="237"/>
      <c r="BB454" s="237"/>
      <c r="BC454" s="237"/>
      <c r="BD454" s="237"/>
      <c r="BE454" s="237"/>
      <c r="BF454" s="237"/>
      <c r="BG454" s="237"/>
      <c r="BH454" s="237"/>
    </row>
    <row r="455" spans="1:60" outlineLevel="1" x14ac:dyDescent="0.35">
      <c r="A455" s="244">
        <v>153</v>
      </c>
      <c r="B455" s="245" t="s">
        <v>219</v>
      </c>
      <c r="C455" s="246" t="s">
        <v>996</v>
      </c>
      <c r="D455" s="247" t="s">
        <v>165</v>
      </c>
      <c r="E455" s="248">
        <v>1</v>
      </c>
      <c r="F455" s="249"/>
      <c r="G455" s="250">
        <f t="shared" si="14"/>
        <v>0</v>
      </c>
      <c r="H455" s="249">
        <v>0</v>
      </c>
      <c r="I455" s="250">
        <f t="shared" si="15"/>
        <v>0</v>
      </c>
      <c r="J455" s="249">
        <v>4500</v>
      </c>
      <c r="K455" s="250">
        <f t="shared" si="16"/>
        <v>4500</v>
      </c>
      <c r="L455" s="250">
        <v>21</v>
      </c>
      <c r="M455" s="250">
        <f t="shared" si="17"/>
        <v>0</v>
      </c>
      <c r="N455" s="248">
        <v>0</v>
      </c>
      <c r="O455" s="248">
        <f t="shared" si="18"/>
        <v>0</v>
      </c>
      <c r="P455" s="248">
        <v>0</v>
      </c>
      <c r="Q455" s="248">
        <f t="shared" si="19"/>
        <v>0</v>
      </c>
      <c r="R455" s="250"/>
      <c r="S455" s="250" t="s">
        <v>135</v>
      </c>
      <c r="T455" s="251" t="s">
        <v>136</v>
      </c>
      <c r="U455" s="236">
        <v>0</v>
      </c>
      <c r="V455" s="236">
        <f t="shared" si="20"/>
        <v>0</v>
      </c>
      <c r="W455" s="236"/>
      <c r="X455" s="236" t="s">
        <v>109</v>
      </c>
      <c r="Y455" s="236" t="s">
        <v>110</v>
      </c>
      <c r="Z455" s="237"/>
      <c r="AA455" s="237"/>
      <c r="AB455" s="237"/>
      <c r="AC455" s="237"/>
      <c r="AD455" s="237"/>
      <c r="AE455" s="237"/>
      <c r="AF455" s="237"/>
      <c r="AG455" s="237" t="s">
        <v>111</v>
      </c>
      <c r="AH455" s="237"/>
      <c r="AI455" s="237"/>
      <c r="AJ455" s="237"/>
      <c r="AK455" s="237"/>
      <c r="AL455" s="237"/>
      <c r="AM455" s="237"/>
      <c r="AN455" s="237"/>
      <c r="AO455" s="237"/>
      <c r="AP455" s="237"/>
      <c r="AQ455" s="237"/>
      <c r="AR455" s="237"/>
      <c r="AS455" s="237"/>
      <c r="AT455" s="237"/>
      <c r="AU455" s="237"/>
      <c r="AV455" s="237"/>
      <c r="AW455" s="237"/>
      <c r="AX455" s="237"/>
      <c r="AY455" s="237"/>
      <c r="AZ455" s="237"/>
      <c r="BA455" s="237"/>
      <c r="BB455" s="237"/>
      <c r="BC455" s="237"/>
      <c r="BD455" s="237"/>
      <c r="BE455" s="237"/>
      <c r="BF455" s="237"/>
      <c r="BG455" s="237"/>
      <c r="BH455" s="237"/>
    </row>
    <row r="456" spans="1:60" outlineLevel="1" x14ac:dyDescent="0.35">
      <c r="A456" s="244">
        <v>154</v>
      </c>
      <c r="B456" s="245" t="s">
        <v>220</v>
      </c>
      <c r="C456" s="246" t="s">
        <v>997</v>
      </c>
      <c r="D456" s="247" t="s">
        <v>165</v>
      </c>
      <c r="E456" s="248">
        <v>1</v>
      </c>
      <c r="F456" s="249"/>
      <c r="G456" s="250">
        <f t="shared" si="14"/>
        <v>0</v>
      </c>
      <c r="H456" s="249">
        <v>0</v>
      </c>
      <c r="I456" s="250">
        <f t="shared" si="15"/>
        <v>0</v>
      </c>
      <c r="J456" s="249">
        <v>4500</v>
      </c>
      <c r="K456" s="250">
        <f t="shared" si="16"/>
        <v>4500</v>
      </c>
      <c r="L456" s="250">
        <v>21</v>
      </c>
      <c r="M456" s="250">
        <f t="shared" si="17"/>
        <v>0</v>
      </c>
      <c r="N456" s="248">
        <v>0</v>
      </c>
      <c r="O456" s="248">
        <f t="shared" si="18"/>
        <v>0</v>
      </c>
      <c r="P456" s="248">
        <v>0</v>
      </c>
      <c r="Q456" s="248">
        <f t="shared" si="19"/>
        <v>0</v>
      </c>
      <c r="R456" s="250"/>
      <c r="S456" s="250" t="s">
        <v>135</v>
      </c>
      <c r="T456" s="251" t="s">
        <v>136</v>
      </c>
      <c r="U456" s="236">
        <v>0</v>
      </c>
      <c r="V456" s="236">
        <f t="shared" si="20"/>
        <v>0</v>
      </c>
      <c r="W456" s="236"/>
      <c r="X456" s="236" t="s">
        <v>109</v>
      </c>
      <c r="Y456" s="236" t="s">
        <v>110</v>
      </c>
      <c r="Z456" s="237"/>
      <c r="AA456" s="237"/>
      <c r="AB456" s="237"/>
      <c r="AC456" s="237"/>
      <c r="AD456" s="237"/>
      <c r="AE456" s="237"/>
      <c r="AF456" s="237"/>
      <c r="AG456" s="237" t="s">
        <v>111</v>
      </c>
      <c r="AH456" s="237"/>
      <c r="AI456" s="237"/>
      <c r="AJ456" s="237"/>
      <c r="AK456" s="237"/>
      <c r="AL456" s="237"/>
      <c r="AM456" s="237"/>
      <c r="AN456" s="237"/>
      <c r="AO456" s="237"/>
      <c r="AP456" s="237"/>
      <c r="AQ456" s="237"/>
      <c r="AR456" s="237"/>
      <c r="AS456" s="237"/>
      <c r="AT456" s="237"/>
      <c r="AU456" s="237"/>
      <c r="AV456" s="237"/>
      <c r="AW456" s="237"/>
      <c r="AX456" s="237"/>
      <c r="AY456" s="237"/>
      <c r="AZ456" s="237"/>
      <c r="BA456" s="237"/>
      <c r="BB456" s="237"/>
      <c r="BC456" s="237"/>
      <c r="BD456" s="237"/>
      <c r="BE456" s="237"/>
      <c r="BF456" s="237"/>
      <c r="BG456" s="237"/>
      <c r="BH456" s="237"/>
    </row>
    <row r="457" spans="1:60" outlineLevel="1" x14ac:dyDescent="0.35">
      <c r="A457" s="244">
        <v>155</v>
      </c>
      <c r="B457" s="245" t="s">
        <v>221</v>
      </c>
      <c r="C457" s="246" t="s">
        <v>998</v>
      </c>
      <c r="D457" s="247" t="s">
        <v>165</v>
      </c>
      <c r="E457" s="248">
        <v>2</v>
      </c>
      <c r="F457" s="249"/>
      <c r="G457" s="250">
        <f t="shared" si="14"/>
        <v>0</v>
      </c>
      <c r="H457" s="249">
        <v>0</v>
      </c>
      <c r="I457" s="250">
        <f t="shared" si="15"/>
        <v>0</v>
      </c>
      <c r="J457" s="249">
        <v>4500</v>
      </c>
      <c r="K457" s="250">
        <f t="shared" si="16"/>
        <v>9000</v>
      </c>
      <c r="L457" s="250">
        <v>21</v>
      </c>
      <c r="M457" s="250">
        <f t="shared" si="17"/>
        <v>0</v>
      </c>
      <c r="N457" s="248">
        <v>0</v>
      </c>
      <c r="O457" s="248">
        <f t="shared" si="18"/>
        <v>0</v>
      </c>
      <c r="P457" s="248">
        <v>0</v>
      </c>
      <c r="Q457" s="248">
        <f t="shared" si="19"/>
        <v>0</v>
      </c>
      <c r="R457" s="250"/>
      <c r="S457" s="250" t="s">
        <v>135</v>
      </c>
      <c r="T457" s="251" t="s">
        <v>136</v>
      </c>
      <c r="U457" s="236">
        <v>0</v>
      </c>
      <c r="V457" s="236">
        <f t="shared" si="20"/>
        <v>0</v>
      </c>
      <c r="W457" s="236"/>
      <c r="X457" s="236" t="s">
        <v>109</v>
      </c>
      <c r="Y457" s="236" t="s">
        <v>110</v>
      </c>
      <c r="Z457" s="237"/>
      <c r="AA457" s="237"/>
      <c r="AB457" s="237"/>
      <c r="AC457" s="237"/>
      <c r="AD457" s="237"/>
      <c r="AE457" s="237"/>
      <c r="AF457" s="237"/>
      <c r="AG457" s="237" t="s">
        <v>111</v>
      </c>
      <c r="AH457" s="237"/>
      <c r="AI457" s="237"/>
      <c r="AJ457" s="237"/>
      <c r="AK457" s="237"/>
      <c r="AL457" s="237"/>
      <c r="AM457" s="237"/>
      <c r="AN457" s="237"/>
      <c r="AO457" s="237"/>
      <c r="AP457" s="237"/>
      <c r="AQ457" s="237"/>
      <c r="AR457" s="237"/>
      <c r="AS457" s="237"/>
      <c r="AT457" s="237"/>
      <c r="AU457" s="237"/>
      <c r="AV457" s="237"/>
      <c r="AW457" s="237"/>
      <c r="AX457" s="237"/>
      <c r="AY457" s="237"/>
      <c r="AZ457" s="237"/>
      <c r="BA457" s="237"/>
      <c r="BB457" s="237"/>
      <c r="BC457" s="237"/>
      <c r="BD457" s="237"/>
      <c r="BE457" s="237"/>
      <c r="BF457" s="237"/>
      <c r="BG457" s="237"/>
      <c r="BH457" s="237"/>
    </row>
    <row r="458" spans="1:60" outlineLevel="1" x14ac:dyDescent="0.35">
      <c r="A458" s="244">
        <v>156</v>
      </c>
      <c r="B458" s="245" t="s">
        <v>601</v>
      </c>
      <c r="C458" s="246" t="s">
        <v>999</v>
      </c>
      <c r="D458" s="247" t="s">
        <v>165</v>
      </c>
      <c r="E458" s="248">
        <v>1</v>
      </c>
      <c r="F458" s="249"/>
      <c r="G458" s="250">
        <f t="shared" si="14"/>
        <v>0</v>
      </c>
      <c r="H458" s="249">
        <v>0</v>
      </c>
      <c r="I458" s="250">
        <f t="shared" si="15"/>
        <v>0</v>
      </c>
      <c r="J458" s="249">
        <v>9000</v>
      </c>
      <c r="K458" s="250">
        <f t="shared" si="16"/>
        <v>9000</v>
      </c>
      <c r="L458" s="250">
        <v>21</v>
      </c>
      <c r="M458" s="250">
        <f t="shared" si="17"/>
        <v>0</v>
      </c>
      <c r="N458" s="248">
        <v>0</v>
      </c>
      <c r="O458" s="248">
        <f t="shared" si="18"/>
        <v>0</v>
      </c>
      <c r="P458" s="248">
        <v>0</v>
      </c>
      <c r="Q458" s="248">
        <f t="shared" si="19"/>
        <v>0</v>
      </c>
      <c r="R458" s="250"/>
      <c r="S458" s="250" t="s">
        <v>135</v>
      </c>
      <c r="T458" s="251" t="s">
        <v>136</v>
      </c>
      <c r="U458" s="236">
        <v>0</v>
      </c>
      <c r="V458" s="236">
        <f t="shared" si="20"/>
        <v>0</v>
      </c>
      <c r="W458" s="236"/>
      <c r="X458" s="236" t="s">
        <v>109</v>
      </c>
      <c r="Y458" s="236" t="s">
        <v>110</v>
      </c>
      <c r="Z458" s="237"/>
      <c r="AA458" s="237"/>
      <c r="AB458" s="237"/>
      <c r="AC458" s="237"/>
      <c r="AD458" s="237"/>
      <c r="AE458" s="237"/>
      <c r="AF458" s="237"/>
      <c r="AG458" s="237" t="s">
        <v>111</v>
      </c>
      <c r="AH458" s="237"/>
      <c r="AI458" s="237"/>
      <c r="AJ458" s="237"/>
      <c r="AK458" s="237"/>
      <c r="AL458" s="237"/>
      <c r="AM458" s="237"/>
      <c r="AN458" s="237"/>
      <c r="AO458" s="237"/>
      <c r="AP458" s="237"/>
      <c r="AQ458" s="237"/>
      <c r="AR458" s="237"/>
      <c r="AS458" s="237"/>
      <c r="AT458" s="237"/>
      <c r="AU458" s="237"/>
      <c r="AV458" s="237"/>
      <c r="AW458" s="237"/>
      <c r="AX458" s="237"/>
      <c r="AY458" s="237"/>
      <c r="AZ458" s="237"/>
      <c r="BA458" s="237"/>
      <c r="BB458" s="237"/>
      <c r="BC458" s="237"/>
      <c r="BD458" s="237"/>
      <c r="BE458" s="237"/>
      <c r="BF458" s="237"/>
      <c r="BG458" s="237"/>
      <c r="BH458" s="237"/>
    </row>
    <row r="459" spans="1:60" outlineLevel="1" x14ac:dyDescent="0.35">
      <c r="A459" s="244">
        <v>157</v>
      </c>
      <c r="B459" s="245" t="s">
        <v>602</v>
      </c>
      <c r="C459" s="246" t="s">
        <v>1000</v>
      </c>
      <c r="D459" s="247" t="s">
        <v>165</v>
      </c>
      <c r="E459" s="248">
        <v>1</v>
      </c>
      <c r="F459" s="249"/>
      <c r="G459" s="250">
        <f t="shared" si="14"/>
        <v>0</v>
      </c>
      <c r="H459" s="249">
        <v>0</v>
      </c>
      <c r="I459" s="250">
        <f t="shared" si="15"/>
        <v>0</v>
      </c>
      <c r="J459" s="249">
        <v>4500</v>
      </c>
      <c r="K459" s="250">
        <f t="shared" si="16"/>
        <v>4500</v>
      </c>
      <c r="L459" s="250">
        <v>21</v>
      </c>
      <c r="M459" s="250">
        <f t="shared" si="17"/>
        <v>0</v>
      </c>
      <c r="N459" s="248">
        <v>0</v>
      </c>
      <c r="O459" s="248">
        <f t="shared" si="18"/>
        <v>0</v>
      </c>
      <c r="P459" s="248">
        <v>0</v>
      </c>
      <c r="Q459" s="248">
        <f t="shared" si="19"/>
        <v>0</v>
      </c>
      <c r="R459" s="250"/>
      <c r="S459" s="250" t="s">
        <v>135</v>
      </c>
      <c r="T459" s="251" t="s">
        <v>136</v>
      </c>
      <c r="U459" s="236">
        <v>0</v>
      </c>
      <c r="V459" s="236">
        <f t="shared" si="20"/>
        <v>0</v>
      </c>
      <c r="W459" s="236"/>
      <c r="X459" s="236" t="s">
        <v>109</v>
      </c>
      <c r="Y459" s="236" t="s">
        <v>110</v>
      </c>
      <c r="Z459" s="237"/>
      <c r="AA459" s="237"/>
      <c r="AB459" s="237"/>
      <c r="AC459" s="237"/>
      <c r="AD459" s="237"/>
      <c r="AE459" s="237"/>
      <c r="AF459" s="237"/>
      <c r="AG459" s="237" t="s">
        <v>111</v>
      </c>
      <c r="AH459" s="237"/>
      <c r="AI459" s="237"/>
      <c r="AJ459" s="237"/>
      <c r="AK459" s="237"/>
      <c r="AL459" s="237"/>
      <c r="AM459" s="237"/>
      <c r="AN459" s="237"/>
      <c r="AO459" s="237"/>
      <c r="AP459" s="237"/>
      <c r="AQ459" s="237"/>
      <c r="AR459" s="237"/>
      <c r="AS459" s="237"/>
      <c r="AT459" s="237"/>
      <c r="AU459" s="237"/>
      <c r="AV459" s="237"/>
      <c r="AW459" s="237"/>
      <c r="AX459" s="237"/>
      <c r="AY459" s="237"/>
      <c r="AZ459" s="237"/>
      <c r="BA459" s="237"/>
      <c r="BB459" s="237"/>
      <c r="BC459" s="237"/>
      <c r="BD459" s="237"/>
      <c r="BE459" s="237"/>
      <c r="BF459" s="237"/>
      <c r="BG459" s="237"/>
      <c r="BH459" s="237"/>
    </row>
    <row r="460" spans="1:60" outlineLevel="1" x14ac:dyDescent="0.35">
      <c r="A460" s="244">
        <v>158</v>
      </c>
      <c r="B460" s="245" t="s">
        <v>603</v>
      </c>
      <c r="C460" s="246" t="s">
        <v>1001</v>
      </c>
      <c r="D460" s="247" t="s">
        <v>165</v>
      </c>
      <c r="E460" s="248">
        <v>1</v>
      </c>
      <c r="F460" s="249"/>
      <c r="G460" s="250">
        <f t="shared" si="14"/>
        <v>0</v>
      </c>
      <c r="H460" s="249">
        <v>0</v>
      </c>
      <c r="I460" s="250">
        <f t="shared" si="15"/>
        <v>0</v>
      </c>
      <c r="J460" s="249">
        <v>4500</v>
      </c>
      <c r="K460" s="250">
        <f t="shared" si="16"/>
        <v>4500</v>
      </c>
      <c r="L460" s="250">
        <v>21</v>
      </c>
      <c r="M460" s="250">
        <f t="shared" si="17"/>
        <v>0</v>
      </c>
      <c r="N460" s="248">
        <v>0</v>
      </c>
      <c r="O460" s="248">
        <f t="shared" si="18"/>
        <v>0</v>
      </c>
      <c r="P460" s="248">
        <v>0</v>
      </c>
      <c r="Q460" s="248">
        <f t="shared" si="19"/>
        <v>0</v>
      </c>
      <c r="R460" s="250"/>
      <c r="S460" s="250" t="s">
        <v>135</v>
      </c>
      <c r="T460" s="251" t="s">
        <v>136</v>
      </c>
      <c r="U460" s="236">
        <v>0</v>
      </c>
      <c r="V460" s="236">
        <f t="shared" si="20"/>
        <v>0</v>
      </c>
      <c r="W460" s="236"/>
      <c r="X460" s="236" t="s">
        <v>109</v>
      </c>
      <c r="Y460" s="236" t="s">
        <v>110</v>
      </c>
      <c r="Z460" s="237"/>
      <c r="AA460" s="237"/>
      <c r="AB460" s="237"/>
      <c r="AC460" s="237"/>
      <c r="AD460" s="237"/>
      <c r="AE460" s="237"/>
      <c r="AF460" s="237"/>
      <c r="AG460" s="237" t="s">
        <v>111</v>
      </c>
      <c r="AH460" s="237"/>
      <c r="AI460" s="237"/>
      <c r="AJ460" s="237"/>
      <c r="AK460" s="237"/>
      <c r="AL460" s="237"/>
      <c r="AM460" s="237"/>
      <c r="AN460" s="237"/>
      <c r="AO460" s="237"/>
      <c r="AP460" s="237"/>
      <c r="AQ460" s="237"/>
      <c r="AR460" s="237"/>
      <c r="AS460" s="237"/>
      <c r="AT460" s="237"/>
      <c r="AU460" s="237"/>
      <c r="AV460" s="237"/>
      <c r="AW460" s="237"/>
      <c r="AX460" s="237"/>
      <c r="AY460" s="237"/>
      <c r="AZ460" s="237"/>
      <c r="BA460" s="237"/>
      <c r="BB460" s="237"/>
      <c r="BC460" s="237"/>
      <c r="BD460" s="237"/>
      <c r="BE460" s="237"/>
      <c r="BF460" s="237"/>
      <c r="BG460" s="237"/>
      <c r="BH460" s="237"/>
    </row>
    <row r="461" spans="1:60" outlineLevel="1" x14ac:dyDescent="0.35">
      <c r="A461" s="244">
        <v>159</v>
      </c>
      <c r="B461" s="245" t="s">
        <v>604</v>
      </c>
      <c r="C461" s="246" t="s">
        <v>1002</v>
      </c>
      <c r="D461" s="247" t="s">
        <v>144</v>
      </c>
      <c r="E461" s="248">
        <v>45.847999999999999</v>
      </c>
      <c r="F461" s="249"/>
      <c r="G461" s="250">
        <f t="shared" si="14"/>
        <v>0</v>
      </c>
      <c r="H461" s="249">
        <v>0</v>
      </c>
      <c r="I461" s="250">
        <f t="shared" si="15"/>
        <v>0</v>
      </c>
      <c r="J461" s="249">
        <v>270</v>
      </c>
      <c r="K461" s="250">
        <f t="shared" si="16"/>
        <v>12378.96</v>
      </c>
      <c r="L461" s="250">
        <v>21</v>
      </c>
      <c r="M461" s="250">
        <f t="shared" si="17"/>
        <v>0</v>
      </c>
      <c r="N461" s="248">
        <v>0</v>
      </c>
      <c r="O461" s="248">
        <f t="shared" si="18"/>
        <v>0</v>
      </c>
      <c r="P461" s="248">
        <v>0</v>
      </c>
      <c r="Q461" s="248">
        <f t="shared" si="19"/>
        <v>0</v>
      </c>
      <c r="R461" s="250"/>
      <c r="S461" s="250" t="s">
        <v>135</v>
      </c>
      <c r="T461" s="251" t="s">
        <v>136</v>
      </c>
      <c r="U461" s="236">
        <v>0</v>
      </c>
      <c r="V461" s="236">
        <f t="shared" si="20"/>
        <v>0</v>
      </c>
      <c r="W461" s="236"/>
      <c r="X461" s="236" t="s">
        <v>109</v>
      </c>
      <c r="Y461" s="236" t="s">
        <v>110</v>
      </c>
      <c r="Z461" s="237"/>
      <c r="AA461" s="237"/>
      <c r="AB461" s="237"/>
      <c r="AC461" s="237"/>
      <c r="AD461" s="237"/>
      <c r="AE461" s="237"/>
      <c r="AF461" s="237"/>
      <c r="AG461" s="237" t="s">
        <v>111</v>
      </c>
      <c r="AH461" s="237"/>
      <c r="AI461" s="237"/>
      <c r="AJ461" s="237"/>
      <c r="AK461" s="237"/>
      <c r="AL461" s="237"/>
      <c r="AM461" s="237"/>
      <c r="AN461" s="237"/>
      <c r="AO461" s="237"/>
      <c r="AP461" s="237"/>
      <c r="AQ461" s="237"/>
      <c r="AR461" s="237"/>
      <c r="AS461" s="237"/>
      <c r="AT461" s="237"/>
      <c r="AU461" s="237"/>
      <c r="AV461" s="237"/>
      <c r="AW461" s="237"/>
      <c r="AX461" s="237"/>
      <c r="AY461" s="237"/>
      <c r="AZ461" s="237"/>
      <c r="BA461" s="237"/>
      <c r="BB461" s="237"/>
      <c r="BC461" s="237"/>
      <c r="BD461" s="237"/>
      <c r="BE461" s="237"/>
      <c r="BF461" s="237"/>
      <c r="BG461" s="237"/>
      <c r="BH461" s="237"/>
    </row>
    <row r="462" spans="1:60" outlineLevel="1" x14ac:dyDescent="0.35">
      <c r="A462" s="244">
        <v>160</v>
      </c>
      <c r="B462" s="245" t="s">
        <v>605</v>
      </c>
      <c r="C462" s="246" t="s">
        <v>1003</v>
      </c>
      <c r="D462" s="247" t="s">
        <v>165</v>
      </c>
      <c r="E462" s="248">
        <v>1</v>
      </c>
      <c r="F462" s="249"/>
      <c r="G462" s="250">
        <f t="shared" si="14"/>
        <v>0</v>
      </c>
      <c r="H462" s="249">
        <v>0</v>
      </c>
      <c r="I462" s="250">
        <f t="shared" si="15"/>
        <v>0</v>
      </c>
      <c r="J462" s="249">
        <v>15000</v>
      </c>
      <c r="K462" s="250">
        <f t="shared" si="16"/>
        <v>15000</v>
      </c>
      <c r="L462" s="250">
        <v>21</v>
      </c>
      <c r="M462" s="250">
        <f t="shared" si="17"/>
        <v>0</v>
      </c>
      <c r="N462" s="248">
        <v>0</v>
      </c>
      <c r="O462" s="248">
        <f t="shared" si="18"/>
        <v>0</v>
      </c>
      <c r="P462" s="248">
        <v>0</v>
      </c>
      <c r="Q462" s="248">
        <f t="shared" si="19"/>
        <v>0</v>
      </c>
      <c r="R462" s="250"/>
      <c r="S462" s="250" t="s">
        <v>135</v>
      </c>
      <c r="T462" s="251" t="s">
        <v>136</v>
      </c>
      <c r="U462" s="236">
        <v>0</v>
      </c>
      <c r="V462" s="236">
        <f t="shared" si="20"/>
        <v>0</v>
      </c>
      <c r="W462" s="236"/>
      <c r="X462" s="236" t="s">
        <v>109</v>
      </c>
      <c r="Y462" s="236" t="s">
        <v>110</v>
      </c>
      <c r="Z462" s="237"/>
      <c r="AA462" s="237"/>
      <c r="AB462" s="237"/>
      <c r="AC462" s="237"/>
      <c r="AD462" s="237"/>
      <c r="AE462" s="237"/>
      <c r="AF462" s="237"/>
      <c r="AG462" s="237" t="s">
        <v>111</v>
      </c>
      <c r="AH462" s="237"/>
      <c r="AI462" s="237"/>
      <c r="AJ462" s="237"/>
      <c r="AK462" s="237"/>
      <c r="AL462" s="237"/>
      <c r="AM462" s="237"/>
      <c r="AN462" s="237"/>
      <c r="AO462" s="237"/>
      <c r="AP462" s="237"/>
      <c r="AQ462" s="237"/>
      <c r="AR462" s="237"/>
      <c r="AS462" s="237"/>
      <c r="AT462" s="237"/>
      <c r="AU462" s="237"/>
      <c r="AV462" s="237"/>
      <c r="AW462" s="237"/>
      <c r="AX462" s="237"/>
      <c r="AY462" s="237"/>
      <c r="AZ462" s="237"/>
      <c r="BA462" s="237"/>
      <c r="BB462" s="237"/>
      <c r="BC462" s="237"/>
      <c r="BD462" s="237"/>
      <c r="BE462" s="237"/>
      <c r="BF462" s="237"/>
      <c r="BG462" s="237"/>
      <c r="BH462" s="237"/>
    </row>
    <row r="463" spans="1:60" outlineLevel="1" x14ac:dyDescent="0.35">
      <c r="A463" s="244">
        <v>161</v>
      </c>
      <c r="B463" s="245" t="s">
        <v>606</v>
      </c>
      <c r="C463" s="246" t="s">
        <v>1004</v>
      </c>
      <c r="D463" s="247" t="s">
        <v>165</v>
      </c>
      <c r="E463" s="248">
        <v>1</v>
      </c>
      <c r="F463" s="249"/>
      <c r="G463" s="250">
        <f t="shared" si="14"/>
        <v>0</v>
      </c>
      <c r="H463" s="249">
        <v>0</v>
      </c>
      <c r="I463" s="250">
        <f t="shared" si="15"/>
        <v>0</v>
      </c>
      <c r="J463" s="249">
        <v>15000</v>
      </c>
      <c r="K463" s="250">
        <f t="shared" si="16"/>
        <v>15000</v>
      </c>
      <c r="L463" s="250">
        <v>21</v>
      </c>
      <c r="M463" s="250">
        <f t="shared" si="17"/>
        <v>0</v>
      </c>
      <c r="N463" s="248">
        <v>0</v>
      </c>
      <c r="O463" s="248">
        <f t="shared" si="18"/>
        <v>0</v>
      </c>
      <c r="P463" s="248">
        <v>0</v>
      </c>
      <c r="Q463" s="248">
        <f t="shared" si="19"/>
        <v>0</v>
      </c>
      <c r="R463" s="250"/>
      <c r="S463" s="250" t="s">
        <v>135</v>
      </c>
      <c r="T463" s="251" t="s">
        <v>136</v>
      </c>
      <c r="U463" s="236">
        <v>0</v>
      </c>
      <c r="V463" s="236">
        <f t="shared" si="20"/>
        <v>0</v>
      </c>
      <c r="W463" s="236"/>
      <c r="X463" s="236" t="s">
        <v>109</v>
      </c>
      <c r="Y463" s="236" t="s">
        <v>110</v>
      </c>
      <c r="Z463" s="237"/>
      <c r="AA463" s="237"/>
      <c r="AB463" s="237"/>
      <c r="AC463" s="237"/>
      <c r="AD463" s="237"/>
      <c r="AE463" s="237"/>
      <c r="AF463" s="237"/>
      <c r="AG463" s="237" t="s">
        <v>111</v>
      </c>
      <c r="AH463" s="237"/>
      <c r="AI463" s="237"/>
      <c r="AJ463" s="237"/>
      <c r="AK463" s="237"/>
      <c r="AL463" s="237"/>
      <c r="AM463" s="237"/>
      <c r="AN463" s="237"/>
      <c r="AO463" s="237"/>
      <c r="AP463" s="237"/>
      <c r="AQ463" s="237"/>
      <c r="AR463" s="237"/>
      <c r="AS463" s="237"/>
      <c r="AT463" s="237"/>
      <c r="AU463" s="237"/>
      <c r="AV463" s="237"/>
      <c r="AW463" s="237"/>
      <c r="AX463" s="237"/>
      <c r="AY463" s="237"/>
      <c r="AZ463" s="237"/>
      <c r="BA463" s="237"/>
      <c r="BB463" s="237"/>
      <c r="BC463" s="237"/>
      <c r="BD463" s="237"/>
      <c r="BE463" s="237"/>
      <c r="BF463" s="237"/>
      <c r="BG463" s="237"/>
      <c r="BH463" s="237"/>
    </row>
    <row r="464" spans="1:60" outlineLevel="1" x14ac:dyDescent="0.35">
      <c r="A464" s="244">
        <v>162</v>
      </c>
      <c r="B464" s="245" t="s">
        <v>607</v>
      </c>
      <c r="C464" s="246" t="s">
        <v>1005</v>
      </c>
      <c r="D464" s="247" t="s">
        <v>144</v>
      </c>
      <c r="E464" s="248">
        <v>3.4340000000000002</v>
      </c>
      <c r="F464" s="249"/>
      <c r="G464" s="250">
        <f t="shared" si="14"/>
        <v>0</v>
      </c>
      <c r="H464" s="249">
        <v>0</v>
      </c>
      <c r="I464" s="250">
        <f t="shared" si="15"/>
        <v>0</v>
      </c>
      <c r="J464" s="249">
        <v>600</v>
      </c>
      <c r="K464" s="250">
        <f t="shared" si="16"/>
        <v>2060.4</v>
      </c>
      <c r="L464" s="250">
        <v>21</v>
      </c>
      <c r="M464" s="250">
        <f t="shared" si="17"/>
        <v>0</v>
      </c>
      <c r="N464" s="248">
        <v>0</v>
      </c>
      <c r="O464" s="248">
        <f t="shared" si="18"/>
        <v>0</v>
      </c>
      <c r="P464" s="248">
        <v>0</v>
      </c>
      <c r="Q464" s="248">
        <f t="shared" si="19"/>
        <v>0</v>
      </c>
      <c r="R464" s="250"/>
      <c r="S464" s="250" t="s">
        <v>135</v>
      </c>
      <c r="T464" s="251" t="s">
        <v>136</v>
      </c>
      <c r="U464" s="236">
        <v>0</v>
      </c>
      <c r="V464" s="236">
        <f t="shared" si="20"/>
        <v>0</v>
      </c>
      <c r="W464" s="236"/>
      <c r="X464" s="236" t="s">
        <v>109</v>
      </c>
      <c r="Y464" s="236" t="s">
        <v>110</v>
      </c>
      <c r="Z464" s="237"/>
      <c r="AA464" s="237"/>
      <c r="AB464" s="237"/>
      <c r="AC464" s="237"/>
      <c r="AD464" s="237"/>
      <c r="AE464" s="237"/>
      <c r="AF464" s="237"/>
      <c r="AG464" s="237" t="s">
        <v>111</v>
      </c>
      <c r="AH464" s="237"/>
      <c r="AI464" s="237"/>
      <c r="AJ464" s="237"/>
      <c r="AK464" s="237"/>
      <c r="AL464" s="237"/>
      <c r="AM464" s="237"/>
      <c r="AN464" s="237"/>
      <c r="AO464" s="237"/>
      <c r="AP464" s="237"/>
      <c r="AQ464" s="237"/>
      <c r="AR464" s="237"/>
      <c r="AS464" s="237"/>
      <c r="AT464" s="237"/>
      <c r="AU464" s="237"/>
      <c r="AV464" s="237"/>
      <c r="AW464" s="237"/>
      <c r="AX464" s="237"/>
      <c r="AY464" s="237"/>
      <c r="AZ464" s="237"/>
      <c r="BA464" s="237"/>
      <c r="BB464" s="237"/>
      <c r="BC464" s="237"/>
      <c r="BD464" s="237"/>
      <c r="BE464" s="237"/>
      <c r="BF464" s="237"/>
      <c r="BG464" s="237"/>
      <c r="BH464" s="237"/>
    </row>
    <row r="465" spans="1:60" outlineLevel="1" x14ac:dyDescent="0.35">
      <c r="A465" s="244">
        <v>163</v>
      </c>
      <c r="B465" s="245" t="s">
        <v>608</v>
      </c>
      <c r="C465" s="246" t="s">
        <v>1006</v>
      </c>
      <c r="D465" s="247" t="s">
        <v>144</v>
      </c>
      <c r="E465" s="248">
        <v>63.93</v>
      </c>
      <c r="F465" s="249"/>
      <c r="G465" s="250">
        <f t="shared" si="14"/>
        <v>0</v>
      </c>
      <c r="H465" s="249">
        <v>0</v>
      </c>
      <c r="I465" s="250">
        <f t="shared" si="15"/>
        <v>0</v>
      </c>
      <c r="J465" s="249">
        <v>600</v>
      </c>
      <c r="K465" s="250">
        <f t="shared" si="16"/>
        <v>38358</v>
      </c>
      <c r="L465" s="250">
        <v>21</v>
      </c>
      <c r="M465" s="250">
        <f t="shared" si="17"/>
        <v>0</v>
      </c>
      <c r="N465" s="248">
        <v>0</v>
      </c>
      <c r="O465" s="248">
        <f t="shared" si="18"/>
        <v>0</v>
      </c>
      <c r="P465" s="248">
        <v>0</v>
      </c>
      <c r="Q465" s="248">
        <f t="shared" si="19"/>
        <v>0</v>
      </c>
      <c r="R465" s="250"/>
      <c r="S465" s="250" t="s">
        <v>135</v>
      </c>
      <c r="T465" s="251" t="s">
        <v>136</v>
      </c>
      <c r="U465" s="236">
        <v>0</v>
      </c>
      <c r="V465" s="236">
        <f t="shared" si="20"/>
        <v>0</v>
      </c>
      <c r="W465" s="236"/>
      <c r="X465" s="236" t="s">
        <v>109</v>
      </c>
      <c r="Y465" s="236" t="s">
        <v>110</v>
      </c>
      <c r="Z465" s="237"/>
      <c r="AA465" s="237"/>
      <c r="AB465" s="237"/>
      <c r="AC465" s="237"/>
      <c r="AD465" s="237"/>
      <c r="AE465" s="237"/>
      <c r="AF465" s="237"/>
      <c r="AG465" s="237" t="s">
        <v>111</v>
      </c>
      <c r="AH465" s="237"/>
      <c r="AI465" s="237"/>
      <c r="AJ465" s="237"/>
      <c r="AK465" s="237"/>
      <c r="AL465" s="237"/>
      <c r="AM465" s="237"/>
      <c r="AN465" s="237"/>
      <c r="AO465" s="237"/>
      <c r="AP465" s="237"/>
      <c r="AQ465" s="237"/>
      <c r="AR465" s="237"/>
      <c r="AS465" s="237"/>
      <c r="AT465" s="237"/>
      <c r="AU465" s="237"/>
      <c r="AV465" s="237"/>
      <c r="AW465" s="237"/>
      <c r="AX465" s="237"/>
      <c r="AY465" s="237"/>
      <c r="AZ465" s="237"/>
      <c r="BA465" s="237"/>
      <c r="BB465" s="237"/>
      <c r="BC465" s="237"/>
      <c r="BD465" s="237"/>
      <c r="BE465" s="237"/>
      <c r="BF465" s="237"/>
      <c r="BG465" s="237"/>
      <c r="BH465" s="237"/>
    </row>
    <row r="466" spans="1:60" outlineLevel="1" x14ac:dyDescent="0.35">
      <c r="A466" s="244">
        <v>164</v>
      </c>
      <c r="B466" s="245" t="s">
        <v>609</v>
      </c>
      <c r="C466" s="246" t="s">
        <v>1007</v>
      </c>
      <c r="D466" s="247" t="s">
        <v>144</v>
      </c>
      <c r="E466" s="248">
        <v>90.114999999999995</v>
      </c>
      <c r="F466" s="249"/>
      <c r="G466" s="250">
        <f t="shared" si="14"/>
        <v>0</v>
      </c>
      <c r="H466" s="249">
        <v>0</v>
      </c>
      <c r="I466" s="250">
        <f t="shared" si="15"/>
        <v>0</v>
      </c>
      <c r="J466" s="249">
        <v>600</v>
      </c>
      <c r="K466" s="250">
        <f t="shared" si="16"/>
        <v>54069</v>
      </c>
      <c r="L466" s="250">
        <v>21</v>
      </c>
      <c r="M466" s="250">
        <f t="shared" si="17"/>
        <v>0</v>
      </c>
      <c r="N466" s="248">
        <v>0</v>
      </c>
      <c r="O466" s="248">
        <f t="shared" si="18"/>
        <v>0</v>
      </c>
      <c r="P466" s="248">
        <v>0</v>
      </c>
      <c r="Q466" s="248">
        <f t="shared" si="19"/>
        <v>0</v>
      </c>
      <c r="R466" s="250"/>
      <c r="S466" s="250" t="s">
        <v>135</v>
      </c>
      <c r="T466" s="251" t="s">
        <v>136</v>
      </c>
      <c r="U466" s="236">
        <v>0</v>
      </c>
      <c r="V466" s="236">
        <f t="shared" si="20"/>
        <v>0</v>
      </c>
      <c r="W466" s="236"/>
      <c r="X466" s="236" t="s">
        <v>109</v>
      </c>
      <c r="Y466" s="236" t="s">
        <v>110</v>
      </c>
      <c r="Z466" s="237"/>
      <c r="AA466" s="237"/>
      <c r="AB466" s="237"/>
      <c r="AC466" s="237"/>
      <c r="AD466" s="237"/>
      <c r="AE466" s="237"/>
      <c r="AF466" s="237"/>
      <c r="AG466" s="237" t="s">
        <v>111</v>
      </c>
      <c r="AH466" s="237"/>
      <c r="AI466" s="237"/>
      <c r="AJ466" s="237"/>
      <c r="AK466" s="237"/>
      <c r="AL466" s="237"/>
      <c r="AM466" s="237"/>
      <c r="AN466" s="237"/>
      <c r="AO466" s="237"/>
      <c r="AP466" s="237"/>
      <c r="AQ466" s="237"/>
      <c r="AR466" s="237"/>
      <c r="AS466" s="237"/>
      <c r="AT466" s="237"/>
      <c r="AU466" s="237"/>
      <c r="AV466" s="237"/>
      <c r="AW466" s="237"/>
      <c r="AX466" s="237"/>
      <c r="AY466" s="237"/>
      <c r="AZ466" s="237"/>
      <c r="BA466" s="237"/>
      <c r="BB466" s="237"/>
      <c r="BC466" s="237"/>
      <c r="BD466" s="237"/>
      <c r="BE466" s="237"/>
      <c r="BF466" s="237"/>
      <c r="BG466" s="237"/>
      <c r="BH466" s="237"/>
    </row>
    <row r="467" spans="1:60" outlineLevel="1" x14ac:dyDescent="0.35">
      <c r="A467" s="244">
        <v>165</v>
      </c>
      <c r="B467" s="245" t="s">
        <v>610</v>
      </c>
      <c r="C467" s="246" t="s">
        <v>1008</v>
      </c>
      <c r="D467" s="247" t="s">
        <v>165</v>
      </c>
      <c r="E467" s="248">
        <v>1</v>
      </c>
      <c r="F467" s="249"/>
      <c r="G467" s="250">
        <f t="shared" si="14"/>
        <v>0</v>
      </c>
      <c r="H467" s="249">
        <v>0</v>
      </c>
      <c r="I467" s="250">
        <f t="shared" si="15"/>
        <v>0</v>
      </c>
      <c r="J467" s="249">
        <v>1600</v>
      </c>
      <c r="K467" s="250">
        <f t="shared" si="16"/>
        <v>1600</v>
      </c>
      <c r="L467" s="250">
        <v>21</v>
      </c>
      <c r="M467" s="250">
        <f t="shared" si="17"/>
        <v>0</v>
      </c>
      <c r="N467" s="248">
        <v>0</v>
      </c>
      <c r="O467" s="248">
        <f t="shared" si="18"/>
        <v>0</v>
      </c>
      <c r="P467" s="248">
        <v>0</v>
      </c>
      <c r="Q467" s="248">
        <f t="shared" si="19"/>
        <v>0</v>
      </c>
      <c r="R467" s="250"/>
      <c r="S467" s="250" t="s">
        <v>135</v>
      </c>
      <c r="T467" s="251" t="s">
        <v>136</v>
      </c>
      <c r="U467" s="236">
        <v>0</v>
      </c>
      <c r="V467" s="236">
        <f t="shared" si="20"/>
        <v>0</v>
      </c>
      <c r="W467" s="236"/>
      <c r="X467" s="236" t="s">
        <v>109</v>
      </c>
      <c r="Y467" s="236" t="s">
        <v>110</v>
      </c>
      <c r="Z467" s="237"/>
      <c r="AA467" s="237"/>
      <c r="AB467" s="237"/>
      <c r="AC467" s="237"/>
      <c r="AD467" s="237"/>
      <c r="AE467" s="237"/>
      <c r="AF467" s="237"/>
      <c r="AG467" s="237" t="s">
        <v>111</v>
      </c>
      <c r="AH467" s="237"/>
      <c r="AI467" s="237"/>
      <c r="AJ467" s="237"/>
      <c r="AK467" s="237"/>
      <c r="AL467" s="237"/>
      <c r="AM467" s="237"/>
      <c r="AN467" s="237"/>
      <c r="AO467" s="237"/>
      <c r="AP467" s="237"/>
      <c r="AQ467" s="237"/>
      <c r="AR467" s="237"/>
      <c r="AS467" s="237"/>
      <c r="AT467" s="237"/>
      <c r="AU467" s="237"/>
      <c r="AV467" s="237"/>
      <c r="AW467" s="237"/>
      <c r="AX467" s="237"/>
      <c r="AY467" s="237"/>
      <c r="AZ467" s="237"/>
      <c r="BA467" s="237"/>
      <c r="BB467" s="237"/>
      <c r="BC467" s="237"/>
      <c r="BD467" s="237"/>
      <c r="BE467" s="237"/>
      <c r="BF467" s="237"/>
      <c r="BG467" s="237"/>
      <c r="BH467" s="237"/>
    </row>
    <row r="468" spans="1:60" outlineLevel="1" x14ac:dyDescent="0.35">
      <c r="A468" s="244">
        <v>166</v>
      </c>
      <c r="B468" s="245" t="s">
        <v>611</v>
      </c>
      <c r="C468" s="246" t="s">
        <v>1009</v>
      </c>
      <c r="D468" s="247" t="s">
        <v>165</v>
      </c>
      <c r="E468" s="248">
        <v>1</v>
      </c>
      <c r="F468" s="249"/>
      <c r="G468" s="250">
        <f t="shared" si="14"/>
        <v>0</v>
      </c>
      <c r="H468" s="249">
        <v>0</v>
      </c>
      <c r="I468" s="250">
        <f t="shared" si="15"/>
        <v>0</v>
      </c>
      <c r="J468" s="249">
        <v>900</v>
      </c>
      <c r="K468" s="250">
        <f t="shared" si="16"/>
        <v>900</v>
      </c>
      <c r="L468" s="250">
        <v>21</v>
      </c>
      <c r="M468" s="250">
        <f t="shared" si="17"/>
        <v>0</v>
      </c>
      <c r="N468" s="248">
        <v>0</v>
      </c>
      <c r="O468" s="248">
        <f t="shared" si="18"/>
        <v>0</v>
      </c>
      <c r="P468" s="248">
        <v>0</v>
      </c>
      <c r="Q468" s="248">
        <f t="shared" si="19"/>
        <v>0</v>
      </c>
      <c r="R468" s="250"/>
      <c r="S468" s="250" t="s">
        <v>135</v>
      </c>
      <c r="T468" s="251" t="s">
        <v>136</v>
      </c>
      <c r="U468" s="236">
        <v>0</v>
      </c>
      <c r="V468" s="236">
        <f t="shared" si="20"/>
        <v>0</v>
      </c>
      <c r="W468" s="236"/>
      <c r="X468" s="236" t="s">
        <v>109</v>
      </c>
      <c r="Y468" s="236" t="s">
        <v>110</v>
      </c>
      <c r="Z468" s="237"/>
      <c r="AA468" s="237"/>
      <c r="AB468" s="237"/>
      <c r="AC468" s="237"/>
      <c r="AD468" s="237"/>
      <c r="AE468" s="237"/>
      <c r="AF468" s="237"/>
      <c r="AG468" s="237" t="s">
        <v>111</v>
      </c>
      <c r="AH468" s="237"/>
      <c r="AI468" s="237"/>
      <c r="AJ468" s="237"/>
      <c r="AK468" s="237"/>
      <c r="AL468" s="237"/>
      <c r="AM468" s="237"/>
      <c r="AN468" s="237"/>
      <c r="AO468" s="237"/>
      <c r="AP468" s="237"/>
      <c r="AQ468" s="237"/>
      <c r="AR468" s="237"/>
      <c r="AS468" s="237"/>
      <c r="AT468" s="237"/>
      <c r="AU468" s="237"/>
      <c r="AV468" s="237"/>
      <c r="AW468" s="237"/>
      <c r="AX468" s="237"/>
      <c r="AY468" s="237"/>
      <c r="AZ468" s="237"/>
      <c r="BA468" s="237"/>
      <c r="BB468" s="237"/>
      <c r="BC468" s="237"/>
      <c r="BD468" s="237"/>
      <c r="BE468" s="237"/>
      <c r="BF468" s="237"/>
      <c r="BG468" s="237"/>
      <c r="BH468" s="237"/>
    </row>
    <row r="469" spans="1:60" outlineLevel="1" x14ac:dyDescent="0.35">
      <c r="A469" s="244">
        <v>167</v>
      </c>
      <c r="B469" s="245" t="s">
        <v>612</v>
      </c>
      <c r="C469" s="246" t="s">
        <v>1346</v>
      </c>
      <c r="D469" s="247" t="s">
        <v>165</v>
      </c>
      <c r="E469" s="248">
        <v>3</v>
      </c>
      <c r="F469" s="249"/>
      <c r="G469" s="250">
        <f t="shared" si="14"/>
        <v>0</v>
      </c>
      <c r="H469" s="249">
        <v>0</v>
      </c>
      <c r="I469" s="250">
        <f t="shared" si="15"/>
        <v>0</v>
      </c>
      <c r="J469" s="249">
        <v>1800</v>
      </c>
      <c r="K469" s="250">
        <f t="shared" si="16"/>
        <v>5400</v>
      </c>
      <c r="L469" s="250">
        <v>21</v>
      </c>
      <c r="M469" s="250">
        <f t="shared" si="17"/>
        <v>0</v>
      </c>
      <c r="N469" s="248">
        <v>0</v>
      </c>
      <c r="O469" s="248">
        <f t="shared" si="18"/>
        <v>0</v>
      </c>
      <c r="P469" s="248">
        <v>0</v>
      </c>
      <c r="Q469" s="248">
        <f t="shared" si="19"/>
        <v>0</v>
      </c>
      <c r="R469" s="250"/>
      <c r="S469" s="250" t="s">
        <v>135</v>
      </c>
      <c r="T469" s="251" t="s">
        <v>136</v>
      </c>
      <c r="U469" s="236">
        <v>0</v>
      </c>
      <c r="V469" s="236">
        <f t="shared" si="20"/>
        <v>0</v>
      </c>
      <c r="W469" s="236"/>
      <c r="X469" s="236" t="s">
        <v>109</v>
      </c>
      <c r="Y469" s="236" t="s">
        <v>110</v>
      </c>
      <c r="Z469" s="237"/>
      <c r="AA469" s="237"/>
      <c r="AB469" s="237"/>
      <c r="AC469" s="237"/>
      <c r="AD469" s="237"/>
      <c r="AE469" s="237"/>
      <c r="AF469" s="237"/>
      <c r="AG469" s="237" t="s">
        <v>111</v>
      </c>
      <c r="AH469" s="237"/>
      <c r="AI469" s="237"/>
      <c r="AJ469" s="237"/>
      <c r="AK469" s="237"/>
      <c r="AL469" s="237"/>
      <c r="AM469" s="237"/>
      <c r="AN469" s="237"/>
      <c r="AO469" s="237"/>
      <c r="AP469" s="237"/>
      <c r="AQ469" s="237"/>
      <c r="AR469" s="237"/>
      <c r="AS469" s="237"/>
      <c r="AT469" s="237"/>
      <c r="AU469" s="237"/>
      <c r="AV469" s="237"/>
      <c r="AW469" s="237"/>
      <c r="AX469" s="237"/>
      <c r="AY469" s="237"/>
      <c r="AZ469" s="237"/>
      <c r="BA469" s="237"/>
      <c r="BB469" s="237"/>
      <c r="BC469" s="237"/>
      <c r="BD469" s="237"/>
      <c r="BE469" s="237"/>
      <c r="BF469" s="237"/>
      <c r="BG469" s="237"/>
      <c r="BH469" s="237"/>
    </row>
    <row r="470" spans="1:60" outlineLevel="1" x14ac:dyDescent="0.35">
      <c r="A470" s="244">
        <v>168</v>
      </c>
      <c r="B470" s="245" t="s">
        <v>613</v>
      </c>
      <c r="C470" s="246" t="s">
        <v>1347</v>
      </c>
      <c r="D470" s="247" t="s">
        <v>144</v>
      </c>
      <c r="E470" s="248">
        <v>88.646000000000001</v>
      </c>
      <c r="F470" s="249"/>
      <c r="G470" s="250">
        <f t="shared" si="14"/>
        <v>0</v>
      </c>
      <c r="H470" s="249">
        <v>0</v>
      </c>
      <c r="I470" s="250">
        <f t="shared" si="15"/>
        <v>0</v>
      </c>
      <c r="J470" s="249">
        <v>250</v>
      </c>
      <c r="K470" s="250">
        <f t="shared" si="16"/>
        <v>22161.5</v>
      </c>
      <c r="L470" s="250">
        <v>21</v>
      </c>
      <c r="M470" s="250">
        <f t="shared" si="17"/>
        <v>0</v>
      </c>
      <c r="N470" s="248">
        <v>0</v>
      </c>
      <c r="O470" s="248">
        <f t="shared" si="18"/>
        <v>0</v>
      </c>
      <c r="P470" s="248">
        <v>0</v>
      </c>
      <c r="Q470" s="248">
        <f t="shared" si="19"/>
        <v>0</v>
      </c>
      <c r="R470" s="250"/>
      <c r="S470" s="250" t="s">
        <v>135</v>
      </c>
      <c r="T470" s="251" t="s">
        <v>136</v>
      </c>
      <c r="U470" s="236">
        <v>0</v>
      </c>
      <c r="V470" s="236">
        <f t="shared" si="20"/>
        <v>0</v>
      </c>
      <c r="W470" s="236"/>
      <c r="X470" s="236" t="s">
        <v>109</v>
      </c>
      <c r="Y470" s="236" t="s">
        <v>110</v>
      </c>
      <c r="Z470" s="237"/>
      <c r="AA470" s="237"/>
      <c r="AB470" s="237"/>
      <c r="AC470" s="237"/>
      <c r="AD470" s="237"/>
      <c r="AE470" s="237"/>
      <c r="AF470" s="237"/>
      <c r="AG470" s="237" t="s">
        <v>111</v>
      </c>
      <c r="AH470" s="237"/>
      <c r="AI470" s="237"/>
      <c r="AJ470" s="237"/>
      <c r="AK470" s="237"/>
      <c r="AL470" s="237"/>
      <c r="AM470" s="237"/>
      <c r="AN470" s="237"/>
      <c r="AO470" s="237"/>
      <c r="AP470" s="237"/>
      <c r="AQ470" s="237"/>
      <c r="AR470" s="237"/>
      <c r="AS470" s="237"/>
      <c r="AT470" s="237"/>
      <c r="AU470" s="237"/>
      <c r="AV470" s="237"/>
      <c r="AW470" s="237"/>
      <c r="AX470" s="237"/>
      <c r="AY470" s="237"/>
      <c r="AZ470" s="237"/>
      <c r="BA470" s="237"/>
      <c r="BB470" s="237"/>
      <c r="BC470" s="237"/>
      <c r="BD470" s="237"/>
      <c r="BE470" s="237"/>
      <c r="BF470" s="237"/>
      <c r="BG470" s="237"/>
      <c r="BH470" s="237"/>
    </row>
    <row r="471" spans="1:60" outlineLevel="1" x14ac:dyDescent="0.35">
      <c r="A471" s="244">
        <v>169</v>
      </c>
      <c r="B471" s="245" t="s">
        <v>614</v>
      </c>
      <c r="C471" s="246" t="s">
        <v>1348</v>
      </c>
      <c r="D471" s="247" t="s">
        <v>144</v>
      </c>
      <c r="E471" s="248">
        <v>85.311999999999998</v>
      </c>
      <c r="F471" s="249"/>
      <c r="G471" s="250">
        <f t="shared" si="14"/>
        <v>0</v>
      </c>
      <c r="H471" s="249">
        <v>0</v>
      </c>
      <c r="I471" s="250">
        <f t="shared" si="15"/>
        <v>0</v>
      </c>
      <c r="J471" s="249">
        <v>250</v>
      </c>
      <c r="K471" s="250">
        <f t="shared" si="16"/>
        <v>21328</v>
      </c>
      <c r="L471" s="250">
        <v>21</v>
      </c>
      <c r="M471" s="250">
        <f t="shared" si="17"/>
        <v>0</v>
      </c>
      <c r="N471" s="248">
        <v>0</v>
      </c>
      <c r="O471" s="248">
        <f t="shared" si="18"/>
        <v>0</v>
      </c>
      <c r="P471" s="248">
        <v>0</v>
      </c>
      <c r="Q471" s="248">
        <f t="shared" si="19"/>
        <v>0</v>
      </c>
      <c r="R471" s="250"/>
      <c r="S471" s="250" t="s">
        <v>135</v>
      </c>
      <c r="T471" s="251" t="s">
        <v>136</v>
      </c>
      <c r="U471" s="236">
        <v>0</v>
      </c>
      <c r="V471" s="236">
        <f t="shared" si="20"/>
        <v>0</v>
      </c>
      <c r="W471" s="236"/>
      <c r="X471" s="236" t="s">
        <v>109</v>
      </c>
      <c r="Y471" s="236" t="s">
        <v>110</v>
      </c>
      <c r="Z471" s="237"/>
      <c r="AA471" s="237"/>
      <c r="AB471" s="237"/>
      <c r="AC471" s="237"/>
      <c r="AD471" s="237"/>
      <c r="AE471" s="237"/>
      <c r="AF471" s="237"/>
      <c r="AG471" s="237" t="s">
        <v>111</v>
      </c>
      <c r="AH471" s="237"/>
      <c r="AI471" s="237"/>
      <c r="AJ471" s="237"/>
      <c r="AK471" s="237"/>
      <c r="AL471" s="237"/>
      <c r="AM471" s="237"/>
      <c r="AN471" s="237"/>
      <c r="AO471" s="237"/>
      <c r="AP471" s="237"/>
      <c r="AQ471" s="237"/>
      <c r="AR471" s="237"/>
      <c r="AS471" s="237"/>
      <c r="AT471" s="237"/>
      <c r="AU471" s="237"/>
      <c r="AV471" s="237"/>
      <c r="AW471" s="237"/>
      <c r="AX471" s="237"/>
      <c r="AY471" s="237"/>
      <c r="AZ471" s="237"/>
      <c r="BA471" s="237"/>
      <c r="BB471" s="237"/>
      <c r="BC471" s="237"/>
      <c r="BD471" s="237"/>
      <c r="BE471" s="237"/>
      <c r="BF471" s="237"/>
      <c r="BG471" s="237"/>
      <c r="BH471" s="237"/>
    </row>
    <row r="472" spans="1:60" outlineLevel="1" x14ac:dyDescent="0.35">
      <c r="A472" s="244">
        <v>170</v>
      </c>
      <c r="B472" s="245" t="s">
        <v>615</v>
      </c>
      <c r="C472" s="246" t="s">
        <v>1349</v>
      </c>
      <c r="D472" s="247" t="s">
        <v>165</v>
      </c>
      <c r="E472" s="248">
        <v>2</v>
      </c>
      <c r="F472" s="249"/>
      <c r="G472" s="250">
        <f t="shared" si="14"/>
        <v>0</v>
      </c>
      <c r="H472" s="249">
        <v>0</v>
      </c>
      <c r="I472" s="250">
        <f t="shared" si="15"/>
        <v>0</v>
      </c>
      <c r="J472" s="249">
        <v>500</v>
      </c>
      <c r="K472" s="250">
        <f t="shared" si="16"/>
        <v>1000</v>
      </c>
      <c r="L472" s="250">
        <v>21</v>
      </c>
      <c r="M472" s="250">
        <f t="shared" si="17"/>
        <v>0</v>
      </c>
      <c r="N472" s="248">
        <v>0</v>
      </c>
      <c r="O472" s="248">
        <f t="shared" si="18"/>
        <v>0</v>
      </c>
      <c r="P472" s="248">
        <v>0</v>
      </c>
      <c r="Q472" s="248">
        <f t="shared" si="19"/>
        <v>0</v>
      </c>
      <c r="R472" s="250"/>
      <c r="S472" s="250" t="s">
        <v>135</v>
      </c>
      <c r="T472" s="251" t="s">
        <v>136</v>
      </c>
      <c r="U472" s="236">
        <v>0</v>
      </c>
      <c r="V472" s="236">
        <f t="shared" si="20"/>
        <v>0</v>
      </c>
      <c r="W472" s="236"/>
      <c r="X472" s="236" t="s">
        <v>109</v>
      </c>
      <c r="Y472" s="236" t="s">
        <v>110</v>
      </c>
      <c r="Z472" s="237"/>
      <c r="AA472" s="237"/>
      <c r="AB472" s="237"/>
      <c r="AC472" s="237"/>
      <c r="AD472" s="237"/>
      <c r="AE472" s="237"/>
      <c r="AF472" s="237"/>
      <c r="AG472" s="237" t="s">
        <v>111</v>
      </c>
      <c r="AH472" s="237"/>
      <c r="AI472" s="237"/>
      <c r="AJ472" s="237"/>
      <c r="AK472" s="237"/>
      <c r="AL472" s="237"/>
      <c r="AM472" s="237"/>
      <c r="AN472" s="237"/>
      <c r="AO472" s="237"/>
      <c r="AP472" s="237"/>
      <c r="AQ472" s="237"/>
      <c r="AR472" s="237"/>
      <c r="AS472" s="237"/>
      <c r="AT472" s="237"/>
      <c r="AU472" s="237"/>
      <c r="AV472" s="237"/>
      <c r="AW472" s="237"/>
      <c r="AX472" s="237"/>
      <c r="AY472" s="237"/>
      <c r="AZ472" s="237"/>
      <c r="BA472" s="237"/>
      <c r="BB472" s="237"/>
      <c r="BC472" s="237"/>
      <c r="BD472" s="237"/>
      <c r="BE472" s="237"/>
      <c r="BF472" s="237"/>
      <c r="BG472" s="237"/>
      <c r="BH472" s="237"/>
    </row>
    <row r="473" spans="1:60" outlineLevel="1" x14ac:dyDescent="0.35">
      <c r="A473" s="244">
        <v>171</v>
      </c>
      <c r="B473" s="245" t="s">
        <v>222</v>
      </c>
      <c r="C473" s="246" t="s">
        <v>1010</v>
      </c>
      <c r="D473" s="247" t="s">
        <v>165</v>
      </c>
      <c r="E473" s="248">
        <v>1</v>
      </c>
      <c r="F473" s="249"/>
      <c r="G473" s="250">
        <f t="shared" si="14"/>
        <v>0</v>
      </c>
      <c r="H473" s="249">
        <v>0</v>
      </c>
      <c r="I473" s="250">
        <f t="shared" si="15"/>
        <v>0</v>
      </c>
      <c r="J473" s="249">
        <v>250000</v>
      </c>
      <c r="K473" s="250">
        <f t="shared" si="16"/>
        <v>250000</v>
      </c>
      <c r="L473" s="250">
        <v>21</v>
      </c>
      <c r="M473" s="250">
        <f t="shared" si="17"/>
        <v>0</v>
      </c>
      <c r="N473" s="248">
        <v>0</v>
      </c>
      <c r="O473" s="248">
        <f t="shared" si="18"/>
        <v>0</v>
      </c>
      <c r="P473" s="248">
        <v>0</v>
      </c>
      <c r="Q473" s="248">
        <f t="shared" si="19"/>
        <v>0</v>
      </c>
      <c r="R473" s="250"/>
      <c r="S473" s="250" t="s">
        <v>135</v>
      </c>
      <c r="T473" s="251" t="s">
        <v>136</v>
      </c>
      <c r="U473" s="236">
        <v>0</v>
      </c>
      <c r="V473" s="236">
        <f t="shared" si="20"/>
        <v>0</v>
      </c>
      <c r="W473" s="236"/>
      <c r="X473" s="236" t="s">
        <v>109</v>
      </c>
      <c r="Y473" s="236" t="s">
        <v>110</v>
      </c>
      <c r="Z473" s="237"/>
      <c r="AA473" s="237"/>
      <c r="AB473" s="237"/>
      <c r="AC473" s="237"/>
      <c r="AD473" s="237"/>
      <c r="AE473" s="237"/>
      <c r="AF473" s="237"/>
      <c r="AG473" s="237" t="s">
        <v>111</v>
      </c>
      <c r="AH473" s="237"/>
      <c r="AI473" s="237"/>
      <c r="AJ473" s="237"/>
      <c r="AK473" s="237"/>
      <c r="AL473" s="237"/>
      <c r="AM473" s="237"/>
      <c r="AN473" s="237"/>
      <c r="AO473" s="237"/>
      <c r="AP473" s="237"/>
      <c r="AQ473" s="237"/>
      <c r="AR473" s="237"/>
      <c r="AS473" s="237"/>
      <c r="AT473" s="237"/>
      <c r="AU473" s="237"/>
      <c r="AV473" s="237"/>
      <c r="AW473" s="237"/>
      <c r="AX473" s="237"/>
      <c r="AY473" s="237"/>
      <c r="AZ473" s="237"/>
      <c r="BA473" s="237"/>
      <c r="BB473" s="237"/>
      <c r="BC473" s="237"/>
      <c r="BD473" s="237"/>
      <c r="BE473" s="237"/>
      <c r="BF473" s="237"/>
      <c r="BG473" s="237"/>
      <c r="BH473" s="237"/>
    </row>
    <row r="474" spans="1:60" outlineLevel="1" x14ac:dyDescent="0.35">
      <c r="A474" s="244">
        <v>172</v>
      </c>
      <c r="B474" s="245" t="s">
        <v>223</v>
      </c>
      <c r="C474" s="246" t="s">
        <v>1011</v>
      </c>
      <c r="D474" s="247" t="s">
        <v>165</v>
      </c>
      <c r="E474" s="248">
        <v>1</v>
      </c>
      <c r="F474" s="249"/>
      <c r="G474" s="250">
        <f t="shared" si="14"/>
        <v>0</v>
      </c>
      <c r="H474" s="249">
        <v>0</v>
      </c>
      <c r="I474" s="250">
        <f t="shared" si="15"/>
        <v>0</v>
      </c>
      <c r="J474" s="249">
        <v>120000</v>
      </c>
      <c r="K474" s="250">
        <f t="shared" si="16"/>
        <v>120000</v>
      </c>
      <c r="L474" s="250">
        <v>21</v>
      </c>
      <c r="M474" s="250">
        <f t="shared" si="17"/>
        <v>0</v>
      </c>
      <c r="N474" s="248">
        <v>0</v>
      </c>
      <c r="O474" s="248">
        <f t="shared" si="18"/>
        <v>0</v>
      </c>
      <c r="P474" s="248">
        <v>0</v>
      </c>
      <c r="Q474" s="248">
        <f t="shared" si="19"/>
        <v>0</v>
      </c>
      <c r="R474" s="250"/>
      <c r="S474" s="250" t="s">
        <v>135</v>
      </c>
      <c r="T474" s="251" t="s">
        <v>136</v>
      </c>
      <c r="U474" s="236">
        <v>0</v>
      </c>
      <c r="V474" s="236">
        <f t="shared" si="20"/>
        <v>0</v>
      </c>
      <c r="W474" s="236"/>
      <c r="X474" s="236" t="s">
        <v>109</v>
      </c>
      <c r="Y474" s="236" t="s">
        <v>110</v>
      </c>
      <c r="Z474" s="237"/>
      <c r="AA474" s="237"/>
      <c r="AB474" s="237"/>
      <c r="AC474" s="237"/>
      <c r="AD474" s="237"/>
      <c r="AE474" s="237"/>
      <c r="AF474" s="237"/>
      <c r="AG474" s="237" t="s">
        <v>111</v>
      </c>
      <c r="AH474" s="237"/>
      <c r="AI474" s="237"/>
      <c r="AJ474" s="237"/>
      <c r="AK474" s="237"/>
      <c r="AL474" s="237"/>
      <c r="AM474" s="237"/>
      <c r="AN474" s="237"/>
      <c r="AO474" s="237"/>
      <c r="AP474" s="237"/>
      <c r="AQ474" s="237"/>
      <c r="AR474" s="237"/>
      <c r="AS474" s="237"/>
      <c r="AT474" s="237"/>
      <c r="AU474" s="237"/>
      <c r="AV474" s="237"/>
      <c r="AW474" s="237"/>
      <c r="AX474" s="237"/>
      <c r="AY474" s="237"/>
      <c r="AZ474" s="237"/>
      <c r="BA474" s="237"/>
      <c r="BB474" s="237"/>
      <c r="BC474" s="237"/>
      <c r="BD474" s="237"/>
      <c r="BE474" s="237"/>
      <c r="BF474" s="237"/>
      <c r="BG474" s="237"/>
      <c r="BH474" s="237"/>
    </row>
    <row r="475" spans="1:60" outlineLevel="1" x14ac:dyDescent="0.35">
      <c r="A475" s="244">
        <v>173</v>
      </c>
      <c r="B475" s="245" t="s">
        <v>224</v>
      </c>
      <c r="C475" s="246" t="s">
        <v>1012</v>
      </c>
      <c r="D475" s="247" t="s">
        <v>165</v>
      </c>
      <c r="E475" s="248">
        <v>1</v>
      </c>
      <c r="F475" s="249"/>
      <c r="G475" s="250">
        <f t="shared" si="14"/>
        <v>0</v>
      </c>
      <c r="H475" s="249">
        <v>0</v>
      </c>
      <c r="I475" s="250">
        <f t="shared" si="15"/>
        <v>0</v>
      </c>
      <c r="J475" s="249">
        <v>250000</v>
      </c>
      <c r="K475" s="250">
        <f t="shared" si="16"/>
        <v>250000</v>
      </c>
      <c r="L475" s="250">
        <v>21</v>
      </c>
      <c r="M475" s="250">
        <f t="shared" si="17"/>
        <v>0</v>
      </c>
      <c r="N475" s="248">
        <v>0</v>
      </c>
      <c r="O475" s="248">
        <f t="shared" si="18"/>
        <v>0</v>
      </c>
      <c r="P475" s="248">
        <v>0</v>
      </c>
      <c r="Q475" s="248">
        <f t="shared" si="19"/>
        <v>0</v>
      </c>
      <c r="R475" s="250"/>
      <c r="S475" s="250" t="s">
        <v>135</v>
      </c>
      <c r="T475" s="251" t="s">
        <v>136</v>
      </c>
      <c r="U475" s="236">
        <v>0</v>
      </c>
      <c r="V475" s="236">
        <f t="shared" si="20"/>
        <v>0</v>
      </c>
      <c r="W475" s="236"/>
      <c r="X475" s="236" t="s">
        <v>109</v>
      </c>
      <c r="Y475" s="236" t="s">
        <v>110</v>
      </c>
      <c r="Z475" s="237"/>
      <c r="AA475" s="237"/>
      <c r="AB475" s="237"/>
      <c r="AC475" s="237"/>
      <c r="AD475" s="237"/>
      <c r="AE475" s="237"/>
      <c r="AF475" s="237"/>
      <c r="AG475" s="237" t="s">
        <v>111</v>
      </c>
      <c r="AH475" s="237"/>
      <c r="AI475" s="237"/>
      <c r="AJ475" s="237"/>
      <c r="AK475" s="237"/>
      <c r="AL475" s="237"/>
      <c r="AM475" s="237"/>
      <c r="AN475" s="237"/>
      <c r="AO475" s="237"/>
      <c r="AP475" s="237"/>
      <c r="AQ475" s="237"/>
      <c r="AR475" s="237"/>
      <c r="AS475" s="237"/>
      <c r="AT475" s="237"/>
      <c r="AU475" s="237"/>
      <c r="AV475" s="237"/>
      <c r="AW475" s="237"/>
      <c r="AX475" s="237"/>
      <c r="AY475" s="237"/>
      <c r="AZ475" s="237"/>
      <c r="BA475" s="237"/>
      <c r="BB475" s="237"/>
      <c r="BC475" s="237"/>
      <c r="BD475" s="237"/>
      <c r="BE475" s="237"/>
      <c r="BF475" s="237"/>
      <c r="BG475" s="237"/>
      <c r="BH475" s="237"/>
    </row>
    <row r="476" spans="1:60" outlineLevel="1" x14ac:dyDescent="0.35">
      <c r="A476" s="244">
        <v>174</v>
      </c>
      <c r="B476" s="245" t="s">
        <v>225</v>
      </c>
      <c r="C476" s="246" t="s">
        <v>1013</v>
      </c>
      <c r="D476" s="247" t="s">
        <v>165</v>
      </c>
      <c r="E476" s="248">
        <v>1</v>
      </c>
      <c r="F476" s="249"/>
      <c r="G476" s="250">
        <f t="shared" si="14"/>
        <v>0</v>
      </c>
      <c r="H476" s="249">
        <v>0</v>
      </c>
      <c r="I476" s="250">
        <f t="shared" si="15"/>
        <v>0</v>
      </c>
      <c r="J476" s="249">
        <v>250000</v>
      </c>
      <c r="K476" s="250">
        <f t="shared" si="16"/>
        <v>250000</v>
      </c>
      <c r="L476" s="250">
        <v>21</v>
      </c>
      <c r="M476" s="250">
        <f t="shared" si="17"/>
        <v>0</v>
      </c>
      <c r="N476" s="248">
        <v>0</v>
      </c>
      <c r="O476" s="248">
        <f t="shared" si="18"/>
        <v>0</v>
      </c>
      <c r="P476" s="248">
        <v>0</v>
      </c>
      <c r="Q476" s="248">
        <f t="shared" si="19"/>
        <v>0</v>
      </c>
      <c r="R476" s="250"/>
      <c r="S476" s="250" t="s">
        <v>135</v>
      </c>
      <c r="T476" s="251" t="s">
        <v>136</v>
      </c>
      <c r="U476" s="236">
        <v>0</v>
      </c>
      <c r="V476" s="236">
        <f t="shared" si="20"/>
        <v>0</v>
      </c>
      <c r="W476" s="236"/>
      <c r="X476" s="236" t="s">
        <v>109</v>
      </c>
      <c r="Y476" s="236" t="s">
        <v>110</v>
      </c>
      <c r="Z476" s="237"/>
      <c r="AA476" s="237"/>
      <c r="AB476" s="237"/>
      <c r="AC476" s="237"/>
      <c r="AD476" s="237"/>
      <c r="AE476" s="237"/>
      <c r="AF476" s="237"/>
      <c r="AG476" s="237" t="s">
        <v>111</v>
      </c>
      <c r="AH476" s="237"/>
      <c r="AI476" s="237"/>
      <c r="AJ476" s="237"/>
      <c r="AK476" s="237"/>
      <c r="AL476" s="237"/>
      <c r="AM476" s="237"/>
      <c r="AN476" s="237"/>
      <c r="AO476" s="237"/>
      <c r="AP476" s="237"/>
      <c r="AQ476" s="237"/>
      <c r="AR476" s="237"/>
      <c r="AS476" s="237"/>
      <c r="AT476" s="237"/>
      <c r="AU476" s="237"/>
      <c r="AV476" s="237"/>
      <c r="AW476" s="237"/>
      <c r="AX476" s="237"/>
      <c r="AY476" s="237"/>
      <c r="AZ476" s="237"/>
      <c r="BA476" s="237"/>
      <c r="BB476" s="237"/>
      <c r="BC476" s="237"/>
      <c r="BD476" s="237"/>
      <c r="BE476" s="237"/>
      <c r="BF476" s="237"/>
      <c r="BG476" s="237"/>
      <c r="BH476" s="237"/>
    </row>
    <row r="477" spans="1:60" outlineLevel="1" x14ac:dyDescent="0.35">
      <c r="A477" s="244">
        <v>175</v>
      </c>
      <c r="B477" s="245" t="s">
        <v>226</v>
      </c>
      <c r="C477" s="246" t="s">
        <v>1014</v>
      </c>
      <c r="D477" s="247" t="s">
        <v>165</v>
      </c>
      <c r="E477" s="248">
        <v>1</v>
      </c>
      <c r="F477" s="249"/>
      <c r="G477" s="250">
        <f t="shared" si="14"/>
        <v>0</v>
      </c>
      <c r="H477" s="249">
        <v>0</v>
      </c>
      <c r="I477" s="250">
        <f t="shared" si="15"/>
        <v>0</v>
      </c>
      <c r="J477" s="249">
        <v>7000</v>
      </c>
      <c r="K477" s="250">
        <f t="shared" si="16"/>
        <v>7000</v>
      </c>
      <c r="L477" s="250">
        <v>21</v>
      </c>
      <c r="M477" s="250">
        <f t="shared" si="17"/>
        <v>0</v>
      </c>
      <c r="N477" s="248">
        <v>0</v>
      </c>
      <c r="O477" s="248">
        <f t="shared" si="18"/>
        <v>0</v>
      </c>
      <c r="P477" s="248">
        <v>0</v>
      </c>
      <c r="Q477" s="248">
        <f t="shared" si="19"/>
        <v>0</v>
      </c>
      <c r="R477" s="250"/>
      <c r="S477" s="250" t="s">
        <v>135</v>
      </c>
      <c r="T477" s="251" t="s">
        <v>136</v>
      </c>
      <c r="U477" s="236">
        <v>0</v>
      </c>
      <c r="V477" s="236">
        <f t="shared" si="20"/>
        <v>0</v>
      </c>
      <c r="W477" s="236"/>
      <c r="X477" s="236" t="s">
        <v>109</v>
      </c>
      <c r="Y477" s="236" t="s">
        <v>110</v>
      </c>
      <c r="Z477" s="237"/>
      <c r="AA477" s="237"/>
      <c r="AB477" s="237"/>
      <c r="AC477" s="237"/>
      <c r="AD477" s="237"/>
      <c r="AE477" s="237"/>
      <c r="AF477" s="237"/>
      <c r="AG477" s="237" t="s">
        <v>111</v>
      </c>
      <c r="AH477" s="237"/>
      <c r="AI477" s="237"/>
      <c r="AJ477" s="237"/>
      <c r="AK477" s="237"/>
      <c r="AL477" s="237"/>
      <c r="AM477" s="237"/>
      <c r="AN477" s="237"/>
      <c r="AO477" s="237"/>
      <c r="AP477" s="237"/>
      <c r="AQ477" s="237"/>
      <c r="AR477" s="237"/>
      <c r="AS477" s="237"/>
      <c r="AT477" s="237"/>
      <c r="AU477" s="237"/>
      <c r="AV477" s="237"/>
      <c r="AW477" s="237"/>
      <c r="AX477" s="237"/>
      <c r="AY477" s="237"/>
      <c r="AZ477" s="237"/>
      <c r="BA477" s="237"/>
      <c r="BB477" s="237"/>
      <c r="BC477" s="237"/>
      <c r="BD477" s="237"/>
      <c r="BE477" s="237"/>
      <c r="BF477" s="237"/>
      <c r="BG477" s="237"/>
      <c r="BH477" s="237"/>
    </row>
    <row r="478" spans="1:60" outlineLevel="1" x14ac:dyDescent="0.35">
      <c r="A478" s="244">
        <v>176</v>
      </c>
      <c r="B478" s="245" t="s">
        <v>227</v>
      </c>
      <c r="C478" s="246" t="s">
        <v>1015</v>
      </c>
      <c r="D478" s="247" t="s">
        <v>165</v>
      </c>
      <c r="E478" s="248">
        <v>5</v>
      </c>
      <c r="F478" s="249"/>
      <c r="G478" s="250">
        <f t="shared" si="14"/>
        <v>0</v>
      </c>
      <c r="H478" s="249">
        <v>0</v>
      </c>
      <c r="I478" s="250">
        <f t="shared" si="15"/>
        <v>0</v>
      </c>
      <c r="J478" s="249">
        <v>2500</v>
      </c>
      <c r="K478" s="250">
        <f t="shared" si="16"/>
        <v>12500</v>
      </c>
      <c r="L478" s="250">
        <v>21</v>
      </c>
      <c r="M478" s="250">
        <f t="shared" si="17"/>
        <v>0</v>
      </c>
      <c r="N478" s="248">
        <v>0</v>
      </c>
      <c r="O478" s="248">
        <f t="shared" si="18"/>
        <v>0</v>
      </c>
      <c r="P478" s="248">
        <v>0</v>
      </c>
      <c r="Q478" s="248">
        <f t="shared" si="19"/>
        <v>0</v>
      </c>
      <c r="R478" s="250"/>
      <c r="S478" s="250" t="s">
        <v>135</v>
      </c>
      <c r="T478" s="251" t="s">
        <v>136</v>
      </c>
      <c r="U478" s="236">
        <v>0</v>
      </c>
      <c r="V478" s="236">
        <f t="shared" si="20"/>
        <v>0</v>
      </c>
      <c r="W478" s="236"/>
      <c r="X478" s="236" t="s">
        <v>109</v>
      </c>
      <c r="Y478" s="236" t="s">
        <v>110</v>
      </c>
      <c r="Z478" s="237"/>
      <c r="AA478" s="237"/>
      <c r="AB478" s="237"/>
      <c r="AC478" s="237"/>
      <c r="AD478" s="237"/>
      <c r="AE478" s="237"/>
      <c r="AF478" s="237"/>
      <c r="AG478" s="237" t="s">
        <v>111</v>
      </c>
      <c r="AH478" s="237"/>
      <c r="AI478" s="237"/>
      <c r="AJ478" s="237"/>
      <c r="AK478" s="237"/>
      <c r="AL478" s="237"/>
      <c r="AM478" s="237"/>
      <c r="AN478" s="237"/>
      <c r="AO478" s="237"/>
      <c r="AP478" s="237"/>
      <c r="AQ478" s="237"/>
      <c r="AR478" s="237"/>
      <c r="AS478" s="237"/>
      <c r="AT478" s="237"/>
      <c r="AU478" s="237"/>
      <c r="AV478" s="237"/>
      <c r="AW478" s="237"/>
      <c r="AX478" s="237"/>
      <c r="AY478" s="237"/>
      <c r="AZ478" s="237"/>
      <c r="BA478" s="237"/>
      <c r="BB478" s="237"/>
      <c r="BC478" s="237"/>
      <c r="BD478" s="237"/>
      <c r="BE478" s="237"/>
      <c r="BF478" s="237"/>
      <c r="BG478" s="237"/>
      <c r="BH478" s="237"/>
    </row>
    <row r="479" spans="1:60" outlineLevel="1" x14ac:dyDescent="0.35">
      <c r="A479" s="244">
        <v>177</v>
      </c>
      <c r="B479" s="245" t="s">
        <v>228</v>
      </c>
      <c r="C479" s="246" t="s">
        <v>1016</v>
      </c>
      <c r="D479" s="247" t="s">
        <v>165</v>
      </c>
      <c r="E479" s="248">
        <v>3</v>
      </c>
      <c r="F479" s="249"/>
      <c r="G479" s="250">
        <f t="shared" si="14"/>
        <v>0</v>
      </c>
      <c r="H479" s="249">
        <v>0</v>
      </c>
      <c r="I479" s="250">
        <f t="shared" si="15"/>
        <v>0</v>
      </c>
      <c r="J479" s="249">
        <v>1000</v>
      </c>
      <c r="K479" s="250">
        <f t="shared" si="16"/>
        <v>3000</v>
      </c>
      <c r="L479" s="250">
        <v>21</v>
      </c>
      <c r="M479" s="250">
        <f t="shared" si="17"/>
        <v>0</v>
      </c>
      <c r="N479" s="248">
        <v>0</v>
      </c>
      <c r="O479" s="248">
        <f t="shared" si="18"/>
        <v>0</v>
      </c>
      <c r="P479" s="248">
        <v>0</v>
      </c>
      <c r="Q479" s="248">
        <f t="shared" si="19"/>
        <v>0</v>
      </c>
      <c r="R479" s="250"/>
      <c r="S479" s="250" t="s">
        <v>135</v>
      </c>
      <c r="T479" s="251" t="s">
        <v>136</v>
      </c>
      <c r="U479" s="236">
        <v>0</v>
      </c>
      <c r="V479" s="236">
        <f t="shared" si="20"/>
        <v>0</v>
      </c>
      <c r="W479" s="236"/>
      <c r="X479" s="236" t="s">
        <v>109</v>
      </c>
      <c r="Y479" s="236" t="s">
        <v>110</v>
      </c>
      <c r="Z479" s="237"/>
      <c r="AA479" s="237"/>
      <c r="AB479" s="237"/>
      <c r="AC479" s="237"/>
      <c r="AD479" s="237"/>
      <c r="AE479" s="237"/>
      <c r="AF479" s="237"/>
      <c r="AG479" s="237" t="s">
        <v>111</v>
      </c>
      <c r="AH479" s="237"/>
      <c r="AI479" s="237"/>
      <c r="AJ479" s="237"/>
      <c r="AK479" s="237"/>
      <c r="AL479" s="237"/>
      <c r="AM479" s="237"/>
      <c r="AN479" s="237"/>
      <c r="AO479" s="237"/>
      <c r="AP479" s="237"/>
      <c r="AQ479" s="237"/>
      <c r="AR479" s="237"/>
      <c r="AS479" s="237"/>
      <c r="AT479" s="237"/>
      <c r="AU479" s="237"/>
      <c r="AV479" s="237"/>
      <c r="AW479" s="237"/>
      <c r="AX479" s="237"/>
      <c r="AY479" s="237"/>
      <c r="AZ479" s="237"/>
      <c r="BA479" s="237"/>
      <c r="BB479" s="237"/>
      <c r="BC479" s="237"/>
      <c r="BD479" s="237"/>
      <c r="BE479" s="237"/>
      <c r="BF479" s="237"/>
      <c r="BG479" s="237"/>
      <c r="BH479" s="237"/>
    </row>
    <row r="480" spans="1:60" outlineLevel="1" x14ac:dyDescent="0.35">
      <c r="A480" s="244">
        <v>178</v>
      </c>
      <c r="B480" s="245" t="s">
        <v>229</v>
      </c>
      <c r="C480" s="246" t="s">
        <v>1017</v>
      </c>
      <c r="D480" s="247" t="s">
        <v>165</v>
      </c>
      <c r="E480" s="248">
        <v>1</v>
      </c>
      <c r="F480" s="249"/>
      <c r="G480" s="250">
        <f t="shared" si="14"/>
        <v>0</v>
      </c>
      <c r="H480" s="249">
        <v>0</v>
      </c>
      <c r="I480" s="250">
        <f t="shared" si="15"/>
        <v>0</v>
      </c>
      <c r="J480" s="249">
        <v>2500</v>
      </c>
      <c r="K480" s="250">
        <f t="shared" si="16"/>
        <v>2500</v>
      </c>
      <c r="L480" s="250">
        <v>21</v>
      </c>
      <c r="M480" s="250">
        <f t="shared" si="17"/>
        <v>0</v>
      </c>
      <c r="N480" s="248">
        <v>0</v>
      </c>
      <c r="O480" s="248">
        <f t="shared" si="18"/>
        <v>0</v>
      </c>
      <c r="P480" s="248">
        <v>0</v>
      </c>
      <c r="Q480" s="248">
        <f t="shared" si="19"/>
        <v>0</v>
      </c>
      <c r="R480" s="250"/>
      <c r="S480" s="250" t="s">
        <v>135</v>
      </c>
      <c r="T480" s="251" t="s">
        <v>136</v>
      </c>
      <c r="U480" s="236">
        <v>0</v>
      </c>
      <c r="V480" s="236">
        <f t="shared" si="20"/>
        <v>0</v>
      </c>
      <c r="W480" s="236"/>
      <c r="X480" s="236" t="s">
        <v>109</v>
      </c>
      <c r="Y480" s="236" t="s">
        <v>110</v>
      </c>
      <c r="Z480" s="237"/>
      <c r="AA480" s="237"/>
      <c r="AB480" s="237"/>
      <c r="AC480" s="237"/>
      <c r="AD480" s="237"/>
      <c r="AE480" s="237"/>
      <c r="AF480" s="237"/>
      <c r="AG480" s="237" t="s">
        <v>111</v>
      </c>
      <c r="AH480" s="237"/>
      <c r="AI480" s="237"/>
      <c r="AJ480" s="237"/>
      <c r="AK480" s="237"/>
      <c r="AL480" s="237"/>
      <c r="AM480" s="237"/>
      <c r="AN480" s="237"/>
      <c r="AO480" s="237"/>
      <c r="AP480" s="237"/>
      <c r="AQ480" s="237"/>
      <c r="AR480" s="237"/>
      <c r="AS480" s="237"/>
      <c r="AT480" s="237"/>
      <c r="AU480" s="237"/>
      <c r="AV480" s="237"/>
      <c r="AW480" s="237"/>
      <c r="AX480" s="237"/>
      <c r="AY480" s="237"/>
      <c r="AZ480" s="237"/>
      <c r="BA480" s="237"/>
      <c r="BB480" s="237"/>
      <c r="BC480" s="237"/>
      <c r="BD480" s="237"/>
      <c r="BE480" s="237"/>
      <c r="BF480" s="237"/>
      <c r="BG480" s="237"/>
      <c r="BH480" s="237"/>
    </row>
    <row r="481" spans="1:60" outlineLevel="1" x14ac:dyDescent="0.35">
      <c r="A481" s="244">
        <v>179</v>
      </c>
      <c r="B481" s="245" t="s">
        <v>230</v>
      </c>
      <c r="C481" s="246" t="s">
        <v>1018</v>
      </c>
      <c r="D481" s="247" t="s">
        <v>165</v>
      </c>
      <c r="E481" s="248">
        <v>2</v>
      </c>
      <c r="F481" s="249"/>
      <c r="G481" s="250">
        <f t="shared" si="14"/>
        <v>0</v>
      </c>
      <c r="H481" s="249">
        <v>0</v>
      </c>
      <c r="I481" s="250">
        <f t="shared" si="15"/>
        <v>0</v>
      </c>
      <c r="J481" s="249">
        <v>2000</v>
      </c>
      <c r="K481" s="250">
        <f t="shared" si="16"/>
        <v>4000</v>
      </c>
      <c r="L481" s="250">
        <v>21</v>
      </c>
      <c r="M481" s="250">
        <f t="shared" si="17"/>
        <v>0</v>
      </c>
      <c r="N481" s="248">
        <v>0</v>
      </c>
      <c r="O481" s="248">
        <f t="shared" si="18"/>
        <v>0</v>
      </c>
      <c r="P481" s="248">
        <v>0</v>
      </c>
      <c r="Q481" s="248">
        <f t="shared" si="19"/>
        <v>0</v>
      </c>
      <c r="R481" s="250"/>
      <c r="S481" s="250" t="s">
        <v>135</v>
      </c>
      <c r="T481" s="251" t="s">
        <v>136</v>
      </c>
      <c r="U481" s="236">
        <v>0</v>
      </c>
      <c r="V481" s="236">
        <f t="shared" si="20"/>
        <v>0</v>
      </c>
      <c r="W481" s="236"/>
      <c r="X481" s="236" t="s">
        <v>109</v>
      </c>
      <c r="Y481" s="236" t="s">
        <v>110</v>
      </c>
      <c r="Z481" s="237"/>
      <c r="AA481" s="237"/>
      <c r="AB481" s="237"/>
      <c r="AC481" s="237"/>
      <c r="AD481" s="237"/>
      <c r="AE481" s="237"/>
      <c r="AF481" s="237"/>
      <c r="AG481" s="237" t="s">
        <v>111</v>
      </c>
      <c r="AH481" s="237"/>
      <c r="AI481" s="237"/>
      <c r="AJ481" s="237"/>
      <c r="AK481" s="237"/>
      <c r="AL481" s="237"/>
      <c r="AM481" s="237"/>
      <c r="AN481" s="237"/>
      <c r="AO481" s="237"/>
      <c r="AP481" s="237"/>
      <c r="AQ481" s="237"/>
      <c r="AR481" s="237"/>
      <c r="AS481" s="237"/>
      <c r="AT481" s="237"/>
      <c r="AU481" s="237"/>
      <c r="AV481" s="237"/>
      <c r="AW481" s="237"/>
      <c r="AX481" s="237"/>
      <c r="AY481" s="237"/>
      <c r="AZ481" s="237"/>
      <c r="BA481" s="237"/>
      <c r="BB481" s="237"/>
      <c r="BC481" s="237"/>
      <c r="BD481" s="237"/>
      <c r="BE481" s="237"/>
      <c r="BF481" s="237"/>
      <c r="BG481" s="237"/>
      <c r="BH481" s="237"/>
    </row>
    <row r="482" spans="1:60" outlineLevel="1" x14ac:dyDescent="0.35">
      <c r="A482" s="244">
        <v>180</v>
      </c>
      <c r="B482" s="245" t="s">
        <v>231</v>
      </c>
      <c r="C482" s="246" t="s">
        <v>616</v>
      </c>
      <c r="D482" s="247" t="s">
        <v>165</v>
      </c>
      <c r="E482" s="248">
        <v>13</v>
      </c>
      <c r="F482" s="249"/>
      <c r="G482" s="250">
        <f t="shared" si="14"/>
        <v>0</v>
      </c>
      <c r="H482" s="249">
        <v>0</v>
      </c>
      <c r="I482" s="250">
        <f t="shared" si="15"/>
        <v>0</v>
      </c>
      <c r="J482" s="249">
        <v>2000</v>
      </c>
      <c r="K482" s="250">
        <f t="shared" si="16"/>
        <v>26000</v>
      </c>
      <c r="L482" s="250">
        <v>21</v>
      </c>
      <c r="M482" s="250">
        <f t="shared" si="17"/>
        <v>0</v>
      </c>
      <c r="N482" s="248">
        <v>0</v>
      </c>
      <c r="O482" s="248">
        <f t="shared" si="18"/>
        <v>0</v>
      </c>
      <c r="P482" s="248">
        <v>0</v>
      </c>
      <c r="Q482" s="248">
        <f t="shared" si="19"/>
        <v>0</v>
      </c>
      <c r="R482" s="250"/>
      <c r="S482" s="250" t="s">
        <v>135</v>
      </c>
      <c r="T482" s="251" t="s">
        <v>136</v>
      </c>
      <c r="U482" s="236">
        <v>0</v>
      </c>
      <c r="V482" s="236">
        <f t="shared" si="20"/>
        <v>0</v>
      </c>
      <c r="W482" s="236"/>
      <c r="X482" s="236" t="s">
        <v>109</v>
      </c>
      <c r="Y482" s="236" t="s">
        <v>110</v>
      </c>
      <c r="Z482" s="237"/>
      <c r="AA482" s="237"/>
      <c r="AB482" s="237"/>
      <c r="AC482" s="237"/>
      <c r="AD482" s="237"/>
      <c r="AE482" s="237"/>
      <c r="AF482" s="237"/>
      <c r="AG482" s="237" t="s">
        <v>111</v>
      </c>
      <c r="AH482" s="237"/>
      <c r="AI482" s="237"/>
      <c r="AJ482" s="237"/>
      <c r="AK482" s="237"/>
      <c r="AL482" s="237"/>
      <c r="AM482" s="237"/>
      <c r="AN482" s="237"/>
      <c r="AO482" s="237"/>
      <c r="AP482" s="237"/>
      <c r="AQ482" s="237"/>
      <c r="AR482" s="237"/>
      <c r="AS482" s="237"/>
      <c r="AT482" s="237"/>
      <c r="AU482" s="237"/>
      <c r="AV482" s="237"/>
      <c r="AW482" s="237"/>
      <c r="AX482" s="237"/>
      <c r="AY482" s="237"/>
      <c r="AZ482" s="237"/>
      <c r="BA482" s="237"/>
      <c r="BB482" s="237"/>
      <c r="BC482" s="237"/>
      <c r="BD482" s="237"/>
      <c r="BE482" s="237"/>
      <c r="BF482" s="237"/>
      <c r="BG482" s="237"/>
      <c r="BH482" s="237"/>
    </row>
    <row r="483" spans="1:60" outlineLevel="1" x14ac:dyDescent="0.35">
      <c r="A483" s="244">
        <v>181</v>
      </c>
      <c r="B483" s="245" t="s">
        <v>232</v>
      </c>
      <c r="C483" s="246" t="s">
        <v>1019</v>
      </c>
      <c r="D483" s="247" t="s">
        <v>165</v>
      </c>
      <c r="E483" s="248">
        <v>13</v>
      </c>
      <c r="F483" s="249"/>
      <c r="G483" s="250">
        <f t="shared" si="14"/>
        <v>0</v>
      </c>
      <c r="H483" s="249">
        <v>0</v>
      </c>
      <c r="I483" s="250">
        <f t="shared" si="15"/>
        <v>0</v>
      </c>
      <c r="J483" s="249">
        <v>1000</v>
      </c>
      <c r="K483" s="250">
        <f t="shared" si="16"/>
        <v>13000</v>
      </c>
      <c r="L483" s="250">
        <v>21</v>
      </c>
      <c r="M483" s="250">
        <f t="shared" si="17"/>
        <v>0</v>
      </c>
      <c r="N483" s="248">
        <v>0</v>
      </c>
      <c r="O483" s="248">
        <f t="shared" si="18"/>
        <v>0</v>
      </c>
      <c r="P483" s="248">
        <v>0</v>
      </c>
      <c r="Q483" s="248">
        <f t="shared" si="19"/>
        <v>0</v>
      </c>
      <c r="R483" s="250"/>
      <c r="S483" s="250" t="s">
        <v>135</v>
      </c>
      <c r="T483" s="251" t="s">
        <v>136</v>
      </c>
      <c r="U483" s="236">
        <v>0</v>
      </c>
      <c r="V483" s="236">
        <f t="shared" si="20"/>
        <v>0</v>
      </c>
      <c r="W483" s="236"/>
      <c r="X483" s="236" t="s">
        <v>109</v>
      </c>
      <c r="Y483" s="236" t="s">
        <v>110</v>
      </c>
      <c r="Z483" s="237"/>
      <c r="AA483" s="237"/>
      <c r="AB483" s="237"/>
      <c r="AC483" s="237"/>
      <c r="AD483" s="237"/>
      <c r="AE483" s="237"/>
      <c r="AF483" s="237"/>
      <c r="AG483" s="237" t="s">
        <v>111</v>
      </c>
      <c r="AH483" s="237"/>
      <c r="AI483" s="237"/>
      <c r="AJ483" s="237"/>
      <c r="AK483" s="237"/>
      <c r="AL483" s="237"/>
      <c r="AM483" s="237"/>
      <c r="AN483" s="237"/>
      <c r="AO483" s="237"/>
      <c r="AP483" s="237"/>
      <c r="AQ483" s="237"/>
      <c r="AR483" s="237"/>
      <c r="AS483" s="237"/>
      <c r="AT483" s="237"/>
      <c r="AU483" s="237"/>
      <c r="AV483" s="237"/>
      <c r="AW483" s="237"/>
      <c r="AX483" s="237"/>
      <c r="AY483" s="237"/>
      <c r="AZ483" s="237"/>
      <c r="BA483" s="237"/>
      <c r="BB483" s="237"/>
      <c r="BC483" s="237"/>
      <c r="BD483" s="237"/>
      <c r="BE483" s="237"/>
      <c r="BF483" s="237"/>
      <c r="BG483" s="237"/>
      <c r="BH483" s="237"/>
    </row>
    <row r="484" spans="1:60" outlineLevel="1" x14ac:dyDescent="0.35">
      <c r="A484" s="244">
        <v>182</v>
      </c>
      <c r="B484" s="245" t="s">
        <v>233</v>
      </c>
      <c r="C484" s="246" t="s">
        <v>1020</v>
      </c>
      <c r="D484" s="247" t="s">
        <v>165</v>
      </c>
      <c r="E484" s="248">
        <v>1</v>
      </c>
      <c r="F484" s="249"/>
      <c r="G484" s="250">
        <f t="shared" si="14"/>
        <v>0</v>
      </c>
      <c r="H484" s="249">
        <v>0</v>
      </c>
      <c r="I484" s="250">
        <f t="shared" si="15"/>
        <v>0</v>
      </c>
      <c r="J484" s="249">
        <v>1500</v>
      </c>
      <c r="K484" s="250">
        <f t="shared" si="16"/>
        <v>1500</v>
      </c>
      <c r="L484" s="250">
        <v>21</v>
      </c>
      <c r="M484" s="250">
        <f t="shared" si="17"/>
        <v>0</v>
      </c>
      <c r="N484" s="248">
        <v>0</v>
      </c>
      <c r="O484" s="248">
        <f t="shared" si="18"/>
        <v>0</v>
      </c>
      <c r="P484" s="248">
        <v>0</v>
      </c>
      <c r="Q484" s="248">
        <f t="shared" si="19"/>
        <v>0</v>
      </c>
      <c r="R484" s="250"/>
      <c r="S484" s="250" t="s">
        <v>135</v>
      </c>
      <c r="T484" s="251" t="s">
        <v>136</v>
      </c>
      <c r="U484" s="236">
        <v>0</v>
      </c>
      <c r="V484" s="236">
        <f t="shared" si="20"/>
        <v>0</v>
      </c>
      <c r="W484" s="236"/>
      <c r="X484" s="236" t="s">
        <v>109</v>
      </c>
      <c r="Y484" s="236" t="s">
        <v>110</v>
      </c>
      <c r="Z484" s="237"/>
      <c r="AA484" s="237"/>
      <c r="AB484" s="237"/>
      <c r="AC484" s="237"/>
      <c r="AD484" s="237"/>
      <c r="AE484" s="237"/>
      <c r="AF484" s="237"/>
      <c r="AG484" s="237" t="s">
        <v>111</v>
      </c>
      <c r="AH484" s="237"/>
      <c r="AI484" s="237"/>
      <c r="AJ484" s="237"/>
      <c r="AK484" s="237"/>
      <c r="AL484" s="237"/>
      <c r="AM484" s="237"/>
      <c r="AN484" s="237"/>
      <c r="AO484" s="237"/>
      <c r="AP484" s="237"/>
      <c r="AQ484" s="237"/>
      <c r="AR484" s="237"/>
      <c r="AS484" s="237"/>
      <c r="AT484" s="237"/>
      <c r="AU484" s="237"/>
      <c r="AV484" s="237"/>
      <c r="AW484" s="237"/>
      <c r="AX484" s="237"/>
      <c r="AY484" s="237"/>
      <c r="AZ484" s="237"/>
      <c r="BA484" s="237"/>
      <c r="BB484" s="237"/>
      <c r="BC484" s="237"/>
      <c r="BD484" s="237"/>
      <c r="BE484" s="237"/>
      <c r="BF484" s="237"/>
      <c r="BG484" s="237"/>
      <c r="BH484" s="237"/>
    </row>
    <row r="485" spans="1:60" outlineLevel="1" x14ac:dyDescent="0.35">
      <c r="A485" s="244">
        <v>183</v>
      </c>
      <c r="B485" s="245" t="s">
        <v>234</v>
      </c>
      <c r="C485" s="246" t="s">
        <v>1021</v>
      </c>
      <c r="D485" s="247" t="s">
        <v>165</v>
      </c>
      <c r="E485" s="248">
        <v>1</v>
      </c>
      <c r="F485" s="249"/>
      <c r="G485" s="250">
        <f t="shared" si="14"/>
        <v>0</v>
      </c>
      <c r="H485" s="249">
        <v>0</v>
      </c>
      <c r="I485" s="250">
        <f t="shared" si="15"/>
        <v>0</v>
      </c>
      <c r="J485" s="249">
        <v>20000</v>
      </c>
      <c r="K485" s="250">
        <f t="shared" si="16"/>
        <v>20000</v>
      </c>
      <c r="L485" s="250">
        <v>21</v>
      </c>
      <c r="M485" s="250">
        <f t="shared" si="17"/>
        <v>0</v>
      </c>
      <c r="N485" s="248">
        <v>0</v>
      </c>
      <c r="O485" s="248">
        <f t="shared" si="18"/>
        <v>0</v>
      </c>
      <c r="P485" s="248">
        <v>0</v>
      </c>
      <c r="Q485" s="248">
        <f t="shared" si="19"/>
        <v>0</v>
      </c>
      <c r="R485" s="250"/>
      <c r="S485" s="250" t="s">
        <v>135</v>
      </c>
      <c r="T485" s="251" t="s">
        <v>136</v>
      </c>
      <c r="U485" s="236">
        <v>0</v>
      </c>
      <c r="V485" s="236">
        <f t="shared" si="20"/>
        <v>0</v>
      </c>
      <c r="W485" s="236"/>
      <c r="X485" s="236" t="s">
        <v>109</v>
      </c>
      <c r="Y485" s="236" t="s">
        <v>110</v>
      </c>
      <c r="Z485" s="237"/>
      <c r="AA485" s="237"/>
      <c r="AB485" s="237"/>
      <c r="AC485" s="237"/>
      <c r="AD485" s="237"/>
      <c r="AE485" s="237"/>
      <c r="AF485" s="237"/>
      <c r="AG485" s="237" t="s">
        <v>111</v>
      </c>
      <c r="AH485" s="237"/>
      <c r="AI485" s="237"/>
      <c r="AJ485" s="237"/>
      <c r="AK485" s="237"/>
      <c r="AL485" s="237"/>
      <c r="AM485" s="237"/>
      <c r="AN485" s="237"/>
      <c r="AO485" s="237"/>
      <c r="AP485" s="237"/>
      <c r="AQ485" s="237"/>
      <c r="AR485" s="237"/>
      <c r="AS485" s="237"/>
      <c r="AT485" s="237"/>
      <c r="AU485" s="237"/>
      <c r="AV485" s="237"/>
      <c r="AW485" s="237"/>
      <c r="AX485" s="237"/>
      <c r="AY485" s="237"/>
      <c r="AZ485" s="237"/>
      <c r="BA485" s="237"/>
      <c r="BB485" s="237"/>
      <c r="BC485" s="237"/>
      <c r="BD485" s="237"/>
      <c r="BE485" s="237"/>
      <c r="BF485" s="237"/>
      <c r="BG485" s="237"/>
      <c r="BH485" s="237"/>
    </row>
    <row r="486" spans="1:60" ht="13.15" x14ac:dyDescent="0.35">
      <c r="A486" s="252" t="s">
        <v>104</v>
      </c>
      <c r="B486" s="221" t="s">
        <v>57</v>
      </c>
      <c r="C486" s="222" t="s">
        <v>58</v>
      </c>
      <c r="D486" s="223"/>
      <c r="E486" s="224"/>
      <c r="F486" s="408"/>
      <c r="G486" s="225">
        <f>SUMIF(AG487:AG504,"&lt;&gt;NOR",G487:G504)</f>
        <v>0</v>
      </c>
      <c r="H486" s="225"/>
      <c r="I486" s="225">
        <f>SUM(I487:I504)</f>
        <v>0</v>
      </c>
      <c r="J486" s="225"/>
      <c r="K486" s="225">
        <f>SUM(K487:K504)</f>
        <v>274000</v>
      </c>
      <c r="L486" s="225"/>
      <c r="M486" s="225">
        <f>SUM(M487:M504)</f>
        <v>0</v>
      </c>
      <c r="N486" s="224"/>
      <c r="O486" s="224">
        <f>SUM(O487:O504)</f>
        <v>0</v>
      </c>
      <c r="P486" s="224"/>
      <c r="Q486" s="224">
        <f>SUM(Q487:Q504)</f>
        <v>0</v>
      </c>
      <c r="R486" s="225"/>
      <c r="S486" s="225"/>
      <c r="T486" s="226"/>
      <c r="U486" s="227"/>
      <c r="V486" s="227">
        <f>SUM(V487:V504)</f>
        <v>0</v>
      </c>
      <c r="W486" s="227"/>
      <c r="X486" s="227"/>
      <c r="Y486" s="227"/>
      <c r="AG486" t="s">
        <v>105</v>
      </c>
    </row>
    <row r="487" spans="1:60" outlineLevel="1" x14ac:dyDescent="0.35">
      <c r="A487" s="244">
        <v>184</v>
      </c>
      <c r="B487" s="245" t="s">
        <v>703</v>
      </c>
      <c r="C487" s="246" t="s">
        <v>1022</v>
      </c>
      <c r="D487" s="247" t="s">
        <v>165</v>
      </c>
      <c r="E487" s="248">
        <v>1</v>
      </c>
      <c r="F487" s="249"/>
      <c r="G487" s="250">
        <f t="shared" ref="G487:G504" si="21">ROUND(E487*F487,2)</f>
        <v>0</v>
      </c>
      <c r="H487" s="249">
        <v>0</v>
      </c>
      <c r="I487" s="250">
        <f t="shared" ref="I487:I504" si="22">ROUND(E487*H487,2)</f>
        <v>0</v>
      </c>
      <c r="J487" s="249">
        <v>13000</v>
      </c>
      <c r="K487" s="250">
        <f t="shared" ref="K487:K504" si="23">ROUND(E487*J487,2)</f>
        <v>13000</v>
      </c>
      <c r="L487" s="250">
        <v>21</v>
      </c>
      <c r="M487" s="250">
        <f t="shared" ref="M487:M504" si="24">G487*(1+L487/100)</f>
        <v>0</v>
      </c>
      <c r="N487" s="248">
        <v>0</v>
      </c>
      <c r="O487" s="248">
        <f t="shared" ref="O487:O504" si="25">ROUND(E487*N487,2)</f>
        <v>0</v>
      </c>
      <c r="P487" s="248">
        <v>0</v>
      </c>
      <c r="Q487" s="248">
        <f t="shared" ref="Q487:Q504" si="26">ROUND(E487*P487,2)</f>
        <v>0</v>
      </c>
      <c r="R487" s="250"/>
      <c r="S487" s="250" t="s">
        <v>135</v>
      </c>
      <c r="T487" s="251" t="s">
        <v>136</v>
      </c>
      <c r="U487" s="236">
        <v>0</v>
      </c>
      <c r="V487" s="236">
        <f t="shared" ref="V487:V504" si="27">ROUND(E487*U487,2)</f>
        <v>0</v>
      </c>
      <c r="W487" s="236"/>
      <c r="X487" s="236" t="s">
        <v>109</v>
      </c>
      <c r="Y487" s="236" t="s">
        <v>110</v>
      </c>
      <c r="Z487" s="237"/>
      <c r="AA487" s="237"/>
      <c r="AB487" s="237"/>
      <c r="AC487" s="237"/>
      <c r="AD487" s="237"/>
      <c r="AE487" s="237"/>
      <c r="AF487" s="237"/>
      <c r="AG487" s="237" t="s">
        <v>111</v>
      </c>
      <c r="AH487" s="237"/>
      <c r="AI487" s="237"/>
      <c r="AJ487" s="237"/>
      <c r="AK487" s="237"/>
      <c r="AL487" s="237"/>
      <c r="AM487" s="237"/>
      <c r="AN487" s="237"/>
      <c r="AO487" s="237"/>
      <c r="AP487" s="237"/>
      <c r="AQ487" s="237"/>
      <c r="AR487" s="237"/>
      <c r="AS487" s="237"/>
      <c r="AT487" s="237"/>
      <c r="AU487" s="237"/>
      <c r="AV487" s="237"/>
      <c r="AW487" s="237"/>
      <c r="AX487" s="237"/>
      <c r="AY487" s="237"/>
      <c r="AZ487" s="237"/>
      <c r="BA487" s="237"/>
      <c r="BB487" s="237"/>
      <c r="BC487" s="237"/>
      <c r="BD487" s="237"/>
      <c r="BE487" s="237"/>
      <c r="BF487" s="237"/>
      <c r="BG487" s="237"/>
      <c r="BH487" s="237"/>
    </row>
    <row r="488" spans="1:60" outlineLevel="1" x14ac:dyDescent="0.35">
      <c r="A488" s="244">
        <v>185</v>
      </c>
      <c r="B488" s="245" t="s">
        <v>704</v>
      </c>
      <c r="C488" s="246" t="s">
        <v>1023</v>
      </c>
      <c r="D488" s="247" t="s">
        <v>165</v>
      </c>
      <c r="E488" s="248">
        <v>1</v>
      </c>
      <c r="F488" s="249"/>
      <c r="G488" s="250">
        <f t="shared" si="21"/>
        <v>0</v>
      </c>
      <c r="H488" s="249">
        <v>0</v>
      </c>
      <c r="I488" s="250">
        <f t="shared" si="22"/>
        <v>0</v>
      </c>
      <c r="J488" s="249">
        <v>13000</v>
      </c>
      <c r="K488" s="250">
        <f t="shared" si="23"/>
        <v>13000</v>
      </c>
      <c r="L488" s="250">
        <v>21</v>
      </c>
      <c r="M488" s="250">
        <f t="shared" si="24"/>
        <v>0</v>
      </c>
      <c r="N488" s="248">
        <v>0</v>
      </c>
      <c r="O488" s="248">
        <f t="shared" si="25"/>
        <v>0</v>
      </c>
      <c r="P488" s="248">
        <v>0</v>
      </c>
      <c r="Q488" s="248">
        <f t="shared" si="26"/>
        <v>0</v>
      </c>
      <c r="R488" s="250"/>
      <c r="S488" s="250" t="s">
        <v>135</v>
      </c>
      <c r="T488" s="251" t="s">
        <v>136</v>
      </c>
      <c r="U488" s="236">
        <v>0</v>
      </c>
      <c r="V488" s="236">
        <f t="shared" si="27"/>
        <v>0</v>
      </c>
      <c r="W488" s="236"/>
      <c r="X488" s="236" t="s">
        <v>109</v>
      </c>
      <c r="Y488" s="236" t="s">
        <v>110</v>
      </c>
      <c r="Z488" s="237"/>
      <c r="AA488" s="237"/>
      <c r="AB488" s="237"/>
      <c r="AC488" s="237"/>
      <c r="AD488" s="237"/>
      <c r="AE488" s="237"/>
      <c r="AF488" s="237"/>
      <c r="AG488" s="237" t="s">
        <v>111</v>
      </c>
      <c r="AH488" s="237"/>
      <c r="AI488" s="237"/>
      <c r="AJ488" s="237"/>
      <c r="AK488" s="237"/>
      <c r="AL488" s="237"/>
      <c r="AM488" s="237"/>
      <c r="AN488" s="237"/>
      <c r="AO488" s="237"/>
      <c r="AP488" s="237"/>
      <c r="AQ488" s="237"/>
      <c r="AR488" s="237"/>
      <c r="AS488" s="237"/>
      <c r="AT488" s="237"/>
      <c r="AU488" s="237"/>
      <c r="AV488" s="237"/>
      <c r="AW488" s="237"/>
      <c r="AX488" s="237"/>
      <c r="AY488" s="237"/>
      <c r="AZ488" s="237"/>
      <c r="BA488" s="237"/>
      <c r="BB488" s="237"/>
      <c r="BC488" s="237"/>
      <c r="BD488" s="237"/>
      <c r="BE488" s="237"/>
      <c r="BF488" s="237"/>
      <c r="BG488" s="237"/>
      <c r="BH488" s="237"/>
    </row>
    <row r="489" spans="1:60" outlineLevel="1" x14ac:dyDescent="0.35">
      <c r="A489" s="244">
        <v>186</v>
      </c>
      <c r="B489" s="245" t="s">
        <v>1024</v>
      </c>
      <c r="C489" s="246" t="s">
        <v>1025</v>
      </c>
      <c r="D489" s="247" t="s">
        <v>165</v>
      </c>
      <c r="E489" s="248">
        <v>1</v>
      </c>
      <c r="F489" s="249"/>
      <c r="G489" s="250">
        <f t="shared" si="21"/>
        <v>0</v>
      </c>
      <c r="H489" s="249">
        <v>0</v>
      </c>
      <c r="I489" s="250">
        <f t="shared" si="22"/>
        <v>0</v>
      </c>
      <c r="J489" s="249">
        <v>7000</v>
      </c>
      <c r="K489" s="250">
        <f t="shared" si="23"/>
        <v>7000</v>
      </c>
      <c r="L489" s="250">
        <v>21</v>
      </c>
      <c r="M489" s="250">
        <f t="shared" si="24"/>
        <v>0</v>
      </c>
      <c r="N489" s="248">
        <v>0</v>
      </c>
      <c r="O489" s="248">
        <f t="shared" si="25"/>
        <v>0</v>
      </c>
      <c r="P489" s="248">
        <v>0</v>
      </c>
      <c r="Q489" s="248">
        <f t="shared" si="26"/>
        <v>0</v>
      </c>
      <c r="R489" s="250"/>
      <c r="S489" s="250" t="s">
        <v>135</v>
      </c>
      <c r="T489" s="251" t="s">
        <v>136</v>
      </c>
      <c r="U489" s="236">
        <v>0</v>
      </c>
      <c r="V489" s="236">
        <f t="shared" si="27"/>
        <v>0</v>
      </c>
      <c r="W489" s="236"/>
      <c r="X489" s="236" t="s">
        <v>109</v>
      </c>
      <c r="Y489" s="236" t="s">
        <v>110</v>
      </c>
      <c r="Z489" s="237"/>
      <c r="AA489" s="237"/>
      <c r="AB489" s="237"/>
      <c r="AC489" s="237"/>
      <c r="AD489" s="237"/>
      <c r="AE489" s="237"/>
      <c r="AF489" s="237"/>
      <c r="AG489" s="237" t="s">
        <v>111</v>
      </c>
      <c r="AH489" s="237"/>
      <c r="AI489" s="237"/>
      <c r="AJ489" s="237"/>
      <c r="AK489" s="237"/>
      <c r="AL489" s="237"/>
      <c r="AM489" s="237"/>
      <c r="AN489" s="237"/>
      <c r="AO489" s="237"/>
      <c r="AP489" s="237"/>
      <c r="AQ489" s="237"/>
      <c r="AR489" s="237"/>
      <c r="AS489" s="237"/>
      <c r="AT489" s="237"/>
      <c r="AU489" s="237"/>
      <c r="AV489" s="237"/>
      <c r="AW489" s="237"/>
      <c r="AX489" s="237"/>
      <c r="AY489" s="237"/>
      <c r="AZ489" s="237"/>
      <c r="BA489" s="237"/>
      <c r="BB489" s="237"/>
      <c r="BC489" s="237"/>
      <c r="BD489" s="237"/>
      <c r="BE489" s="237"/>
      <c r="BF489" s="237"/>
      <c r="BG489" s="237"/>
      <c r="BH489" s="237"/>
    </row>
    <row r="490" spans="1:60" outlineLevel="1" x14ac:dyDescent="0.35">
      <c r="A490" s="244">
        <v>187</v>
      </c>
      <c r="B490" s="245" t="s">
        <v>1026</v>
      </c>
      <c r="C490" s="246" t="s">
        <v>1027</v>
      </c>
      <c r="D490" s="247" t="s">
        <v>165</v>
      </c>
      <c r="E490" s="248">
        <v>1</v>
      </c>
      <c r="F490" s="249"/>
      <c r="G490" s="250">
        <f t="shared" si="21"/>
        <v>0</v>
      </c>
      <c r="H490" s="249">
        <v>0</v>
      </c>
      <c r="I490" s="250">
        <f t="shared" si="22"/>
        <v>0</v>
      </c>
      <c r="J490" s="249">
        <v>7000</v>
      </c>
      <c r="K490" s="250">
        <f t="shared" si="23"/>
        <v>7000</v>
      </c>
      <c r="L490" s="250">
        <v>21</v>
      </c>
      <c r="M490" s="250">
        <f t="shared" si="24"/>
        <v>0</v>
      </c>
      <c r="N490" s="248">
        <v>0</v>
      </c>
      <c r="O490" s="248">
        <f t="shared" si="25"/>
        <v>0</v>
      </c>
      <c r="P490" s="248">
        <v>0</v>
      </c>
      <c r="Q490" s="248">
        <f t="shared" si="26"/>
        <v>0</v>
      </c>
      <c r="R490" s="250"/>
      <c r="S490" s="250" t="s">
        <v>135</v>
      </c>
      <c r="T490" s="251" t="s">
        <v>136</v>
      </c>
      <c r="U490" s="236">
        <v>0</v>
      </c>
      <c r="V490" s="236">
        <f t="shared" si="27"/>
        <v>0</v>
      </c>
      <c r="W490" s="236"/>
      <c r="X490" s="236" t="s">
        <v>109</v>
      </c>
      <c r="Y490" s="236" t="s">
        <v>110</v>
      </c>
      <c r="Z490" s="237"/>
      <c r="AA490" s="237"/>
      <c r="AB490" s="237"/>
      <c r="AC490" s="237"/>
      <c r="AD490" s="237"/>
      <c r="AE490" s="237"/>
      <c r="AF490" s="237"/>
      <c r="AG490" s="237" t="s">
        <v>111</v>
      </c>
      <c r="AH490" s="237"/>
      <c r="AI490" s="237"/>
      <c r="AJ490" s="237"/>
      <c r="AK490" s="237"/>
      <c r="AL490" s="237"/>
      <c r="AM490" s="237"/>
      <c r="AN490" s="237"/>
      <c r="AO490" s="237"/>
      <c r="AP490" s="237"/>
      <c r="AQ490" s="237"/>
      <c r="AR490" s="237"/>
      <c r="AS490" s="237"/>
      <c r="AT490" s="237"/>
      <c r="AU490" s="237"/>
      <c r="AV490" s="237"/>
      <c r="AW490" s="237"/>
      <c r="AX490" s="237"/>
      <c r="AY490" s="237"/>
      <c r="AZ490" s="237"/>
      <c r="BA490" s="237"/>
      <c r="BB490" s="237"/>
      <c r="BC490" s="237"/>
      <c r="BD490" s="237"/>
      <c r="BE490" s="237"/>
      <c r="BF490" s="237"/>
      <c r="BG490" s="237"/>
      <c r="BH490" s="237"/>
    </row>
    <row r="491" spans="1:60" outlineLevel="1" x14ac:dyDescent="0.35">
      <c r="A491" s="244">
        <v>188</v>
      </c>
      <c r="B491" s="245" t="s">
        <v>1028</v>
      </c>
      <c r="C491" s="246" t="s">
        <v>1029</v>
      </c>
      <c r="D491" s="247" t="s">
        <v>165</v>
      </c>
      <c r="E491" s="248">
        <v>1</v>
      </c>
      <c r="F491" s="249"/>
      <c r="G491" s="250">
        <f t="shared" si="21"/>
        <v>0</v>
      </c>
      <c r="H491" s="249">
        <v>0</v>
      </c>
      <c r="I491" s="250">
        <f t="shared" si="22"/>
        <v>0</v>
      </c>
      <c r="J491" s="249">
        <v>7000</v>
      </c>
      <c r="K491" s="250">
        <f t="shared" si="23"/>
        <v>7000</v>
      </c>
      <c r="L491" s="250">
        <v>21</v>
      </c>
      <c r="M491" s="250">
        <f t="shared" si="24"/>
        <v>0</v>
      </c>
      <c r="N491" s="248">
        <v>0</v>
      </c>
      <c r="O491" s="248">
        <f t="shared" si="25"/>
        <v>0</v>
      </c>
      <c r="P491" s="248">
        <v>0</v>
      </c>
      <c r="Q491" s="248">
        <f t="shared" si="26"/>
        <v>0</v>
      </c>
      <c r="R491" s="250"/>
      <c r="S491" s="250" t="s">
        <v>135</v>
      </c>
      <c r="T491" s="251" t="s">
        <v>136</v>
      </c>
      <c r="U491" s="236">
        <v>0</v>
      </c>
      <c r="V491" s="236">
        <f t="shared" si="27"/>
        <v>0</v>
      </c>
      <c r="W491" s="236"/>
      <c r="X491" s="236" t="s">
        <v>109</v>
      </c>
      <c r="Y491" s="236" t="s">
        <v>110</v>
      </c>
      <c r="Z491" s="237"/>
      <c r="AA491" s="237"/>
      <c r="AB491" s="237"/>
      <c r="AC491" s="237"/>
      <c r="AD491" s="237"/>
      <c r="AE491" s="237"/>
      <c r="AF491" s="237"/>
      <c r="AG491" s="237" t="s">
        <v>111</v>
      </c>
      <c r="AH491" s="237"/>
      <c r="AI491" s="237"/>
      <c r="AJ491" s="237"/>
      <c r="AK491" s="237"/>
      <c r="AL491" s="237"/>
      <c r="AM491" s="237"/>
      <c r="AN491" s="237"/>
      <c r="AO491" s="237"/>
      <c r="AP491" s="237"/>
      <c r="AQ491" s="237"/>
      <c r="AR491" s="237"/>
      <c r="AS491" s="237"/>
      <c r="AT491" s="237"/>
      <c r="AU491" s="237"/>
      <c r="AV491" s="237"/>
      <c r="AW491" s="237"/>
      <c r="AX491" s="237"/>
      <c r="AY491" s="237"/>
      <c r="AZ491" s="237"/>
      <c r="BA491" s="237"/>
      <c r="BB491" s="237"/>
      <c r="BC491" s="237"/>
      <c r="BD491" s="237"/>
      <c r="BE491" s="237"/>
      <c r="BF491" s="237"/>
      <c r="BG491" s="237"/>
      <c r="BH491" s="237"/>
    </row>
    <row r="492" spans="1:60" outlineLevel="1" x14ac:dyDescent="0.35">
      <c r="A492" s="244">
        <v>189</v>
      </c>
      <c r="B492" s="245" t="s">
        <v>1030</v>
      </c>
      <c r="C492" s="246" t="s">
        <v>1031</v>
      </c>
      <c r="D492" s="247" t="s">
        <v>165</v>
      </c>
      <c r="E492" s="248">
        <v>1</v>
      </c>
      <c r="F492" s="249"/>
      <c r="G492" s="250">
        <f t="shared" si="21"/>
        <v>0</v>
      </c>
      <c r="H492" s="249">
        <v>0</v>
      </c>
      <c r="I492" s="250">
        <f t="shared" si="22"/>
        <v>0</v>
      </c>
      <c r="J492" s="249">
        <v>7000</v>
      </c>
      <c r="K492" s="250">
        <f t="shared" si="23"/>
        <v>7000</v>
      </c>
      <c r="L492" s="250">
        <v>21</v>
      </c>
      <c r="M492" s="250">
        <f t="shared" si="24"/>
        <v>0</v>
      </c>
      <c r="N492" s="248">
        <v>0</v>
      </c>
      <c r="O492" s="248">
        <f t="shared" si="25"/>
        <v>0</v>
      </c>
      <c r="P492" s="248">
        <v>0</v>
      </c>
      <c r="Q492" s="248">
        <f t="shared" si="26"/>
        <v>0</v>
      </c>
      <c r="R492" s="250"/>
      <c r="S492" s="250" t="s">
        <v>135</v>
      </c>
      <c r="T492" s="251" t="s">
        <v>136</v>
      </c>
      <c r="U492" s="236">
        <v>0</v>
      </c>
      <c r="V492" s="236">
        <f t="shared" si="27"/>
        <v>0</v>
      </c>
      <c r="W492" s="236"/>
      <c r="X492" s="236" t="s">
        <v>109</v>
      </c>
      <c r="Y492" s="236" t="s">
        <v>110</v>
      </c>
      <c r="Z492" s="237"/>
      <c r="AA492" s="237"/>
      <c r="AB492" s="237"/>
      <c r="AC492" s="237"/>
      <c r="AD492" s="237"/>
      <c r="AE492" s="237"/>
      <c r="AF492" s="237"/>
      <c r="AG492" s="237" t="s">
        <v>111</v>
      </c>
      <c r="AH492" s="237"/>
      <c r="AI492" s="237"/>
      <c r="AJ492" s="237"/>
      <c r="AK492" s="237"/>
      <c r="AL492" s="237"/>
      <c r="AM492" s="237"/>
      <c r="AN492" s="237"/>
      <c r="AO492" s="237"/>
      <c r="AP492" s="237"/>
      <c r="AQ492" s="237"/>
      <c r="AR492" s="237"/>
      <c r="AS492" s="237"/>
      <c r="AT492" s="237"/>
      <c r="AU492" s="237"/>
      <c r="AV492" s="237"/>
      <c r="AW492" s="237"/>
      <c r="AX492" s="237"/>
      <c r="AY492" s="237"/>
      <c r="AZ492" s="237"/>
      <c r="BA492" s="237"/>
      <c r="BB492" s="237"/>
      <c r="BC492" s="237"/>
      <c r="BD492" s="237"/>
      <c r="BE492" s="237"/>
      <c r="BF492" s="237"/>
      <c r="BG492" s="237"/>
      <c r="BH492" s="237"/>
    </row>
    <row r="493" spans="1:60" outlineLevel="1" x14ac:dyDescent="0.35">
      <c r="A493" s="244">
        <v>190</v>
      </c>
      <c r="B493" s="245" t="s">
        <v>1032</v>
      </c>
      <c r="C493" s="246" t="s">
        <v>1033</v>
      </c>
      <c r="D493" s="247" t="s">
        <v>165</v>
      </c>
      <c r="E493" s="248">
        <v>1</v>
      </c>
      <c r="F493" s="249"/>
      <c r="G493" s="250">
        <f t="shared" si="21"/>
        <v>0</v>
      </c>
      <c r="H493" s="249">
        <v>0</v>
      </c>
      <c r="I493" s="250">
        <f t="shared" si="22"/>
        <v>0</v>
      </c>
      <c r="J493" s="249">
        <v>13000</v>
      </c>
      <c r="K493" s="250">
        <f t="shared" si="23"/>
        <v>13000</v>
      </c>
      <c r="L493" s="250">
        <v>21</v>
      </c>
      <c r="M493" s="250">
        <f t="shared" si="24"/>
        <v>0</v>
      </c>
      <c r="N493" s="248">
        <v>0</v>
      </c>
      <c r="O493" s="248">
        <f t="shared" si="25"/>
        <v>0</v>
      </c>
      <c r="P493" s="248">
        <v>0</v>
      </c>
      <c r="Q493" s="248">
        <f t="shared" si="26"/>
        <v>0</v>
      </c>
      <c r="R493" s="250"/>
      <c r="S493" s="250" t="s">
        <v>135</v>
      </c>
      <c r="T493" s="251" t="s">
        <v>136</v>
      </c>
      <c r="U493" s="236">
        <v>0</v>
      </c>
      <c r="V493" s="236">
        <f t="shared" si="27"/>
        <v>0</v>
      </c>
      <c r="W493" s="236"/>
      <c r="X493" s="236" t="s">
        <v>109</v>
      </c>
      <c r="Y493" s="236" t="s">
        <v>110</v>
      </c>
      <c r="Z493" s="237"/>
      <c r="AA493" s="237"/>
      <c r="AB493" s="237"/>
      <c r="AC493" s="237"/>
      <c r="AD493" s="237"/>
      <c r="AE493" s="237"/>
      <c r="AF493" s="237"/>
      <c r="AG493" s="237" t="s">
        <v>111</v>
      </c>
      <c r="AH493" s="237"/>
      <c r="AI493" s="237"/>
      <c r="AJ493" s="237"/>
      <c r="AK493" s="237"/>
      <c r="AL493" s="237"/>
      <c r="AM493" s="237"/>
      <c r="AN493" s="237"/>
      <c r="AO493" s="237"/>
      <c r="AP493" s="237"/>
      <c r="AQ493" s="237"/>
      <c r="AR493" s="237"/>
      <c r="AS493" s="237"/>
      <c r="AT493" s="237"/>
      <c r="AU493" s="237"/>
      <c r="AV493" s="237"/>
      <c r="AW493" s="237"/>
      <c r="AX493" s="237"/>
      <c r="AY493" s="237"/>
      <c r="AZ493" s="237"/>
      <c r="BA493" s="237"/>
      <c r="BB493" s="237"/>
      <c r="BC493" s="237"/>
      <c r="BD493" s="237"/>
      <c r="BE493" s="237"/>
      <c r="BF493" s="237"/>
      <c r="BG493" s="237"/>
      <c r="BH493" s="237"/>
    </row>
    <row r="494" spans="1:60" outlineLevel="1" x14ac:dyDescent="0.35">
      <c r="A494" s="244">
        <v>191</v>
      </c>
      <c r="B494" s="245" t="s">
        <v>1034</v>
      </c>
      <c r="C494" s="246" t="s">
        <v>1035</v>
      </c>
      <c r="D494" s="247" t="s">
        <v>165</v>
      </c>
      <c r="E494" s="248">
        <v>1</v>
      </c>
      <c r="F494" s="249"/>
      <c r="G494" s="250">
        <f t="shared" si="21"/>
        <v>0</v>
      </c>
      <c r="H494" s="249">
        <v>0</v>
      </c>
      <c r="I494" s="250">
        <f t="shared" si="22"/>
        <v>0</v>
      </c>
      <c r="J494" s="249">
        <v>22000</v>
      </c>
      <c r="K494" s="250">
        <f t="shared" si="23"/>
        <v>22000</v>
      </c>
      <c r="L494" s="250">
        <v>21</v>
      </c>
      <c r="M494" s="250">
        <f t="shared" si="24"/>
        <v>0</v>
      </c>
      <c r="N494" s="248">
        <v>0</v>
      </c>
      <c r="O494" s="248">
        <f t="shared" si="25"/>
        <v>0</v>
      </c>
      <c r="P494" s="248">
        <v>0</v>
      </c>
      <c r="Q494" s="248">
        <f t="shared" si="26"/>
        <v>0</v>
      </c>
      <c r="R494" s="250"/>
      <c r="S494" s="250" t="s">
        <v>135</v>
      </c>
      <c r="T494" s="251" t="s">
        <v>136</v>
      </c>
      <c r="U494" s="236">
        <v>0</v>
      </c>
      <c r="V494" s="236">
        <f t="shared" si="27"/>
        <v>0</v>
      </c>
      <c r="W494" s="236"/>
      <c r="X494" s="236" t="s">
        <v>109</v>
      </c>
      <c r="Y494" s="236" t="s">
        <v>110</v>
      </c>
      <c r="Z494" s="237"/>
      <c r="AA494" s="237"/>
      <c r="AB494" s="237"/>
      <c r="AC494" s="237"/>
      <c r="AD494" s="237"/>
      <c r="AE494" s="237"/>
      <c r="AF494" s="237"/>
      <c r="AG494" s="237" t="s">
        <v>111</v>
      </c>
      <c r="AH494" s="237"/>
      <c r="AI494" s="237"/>
      <c r="AJ494" s="237"/>
      <c r="AK494" s="237"/>
      <c r="AL494" s="237"/>
      <c r="AM494" s="237"/>
      <c r="AN494" s="237"/>
      <c r="AO494" s="237"/>
      <c r="AP494" s="237"/>
      <c r="AQ494" s="237"/>
      <c r="AR494" s="237"/>
      <c r="AS494" s="237"/>
      <c r="AT494" s="237"/>
      <c r="AU494" s="237"/>
      <c r="AV494" s="237"/>
      <c r="AW494" s="237"/>
      <c r="AX494" s="237"/>
      <c r="AY494" s="237"/>
      <c r="AZ494" s="237"/>
      <c r="BA494" s="237"/>
      <c r="BB494" s="237"/>
      <c r="BC494" s="237"/>
      <c r="BD494" s="237"/>
      <c r="BE494" s="237"/>
      <c r="BF494" s="237"/>
      <c r="BG494" s="237"/>
      <c r="BH494" s="237"/>
    </row>
    <row r="495" spans="1:60" outlineLevel="1" x14ac:dyDescent="0.35">
      <c r="A495" s="244">
        <v>192</v>
      </c>
      <c r="B495" s="245" t="s">
        <v>1036</v>
      </c>
      <c r="C495" s="246" t="s">
        <v>1037</v>
      </c>
      <c r="D495" s="247" t="s">
        <v>165</v>
      </c>
      <c r="E495" s="248">
        <v>1</v>
      </c>
      <c r="F495" s="249"/>
      <c r="G495" s="250">
        <f t="shared" si="21"/>
        <v>0</v>
      </c>
      <c r="H495" s="249">
        <v>0</v>
      </c>
      <c r="I495" s="250">
        <f t="shared" si="22"/>
        <v>0</v>
      </c>
      <c r="J495" s="249">
        <v>25000</v>
      </c>
      <c r="K495" s="250">
        <f t="shared" si="23"/>
        <v>25000</v>
      </c>
      <c r="L495" s="250">
        <v>21</v>
      </c>
      <c r="M495" s="250">
        <f t="shared" si="24"/>
        <v>0</v>
      </c>
      <c r="N495" s="248">
        <v>0</v>
      </c>
      <c r="O495" s="248">
        <f t="shared" si="25"/>
        <v>0</v>
      </c>
      <c r="P495" s="248">
        <v>0</v>
      </c>
      <c r="Q495" s="248">
        <f t="shared" si="26"/>
        <v>0</v>
      </c>
      <c r="R495" s="250"/>
      <c r="S495" s="250" t="s">
        <v>135</v>
      </c>
      <c r="T495" s="251" t="s">
        <v>136</v>
      </c>
      <c r="U495" s="236">
        <v>0</v>
      </c>
      <c r="V495" s="236">
        <f t="shared" si="27"/>
        <v>0</v>
      </c>
      <c r="W495" s="236"/>
      <c r="X495" s="236" t="s">
        <v>109</v>
      </c>
      <c r="Y495" s="236" t="s">
        <v>110</v>
      </c>
      <c r="Z495" s="237"/>
      <c r="AA495" s="237"/>
      <c r="AB495" s="237"/>
      <c r="AC495" s="237"/>
      <c r="AD495" s="237"/>
      <c r="AE495" s="237"/>
      <c r="AF495" s="237"/>
      <c r="AG495" s="237" t="s">
        <v>111</v>
      </c>
      <c r="AH495" s="237"/>
      <c r="AI495" s="237"/>
      <c r="AJ495" s="237"/>
      <c r="AK495" s="237"/>
      <c r="AL495" s="237"/>
      <c r="AM495" s="237"/>
      <c r="AN495" s="237"/>
      <c r="AO495" s="237"/>
      <c r="AP495" s="237"/>
      <c r="AQ495" s="237"/>
      <c r="AR495" s="237"/>
      <c r="AS495" s="237"/>
      <c r="AT495" s="237"/>
      <c r="AU495" s="237"/>
      <c r="AV495" s="237"/>
      <c r="AW495" s="237"/>
      <c r="AX495" s="237"/>
      <c r="AY495" s="237"/>
      <c r="AZ495" s="237"/>
      <c r="BA495" s="237"/>
      <c r="BB495" s="237"/>
      <c r="BC495" s="237"/>
      <c r="BD495" s="237"/>
      <c r="BE495" s="237"/>
      <c r="BF495" s="237"/>
      <c r="BG495" s="237"/>
      <c r="BH495" s="237"/>
    </row>
    <row r="496" spans="1:60" outlineLevel="1" x14ac:dyDescent="0.35">
      <c r="A496" s="244">
        <v>193</v>
      </c>
      <c r="B496" s="245" t="s">
        <v>1038</v>
      </c>
      <c r="C496" s="246" t="s">
        <v>1039</v>
      </c>
      <c r="D496" s="247" t="s">
        <v>165</v>
      </c>
      <c r="E496" s="248">
        <v>1</v>
      </c>
      <c r="F496" s="249"/>
      <c r="G496" s="250">
        <f t="shared" si="21"/>
        <v>0</v>
      </c>
      <c r="H496" s="249">
        <v>0</v>
      </c>
      <c r="I496" s="250">
        <f t="shared" si="22"/>
        <v>0</v>
      </c>
      <c r="J496" s="249">
        <v>22000</v>
      </c>
      <c r="K496" s="250">
        <f t="shared" si="23"/>
        <v>22000</v>
      </c>
      <c r="L496" s="250">
        <v>21</v>
      </c>
      <c r="M496" s="250">
        <f t="shared" si="24"/>
        <v>0</v>
      </c>
      <c r="N496" s="248">
        <v>0</v>
      </c>
      <c r="O496" s="248">
        <f t="shared" si="25"/>
        <v>0</v>
      </c>
      <c r="P496" s="248">
        <v>0</v>
      </c>
      <c r="Q496" s="248">
        <f t="shared" si="26"/>
        <v>0</v>
      </c>
      <c r="R496" s="250"/>
      <c r="S496" s="250" t="s">
        <v>135</v>
      </c>
      <c r="T496" s="251" t="s">
        <v>136</v>
      </c>
      <c r="U496" s="236">
        <v>0</v>
      </c>
      <c r="V496" s="236">
        <f t="shared" si="27"/>
        <v>0</v>
      </c>
      <c r="W496" s="236"/>
      <c r="X496" s="236" t="s">
        <v>109</v>
      </c>
      <c r="Y496" s="236" t="s">
        <v>110</v>
      </c>
      <c r="Z496" s="237"/>
      <c r="AA496" s="237"/>
      <c r="AB496" s="237"/>
      <c r="AC496" s="237"/>
      <c r="AD496" s="237"/>
      <c r="AE496" s="237"/>
      <c r="AF496" s="237"/>
      <c r="AG496" s="237" t="s">
        <v>111</v>
      </c>
      <c r="AH496" s="237"/>
      <c r="AI496" s="237"/>
      <c r="AJ496" s="237"/>
      <c r="AK496" s="237"/>
      <c r="AL496" s="237"/>
      <c r="AM496" s="237"/>
      <c r="AN496" s="237"/>
      <c r="AO496" s="237"/>
      <c r="AP496" s="237"/>
      <c r="AQ496" s="237"/>
      <c r="AR496" s="237"/>
      <c r="AS496" s="237"/>
      <c r="AT496" s="237"/>
      <c r="AU496" s="237"/>
      <c r="AV496" s="237"/>
      <c r="AW496" s="237"/>
      <c r="AX496" s="237"/>
      <c r="AY496" s="237"/>
      <c r="AZ496" s="237"/>
      <c r="BA496" s="237"/>
      <c r="BB496" s="237"/>
      <c r="BC496" s="237"/>
      <c r="BD496" s="237"/>
      <c r="BE496" s="237"/>
      <c r="BF496" s="237"/>
      <c r="BG496" s="237"/>
      <c r="BH496" s="237"/>
    </row>
    <row r="497" spans="1:60" outlineLevel="1" x14ac:dyDescent="0.35">
      <c r="A497" s="244">
        <v>194</v>
      </c>
      <c r="B497" s="245" t="s">
        <v>1040</v>
      </c>
      <c r="C497" s="246" t="s">
        <v>1041</v>
      </c>
      <c r="D497" s="247" t="s">
        <v>165</v>
      </c>
      <c r="E497" s="248">
        <v>1</v>
      </c>
      <c r="F497" s="249"/>
      <c r="G497" s="250">
        <f t="shared" si="21"/>
        <v>0</v>
      </c>
      <c r="H497" s="249">
        <v>0</v>
      </c>
      <c r="I497" s="250">
        <f t="shared" si="22"/>
        <v>0</v>
      </c>
      <c r="J497" s="249">
        <v>22000</v>
      </c>
      <c r="K497" s="250">
        <f t="shared" si="23"/>
        <v>22000</v>
      </c>
      <c r="L497" s="250">
        <v>21</v>
      </c>
      <c r="M497" s="250">
        <f t="shared" si="24"/>
        <v>0</v>
      </c>
      <c r="N497" s="248">
        <v>0</v>
      </c>
      <c r="O497" s="248">
        <f t="shared" si="25"/>
        <v>0</v>
      </c>
      <c r="P497" s="248">
        <v>0</v>
      </c>
      <c r="Q497" s="248">
        <f t="shared" si="26"/>
        <v>0</v>
      </c>
      <c r="R497" s="250"/>
      <c r="S497" s="250" t="s">
        <v>135</v>
      </c>
      <c r="T497" s="251" t="s">
        <v>136</v>
      </c>
      <c r="U497" s="236">
        <v>0</v>
      </c>
      <c r="V497" s="236">
        <f t="shared" si="27"/>
        <v>0</v>
      </c>
      <c r="W497" s="236"/>
      <c r="X497" s="236" t="s">
        <v>109</v>
      </c>
      <c r="Y497" s="236" t="s">
        <v>110</v>
      </c>
      <c r="Z497" s="237"/>
      <c r="AA497" s="237"/>
      <c r="AB497" s="237"/>
      <c r="AC497" s="237"/>
      <c r="AD497" s="237"/>
      <c r="AE497" s="237"/>
      <c r="AF497" s="237"/>
      <c r="AG497" s="237" t="s">
        <v>111</v>
      </c>
      <c r="AH497" s="237"/>
      <c r="AI497" s="237"/>
      <c r="AJ497" s="237"/>
      <c r="AK497" s="237"/>
      <c r="AL497" s="237"/>
      <c r="AM497" s="237"/>
      <c r="AN497" s="237"/>
      <c r="AO497" s="237"/>
      <c r="AP497" s="237"/>
      <c r="AQ497" s="237"/>
      <c r="AR497" s="237"/>
      <c r="AS497" s="237"/>
      <c r="AT497" s="237"/>
      <c r="AU497" s="237"/>
      <c r="AV497" s="237"/>
      <c r="AW497" s="237"/>
      <c r="AX497" s="237"/>
      <c r="AY497" s="237"/>
      <c r="AZ497" s="237"/>
      <c r="BA497" s="237"/>
      <c r="BB497" s="237"/>
      <c r="BC497" s="237"/>
      <c r="BD497" s="237"/>
      <c r="BE497" s="237"/>
      <c r="BF497" s="237"/>
      <c r="BG497" s="237"/>
      <c r="BH497" s="237"/>
    </row>
    <row r="498" spans="1:60" outlineLevel="1" x14ac:dyDescent="0.35">
      <c r="A498" s="244">
        <v>195</v>
      </c>
      <c r="B498" s="245" t="s">
        <v>1042</v>
      </c>
      <c r="C498" s="246" t="s">
        <v>1043</v>
      </c>
      <c r="D498" s="247" t="s">
        <v>165</v>
      </c>
      <c r="E498" s="248">
        <v>1</v>
      </c>
      <c r="F498" s="249"/>
      <c r="G498" s="250">
        <f t="shared" si="21"/>
        <v>0</v>
      </c>
      <c r="H498" s="249">
        <v>0</v>
      </c>
      <c r="I498" s="250">
        <f t="shared" si="22"/>
        <v>0</v>
      </c>
      <c r="J498" s="249">
        <v>13000</v>
      </c>
      <c r="K498" s="250">
        <f t="shared" si="23"/>
        <v>13000</v>
      </c>
      <c r="L498" s="250">
        <v>21</v>
      </c>
      <c r="M498" s="250">
        <f t="shared" si="24"/>
        <v>0</v>
      </c>
      <c r="N498" s="248">
        <v>0</v>
      </c>
      <c r="O498" s="248">
        <f t="shared" si="25"/>
        <v>0</v>
      </c>
      <c r="P498" s="248">
        <v>0</v>
      </c>
      <c r="Q498" s="248">
        <f t="shared" si="26"/>
        <v>0</v>
      </c>
      <c r="R498" s="250"/>
      <c r="S498" s="250" t="s">
        <v>135</v>
      </c>
      <c r="T498" s="251" t="s">
        <v>136</v>
      </c>
      <c r="U498" s="236">
        <v>0</v>
      </c>
      <c r="V498" s="236">
        <f t="shared" si="27"/>
        <v>0</v>
      </c>
      <c r="W498" s="236"/>
      <c r="X498" s="236" t="s">
        <v>109</v>
      </c>
      <c r="Y498" s="236" t="s">
        <v>110</v>
      </c>
      <c r="Z498" s="237"/>
      <c r="AA498" s="237"/>
      <c r="AB498" s="237"/>
      <c r="AC498" s="237"/>
      <c r="AD498" s="237"/>
      <c r="AE498" s="237"/>
      <c r="AF498" s="237"/>
      <c r="AG498" s="237" t="s">
        <v>111</v>
      </c>
      <c r="AH498" s="237"/>
      <c r="AI498" s="237"/>
      <c r="AJ498" s="237"/>
      <c r="AK498" s="237"/>
      <c r="AL498" s="237"/>
      <c r="AM498" s="237"/>
      <c r="AN498" s="237"/>
      <c r="AO498" s="237"/>
      <c r="AP498" s="237"/>
      <c r="AQ498" s="237"/>
      <c r="AR498" s="237"/>
      <c r="AS498" s="237"/>
      <c r="AT498" s="237"/>
      <c r="AU498" s="237"/>
      <c r="AV498" s="237"/>
      <c r="AW498" s="237"/>
      <c r="AX498" s="237"/>
      <c r="AY498" s="237"/>
      <c r="AZ498" s="237"/>
      <c r="BA498" s="237"/>
      <c r="BB498" s="237"/>
      <c r="BC498" s="237"/>
      <c r="BD498" s="237"/>
      <c r="BE498" s="237"/>
      <c r="BF498" s="237"/>
      <c r="BG498" s="237"/>
      <c r="BH498" s="237"/>
    </row>
    <row r="499" spans="1:60" outlineLevel="1" x14ac:dyDescent="0.35">
      <c r="A499" s="244">
        <v>196</v>
      </c>
      <c r="B499" s="245" t="s">
        <v>1044</v>
      </c>
      <c r="C499" s="246" t="s">
        <v>1045</v>
      </c>
      <c r="D499" s="247" t="s">
        <v>165</v>
      </c>
      <c r="E499" s="248">
        <v>1</v>
      </c>
      <c r="F499" s="249"/>
      <c r="G499" s="250">
        <f t="shared" si="21"/>
        <v>0</v>
      </c>
      <c r="H499" s="249">
        <v>0</v>
      </c>
      <c r="I499" s="250">
        <f t="shared" si="22"/>
        <v>0</v>
      </c>
      <c r="J499" s="249">
        <v>13000</v>
      </c>
      <c r="K499" s="250">
        <f t="shared" si="23"/>
        <v>13000</v>
      </c>
      <c r="L499" s="250">
        <v>21</v>
      </c>
      <c r="M499" s="250">
        <f t="shared" si="24"/>
        <v>0</v>
      </c>
      <c r="N499" s="248">
        <v>0</v>
      </c>
      <c r="O499" s="248">
        <f t="shared" si="25"/>
        <v>0</v>
      </c>
      <c r="P499" s="248">
        <v>0</v>
      </c>
      <c r="Q499" s="248">
        <f t="shared" si="26"/>
        <v>0</v>
      </c>
      <c r="R499" s="250"/>
      <c r="S499" s="250" t="s">
        <v>135</v>
      </c>
      <c r="T499" s="251" t="s">
        <v>136</v>
      </c>
      <c r="U499" s="236">
        <v>0</v>
      </c>
      <c r="V499" s="236">
        <f t="shared" si="27"/>
        <v>0</v>
      </c>
      <c r="W499" s="236"/>
      <c r="X499" s="236" t="s">
        <v>109</v>
      </c>
      <c r="Y499" s="236" t="s">
        <v>110</v>
      </c>
      <c r="Z499" s="237"/>
      <c r="AA499" s="237"/>
      <c r="AB499" s="237"/>
      <c r="AC499" s="237"/>
      <c r="AD499" s="237"/>
      <c r="AE499" s="237"/>
      <c r="AF499" s="237"/>
      <c r="AG499" s="237" t="s">
        <v>111</v>
      </c>
      <c r="AH499" s="237"/>
      <c r="AI499" s="237"/>
      <c r="AJ499" s="237"/>
      <c r="AK499" s="237"/>
      <c r="AL499" s="237"/>
      <c r="AM499" s="237"/>
      <c r="AN499" s="237"/>
      <c r="AO499" s="237"/>
      <c r="AP499" s="237"/>
      <c r="AQ499" s="237"/>
      <c r="AR499" s="237"/>
      <c r="AS499" s="237"/>
      <c r="AT499" s="237"/>
      <c r="AU499" s="237"/>
      <c r="AV499" s="237"/>
      <c r="AW499" s="237"/>
      <c r="AX499" s="237"/>
      <c r="AY499" s="237"/>
      <c r="AZ499" s="237"/>
      <c r="BA499" s="237"/>
      <c r="BB499" s="237"/>
      <c r="BC499" s="237"/>
      <c r="BD499" s="237"/>
      <c r="BE499" s="237"/>
      <c r="BF499" s="237"/>
      <c r="BG499" s="237"/>
      <c r="BH499" s="237"/>
    </row>
    <row r="500" spans="1:60" outlineLevel="1" x14ac:dyDescent="0.35">
      <c r="A500" s="244">
        <v>197</v>
      </c>
      <c r="B500" s="245" t="s">
        <v>1046</v>
      </c>
      <c r="C500" s="246" t="s">
        <v>1047</v>
      </c>
      <c r="D500" s="247" t="s">
        <v>165</v>
      </c>
      <c r="E500" s="248">
        <v>1</v>
      </c>
      <c r="F500" s="249"/>
      <c r="G500" s="250">
        <f t="shared" si="21"/>
        <v>0</v>
      </c>
      <c r="H500" s="249">
        <v>0</v>
      </c>
      <c r="I500" s="250">
        <f t="shared" si="22"/>
        <v>0</v>
      </c>
      <c r="J500" s="249">
        <v>22000</v>
      </c>
      <c r="K500" s="250">
        <f t="shared" si="23"/>
        <v>22000</v>
      </c>
      <c r="L500" s="250">
        <v>21</v>
      </c>
      <c r="M500" s="250">
        <f t="shared" si="24"/>
        <v>0</v>
      </c>
      <c r="N500" s="248">
        <v>0</v>
      </c>
      <c r="O500" s="248">
        <f t="shared" si="25"/>
        <v>0</v>
      </c>
      <c r="P500" s="248">
        <v>0</v>
      </c>
      <c r="Q500" s="248">
        <f t="shared" si="26"/>
        <v>0</v>
      </c>
      <c r="R500" s="250"/>
      <c r="S500" s="250" t="s">
        <v>135</v>
      </c>
      <c r="T500" s="251" t="s">
        <v>136</v>
      </c>
      <c r="U500" s="236">
        <v>0</v>
      </c>
      <c r="V500" s="236">
        <f t="shared" si="27"/>
        <v>0</v>
      </c>
      <c r="W500" s="236"/>
      <c r="X500" s="236" t="s">
        <v>109</v>
      </c>
      <c r="Y500" s="236" t="s">
        <v>110</v>
      </c>
      <c r="Z500" s="237"/>
      <c r="AA500" s="237"/>
      <c r="AB500" s="237"/>
      <c r="AC500" s="237"/>
      <c r="AD500" s="237"/>
      <c r="AE500" s="237"/>
      <c r="AF500" s="237"/>
      <c r="AG500" s="237" t="s">
        <v>111</v>
      </c>
      <c r="AH500" s="237"/>
      <c r="AI500" s="237"/>
      <c r="AJ500" s="237"/>
      <c r="AK500" s="237"/>
      <c r="AL500" s="237"/>
      <c r="AM500" s="237"/>
      <c r="AN500" s="237"/>
      <c r="AO500" s="237"/>
      <c r="AP500" s="237"/>
      <c r="AQ500" s="237"/>
      <c r="AR500" s="237"/>
      <c r="AS500" s="237"/>
      <c r="AT500" s="237"/>
      <c r="AU500" s="237"/>
      <c r="AV500" s="237"/>
      <c r="AW500" s="237"/>
      <c r="AX500" s="237"/>
      <c r="AY500" s="237"/>
      <c r="AZ500" s="237"/>
      <c r="BA500" s="237"/>
      <c r="BB500" s="237"/>
      <c r="BC500" s="237"/>
      <c r="BD500" s="237"/>
      <c r="BE500" s="237"/>
      <c r="BF500" s="237"/>
      <c r="BG500" s="237"/>
      <c r="BH500" s="237"/>
    </row>
    <row r="501" spans="1:60" outlineLevel="1" x14ac:dyDescent="0.35">
      <c r="A501" s="244">
        <v>198</v>
      </c>
      <c r="B501" s="245" t="s">
        <v>1048</v>
      </c>
      <c r="C501" s="246" t="s">
        <v>1049</v>
      </c>
      <c r="D501" s="247" t="s">
        <v>165</v>
      </c>
      <c r="E501" s="248">
        <v>1</v>
      </c>
      <c r="F501" s="249"/>
      <c r="G501" s="250">
        <f t="shared" si="21"/>
        <v>0</v>
      </c>
      <c r="H501" s="249">
        <v>0</v>
      </c>
      <c r="I501" s="250">
        <f t="shared" si="22"/>
        <v>0</v>
      </c>
      <c r="J501" s="249">
        <v>17000</v>
      </c>
      <c r="K501" s="250">
        <f t="shared" si="23"/>
        <v>17000</v>
      </c>
      <c r="L501" s="250">
        <v>21</v>
      </c>
      <c r="M501" s="250">
        <f t="shared" si="24"/>
        <v>0</v>
      </c>
      <c r="N501" s="248">
        <v>0</v>
      </c>
      <c r="O501" s="248">
        <f t="shared" si="25"/>
        <v>0</v>
      </c>
      <c r="P501" s="248">
        <v>0</v>
      </c>
      <c r="Q501" s="248">
        <f t="shared" si="26"/>
        <v>0</v>
      </c>
      <c r="R501" s="250"/>
      <c r="S501" s="250" t="s">
        <v>135</v>
      </c>
      <c r="T501" s="251" t="s">
        <v>136</v>
      </c>
      <c r="U501" s="236">
        <v>0</v>
      </c>
      <c r="V501" s="236">
        <f t="shared" si="27"/>
        <v>0</v>
      </c>
      <c r="W501" s="236"/>
      <c r="X501" s="236" t="s">
        <v>109</v>
      </c>
      <c r="Y501" s="236" t="s">
        <v>110</v>
      </c>
      <c r="Z501" s="237"/>
      <c r="AA501" s="237"/>
      <c r="AB501" s="237"/>
      <c r="AC501" s="237"/>
      <c r="AD501" s="237"/>
      <c r="AE501" s="237"/>
      <c r="AF501" s="237"/>
      <c r="AG501" s="237" t="s">
        <v>111</v>
      </c>
      <c r="AH501" s="237"/>
      <c r="AI501" s="237"/>
      <c r="AJ501" s="237"/>
      <c r="AK501" s="237"/>
      <c r="AL501" s="237"/>
      <c r="AM501" s="237"/>
      <c r="AN501" s="237"/>
      <c r="AO501" s="237"/>
      <c r="AP501" s="237"/>
      <c r="AQ501" s="237"/>
      <c r="AR501" s="237"/>
      <c r="AS501" s="237"/>
      <c r="AT501" s="237"/>
      <c r="AU501" s="237"/>
      <c r="AV501" s="237"/>
      <c r="AW501" s="237"/>
      <c r="AX501" s="237"/>
      <c r="AY501" s="237"/>
      <c r="AZ501" s="237"/>
      <c r="BA501" s="237"/>
      <c r="BB501" s="237"/>
      <c r="BC501" s="237"/>
      <c r="BD501" s="237"/>
      <c r="BE501" s="237"/>
      <c r="BF501" s="237"/>
      <c r="BG501" s="237"/>
      <c r="BH501" s="237"/>
    </row>
    <row r="502" spans="1:60" outlineLevel="1" x14ac:dyDescent="0.35">
      <c r="A502" s="244">
        <v>199</v>
      </c>
      <c r="B502" s="245" t="s">
        <v>1050</v>
      </c>
      <c r="C502" s="246" t="s">
        <v>1051</v>
      </c>
      <c r="D502" s="247" t="s">
        <v>165</v>
      </c>
      <c r="E502" s="248">
        <v>1</v>
      </c>
      <c r="F502" s="249"/>
      <c r="G502" s="250">
        <f t="shared" si="21"/>
        <v>0</v>
      </c>
      <c r="H502" s="249">
        <v>0</v>
      </c>
      <c r="I502" s="250">
        <f t="shared" si="22"/>
        <v>0</v>
      </c>
      <c r="J502" s="249">
        <v>17000</v>
      </c>
      <c r="K502" s="250">
        <f t="shared" si="23"/>
        <v>17000</v>
      </c>
      <c r="L502" s="250">
        <v>21</v>
      </c>
      <c r="M502" s="250">
        <f t="shared" si="24"/>
        <v>0</v>
      </c>
      <c r="N502" s="248">
        <v>0</v>
      </c>
      <c r="O502" s="248">
        <f t="shared" si="25"/>
        <v>0</v>
      </c>
      <c r="P502" s="248">
        <v>0</v>
      </c>
      <c r="Q502" s="248">
        <f t="shared" si="26"/>
        <v>0</v>
      </c>
      <c r="R502" s="250"/>
      <c r="S502" s="250" t="s">
        <v>135</v>
      </c>
      <c r="T502" s="251" t="s">
        <v>136</v>
      </c>
      <c r="U502" s="236">
        <v>0</v>
      </c>
      <c r="V502" s="236">
        <f t="shared" si="27"/>
        <v>0</v>
      </c>
      <c r="W502" s="236"/>
      <c r="X502" s="236" t="s">
        <v>109</v>
      </c>
      <c r="Y502" s="236" t="s">
        <v>110</v>
      </c>
      <c r="Z502" s="237"/>
      <c r="AA502" s="237"/>
      <c r="AB502" s="237"/>
      <c r="AC502" s="237"/>
      <c r="AD502" s="237"/>
      <c r="AE502" s="237"/>
      <c r="AF502" s="237"/>
      <c r="AG502" s="237" t="s">
        <v>111</v>
      </c>
      <c r="AH502" s="237"/>
      <c r="AI502" s="237"/>
      <c r="AJ502" s="237"/>
      <c r="AK502" s="237"/>
      <c r="AL502" s="237"/>
      <c r="AM502" s="237"/>
      <c r="AN502" s="237"/>
      <c r="AO502" s="237"/>
      <c r="AP502" s="237"/>
      <c r="AQ502" s="237"/>
      <c r="AR502" s="237"/>
      <c r="AS502" s="237"/>
      <c r="AT502" s="237"/>
      <c r="AU502" s="237"/>
      <c r="AV502" s="237"/>
      <c r="AW502" s="237"/>
      <c r="AX502" s="237"/>
      <c r="AY502" s="237"/>
      <c r="AZ502" s="237"/>
      <c r="BA502" s="237"/>
      <c r="BB502" s="237"/>
      <c r="BC502" s="237"/>
      <c r="BD502" s="237"/>
      <c r="BE502" s="237"/>
      <c r="BF502" s="237"/>
      <c r="BG502" s="237"/>
      <c r="BH502" s="237"/>
    </row>
    <row r="503" spans="1:60" outlineLevel="1" x14ac:dyDescent="0.35">
      <c r="A503" s="589">
        <v>200</v>
      </c>
      <c r="B503" s="590" t="s">
        <v>1052</v>
      </c>
      <c r="C503" s="591" t="s">
        <v>1861</v>
      </c>
      <c r="D503" s="592" t="s">
        <v>165</v>
      </c>
      <c r="E503" s="593">
        <v>1</v>
      </c>
      <c r="F503" s="249"/>
      <c r="G503" s="250">
        <f t="shared" si="21"/>
        <v>0</v>
      </c>
      <c r="H503" s="249">
        <v>0</v>
      </c>
      <c r="I503" s="250">
        <f t="shared" si="22"/>
        <v>0</v>
      </c>
      <c r="J503" s="249">
        <v>17000</v>
      </c>
      <c r="K503" s="250">
        <f t="shared" si="23"/>
        <v>17000</v>
      </c>
      <c r="L503" s="250">
        <v>21</v>
      </c>
      <c r="M503" s="250">
        <f t="shared" si="24"/>
        <v>0</v>
      </c>
      <c r="N503" s="248">
        <v>0</v>
      </c>
      <c r="O503" s="248">
        <f t="shared" si="25"/>
        <v>0</v>
      </c>
      <c r="P503" s="248">
        <v>0</v>
      </c>
      <c r="Q503" s="248">
        <f t="shared" si="26"/>
        <v>0</v>
      </c>
      <c r="R503" s="250"/>
      <c r="S503" s="250" t="s">
        <v>135</v>
      </c>
      <c r="T503" s="251" t="s">
        <v>136</v>
      </c>
      <c r="U503" s="236">
        <v>0</v>
      </c>
      <c r="V503" s="236">
        <f t="shared" si="27"/>
        <v>0</v>
      </c>
      <c r="W503" s="236"/>
      <c r="X503" s="236" t="s">
        <v>109</v>
      </c>
      <c r="Y503" s="236" t="s">
        <v>110</v>
      </c>
      <c r="Z503" s="237"/>
      <c r="AA503" s="237"/>
      <c r="AB503" s="237"/>
      <c r="AC503" s="237"/>
      <c r="AD503" s="237"/>
      <c r="AE503" s="237"/>
      <c r="AF503" s="237"/>
      <c r="AG503" s="237" t="s">
        <v>111</v>
      </c>
      <c r="AH503" s="237"/>
      <c r="AI503" s="237"/>
      <c r="AJ503" s="237"/>
      <c r="AK503" s="237"/>
      <c r="AL503" s="237"/>
      <c r="AM503" s="237"/>
      <c r="AN503" s="237"/>
      <c r="AO503" s="237"/>
      <c r="AP503" s="237"/>
      <c r="AQ503" s="237"/>
      <c r="AR503" s="237"/>
      <c r="AS503" s="237"/>
      <c r="AT503" s="237"/>
      <c r="AU503" s="237"/>
      <c r="AV503" s="237"/>
      <c r="AW503" s="237"/>
      <c r="AX503" s="237"/>
      <c r="AY503" s="237"/>
      <c r="AZ503" s="237"/>
      <c r="BA503" s="237"/>
      <c r="BB503" s="237"/>
      <c r="BC503" s="237"/>
      <c r="BD503" s="237"/>
      <c r="BE503" s="237"/>
      <c r="BF503" s="237"/>
      <c r="BG503" s="237"/>
      <c r="BH503" s="237"/>
    </row>
    <row r="504" spans="1:60" outlineLevel="1" x14ac:dyDescent="0.35">
      <c r="A504" s="244">
        <v>201</v>
      </c>
      <c r="B504" s="245" t="s">
        <v>1053</v>
      </c>
      <c r="C504" s="246" t="s">
        <v>1054</v>
      </c>
      <c r="D504" s="247" t="s">
        <v>165</v>
      </c>
      <c r="E504" s="248">
        <v>1</v>
      </c>
      <c r="F504" s="249"/>
      <c r="G504" s="250">
        <f t="shared" si="21"/>
        <v>0</v>
      </c>
      <c r="H504" s="249">
        <v>0</v>
      </c>
      <c r="I504" s="250">
        <f t="shared" si="22"/>
        <v>0</v>
      </c>
      <c r="J504" s="249">
        <v>17000</v>
      </c>
      <c r="K504" s="250">
        <f t="shared" si="23"/>
        <v>17000</v>
      </c>
      <c r="L504" s="250">
        <v>21</v>
      </c>
      <c r="M504" s="250">
        <f t="shared" si="24"/>
        <v>0</v>
      </c>
      <c r="N504" s="248">
        <v>0</v>
      </c>
      <c r="O504" s="248">
        <f t="shared" si="25"/>
        <v>0</v>
      </c>
      <c r="P504" s="248">
        <v>0</v>
      </c>
      <c r="Q504" s="248">
        <f t="shared" si="26"/>
        <v>0</v>
      </c>
      <c r="R504" s="250"/>
      <c r="S504" s="250" t="s">
        <v>135</v>
      </c>
      <c r="T504" s="251" t="s">
        <v>136</v>
      </c>
      <c r="U504" s="236">
        <v>0</v>
      </c>
      <c r="V504" s="236">
        <f t="shared" si="27"/>
        <v>0</v>
      </c>
      <c r="W504" s="236"/>
      <c r="X504" s="236" t="s">
        <v>109</v>
      </c>
      <c r="Y504" s="236" t="s">
        <v>110</v>
      </c>
      <c r="Z504" s="237"/>
      <c r="AA504" s="237"/>
      <c r="AB504" s="237"/>
      <c r="AC504" s="237"/>
      <c r="AD504" s="237"/>
      <c r="AE504" s="237"/>
      <c r="AF504" s="237"/>
      <c r="AG504" s="237" t="s">
        <v>111</v>
      </c>
      <c r="AH504" s="237"/>
      <c r="AI504" s="237"/>
      <c r="AJ504" s="237"/>
      <c r="AK504" s="237"/>
      <c r="AL504" s="237"/>
      <c r="AM504" s="237"/>
      <c r="AN504" s="237"/>
      <c r="AO504" s="237"/>
      <c r="AP504" s="237"/>
      <c r="AQ504" s="237"/>
      <c r="AR504" s="237"/>
      <c r="AS504" s="237"/>
      <c r="AT504" s="237"/>
      <c r="AU504" s="237"/>
      <c r="AV504" s="237"/>
      <c r="AW504" s="237"/>
      <c r="AX504" s="237"/>
      <c r="AY504" s="237"/>
      <c r="AZ504" s="237"/>
      <c r="BA504" s="237"/>
      <c r="BB504" s="237"/>
      <c r="BC504" s="237"/>
      <c r="BD504" s="237"/>
      <c r="BE504" s="237"/>
      <c r="BF504" s="237"/>
      <c r="BG504" s="237"/>
      <c r="BH504" s="237"/>
    </row>
    <row r="505" spans="1:60" ht="13.15" x14ac:dyDescent="0.35">
      <c r="A505" s="252" t="s">
        <v>104</v>
      </c>
      <c r="B505" s="221" t="s">
        <v>59</v>
      </c>
      <c r="C505" s="222" t="s">
        <v>60</v>
      </c>
      <c r="D505" s="223"/>
      <c r="E505" s="224"/>
      <c r="F505" s="408"/>
      <c r="G505" s="225">
        <f>SUMIF(AG506:AG522,"&lt;&gt;NOR",G506:G522)</f>
        <v>0</v>
      </c>
      <c r="H505" s="225"/>
      <c r="I505" s="225">
        <f>SUM(I506:I522)</f>
        <v>19378.599999999999</v>
      </c>
      <c r="J505" s="225"/>
      <c r="K505" s="225">
        <f>SUM(K506:K522)</f>
        <v>113730.22</v>
      </c>
      <c r="L505" s="225"/>
      <c r="M505" s="225">
        <f>SUM(M506:M522)</f>
        <v>0</v>
      </c>
      <c r="N505" s="224"/>
      <c r="O505" s="224">
        <f>SUM(O506:O522)</f>
        <v>2.3400000000000003</v>
      </c>
      <c r="P505" s="224"/>
      <c r="Q505" s="224">
        <f>SUM(Q506:Q522)</f>
        <v>0</v>
      </c>
      <c r="R505" s="225"/>
      <c r="S505" s="225"/>
      <c r="T505" s="226"/>
      <c r="U505" s="227"/>
      <c r="V505" s="227">
        <f>SUM(V506:V522)</f>
        <v>100.36</v>
      </c>
      <c r="W505" s="227"/>
      <c r="X505" s="227"/>
      <c r="Y505" s="227"/>
      <c r="AG505" t="s">
        <v>105</v>
      </c>
    </row>
    <row r="506" spans="1:60" ht="20.25" outlineLevel="1" x14ac:dyDescent="0.35">
      <c r="A506" s="244">
        <v>202</v>
      </c>
      <c r="B506" s="245" t="s">
        <v>235</v>
      </c>
      <c r="C506" s="246" t="s">
        <v>236</v>
      </c>
      <c r="D506" s="247" t="s">
        <v>132</v>
      </c>
      <c r="E506" s="248">
        <v>74.16</v>
      </c>
      <c r="F506" s="249"/>
      <c r="G506" s="250">
        <f>ROUND(E506*F506,2)</f>
        <v>0</v>
      </c>
      <c r="H506" s="249">
        <v>25.73</v>
      </c>
      <c r="I506" s="250">
        <f>ROUND(E506*H506,2)</f>
        <v>1908.14</v>
      </c>
      <c r="J506" s="249">
        <v>28.17</v>
      </c>
      <c r="K506" s="250">
        <f>ROUND(E506*J506,2)</f>
        <v>2089.09</v>
      </c>
      <c r="L506" s="250">
        <v>21</v>
      </c>
      <c r="M506" s="250">
        <f>G506*(1+L506/100)</f>
        <v>0</v>
      </c>
      <c r="N506" s="248">
        <v>2.1000000000000001E-4</v>
      </c>
      <c r="O506" s="248">
        <f>ROUND(E506*N506,2)</f>
        <v>0.02</v>
      </c>
      <c r="P506" s="248">
        <v>0</v>
      </c>
      <c r="Q506" s="248">
        <f>ROUND(E506*P506,2)</f>
        <v>0</v>
      </c>
      <c r="R506" s="250" t="s">
        <v>237</v>
      </c>
      <c r="S506" s="250" t="s">
        <v>108</v>
      </c>
      <c r="T506" s="251" t="s">
        <v>108</v>
      </c>
      <c r="U506" s="236">
        <v>0.05</v>
      </c>
      <c r="V506" s="236">
        <f>ROUND(E506*U506,2)</f>
        <v>3.71</v>
      </c>
      <c r="W506" s="236"/>
      <c r="X506" s="236" t="s">
        <v>109</v>
      </c>
      <c r="Y506" s="236" t="s">
        <v>110</v>
      </c>
      <c r="Z506" s="237"/>
      <c r="AA506" s="237"/>
      <c r="AB506" s="237"/>
      <c r="AC506" s="237"/>
      <c r="AD506" s="237"/>
      <c r="AE506" s="237"/>
      <c r="AF506" s="237"/>
      <c r="AG506" s="237" t="s">
        <v>163</v>
      </c>
      <c r="AH506" s="237"/>
      <c r="AI506" s="237"/>
      <c r="AJ506" s="237"/>
      <c r="AK506" s="237"/>
      <c r="AL506" s="237"/>
      <c r="AM506" s="237"/>
      <c r="AN506" s="237"/>
      <c r="AO506" s="237"/>
      <c r="AP506" s="237"/>
      <c r="AQ506" s="237"/>
      <c r="AR506" s="237"/>
      <c r="AS506" s="237"/>
      <c r="AT506" s="237"/>
      <c r="AU506" s="237"/>
      <c r="AV506" s="237"/>
      <c r="AW506" s="237"/>
      <c r="AX506" s="237"/>
      <c r="AY506" s="237"/>
      <c r="AZ506" s="237"/>
      <c r="BA506" s="237"/>
      <c r="BB506" s="237"/>
      <c r="BC506" s="237"/>
      <c r="BD506" s="237"/>
      <c r="BE506" s="237"/>
      <c r="BF506" s="237"/>
      <c r="BG506" s="237"/>
      <c r="BH506" s="237"/>
    </row>
    <row r="507" spans="1:60" outlineLevel="1" x14ac:dyDescent="0.35">
      <c r="A507" s="228">
        <v>203</v>
      </c>
      <c r="B507" s="229" t="s">
        <v>238</v>
      </c>
      <c r="C507" s="230" t="s">
        <v>239</v>
      </c>
      <c r="D507" s="231" t="s">
        <v>144</v>
      </c>
      <c r="E507" s="232">
        <v>46.542000000000002</v>
      </c>
      <c r="F507" s="233"/>
      <c r="G507" s="234">
        <f>ROUND(E507*F507,2)</f>
        <v>0</v>
      </c>
      <c r="H507" s="233">
        <v>0</v>
      </c>
      <c r="I507" s="234">
        <f>ROUND(E507*H507,2)</f>
        <v>0</v>
      </c>
      <c r="J507" s="233">
        <v>133</v>
      </c>
      <c r="K507" s="234">
        <f>ROUND(E507*J507,2)</f>
        <v>6190.09</v>
      </c>
      <c r="L507" s="234">
        <v>21</v>
      </c>
      <c r="M507" s="234">
        <f>G507*(1+L507/100)</f>
        <v>0</v>
      </c>
      <c r="N507" s="232">
        <v>0</v>
      </c>
      <c r="O507" s="232">
        <f>ROUND(E507*N507,2)</f>
        <v>0</v>
      </c>
      <c r="P507" s="232">
        <v>0</v>
      </c>
      <c r="Q507" s="232">
        <f>ROUND(E507*P507,2)</f>
        <v>0</v>
      </c>
      <c r="R507" s="234" t="s">
        <v>237</v>
      </c>
      <c r="S507" s="234" t="s">
        <v>108</v>
      </c>
      <c r="T507" s="235" t="s">
        <v>108</v>
      </c>
      <c r="U507" s="236">
        <v>0.23599999999999999</v>
      </c>
      <c r="V507" s="236">
        <f>ROUND(E507*U507,2)</f>
        <v>10.98</v>
      </c>
      <c r="W507" s="236"/>
      <c r="X507" s="236" t="s">
        <v>109</v>
      </c>
      <c r="Y507" s="236" t="s">
        <v>110</v>
      </c>
      <c r="Z507" s="237"/>
      <c r="AA507" s="237"/>
      <c r="AB507" s="237"/>
      <c r="AC507" s="237"/>
      <c r="AD507" s="237"/>
      <c r="AE507" s="237"/>
      <c r="AF507" s="237"/>
      <c r="AG507" s="237" t="s">
        <v>111</v>
      </c>
      <c r="AH507" s="237"/>
      <c r="AI507" s="237"/>
      <c r="AJ507" s="237"/>
      <c r="AK507" s="237"/>
      <c r="AL507" s="237"/>
      <c r="AM507" s="237"/>
      <c r="AN507" s="237"/>
      <c r="AO507" s="237"/>
      <c r="AP507" s="237"/>
      <c r="AQ507" s="237"/>
      <c r="AR507" s="237"/>
      <c r="AS507" s="237"/>
      <c r="AT507" s="237"/>
      <c r="AU507" s="237"/>
      <c r="AV507" s="237"/>
      <c r="AW507" s="237"/>
      <c r="AX507" s="237"/>
      <c r="AY507" s="237"/>
      <c r="AZ507" s="237"/>
      <c r="BA507" s="237"/>
      <c r="BB507" s="237"/>
      <c r="BC507" s="237"/>
      <c r="BD507" s="237"/>
      <c r="BE507" s="237"/>
      <c r="BF507" s="237"/>
      <c r="BG507" s="237"/>
      <c r="BH507" s="237"/>
    </row>
    <row r="508" spans="1:60" outlineLevel="2" x14ac:dyDescent="0.35">
      <c r="A508" s="238"/>
      <c r="B508" s="239"/>
      <c r="C508" s="241" t="s">
        <v>1055</v>
      </c>
      <c r="D508" s="242"/>
      <c r="E508" s="243">
        <v>46.542000000000002</v>
      </c>
      <c r="F508" s="410"/>
      <c r="G508" s="236"/>
      <c r="H508" s="236"/>
      <c r="I508" s="236"/>
      <c r="J508" s="236"/>
      <c r="K508" s="236"/>
      <c r="L508" s="236"/>
      <c r="M508" s="236"/>
      <c r="N508" s="240"/>
      <c r="O508" s="240"/>
      <c r="P508" s="240"/>
      <c r="Q508" s="240"/>
      <c r="R508" s="236"/>
      <c r="S508" s="236"/>
      <c r="T508" s="236"/>
      <c r="U508" s="236"/>
      <c r="V508" s="236"/>
      <c r="W508" s="236"/>
      <c r="X508" s="236"/>
      <c r="Y508" s="236"/>
      <c r="Z508" s="237"/>
      <c r="AA508" s="237"/>
      <c r="AB508" s="237"/>
      <c r="AC508" s="237"/>
      <c r="AD508" s="237"/>
      <c r="AE508" s="237"/>
      <c r="AF508" s="237"/>
      <c r="AG508" s="237" t="s">
        <v>123</v>
      </c>
      <c r="AH508" s="237">
        <v>0</v>
      </c>
      <c r="AI508" s="237"/>
      <c r="AJ508" s="237"/>
      <c r="AK508" s="237"/>
      <c r="AL508" s="237"/>
      <c r="AM508" s="237"/>
      <c r="AN508" s="237"/>
      <c r="AO508" s="237"/>
      <c r="AP508" s="237"/>
      <c r="AQ508" s="237"/>
      <c r="AR508" s="237"/>
      <c r="AS508" s="237"/>
      <c r="AT508" s="237"/>
      <c r="AU508" s="237"/>
      <c r="AV508" s="237"/>
      <c r="AW508" s="237"/>
      <c r="AX508" s="237"/>
      <c r="AY508" s="237"/>
      <c r="AZ508" s="237"/>
      <c r="BA508" s="237"/>
      <c r="BB508" s="237"/>
      <c r="BC508" s="237"/>
      <c r="BD508" s="237"/>
      <c r="BE508" s="237"/>
      <c r="BF508" s="237"/>
      <c r="BG508" s="237"/>
      <c r="BH508" s="237"/>
    </row>
    <row r="509" spans="1:60" outlineLevel="1" x14ac:dyDescent="0.35">
      <c r="A509" s="244">
        <v>204</v>
      </c>
      <c r="B509" s="245" t="s">
        <v>240</v>
      </c>
      <c r="C509" s="246" t="s">
        <v>241</v>
      </c>
      <c r="D509" s="247" t="s">
        <v>144</v>
      </c>
      <c r="E509" s="248">
        <v>46.542000000000002</v>
      </c>
      <c r="F509" s="249"/>
      <c r="G509" s="250">
        <f>ROUND(E509*F509,2)</f>
        <v>0</v>
      </c>
      <c r="H509" s="249">
        <v>5.66</v>
      </c>
      <c r="I509" s="250">
        <f>ROUND(E509*H509,2)</f>
        <v>263.43</v>
      </c>
      <c r="J509" s="249">
        <v>99.34</v>
      </c>
      <c r="K509" s="250">
        <f>ROUND(E509*J509,2)</f>
        <v>4623.4799999999996</v>
      </c>
      <c r="L509" s="250">
        <v>21</v>
      </c>
      <c r="M509" s="250">
        <f>G509*(1+L509/100)</f>
        <v>0</v>
      </c>
      <c r="N509" s="248">
        <v>0</v>
      </c>
      <c r="O509" s="248">
        <f>ROUND(E509*N509,2)</f>
        <v>0</v>
      </c>
      <c r="P509" s="248">
        <v>0</v>
      </c>
      <c r="Q509" s="248">
        <f>ROUND(E509*P509,2)</f>
        <v>0</v>
      </c>
      <c r="R509" s="250" t="s">
        <v>237</v>
      </c>
      <c r="S509" s="250" t="s">
        <v>108</v>
      </c>
      <c r="T509" s="251" t="s">
        <v>108</v>
      </c>
      <c r="U509" s="236">
        <v>0.154</v>
      </c>
      <c r="V509" s="236">
        <f>ROUND(E509*U509,2)</f>
        <v>7.17</v>
      </c>
      <c r="W509" s="236"/>
      <c r="X509" s="236" t="s">
        <v>109</v>
      </c>
      <c r="Y509" s="236" t="s">
        <v>110</v>
      </c>
      <c r="Z509" s="237"/>
      <c r="AA509" s="237"/>
      <c r="AB509" s="237"/>
      <c r="AC509" s="237"/>
      <c r="AD509" s="237"/>
      <c r="AE509" s="237"/>
      <c r="AF509" s="237"/>
      <c r="AG509" s="237" t="s">
        <v>111</v>
      </c>
      <c r="AH509" s="237"/>
      <c r="AI509" s="237"/>
      <c r="AJ509" s="237"/>
      <c r="AK509" s="237"/>
      <c r="AL509" s="237"/>
      <c r="AM509" s="237"/>
      <c r="AN509" s="237"/>
      <c r="AO509" s="237"/>
      <c r="AP509" s="237"/>
      <c r="AQ509" s="237"/>
      <c r="AR509" s="237"/>
      <c r="AS509" s="237"/>
      <c r="AT509" s="237"/>
      <c r="AU509" s="237"/>
      <c r="AV509" s="237"/>
      <c r="AW509" s="237"/>
      <c r="AX509" s="237"/>
      <c r="AY509" s="237"/>
      <c r="AZ509" s="237"/>
      <c r="BA509" s="237"/>
      <c r="BB509" s="237"/>
      <c r="BC509" s="237"/>
      <c r="BD509" s="237"/>
      <c r="BE509" s="237"/>
      <c r="BF509" s="237"/>
      <c r="BG509" s="237"/>
      <c r="BH509" s="237"/>
    </row>
    <row r="510" spans="1:60" ht="20.25" outlineLevel="1" x14ac:dyDescent="0.35">
      <c r="A510" s="228">
        <v>205</v>
      </c>
      <c r="B510" s="229" t="s">
        <v>1226</v>
      </c>
      <c r="C510" s="230" t="s">
        <v>1227</v>
      </c>
      <c r="D510" s="231" t="s">
        <v>132</v>
      </c>
      <c r="E510" s="232">
        <v>74.16</v>
      </c>
      <c r="F510" s="233"/>
      <c r="G510" s="234">
        <f>ROUND(E510*F510,2)</f>
        <v>0</v>
      </c>
      <c r="H510" s="233">
        <v>183.15</v>
      </c>
      <c r="I510" s="234">
        <f>ROUND(E510*H510,2)</f>
        <v>13582.4</v>
      </c>
      <c r="J510" s="233">
        <v>551.85</v>
      </c>
      <c r="K510" s="234">
        <f>ROUND(E510*J510,2)</f>
        <v>40925.199999999997</v>
      </c>
      <c r="L510" s="234">
        <v>21</v>
      </c>
      <c r="M510" s="234">
        <f>G510*(1+L510/100)</f>
        <v>0</v>
      </c>
      <c r="N510" s="232">
        <v>5.0400000000000002E-3</v>
      </c>
      <c r="O510" s="232">
        <f>ROUND(E510*N510,2)</f>
        <v>0.37</v>
      </c>
      <c r="P510" s="232">
        <v>0</v>
      </c>
      <c r="Q510" s="232">
        <f>ROUND(E510*P510,2)</f>
        <v>0</v>
      </c>
      <c r="R510" s="234" t="s">
        <v>237</v>
      </c>
      <c r="S510" s="234" t="s">
        <v>108</v>
      </c>
      <c r="T510" s="235" t="s">
        <v>108</v>
      </c>
      <c r="U510" s="236">
        <v>0.97799999999999998</v>
      </c>
      <c r="V510" s="236">
        <f>ROUND(E510*U510,2)</f>
        <v>72.53</v>
      </c>
      <c r="W510" s="236"/>
      <c r="X510" s="236" t="s">
        <v>109</v>
      </c>
      <c r="Y510" s="236" t="s">
        <v>110</v>
      </c>
      <c r="Z510" s="237"/>
      <c r="AA510" s="237"/>
      <c r="AB510" s="237"/>
      <c r="AC510" s="237"/>
      <c r="AD510" s="237"/>
      <c r="AE510" s="237"/>
      <c r="AF510" s="237"/>
      <c r="AG510" s="237" t="s">
        <v>163</v>
      </c>
      <c r="AH510" s="237"/>
      <c r="AI510" s="237"/>
      <c r="AJ510" s="237"/>
      <c r="AK510" s="237"/>
      <c r="AL510" s="237"/>
      <c r="AM510" s="237"/>
      <c r="AN510" s="237"/>
      <c r="AO510" s="237"/>
      <c r="AP510" s="237"/>
      <c r="AQ510" s="237"/>
      <c r="AR510" s="237"/>
      <c r="AS510" s="237"/>
      <c r="AT510" s="237"/>
      <c r="AU510" s="237"/>
      <c r="AV510" s="237"/>
      <c r="AW510" s="237"/>
      <c r="AX510" s="237"/>
      <c r="AY510" s="237"/>
      <c r="AZ510" s="237"/>
      <c r="BA510" s="237"/>
      <c r="BB510" s="237"/>
      <c r="BC510" s="237"/>
      <c r="BD510" s="237"/>
      <c r="BE510" s="237"/>
      <c r="BF510" s="237"/>
      <c r="BG510" s="237"/>
      <c r="BH510" s="237"/>
    </row>
    <row r="511" spans="1:60" outlineLevel="2" x14ac:dyDescent="0.35">
      <c r="A511" s="238"/>
      <c r="B511" s="239"/>
      <c r="C511" s="241" t="s">
        <v>1350</v>
      </c>
      <c r="D511" s="242"/>
      <c r="E511" s="243"/>
      <c r="F511" s="410"/>
      <c r="G511" s="236"/>
      <c r="H511" s="236"/>
      <c r="I511" s="236"/>
      <c r="J511" s="236"/>
      <c r="K511" s="236"/>
      <c r="L511" s="236"/>
      <c r="M511" s="236"/>
      <c r="N511" s="240"/>
      <c r="O511" s="240"/>
      <c r="P511" s="240"/>
      <c r="Q511" s="240"/>
      <c r="R511" s="236"/>
      <c r="S511" s="236"/>
      <c r="T511" s="236"/>
      <c r="U511" s="236"/>
      <c r="V511" s="236"/>
      <c r="W511" s="236"/>
      <c r="X511" s="236"/>
      <c r="Y511" s="236"/>
      <c r="Z511" s="237"/>
      <c r="AA511" s="237"/>
      <c r="AB511" s="237"/>
      <c r="AC511" s="237"/>
      <c r="AD511" s="237"/>
      <c r="AE511" s="237"/>
      <c r="AF511" s="237"/>
      <c r="AG511" s="237" t="s">
        <v>123</v>
      </c>
      <c r="AH511" s="237">
        <v>0</v>
      </c>
      <c r="AI511" s="237"/>
      <c r="AJ511" s="237"/>
      <c r="AK511" s="237"/>
      <c r="AL511" s="237"/>
      <c r="AM511" s="237"/>
      <c r="AN511" s="237"/>
      <c r="AO511" s="237"/>
      <c r="AP511" s="237"/>
      <c r="AQ511" s="237"/>
      <c r="AR511" s="237"/>
      <c r="AS511" s="237"/>
      <c r="AT511" s="237"/>
      <c r="AU511" s="237"/>
      <c r="AV511" s="237"/>
      <c r="AW511" s="237"/>
      <c r="AX511" s="237"/>
      <c r="AY511" s="237"/>
      <c r="AZ511" s="237"/>
      <c r="BA511" s="237"/>
      <c r="BB511" s="237"/>
      <c r="BC511" s="237"/>
      <c r="BD511" s="237"/>
      <c r="BE511" s="237"/>
      <c r="BF511" s="237"/>
      <c r="BG511" s="237"/>
      <c r="BH511" s="237"/>
    </row>
    <row r="512" spans="1:60" outlineLevel="3" x14ac:dyDescent="0.35">
      <c r="A512" s="238"/>
      <c r="B512" s="239"/>
      <c r="C512" s="241" t="s">
        <v>1351</v>
      </c>
      <c r="D512" s="242"/>
      <c r="E512" s="243">
        <v>62.26</v>
      </c>
      <c r="F512" s="410"/>
      <c r="G512" s="236"/>
      <c r="H512" s="236"/>
      <c r="I512" s="236"/>
      <c r="J512" s="236"/>
      <c r="K512" s="236"/>
      <c r="L512" s="236"/>
      <c r="M512" s="236"/>
      <c r="N512" s="240"/>
      <c r="O512" s="240"/>
      <c r="P512" s="240"/>
      <c r="Q512" s="240"/>
      <c r="R512" s="236"/>
      <c r="S512" s="236"/>
      <c r="T512" s="236"/>
      <c r="U512" s="236"/>
      <c r="V512" s="236"/>
      <c r="W512" s="236"/>
      <c r="X512" s="236"/>
      <c r="Y512" s="236"/>
      <c r="Z512" s="237"/>
      <c r="AA512" s="237"/>
      <c r="AB512" s="237"/>
      <c r="AC512" s="237"/>
      <c r="AD512" s="237"/>
      <c r="AE512" s="237"/>
      <c r="AF512" s="237"/>
      <c r="AG512" s="237" t="s">
        <v>123</v>
      </c>
      <c r="AH512" s="237">
        <v>0</v>
      </c>
      <c r="AI512" s="237"/>
      <c r="AJ512" s="237"/>
      <c r="AK512" s="237"/>
      <c r="AL512" s="237"/>
      <c r="AM512" s="237"/>
      <c r="AN512" s="237"/>
      <c r="AO512" s="237"/>
      <c r="AP512" s="237"/>
      <c r="AQ512" s="237"/>
      <c r="AR512" s="237"/>
      <c r="AS512" s="237"/>
      <c r="AT512" s="237"/>
      <c r="AU512" s="237"/>
      <c r="AV512" s="237"/>
      <c r="AW512" s="237"/>
      <c r="AX512" s="237"/>
      <c r="AY512" s="237"/>
      <c r="AZ512" s="237"/>
      <c r="BA512" s="237"/>
      <c r="BB512" s="237"/>
      <c r="BC512" s="237"/>
      <c r="BD512" s="237"/>
      <c r="BE512" s="237"/>
      <c r="BF512" s="237"/>
      <c r="BG512" s="237"/>
      <c r="BH512" s="237"/>
    </row>
    <row r="513" spans="1:60" outlineLevel="3" x14ac:dyDescent="0.35">
      <c r="A513" s="238"/>
      <c r="B513" s="239"/>
      <c r="C513" s="241" t="s">
        <v>1352</v>
      </c>
      <c r="D513" s="242"/>
      <c r="E513" s="243">
        <v>1.6</v>
      </c>
      <c r="F513" s="410"/>
      <c r="G513" s="236"/>
      <c r="H513" s="236"/>
      <c r="I513" s="236"/>
      <c r="J513" s="236"/>
      <c r="K513" s="236"/>
      <c r="L513" s="236"/>
      <c r="M513" s="236"/>
      <c r="N513" s="240"/>
      <c r="O513" s="240"/>
      <c r="P513" s="240"/>
      <c r="Q513" s="240"/>
      <c r="R513" s="236"/>
      <c r="S513" s="236"/>
      <c r="T513" s="236"/>
      <c r="U513" s="236"/>
      <c r="V513" s="236"/>
      <c r="W513" s="236"/>
      <c r="X513" s="236"/>
      <c r="Y513" s="236"/>
      <c r="Z513" s="237"/>
      <c r="AA513" s="237"/>
      <c r="AB513" s="237"/>
      <c r="AC513" s="237"/>
      <c r="AD513" s="237"/>
      <c r="AE513" s="237"/>
      <c r="AF513" s="237"/>
      <c r="AG513" s="237" t="s">
        <v>123</v>
      </c>
      <c r="AH513" s="237">
        <v>0</v>
      </c>
      <c r="AI513" s="237"/>
      <c r="AJ513" s="237"/>
      <c r="AK513" s="237"/>
      <c r="AL513" s="237"/>
      <c r="AM513" s="237"/>
      <c r="AN513" s="237"/>
      <c r="AO513" s="237"/>
      <c r="AP513" s="237"/>
      <c r="AQ513" s="237"/>
      <c r="AR513" s="237"/>
      <c r="AS513" s="237"/>
      <c r="AT513" s="237"/>
      <c r="AU513" s="237"/>
      <c r="AV513" s="237"/>
      <c r="AW513" s="237"/>
      <c r="AX513" s="237"/>
      <c r="AY513" s="237"/>
      <c r="AZ513" s="237"/>
      <c r="BA513" s="237"/>
      <c r="BB513" s="237"/>
      <c r="BC513" s="237"/>
      <c r="BD513" s="237"/>
      <c r="BE513" s="237"/>
      <c r="BF513" s="237"/>
      <c r="BG513" s="237"/>
      <c r="BH513" s="237"/>
    </row>
    <row r="514" spans="1:60" outlineLevel="3" x14ac:dyDescent="0.35">
      <c r="A514" s="238"/>
      <c r="B514" s="239"/>
      <c r="C514" s="241" t="s">
        <v>1326</v>
      </c>
      <c r="D514" s="242"/>
      <c r="E514" s="243">
        <v>10.3</v>
      </c>
      <c r="F514" s="410"/>
      <c r="G514" s="236"/>
      <c r="H514" s="236"/>
      <c r="I514" s="236"/>
      <c r="J514" s="236"/>
      <c r="K514" s="236"/>
      <c r="L514" s="236"/>
      <c r="M514" s="236"/>
      <c r="N514" s="240"/>
      <c r="O514" s="240"/>
      <c r="P514" s="240"/>
      <c r="Q514" s="240"/>
      <c r="R514" s="236"/>
      <c r="S514" s="236"/>
      <c r="T514" s="236"/>
      <c r="U514" s="236"/>
      <c r="V514" s="236"/>
      <c r="W514" s="236"/>
      <c r="X514" s="236"/>
      <c r="Y514" s="236"/>
      <c r="Z514" s="237"/>
      <c r="AA514" s="237"/>
      <c r="AB514" s="237"/>
      <c r="AC514" s="237"/>
      <c r="AD514" s="237"/>
      <c r="AE514" s="237"/>
      <c r="AF514" s="237"/>
      <c r="AG514" s="237" t="s">
        <v>123</v>
      </c>
      <c r="AH514" s="237">
        <v>0</v>
      </c>
      <c r="AI514" s="237"/>
      <c r="AJ514" s="237"/>
      <c r="AK514" s="237"/>
      <c r="AL514" s="237"/>
      <c r="AM514" s="237"/>
      <c r="AN514" s="237"/>
      <c r="AO514" s="237"/>
      <c r="AP514" s="237"/>
      <c r="AQ514" s="237"/>
      <c r="AR514" s="237"/>
      <c r="AS514" s="237"/>
      <c r="AT514" s="237"/>
      <c r="AU514" s="237"/>
      <c r="AV514" s="237"/>
      <c r="AW514" s="237"/>
      <c r="AX514" s="237"/>
      <c r="AY514" s="237"/>
      <c r="AZ514" s="237"/>
      <c r="BA514" s="237"/>
      <c r="BB514" s="237"/>
      <c r="BC514" s="237"/>
      <c r="BD514" s="237"/>
      <c r="BE514" s="237"/>
      <c r="BF514" s="237"/>
      <c r="BG514" s="237"/>
      <c r="BH514" s="237"/>
    </row>
    <row r="515" spans="1:60" outlineLevel="1" x14ac:dyDescent="0.35">
      <c r="A515" s="228">
        <v>206</v>
      </c>
      <c r="B515" s="229" t="s">
        <v>242</v>
      </c>
      <c r="C515" s="230" t="s">
        <v>243</v>
      </c>
      <c r="D515" s="231" t="s">
        <v>132</v>
      </c>
      <c r="E515" s="232">
        <v>96.135999999999996</v>
      </c>
      <c r="F515" s="233"/>
      <c r="G515" s="234">
        <f>ROUND(E515*F515,2)</f>
        <v>0</v>
      </c>
      <c r="H515" s="233">
        <v>0</v>
      </c>
      <c r="I515" s="234">
        <f>ROUND(E515*H515,2)</f>
        <v>0</v>
      </c>
      <c r="J515" s="233">
        <v>500</v>
      </c>
      <c r="K515" s="234">
        <f>ROUND(E515*J515,2)</f>
        <v>48068</v>
      </c>
      <c r="L515" s="234">
        <v>21</v>
      </c>
      <c r="M515" s="234">
        <f>G515*(1+L515/100)</f>
        <v>0</v>
      </c>
      <c r="N515" s="232">
        <v>1.9199999999999998E-2</v>
      </c>
      <c r="O515" s="232">
        <f>ROUND(E515*N515,2)</f>
        <v>1.85</v>
      </c>
      <c r="P515" s="232">
        <v>0</v>
      </c>
      <c r="Q515" s="232">
        <f>ROUND(E515*P515,2)</f>
        <v>0</v>
      </c>
      <c r="R515" s="234"/>
      <c r="S515" s="234" t="s">
        <v>135</v>
      </c>
      <c r="T515" s="235" t="s">
        <v>136</v>
      </c>
      <c r="U515" s="236">
        <v>0</v>
      </c>
      <c r="V515" s="236">
        <f>ROUND(E515*U515,2)</f>
        <v>0</v>
      </c>
      <c r="W515" s="236"/>
      <c r="X515" s="236" t="s">
        <v>109</v>
      </c>
      <c r="Y515" s="236" t="s">
        <v>110</v>
      </c>
      <c r="Z515" s="237"/>
      <c r="AA515" s="237"/>
      <c r="AB515" s="237"/>
      <c r="AC515" s="237"/>
      <c r="AD515" s="237"/>
      <c r="AE515" s="237"/>
      <c r="AF515" s="237"/>
      <c r="AG515" s="237" t="s">
        <v>115</v>
      </c>
      <c r="AH515" s="237"/>
      <c r="AI515" s="237"/>
      <c r="AJ515" s="237"/>
      <c r="AK515" s="237"/>
      <c r="AL515" s="237"/>
      <c r="AM515" s="237"/>
      <c r="AN515" s="237"/>
      <c r="AO515" s="237"/>
      <c r="AP515" s="237"/>
      <c r="AQ515" s="237"/>
      <c r="AR515" s="237"/>
      <c r="AS515" s="237"/>
      <c r="AT515" s="237"/>
      <c r="AU515" s="237"/>
      <c r="AV515" s="237"/>
      <c r="AW515" s="237"/>
      <c r="AX515" s="237"/>
      <c r="AY515" s="237"/>
      <c r="AZ515" s="237"/>
      <c r="BA515" s="237"/>
      <c r="BB515" s="237"/>
      <c r="BC515" s="237"/>
      <c r="BD515" s="237"/>
      <c r="BE515" s="237"/>
      <c r="BF515" s="237"/>
      <c r="BG515" s="237"/>
      <c r="BH515" s="237"/>
    </row>
    <row r="516" spans="1:60" outlineLevel="2" x14ac:dyDescent="0.35">
      <c r="A516" s="238"/>
      <c r="B516" s="239"/>
      <c r="C516" s="241" t="s">
        <v>1056</v>
      </c>
      <c r="D516" s="242"/>
      <c r="E516" s="243">
        <v>81.135999999999996</v>
      </c>
      <c r="F516" s="410"/>
      <c r="G516" s="236"/>
      <c r="H516" s="236"/>
      <c r="I516" s="236"/>
      <c r="J516" s="236"/>
      <c r="K516" s="236"/>
      <c r="L516" s="236"/>
      <c r="M516" s="236"/>
      <c r="N516" s="240"/>
      <c r="O516" s="240"/>
      <c r="P516" s="240"/>
      <c r="Q516" s="240"/>
      <c r="R516" s="236"/>
      <c r="S516" s="236"/>
      <c r="T516" s="236"/>
      <c r="U516" s="236"/>
      <c r="V516" s="236"/>
      <c r="W516" s="236"/>
      <c r="X516" s="236"/>
      <c r="Y516" s="236"/>
      <c r="Z516" s="237"/>
      <c r="AA516" s="237"/>
      <c r="AB516" s="237"/>
      <c r="AC516" s="237"/>
      <c r="AD516" s="237"/>
      <c r="AE516" s="237"/>
      <c r="AF516" s="237"/>
      <c r="AG516" s="237" t="s">
        <v>123</v>
      </c>
      <c r="AH516" s="237">
        <v>0</v>
      </c>
      <c r="AI516" s="237"/>
      <c r="AJ516" s="237"/>
      <c r="AK516" s="237"/>
      <c r="AL516" s="237"/>
      <c r="AM516" s="237"/>
      <c r="AN516" s="237"/>
      <c r="AO516" s="237"/>
      <c r="AP516" s="237"/>
      <c r="AQ516" s="237"/>
      <c r="AR516" s="237"/>
      <c r="AS516" s="237"/>
      <c r="AT516" s="237"/>
      <c r="AU516" s="237"/>
      <c r="AV516" s="237"/>
      <c r="AW516" s="237"/>
      <c r="AX516" s="237"/>
      <c r="AY516" s="237"/>
      <c r="AZ516" s="237"/>
      <c r="BA516" s="237"/>
      <c r="BB516" s="237"/>
      <c r="BC516" s="237"/>
      <c r="BD516" s="237"/>
      <c r="BE516" s="237"/>
      <c r="BF516" s="237"/>
      <c r="BG516" s="237"/>
      <c r="BH516" s="237"/>
    </row>
    <row r="517" spans="1:60" outlineLevel="3" x14ac:dyDescent="0.35">
      <c r="A517" s="238"/>
      <c r="B517" s="239"/>
      <c r="C517" s="241" t="s">
        <v>1057</v>
      </c>
      <c r="D517" s="242"/>
      <c r="E517" s="243">
        <v>15</v>
      </c>
      <c r="F517" s="410"/>
      <c r="G517" s="236"/>
      <c r="H517" s="236"/>
      <c r="I517" s="236"/>
      <c r="J517" s="236"/>
      <c r="K517" s="236"/>
      <c r="L517" s="236"/>
      <c r="M517" s="236"/>
      <c r="N517" s="240"/>
      <c r="O517" s="240"/>
      <c r="P517" s="240"/>
      <c r="Q517" s="240"/>
      <c r="R517" s="236"/>
      <c r="S517" s="236"/>
      <c r="T517" s="236"/>
      <c r="U517" s="236"/>
      <c r="V517" s="236"/>
      <c r="W517" s="236"/>
      <c r="X517" s="236"/>
      <c r="Y517" s="236"/>
      <c r="Z517" s="237"/>
      <c r="AA517" s="237"/>
      <c r="AB517" s="237"/>
      <c r="AC517" s="237"/>
      <c r="AD517" s="237"/>
      <c r="AE517" s="237"/>
      <c r="AF517" s="237"/>
      <c r="AG517" s="237" t="s">
        <v>123</v>
      </c>
      <c r="AH517" s="237">
        <v>0</v>
      </c>
      <c r="AI517" s="237"/>
      <c r="AJ517" s="237"/>
      <c r="AK517" s="237"/>
      <c r="AL517" s="237"/>
      <c r="AM517" s="237"/>
      <c r="AN517" s="237"/>
      <c r="AO517" s="237"/>
      <c r="AP517" s="237"/>
      <c r="AQ517" s="237"/>
      <c r="AR517" s="237"/>
      <c r="AS517" s="237"/>
      <c r="AT517" s="237"/>
      <c r="AU517" s="237"/>
      <c r="AV517" s="237"/>
      <c r="AW517" s="237"/>
      <c r="AX517" s="237"/>
      <c r="AY517" s="237"/>
      <c r="AZ517" s="237"/>
      <c r="BA517" s="237"/>
      <c r="BB517" s="237"/>
      <c r="BC517" s="237"/>
      <c r="BD517" s="237"/>
      <c r="BE517" s="237"/>
      <c r="BF517" s="237"/>
      <c r="BG517" s="237"/>
      <c r="BH517" s="237"/>
    </row>
    <row r="518" spans="1:60" ht="30.4" outlineLevel="1" x14ac:dyDescent="0.35">
      <c r="A518" s="228">
        <v>207</v>
      </c>
      <c r="B518" s="229" t="s">
        <v>1058</v>
      </c>
      <c r="C518" s="230" t="s">
        <v>1059</v>
      </c>
      <c r="D518" s="231" t="s">
        <v>144</v>
      </c>
      <c r="E518" s="232">
        <v>5.7</v>
      </c>
      <c r="F518" s="233"/>
      <c r="G518" s="234">
        <f>ROUND(E518*F518,2)</f>
        <v>0</v>
      </c>
      <c r="H518" s="233">
        <v>635.9</v>
      </c>
      <c r="I518" s="234">
        <f>ROUND(E518*H518,2)</f>
        <v>3624.63</v>
      </c>
      <c r="J518" s="233">
        <v>590.1</v>
      </c>
      <c r="K518" s="234">
        <f>ROUND(E518*J518,2)</f>
        <v>3363.57</v>
      </c>
      <c r="L518" s="234">
        <v>21</v>
      </c>
      <c r="M518" s="234">
        <f>G518*(1+L518/100)</f>
        <v>0</v>
      </c>
      <c r="N518" s="232">
        <v>1.721E-2</v>
      </c>
      <c r="O518" s="232">
        <f>ROUND(E518*N518,2)</f>
        <v>0.1</v>
      </c>
      <c r="P518" s="232">
        <v>0</v>
      </c>
      <c r="Q518" s="232">
        <f>ROUND(E518*P518,2)</f>
        <v>0</v>
      </c>
      <c r="R518" s="234" t="s">
        <v>174</v>
      </c>
      <c r="S518" s="234" t="s">
        <v>108</v>
      </c>
      <c r="T518" s="235" t="s">
        <v>108</v>
      </c>
      <c r="U518" s="236">
        <v>1.04708</v>
      </c>
      <c r="V518" s="236">
        <f>ROUND(E518*U518,2)</f>
        <v>5.97</v>
      </c>
      <c r="W518" s="236"/>
      <c r="X518" s="236" t="s">
        <v>175</v>
      </c>
      <c r="Y518" s="236" t="s">
        <v>110</v>
      </c>
      <c r="Z518" s="237"/>
      <c r="AA518" s="237"/>
      <c r="AB518" s="237"/>
      <c r="AC518" s="237"/>
      <c r="AD518" s="237"/>
      <c r="AE518" s="237"/>
      <c r="AF518" s="237"/>
      <c r="AG518" s="237" t="s">
        <v>176</v>
      </c>
      <c r="AH518" s="237"/>
      <c r="AI518" s="237"/>
      <c r="AJ518" s="237"/>
      <c r="AK518" s="237"/>
      <c r="AL518" s="237"/>
      <c r="AM518" s="237"/>
      <c r="AN518" s="237"/>
      <c r="AO518" s="237"/>
      <c r="AP518" s="237"/>
      <c r="AQ518" s="237"/>
      <c r="AR518" s="237"/>
      <c r="AS518" s="237"/>
      <c r="AT518" s="237"/>
      <c r="AU518" s="237"/>
      <c r="AV518" s="237"/>
      <c r="AW518" s="237"/>
      <c r="AX518" s="237"/>
      <c r="AY518" s="237"/>
      <c r="AZ518" s="237"/>
      <c r="BA518" s="237"/>
      <c r="BB518" s="237"/>
      <c r="BC518" s="237"/>
      <c r="BD518" s="237"/>
      <c r="BE518" s="237"/>
      <c r="BF518" s="237"/>
      <c r="BG518" s="237"/>
      <c r="BH518" s="237"/>
    </row>
    <row r="519" spans="1:60" outlineLevel="2" x14ac:dyDescent="0.35">
      <c r="A519" s="238"/>
      <c r="B519" s="239"/>
      <c r="C519" s="393" t="s">
        <v>1060</v>
      </c>
      <c r="D519" s="393"/>
      <c r="E519" s="393"/>
      <c r="F519" s="409"/>
      <c r="G519" s="393"/>
      <c r="H519" s="236"/>
      <c r="I519" s="236"/>
      <c r="J519" s="236"/>
      <c r="K519" s="236"/>
      <c r="L519" s="236"/>
      <c r="M519" s="236"/>
      <c r="N519" s="240"/>
      <c r="O519" s="240"/>
      <c r="P519" s="240"/>
      <c r="Q519" s="240"/>
      <c r="R519" s="236"/>
      <c r="S519" s="236"/>
      <c r="T519" s="236"/>
      <c r="U519" s="236"/>
      <c r="V519" s="236"/>
      <c r="W519" s="236"/>
      <c r="X519" s="236"/>
      <c r="Y519" s="236"/>
      <c r="Z519" s="237"/>
      <c r="AA519" s="237"/>
      <c r="AB519" s="237"/>
      <c r="AC519" s="237"/>
      <c r="AD519" s="237"/>
      <c r="AE519" s="237"/>
      <c r="AF519" s="237"/>
      <c r="AG519" s="237" t="s">
        <v>112</v>
      </c>
      <c r="AH519" s="237"/>
      <c r="AI519" s="237"/>
      <c r="AJ519" s="237"/>
      <c r="AK519" s="237"/>
      <c r="AL519" s="237"/>
      <c r="AM519" s="237"/>
      <c r="AN519" s="237"/>
      <c r="AO519" s="237"/>
      <c r="AP519" s="237"/>
      <c r="AQ519" s="237"/>
      <c r="AR519" s="237"/>
      <c r="AS519" s="237"/>
      <c r="AT519" s="237"/>
      <c r="AU519" s="237"/>
      <c r="AV519" s="237"/>
      <c r="AW519" s="237"/>
      <c r="AX519" s="237"/>
      <c r="AY519" s="237"/>
      <c r="AZ519" s="237"/>
      <c r="BA519" s="237"/>
      <c r="BB519" s="237"/>
      <c r="BC519" s="237"/>
      <c r="BD519" s="237"/>
      <c r="BE519" s="237"/>
      <c r="BF519" s="237"/>
      <c r="BG519" s="237"/>
      <c r="BH519" s="237"/>
    </row>
    <row r="520" spans="1:60" outlineLevel="2" x14ac:dyDescent="0.35">
      <c r="A520" s="238"/>
      <c r="B520" s="239"/>
      <c r="C520" s="241" t="s">
        <v>1061</v>
      </c>
      <c r="D520" s="242"/>
      <c r="E520" s="243">
        <v>5.7</v>
      </c>
      <c r="F520" s="410"/>
      <c r="G520" s="236"/>
      <c r="H520" s="236"/>
      <c r="I520" s="236"/>
      <c r="J520" s="236"/>
      <c r="K520" s="236"/>
      <c r="L520" s="236"/>
      <c r="M520" s="236"/>
      <c r="N520" s="240"/>
      <c r="O520" s="240"/>
      <c r="P520" s="240"/>
      <c r="Q520" s="240"/>
      <c r="R520" s="236"/>
      <c r="S520" s="236"/>
      <c r="T520" s="236"/>
      <c r="U520" s="236"/>
      <c r="V520" s="236"/>
      <c r="W520" s="236"/>
      <c r="X520" s="236"/>
      <c r="Y520" s="236"/>
      <c r="Z520" s="237"/>
      <c r="AA520" s="237"/>
      <c r="AB520" s="237"/>
      <c r="AC520" s="237"/>
      <c r="AD520" s="237"/>
      <c r="AE520" s="237"/>
      <c r="AF520" s="237"/>
      <c r="AG520" s="237" t="s">
        <v>123</v>
      </c>
      <c r="AH520" s="237">
        <v>0</v>
      </c>
      <c r="AI520" s="237"/>
      <c r="AJ520" s="237"/>
      <c r="AK520" s="237"/>
      <c r="AL520" s="237"/>
      <c r="AM520" s="237"/>
      <c r="AN520" s="237"/>
      <c r="AO520" s="237"/>
      <c r="AP520" s="237"/>
      <c r="AQ520" s="237"/>
      <c r="AR520" s="237"/>
      <c r="AS520" s="237"/>
      <c r="AT520" s="237"/>
      <c r="AU520" s="237"/>
      <c r="AV520" s="237"/>
      <c r="AW520" s="237"/>
      <c r="AX520" s="237"/>
      <c r="AY520" s="237"/>
      <c r="AZ520" s="237"/>
      <c r="BA520" s="237"/>
      <c r="BB520" s="237"/>
      <c r="BC520" s="237"/>
      <c r="BD520" s="237"/>
      <c r="BE520" s="237"/>
      <c r="BF520" s="237"/>
      <c r="BG520" s="237"/>
      <c r="BH520" s="237"/>
    </row>
    <row r="521" spans="1:60" outlineLevel="1" x14ac:dyDescent="0.35">
      <c r="A521" s="228">
        <v>208</v>
      </c>
      <c r="B521" s="229" t="s">
        <v>1062</v>
      </c>
      <c r="C521" s="230" t="s">
        <v>1063</v>
      </c>
      <c r="D521" s="231" t="s">
        <v>16</v>
      </c>
      <c r="E521" s="232">
        <v>1176.4982</v>
      </c>
      <c r="F521" s="233"/>
      <c r="G521" s="234">
        <f>ROUND(E521*F521,2)</f>
        <v>0</v>
      </c>
      <c r="H521" s="233">
        <v>0</v>
      </c>
      <c r="I521" s="234">
        <f>ROUND(E521*H521,2)</f>
        <v>0</v>
      </c>
      <c r="J521" s="233">
        <v>7.2</v>
      </c>
      <c r="K521" s="234">
        <f>ROUND(E521*J521,2)</f>
        <v>8470.7900000000009</v>
      </c>
      <c r="L521" s="234">
        <v>21</v>
      </c>
      <c r="M521" s="234">
        <f>G521*(1+L521/100)</f>
        <v>0</v>
      </c>
      <c r="N521" s="232">
        <v>0</v>
      </c>
      <c r="O521" s="232">
        <f>ROUND(E521*N521,2)</f>
        <v>0</v>
      </c>
      <c r="P521" s="232">
        <v>0</v>
      </c>
      <c r="Q521" s="232">
        <f>ROUND(E521*P521,2)</f>
        <v>0</v>
      </c>
      <c r="R521" s="234" t="s">
        <v>237</v>
      </c>
      <c r="S521" s="234" t="s">
        <v>108</v>
      </c>
      <c r="T521" s="235" t="s">
        <v>108</v>
      </c>
      <c r="U521" s="236">
        <v>0</v>
      </c>
      <c r="V521" s="236">
        <f>ROUND(E521*U521,2)</f>
        <v>0</v>
      </c>
      <c r="W521" s="236"/>
      <c r="X521" s="236" t="s">
        <v>177</v>
      </c>
      <c r="Y521" s="236" t="s">
        <v>110</v>
      </c>
      <c r="Z521" s="237"/>
      <c r="AA521" s="237"/>
      <c r="AB521" s="237"/>
      <c r="AC521" s="237"/>
      <c r="AD521" s="237"/>
      <c r="AE521" s="237"/>
      <c r="AF521" s="237"/>
      <c r="AG521" s="237" t="s">
        <v>178</v>
      </c>
      <c r="AH521" s="237"/>
      <c r="AI521" s="237"/>
      <c r="AJ521" s="237"/>
      <c r="AK521" s="237"/>
      <c r="AL521" s="237"/>
      <c r="AM521" s="237"/>
      <c r="AN521" s="237"/>
      <c r="AO521" s="237"/>
      <c r="AP521" s="237"/>
      <c r="AQ521" s="237"/>
      <c r="AR521" s="237"/>
      <c r="AS521" s="237"/>
      <c r="AT521" s="237"/>
      <c r="AU521" s="237"/>
      <c r="AV521" s="237"/>
      <c r="AW521" s="237"/>
      <c r="AX521" s="237"/>
      <c r="AY521" s="237"/>
      <c r="AZ521" s="237"/>
      <c r="BA521" s="237"/>
      <c r="BB521" s="237"/>
      <c r="BC521" s="237"/>
      <c r="BD521" s="237"/>
      <c r="BE521" s="237"/>
      <c r="BF521" s="237"/>
      <c r="BG521" s="237"/>
      <c r="BH521" s="237"/>
    </row>
    <row r="522" spans="1:60" outlineLevel="2" x14ac:dyDescent="0.35">
      <c r="A522" s="238"/>
      <c r="B522" s="239"/>
      <c r="C522" s="393" t="s">
        <v>198</v>
      </c>
      <c r="D522" s="393"/>
      <c r="E522" s="393"/>
      <c r="F522" s="409"/>
      <c r="G522" s="393"/>
      <c r="H522" s="236"/>
      <c r="I522" s="236"/>
      <c r="J522" s="236"/>
      <c r="K522" s="236"/>
      <c r="L522" s="236"/>
      <c r="M522" s="236"/>
      <c r="N522" s="240"/>
      <c r="O522" s="240"/>
      <c r="P522" s="240"/>
      <c r="Q522" s="240"/>
      <c r="R522" s="236"/>
      <c r="S522" s="236"/>
      <c r="T522" s="236"/>
      <c r="U522" s="236"/>
      <c r="V522" s="236"/>
      <c r="W522" s="236"/>
      <c r="X522" s="236"/>
      <c r="Y522" s="236"/>
      <c r="Z522" s="237"/>
      <c r="AA522" s="237"/>
      <c r="AB522" s="237"/>
      <c r="AC522" s="237"/>
      <c r="AD522" s="237"/>
      <c r="AE522" s="237"/>
      <c r="AF522" s="237"/>
      <c r="AG522" s="237" t="s">
        <v>112</v>
      </c>
      <c r="AH522" s="237"/>
      <c r="AI522" s="237"/>
      <c r="AJ522" s="237"/>
      <c r="AK522" s="237"/>
      <c r="AL522" s="237"/>
      <c r="AM522" s="237"/>
      <c r="AN522" s="237"/>
      <c r="AO522" s="237"/>
      <c r="AP522" s="237"/>
      <c r="AQ522" s="237"/>
      <c r="AR522" s="237"/>
      <c r="AS522" s="237"/>
      <c r="AT522" s="237"/>
      <c r="AU522" s="237"/>
      <c r="AV522" s="237"/>
      <c r="AW522" s="237"/>
      <c r="AX522" s="237"/>
      <c r="AY522" s="237"/>
      <c r="AZ522" s="237"/>
      <c r="BA522" s="237"/>
      <c r="BB522" s="237"/>
      <c r="BC522" s="237"/>
      <c r="BD522" s="237"/>
      <c r="BE522" s="237"/>
      <c r="BF522" s="237"/>
      <c r="BG522" s="237"/>
      <c r="BH522" s="237"/>
    </row>
    <row r="523" spans="1:60" ht="13.15" x14ac:dyDescent="0.35">
      <c r="A523" s="252" t="s">
        <v>104</v>
      </c>
      <c r="B523" s="221" t="s">
        <v>61</v>
      </c>
      <c r="C523" s="222" t="s">
        <v>62</v>
      </c>
      <c r="D523" s="223"/>
      <c r="E523" s="224"/>
      <c r="F523" s="408"/>
      <c r="G523" s="225">
        <f>SUMIF(AG524:AG531,"&lt;&gt;NOR",G524:G531)</f>
        <v>0</v>
      </c>
      <c r="H523" s="225"/>
      <c r="I523" s="225">
        <f>SUM(I524:I531)</f>
        <v>6312.65</v>
      </c>
      <c r="J523" s="225"/>
      <c r="K523" s="225">
        <f>SUM(K524:K531)</f>
        <v>59746.29</v>
      </c>
      <c r="L523" s="225"/>
      <c r="M523" s="225">
        <f>SUM(M524:M531)</f>
        <v>0</v>
      </c>
      <c r="N523" s="224"/>
      <c r="O523" s="224">
        <f>SUM(O524:O531)</f>
        <v>0.02</v>
      </c>
      <c r="P523" s="224"/>
      <c r="Q523" s="224">
        <f>SUM(Q524:Q531)</f>
        <v>0</v>
      </c>
      <c r="R523" s="225"/>
      <c r="S523" s="225"/>
      <c r="T523" s="226"/>
      <c r="U523" s="227"/>
      <c r="V523" s="227">
        <f>SUM(V524:V531)</f>
        <v>26.51</v>
      </c>
      <c r="W523" s="227"/>
      <c r="X523" s="227"/>
      <c r="Y523" s="227"/>
      <c r="AG523" t="s">
        <v>105</v>
      </c>
    </row>
    <row r="524" spans="1:60" outlineLevel="1" x14ac:dyDescent="0.35">
      <c r="A524" s="228">
        <v>209</v>
      </c>
      <c r="B524" s="229" t="s">
        <v>617</v>
      </c>
      <c r="C524" s="230" t="s">
        <v>1064</v>
      </c>
      <c r="D524" s="231" t="s">
        <v>132</v>
      </c>
      <c r="E524" s="232">
        <v>44.066000000000003</v>
      </c>
      <c r="F524" s="233"/>
      <c r="G524" s="234">
        <f>ROUND(E524*F524,2)</f>
        <v>0</v>
      </c>
      <c r="H524" s="233">
        <v>0</v>
      </c>
      <c r="I524" s="234">
        <f>ROUND(E524*H524,2)</f>
        <v>0</v>
      </c>
      <c r="J524" s="233">
        <v>1000</v>
      </c>
      <c r="K524" s="234">
        <f>ROUND(E524*J524,2)</f>
        <v>44066</v>
      </c>
      <c r="L524" s="234">
        <v>21</v>
      </c>
      <c r="M524" s="234">
        <f>G524*(1+L524/100)</f>
        <v>0</v>
      </c>
      <c r="N524" s="232">
        <v>0</v>
      </c>
      <c r="O524" s="232">
        <f>ROUND(E524*N524,2)</f>
        <v>0</v>
      </c>
      <c r="P524" s="232">
        <v>0</v>
      </c>
      <c r="Q524" s="232">
        <f>ROUND(E524*P524,2)</f>
        <v>0</v>
      </c>
      <c r="R524" s="234"/>
      <c r="S524" s="234" t="s">
        <v>135</v>
      </c>
      <c r="T524" s="235" t="s">
        <v>136</v>
      </c>
      <c r="U524" s="236">
        <v>0</v>
      </c>
      <c r="V524" s="236">
        <f>ROUND(E524*U524,2)</f>
        <v>0</v>
      </c>
      <c r="W524" s="236"/>
      <c r="X524" s="236" t="s">
        <v>109</v>
      </c>
      <c r="Y524" s="236" t="s">
        <v>110</v>
      </c>
      <c r="Z524" s="237"/>
      <c r="AA524" s="237"/>
      <c r="AB524" s="237"/>
      <c r="AC524" s="237"/>
      <c r="AD524" s="237"/>
      <c r="AE524" s="237"/>
      <c r="AF524" s="237"/>
      <c r="AG524" s="237" t="s">
        <v>111</v>
      </c>
      <c r="AH524" s="237"/>
      <c r="AI524" s="237"/>
      <c r="AJ524" s="237"/>
      <c r="AK524" s="237"/>
      <c r="AL524" s="237"/>
      <c r="AM524" s="237"/>
      <c r="AN524" s="237"/>
      <c r="AO524" s="237"/>
      <c r="AP524" s="237"/>
      <c r="AQ524" s="237"/>
      <c r="AR524" s="237"/>
      <c r="AS524" s="237"/>
      <c r="AT524" s="237"/>
      <c r="AU524" s="237"/>
      <c r="AV524" s="237"/>
      <c r="AW524" s="237"/>
      <c r="AX524" s="237"/>
      <c r="AY524" s="237"/>
      <c r="AZ524" s="237"/>
      <c r="BA524" s="237"/>
      <c r="BB524" s="237"/>
      <c r="BC524" s="237"/>
      <c r="BD524" s="237"/>
      <c r="BE524" s="237"/>
      <c r="BF524" s="237"/>
      <c r="BG524" s="237"/>
      <c r="BH524" s="237"/>
    </row>
    <row r="525" spans="1:60" outlineLevel="2" x14ac:dyDescent="0.35">
      <c r="A525" s="238"/>
      <c r="B525" s="239"/>
      <c r="C525" s="241" t="s">
        <v>1065</v>
      </c>
      <c r="D525" s="242"/>
      <c r="E525" s="243">
        <v>44.066000000000003</v>
      </c>
      <c r="F525" s="410"/>
      <c r="G525" s="236"/>
      <c r="H525" s="236"/>
      <c r="I525" s="236"/>
      <c r="J525" s="236"/>
      <c r="K525" s="236"/>
      <c r="L525" s="236"/>
      <c r="M525" s="236"/>
      <c r="N525" s="240"/>
      <c r="O525" s="240"/>
      <c r="P525" s="240"/>
      <c r="Q525" s="240"/>
      <c r="R525" s="236"/>
      <c r="S525" s="236"/>
      <c r="T525" s="236"/>
      <c r="U525" s="236"/>
      <c r="V525" s="236"/>
      <c r="W525" s="236"/>
      <c r="X525" s="236"/>
      <c r="Y525" s="236"/>
      <c r="Z525" s="237"/>
      <c r="AA525" s="237"/>
      <c r="AB525" s="237"/>
      <c r="AC525" s="237"/>
      <c r="AD525" s="237"/>
      <c r="AE525" s="237"/>
      <c r="AF525" s="237"/>
      <c r="AG525" s="237" t="s">
        <v>123</v>
      </c>
      <c r="AH525" s="237">
        <v>0</v>
      </c>
      <c r="AI525" s="237"/>
      <c r="AJ525" s="237"/>
      <c r="AK525" s="237"/>
      <c r="AL525" s="237"/>
      <c r="AM525" s="237"/>
      <c r="AN525" s="237"/>
      <c r="AO525" s="237"/>
      <c r="AP525" s="237"/>
      <c r="AQ525" s="237"/>
      <c r="AR525" s="237"/>
      <c r="AS525" s="237"/>
      <c r="AT525" s="237"/>
      <c r="AU525" s="237"/>
      <c r="AV525" s="237"/>
      <c r="AW525" s="237"/>
      <c r="AX525" s="237"/>
      <c r="AY525" s="237"/>
      <c r="AZ525" s="237"/>
      <c r="BA525" s="237"/>
      <c r="BB525" s="237"/>
      <c r="BC525" s="237"/>
      <c r="BD525" s="237"/>
      <c r="BE525" s="237"/>
      <c r="BF525" s="237"/>
      <c r="BG525" s="237"/>
      <c r="BH525" s="237"/>
    </row>
    <row r="526" spans="1:60" ht="20.25" outlineLevel="1" x14ac:dyDescent="0.35">
      <c r="A526" s="228">
        <v>210</v>
      </c>
      <c r="B526" s="229" t="s">
        <v>618</v>
      </c>
      <c r="C526" s="230" t="s">
        <v>619</v>
      </c>
      <c r="D526" s="231" t="s">
        <v>132</v>
      </c>
      <c r="E526" s="232">
        <v>40.06</v>
      </c>
      <c r="F526" s="233"/>
      <c r="G526" s="234">
        <f>ROUND(E526*F526,2)</f>
        <v>0</v>
      </c>
      <c r="H526" s="233">
        <v>157.58000000000001</v>
      </c>
      <c r="I526" s="234">
        <f>ROUND(E526*H526,2)</f>
        <v>6312.65</v>
      </c>
      <c r="J526" s="233">
        <v>391.42</v>
      </c>
      <c r="K526" s="234">
        <f>ROUND(E526*J526,2)</f>
        <v>15680.29</v>
      </c>
      <c r="L526" s="234">
        <v>21</v>
      </c>
      <c r="M526" s="234">
        <f>G526*(1+L526/100)</f>
        <v>0</v>
      </c>
      <c r="N526" s="232">
        <v>4.0000000000000002E-4</v>
      </c>
      <c r="O526" s="232">
        <f>ROUND(E526*N526,2)</f>
        <v>0.02</v>
      </c>
      <c r="P526" s="232">
        <v>0</v>
      </c>
      <c r="Q526" s="232">
        <f>ROUND(E526*P526,2)</f>
        <v>0</v>
      </c>
      <c r="R526" s="234" t="s">
        <v>174</v>
      </c>
      <c r="S526" s="234" t="s">
        <v>108</v>
      </c>
      <c r="T526" s="235" t="s">
        <v>108</v>
      </c>
      <c r="U526" s="236">
        <v>0.66181000000000001</v>
      </c>
      <c r="V526" s="236">
        <f>ROUND(E526*U526,2)</f>
        <v>26.51</v>
      </c>
      <c r="W526" s="236"/>
      <c r="X526" s="236" t="s">
        <v>175</v>
      </c>
      <c r="Y526" s="236" t="s">
        <v>110</v>
      </c>
      <c r="Z526" s="237"/>
      <c r="AA526" s="237"/>
      <c r="AB526" s="237"/>
      <c r="AC526" s="237"/>
      <c r="AD526" s="237"/>
      <c r="AE526" s="237"/>
      <c r="AF526" s="237"/>
      <c r="AG526" s="237" t="s">
        <v>176</v>
      </c>
      <c r="AH526" s="237"/>
      <c r="AI526" s="237"/>
      <c r="AJ526" s="237"/>
      <c r="AK526" s="237"/>
      <c r="AL526" s="237"/>
      <c r="AM526" s="237"/>
      <c r="AN526" s="237"/>
      <c r="AO526" s="237"/>
      <c r="AP526" s="237"/>
      <c r="AQ526" s="237"/>
      <c r="AR526" s="237"/>
      <c r="AS526" s="237"/>
      <c r="AT526" s="237"/>
      <c r="AU526" s="237"/>
      <c r="AV526" s="237"/>
      <c r="AW526" s="237"/>
      <c r="AX526" s="237"/>
      <c r="AY526" s="237"/>
      <c r="AZ526" s="237"/>
      <c r="BA526" s="237"/>
      <c r="BB526" s="237"/>
      <c r="BC526" s="237"/>
      <c r="BD526" s="237"/>
      <c r="BE526" s="237"/>
      <c r="BF526" s="237"/>
      <c r="BG526" s="237"/>
      <c r="BH526" s="237"/>
    </row>
    <row r="527" spans="1:60" ht="20.65" outlineLevel="2" x14ac:dyDescent="0.35">
      <c r="A527" s="238"/>
      <c r="B527" s="239"/>
      <c r="C527" s="393" t="s">
        <v>620</v>
      </c>
      <c r="D527" s="393"/>
      <c r="E527" s="393"/>
      <c r="F527" s="409"/>
      <c r="G527" s="393"/>
      <c r="H527" s="236"/>
      <c r="I527" s="236"/>
      <c r="J527" s="236"/>
      <c r="K527" s="236"/>
      <c r="L527" s="236"/>
      <c r="M527" s="236"/>
      <c r="N527" s="240"/>
      <c r="O527" s="240"/>
      <c r="P527" s="240"/>
      <c r="Q527" s="240"/>
      <c r="R527" s="236"/>
      <c r="S527" s="236"/>
      <c r="T527" s="236"/>
      <c r="U527" s="236"/>
      <c r="V527" s="236"/>
      <c r="W527" s="236"/>
      <c r="X527" s="236"/>
      <c r="Y527" s="236"/>
      <c r="Z527" s="237"/>
      <c r="AA527" s="237"/>
      <c r="AB527" s="237"/>
      <c r="AC527" s="237"/>
      <c r="AD527" s="237"/>
      <c r="AE527" s="237"/>
      <c r="AF527" s="237"/>
      <c r="AG527" s="237" t="s">
        <v>112</v>
      </c>
      <c r="AH527" s="237"/>
      <c r="AI527" s="237"/>
      <c r="AJ527" s="237"/>
      <c r="AK527" s="237"/>
      <c r="AL527" s="237"/>
      <c r="AM527" s="237"/>
      <c r="AN527" s="237"/>
      <c r="AO527" s="237"/>
      <c r="AP527" s="237"/>
      <c r="AQ527" s="237"/>
      <c r="AR527" s="237"/>
      <c r="AS527" s="237"/>
      <c r="AT527" s="237"/>
      <c r="AU527" s="237"/>
      <c r="AV527" s="237"/>
      <c r="AW527" s="237"/>
      <c r="AX527" s="237"/>
      <c r="AY527" s="237"/>
      <c r="AZ527" s="237"/>
      <c r="BA527" s="253" t="str">
        <f>C527</f>
        <v>lepení a dodávka podlahoviny z PVC, bez podkladu. Svaření podlahoviny. Dodávka a lepení podlahových soklíků z měkčeného PVC. Pastování a vyleštění podlah.</v>
      </c>
      <c r="BB527" s="237"/>
      <c r="BC527" s="237"/>
      <c r="BD527" s="237"/>
      <c r="BE527" s="237"/>
      <c r="BF527" s="237"/>
      <c r="BG527" s="237"/>
      <c r="BH527" s="237"/>
    </row>
    <row r="528" spans="1:60" outlineLevel="2" x14ac:dyDescent="0.35">
      <c r="A528" s="238"/>
      <c r="B528" s="239"/>
      <c r="C528" s="398" t="s">
        <v>621</v>
      </c>
      <c r="D528" s="398"/>
      <c r="E528" s="398"/>
      <c r="F528" s="411"/>
      <c r="G528" s="398"/>
      <c r="H528" s="236"/>
      <c r="I528" s="236"/>
      <c r="J528" s="236"/>
      <c r="K528" s="236"/>
      <c r="L528" s="236"/>
      <c r="M528" s="236"/>
      <c r="N528" s="240"/>
      <c r="O528" s="240"/>
      <c r="P528" s="240"/>
      <c r="Q528" s="240"/>
      <c r="R528" s="236"/>
      <c r="S528" s="236"/>
      <c r="T528" s="236"/>
      <c r="U528" s="236"/>
      <c r="V528" s="236"/>
      <c r="W528" s="236"/>
      <c r="X528" s="236"/>
      <c r="Y528" s="236"/>
      <c r="Z528" s="237"/>
      <c r="AA528" s="237"/>
      <c r="AB528" s="237"/>
      <c r="AC528" s="237"/>
      <c r="AD528" s="237"/>
      <c r="AE528" s="237"/>
      <c r="AF528" s="237"/>
      <c r="AG528" s="237" t="s">
        <v>131</v>
      </c>
      <c r="AH528" s="237"/>
      <c r="AI528" s="237"/>
      <c r="AJ528" s="237"/>
      <c r="AK528" s="237"/>
      <c r="AL528" s="237"/>
      <c r="AM528" s="237"/>
      <c r="AN528" s="237"/>
      <c r="AO528" s="237"/>
      <c r="AP528" s="237"/>
      <c r="AQ528" s="237"/>
      <c r="AR528" s="237"/>
      <c r="AS528" s="237"/>
      <c r="AT528" s="237"/>
      <c r="AU528" s="237"/>
      <c r="AV528" s="237"/>
      <c r="AW528" s="237"/>
      <c r="AX528" s="237"/>
      <c r="AY528" s="237"/>
      <c r="AZ528" s="237"/>
      <c r="BA528" s="237"/>
      <c r="BB528" s="237"/>
      <c r="BC528" s="237"/>
      <c r="BD528" s="237"/>
      <c r="BE528" s="237"/>
      <c r="BF528" s="237"/>
      <c r="BG528" s="237"/>
      <c r="BH528" s="237"/>
    </row>
    <row r="529" spans="1:60" outlineLevel="2" x14ac:dyDescent="0.35">
      <c r="A529" s="238"/>
      <c r="B529" s="239"/>
      <c r="C529" s="241" t="s">
        <v>1353</v>
      </c>
      <c r="D529" s="242"/>
      <c r="E529" s="243"/>
      <c r="F529" s="410"/>
      <c r="G529" s="236"/>
      <c r="H529" s="236"/>
      <c r="I529" s="236"/>
      <c r="J529" s="236"/>
      <c r="K529" s="236"/>
      <c r="L529" s="236"/>
      <c r="M529" s="236"/>
      <c r="N529" s="240"/>
      <c r="O529" s="240"/>
      <c r="P529" s="240"/>
      <c r="Q529" s="240"/>
      <c r="R529" s="236"/>
      <c r="S529" s="236"/>
      <c r="T529" s="236"/>
      <c r="U529" s="236"/>
      <c r="V529" s="236"/>
      <c r="W529" s="236"/>
      <c r="X529" s="236"/>
      <c r="Y529" s="236"/>
      <c r="Z529" s="237"/>
      <c r="AA529" s="237"/>
      <c r="AB529" s="237"/>
      <c r="AC529" s="237"/>
      <c r="AD529" s="237"/>
      <c r="AE529" s="237"/>
      <c r="AF529" s="237"/>
      <c r="AG529" s="237" t="s">
        <v>123</v>
      </c>
      <c r="AH529" s="237">
        <v>0</v>
      </c>
      <c r="AI529" s="237"/>
      <c r="AJ529" s="237"/>
      <c r="AK529" s="237"/>
      <c r="AL529" s="237"/>
      <c r="AM529" s="237"/>
      <c r="AN529" s="237"/>
      <c r="AO529" s="237"/>
      <c r="AP529" s="237"/>
      <c r="AQ529" s="237"/>
      <c r="AR529" s="237"/>
      <c r="AS529" s="237"/>
      <c r="AT529" s="237"/>
      <c r="AU529" s="237"/>
      <c r="AV529" s="237"/>
      <c r="AW529" s="237"/>
      <c r="AX529" s="237"/>
      <c r="AY529" s="237"/>
      <c r="AZ529" s="237"/>
      <c r="BA529" s="237"/>
      <c r="BB529" s="237"/>
      <c r="BC529" s="237"/>
      <c r="BD529" s="237"/>
      <c r="BE529" s="237"/>
      <c r="BF529" s="237"/>
      <c r="BG529" s="237"/>
      <c r="BH529" s="237"/>
    </row>
    <row r="530" spans="1:60" outlineLevel="3" x14ac:dyDescent="0.35">
      <c r="A530" s="238"/>
      <c r="B530" s="239"/>
      <c r="C530" s="241" t="s">
        <v>1354</v>
      </c>
      <c r="D530" s="242"/>
      <c r="E530" s="243">
        <v>30.69</v>
      </c>
      <c r="F530" s="410"/>
      <c r="G530" s="236"/>
      <c r="H530" s="236"/>
      <c r="I530" s="236"/>
      <c r="J530" s="236"/>
      <c r="K530" s="236"/>
      <c r="L530" s="236"/>
      <c r="M530" s="236"/>
      <c r="N530" s="240"/>
      <c r="O530" s="240"/>
      <c r="P530" s="240"/>
      <c r="Q530" s="240"/>
      <c r="R530" s="236"/>
      <c r="S530" s="236"/>
      <c r="T530" s="236"/>
      <c r="U530" s="236"/>
      <c r="V530" s="236"/>
      <c r="W530" s="236"/>
      <c r="X530" s="236"/>
      <c r="Y530" s="236"/>
      <c r="Z530" s="237"/>
      <c r="AA530" s="237"/>
      <c r="AB530" s="237"/>
      <c r="AC530" s="237"/>
      <c r="AD530" s="237"/>
      <c r="AE530" s="237"/>
      <c r="AF530" s="237"/>
      <c r="AG530" s="237" t="s">
        <v>123</v>
      </c>
      <c r="AH530" s="237">
        <v>0</v>
      </c>
      <c r="AI530" s="237"/>
      <c r="AJ530" s="237"/>
      <c r="AK530" s="237"/>
      <c r="AL530" s="237"/>
      <c r="AM530" s="237"/>
      <c r="AN530" s="237"/>
      <c r="AO530" s="237"/>
      <c r="AP530" s="237"/>
      <c r="AQ530" s="237"/>
      <c r="AR530" s="237"/>
      <c r="AS530" s="237"/>
      <c r="AT530" s="237"/>
      <c r="AU530" s="237"/>
      <c r="AV530" s="237"/>
      <c r="AW530" s="237"/>
      <c r="AX530" s="237"/>
      <c r="AY530" s="237"/>
      <c r="AZ530" s="237"/>
      <c r="BA530" s="237"/>
      <c r="BB530" s="237"/>
      <c r="BC530" s="237"/>
      <c r="BD530" s="237"/>
      <c r="BE530" s="237"/>
      <c r="BF530" s="237"/>
      <c r="BG530" s="237"/>
      <c r="BH530" s="237"/>
    </row>
    <row r="531" spans="1:60" outlineLevel="3" x14ac:dyDescent="0.35">
      <c r="A531" s="238"/>
      <c r="B531" s="239"/>
      <c r="C531" s="241" t="s">
        <v>1355</v>
      </c>
      <c r="D531" s="242"/>
      <c r="E531" s="243">
        <v>9.3699999999999992</v>
      </c>
      <c r="F531" s="410"/>
      <c r="G531" s="236"/>
      <c r="H531" s="236"/>
      <c r="I531" s="236"/>
      <c r="J531" s="236"/>
      <c r="K531" s="236"/>
      <c r="L531" s="236"/>
      <c r="M531" s="236"/>
      <c r="N531" s="240"/>
      <c r="O531" s="240"/>
      <c r="P531" s="240"/>
      <c r="Q531" s="240"/>
      <c r="R531" s="236"/>
      <c r="S531" s="236"/>
      <c r="T531" s="236"/>
      <c r="U531" s="236"/>
      <c r="V531" s="236"/>
      <c r="W531" s="236"/>
      <c r="X531" s="236"/>
      <c r="Y531" s="236"/>
      <c r="Z531" s="237"/>
      <c r="AA531" s="237"/>
      <c r="AB531" s="237"/>
      <c r="AC531" s="237"/>
      <c r="AD531" s="237"/>
      <c r="AE531" s="237"/>
      <c r="AF531" s="237"/>
      <c r="AG531" s="237" t="s">
        <v>123</v>
      </c>
      <c r="AH531" s="237">
        <v>0</v>
      </c>
      <c r="AI531" s="237"/>
      <c r="AJ531" s="237"/>
      <c r="AK531" s="237"/>
      <c r="AL531" s="237"/>
      <c r="AM531" s="237"/>
      <c r="AN531" s="237"/>
      <c r="AO531" s="237"/>
      <c r="AP531" s="237"/>
      <c r="AQ531" s="237"/>
      <c r="AR531" s="237"/>
      <c r="AS531" s="237"/>
      <c r="AT531" s="237"/>
      <c r="AU531" s="237"/>
      <c r="AV531" s="237"/>
      <c r="AW531" s="237"/>
      <c r="AX531" s="237"/>
      <c r="AY531" s="237"/>
      <c r="AZ531" s="237"/>
      <c r="BA531" s="237"/>
      <c r="BB531" s="237"/>
      <c r="BC531" s="237"/>
      <c r="BD531" s="237"/>
      <c r="BE531" s="237"/>
      <c r="BF531" s="237"/>
      <c r="BG531" s="237"/>
      <c r="BH531" s="237"/>
    </row>
    <row r="532" spans="1:60" ht="13.15" x14ac:dyDescent="0.35">
      <c r="A532" s="252" t="s">
        <v>104</v>
      </c>
      <c r="B532" s="221" t="s">
        <v>63</v>
      </c>
      <c r="C532" s="222" t="s">
        <v>64</v>
      </c>
      <c r="D532" s="223"/>
      <c r="E532" s="224"/>
      <c r="F532" s="408"/>
      <c r="G532" s="225">
        <f>SUMIF(AG533:AG549,"&lt;&gt;NOR",G533:G549)</f>
        <v>0</v>
      </c>
      <c r="H532" s="225"/>
      <c r="I532" s="225">
        <f>SUM(I533:I549)</f>
        <v>36173.270000000004</v>
      </c>
      <c r="J532" s="225"/>
      <c r="K532" s="225">
        <f>SUM(K533:K549)</f>
        <v>170478.13</v>
      </c>
      <c r="L532" s="225"/>
      <c r="M532" s="225">
        <f>SUM(M533:M549)</f>
        <v>0</v>
      </c>
      <c r="N532" s="224"/>
      <c r="O532" s="224">
        <f>SUM(O533:O549)</f>
        <v>0.82000000000000006</v>
      </c>
      <c r="P532" s="224"/>
      <c r="Q532" s="224">
        <f>SUM(Q533:Q549)</f>
        <v>0</v>
      </c>
      <c r="R532" s="225"/>
      <c r="S532" s="225"/>
      <c r="T532" s="226"/>
      <c r="U532" s="227"/>
      <c r="V532" s="227">
        <f>SUM(V533:V549)</f>
        <v>146.32999999999998</v>
      </c>
      <c r="W532" s="227"/>
      <c r="X532" s="227"/>
      <c r="Y532" s="227"/>
      <c r="AG532" t="s">
        <v>105</v>
      </c>
    </row>
    <row r="533" spans="1:60" ht="20.25" outlineLevel="1" x14ac:dyDescent="0.35">
      <c r="A533" s="244">
        <v>211</v>
      </c>
      <c r="B533" s="245" t="s">
        <v>245</v>
      </c>
      <c r="C533" s="246" t="s">
        <v>246</v>
      </c>
      <c r="D533" s="247" t="s">
        <v>132</v>
      </c>
      <c r="E533" s="248">
        <v>144.64179999999999</v>
      </c>
      <c r="F533" s="249"/>
      <c r="G533" s="250">
        <f>ROUND(E533*F533,2)</f>
        <v>0</v>
      </c>
      <c r="H533" s="249">
        <v>25.73</v>
      </c>
      <c r="I533" s="250">
        <f>ROUND(E533*H533,2)</f>
        <v>3721.63</v>
      </c>
      <c r="J533" s="249">
        <v>28.17</v>
      </c>
      <c r="K533" s="250">
        <f>ROUND(E533*J533,2)</f>
        <v>4074.56</v>
      </c>
      <c r="L533" s="250">
        <v>21</v>
      </c>
      <c r="M533" s="250">
        <f>G533*(1+L533/100)</f>
        <v>0</v>
      </c>
      <c r="N533" s="248">
        <v>2.1000000000000001E-4</v>
      </c>
      <c r="O533" s="248">
        <f>ROUND(E533*N533,2)</f>
        <v>0.03</v>
      </c>
      <c r="P533" s="248">
        <v>0</v>
      </c>
      <c r="Q533" s="248">
        <f>ROUND(E533*P533,2)</f>
        <v>0</v>
      </c>
      <c r="R533" s="250" t="s">
        <v>237</v>
      </c>
      <c r="S533" s="250" t="s">
        <v>108</v>
      </c>
      <c r="T533" s="251" t="s">
        <v>108</v>
      </c>
      <c r="U533" s="236">
        <v>0.05</v>
      </c>
      <c r="V533" s="236">
        <f>ROUND(E533*U533,2)</f>
        <v>7.23</v>
      </c>
      <c r="W533" s="236"/>
      <c r="X533" s="236" t="s">
        <v>109</v>
      </c>
      <c r="Y533" s="236" t="s">
        <v>110</v>
      </c>
      <c r="Z533" s="237"/>
      <c r="AA533" s="237"/>
      <c r="AB533" s="237"/>
      <c r="AC533" s="237"/>
      <c r="AD533" s="237"/>
      <c r="AE533" s="237"/>
      <c r="AF533" s="237"/>
      <c r="AG533" s="237" t="s">
        <v>163</v>
      </c>
      <c r="AH533" s="237"/>
      <c r="AI533" s="237"/>
      <c r="AJ533" s="237"/>
      <c r="AK533" s="237"/>
      <c r="AL533" s="237"/>
      <c r="AM533" s="237"/>
      <c r="AN533" s="237"/>
      <c r="AO533" s="237"/>
      <c r="AP533" s="237"/>
      <c r="AQ533" s="237"/>
      <c r="AR533" s="237"/>
      <c r="AS533" s="237"/>
      <c r="AT533" s="237"/>
      <c r="AU533" s="237"/>
      <c r="AV533" s="237"/>
      <c r="AW533" s="237"/>
      <c r="AX533" s="237"/>
      <c r="AY533" s="237"/>
      <c r="AZ533" s="237"/>
      <c r="BA533" s="237"/>
      <c r="BB533" s="237"/>
      <c r="BC533" s="237"/>
      <c r="BD533" s="237"/>
      <c r="BE533" s="237"/>
      <c r="BF533" s="237"/>
      <c r="BG533" s="237"/>
      <c r="BH533" s="237"/>
    </row>
    <row r="534" spans="1:60" ht="20.25" outlineLevel="1" x14ac:dyDescent="0.35">
      <c r="A534" s="228">
        <v>212</v>
      </c>
      <c r="B534" s="229" t="s">
        <v>1228</v>
      </c>
      <c r="C534" s="230" t="s">
        <v>1229</v>
      </c>
      <c r="D534" s="231" t="s">
        <v>132</v>
      </c>
      <c r="E534" s="232">
        <v>144.64179999999999</v>
      </c>
      <c r="F534" s="233"/>
      <c r="G534" s="234">
        <f>ROUND(E534*F534,2)</f>
        <v>0</v>
      </c>
      <c r="H534" s="233">
        <v>189.03</v>
      </c>
      <c r="I534" s="234">
        <f>ROUND(E534*H534,2)</f>
        <v>27341.64</v>
      </c>
      <c r="J534" s="233">
        <v>542.97</v>
      </c>
      <c r="K534" s="234">
        <f>ROUND(E534*J534,2)</f>
        <v>78536.160000000003</v>
      </c>
      <c r="L534" s="234">
        <v>21</v>
      </c>
      <c r="M534" s="234">
        <f>G534*(1+L534/100)</f>
        <v>0</v>
      </c>
      <c r="N534" s="232">
        <v>5.2399999999999999E-3</v>
      </c>
      <c r="O534" s="232">
        <f>ROUND(E534*N534,2)</f>
        <v>0.76</v>
      </c>
      <c r="P534" s="232">
        <v>0</v>
      </c>
      <c r="Q534" s="232">
        <f>ROUND(E534*P534,2)</f>
        <v>0</v>
      </c>
      <c r="R534" s="234" t="s">
        <v>237</v>
      </c>
      <c r="S534" s="234" t="s">
        <v>108</v>
      </c>
      <c r="T534" s="235" t="s">
        <v>108</v>
      </c>
      <c r="U534" s="236">
        <v>0.95840000000000003</v>
      </c>
      <c r="V534" s="236">
        <f>ROUND(E534*U534,2)</f>
        <v>138.62</v>
      </c>
      <c r="W534" s="236"/>
      <c r="X534" s="236" t="s">
        <v>109</v>
      </c>
      <c r="Y534" s="236" t="s">
        <v>110</v>
      </c>
      <c r="Z534" s="237"/>
      <c r="AA534" s="237"/>
      <c r="AB534" s="237"/>
      <c r="AC534" s="237"/>
      <c r="AD534" s="237"/>
      <c r="AE534" s="237"/>
      <c r="AF534" s="237"/>
      <c r="AG534" s="237" t="s">
        <v>163</v>
      </c>
      <c r="AH534" s="237"/>
      <c r="AI534" s="237"/>
      <c r="AJ534" s="237"/>
      <c r="AK534" s="237"/>
      <c r="AL534" s="237"/>
      <c r="AM534" s="237"/>
      <c r="AN534" s="237"/>
      <c r="AO534" s="237"/>
      <c r="AP534" s="237"/>
      <c r="AQ534" s="237"/>
      <c r="AR534" s="237"/>
      <c r="AS534" s="237"/>
      <c r="AT534" s="237"/>
      <c r="AU534" s="237"/>
      <c r="AV534" s="237"/>
      <c r="AW534" s="237"/>
      <c r="AX534" s="237"/>
      <c r="AY534" s="237"/>
      <c r="AZ534" s="237"/>
      <c r="BA534" s="237"/>
      <c r="BB534" s="237"/>
      <c r="BC534" s="237"/>
      <c r="BD534" s="237"/>
      <c r="BE534" s="237"/>
      <c r="BF534" s="237"/>
      <c r="BG534" s="237"/>
      <c r="BH534" s="237"/>
    </row>
    <row r="535" spans="1:60" outlineLevel="2" x14ac:dyDescent="0.35">
      <c r="A535" s="238"/>
      <c r="B535" s="239"/>
      <c r="C535" s="241" t="s">
        <v>1066</v>
      </c>
      <c r="D535" s="242"/>
      <c r="E535" s="243">
        <v>9.92</v>
      </c>
      <c r="F535" s="410"/>
      <c r="G535" s="236"/>
      <c r="H535" s="236"/>
      <c r="I535" s="236"/>
      <c r="J535" s="236"/>
      <c r="K535" s="236"/>
      <c r="L535" s="236"/>
      <c r="M535" s="236"/>
      <c r="N535" s="240"/>
      <c r="O535" s="240"/>
      <c r="P535" s="240"/>
      <c r="Q535" s="240"/>
      <c r="R535" s="236"/>
      <c r="S535" s="236"/>
      <c r="T535" s="236"/>
      <c r="U535" s="236"/>
      <c r="V535" s="236"/>
      <c r="W535" s="236"/>
      <c r="X535" s="236"/>
      <c r="Y535" s="236"/>
      <c r="Z535" s="237"/>
      <c r="AA535" s="237"/>
      <c r="AB535" s="237"/>
      <c r="AC535" s="237"/>
      <c r="AD535" s="237"/>
      <c r="AE535" s="237"/>
      <c r="AF535" s="237"/>
      <c r="AG535" s="237" t="s">
        <v>123</v>
      </c>
      <c r="AH535" s="237">
        <v>0</v>
      </c>
      <c r="AI535" s="237"/>
      <c r="AJ535" s="237"/>
      <c r="AK535" s="237"/>
      <c r="AL535" s="237"/>
      <c r="AM535" s="237"/>
      <c r="AN535" s="237"/>
      <c r="AO535" s="237"/>
      <c r="AP535" s="237"/>
      <c r="AQ535" s="237"/>
      <c r="AR535" s="237"/>
      <c r="AS535" s="237"/>
      <c r="AT535" s="237"/>
      <c r="AU535" s="237"/>
      <c r="AV535" s="237"/>
      <c r="AW535" s="237"/>
      <c r="AX535" s="237"/>
      <c r="AY535" s="237"/>
      <c r="AZ535" s="237"/>
      <c r="BA535" s="237"/>
      <c r="BB535" s="237"/>
      <c r="BC535" s="237"/>
      <c r="BD535" s="237"/>
      <c r="BE535" s="237"/>
      <c r="BF535" s="237"/>
      <c r="BG535" s="237"/>
      <c r="BH535" s="237"/>
    </row>
    <row r="536" spans="1:60" outlineLevel="3" x14ac:dyDescent="0.35">
      <c r="A536" s="238"/>
      <c r="B536" s="239"/>
      <c r="C536" s="241" t="s">
        <v>1067</v>
      </c>
      <c r="D536" s="242"/>
      <c r="E536" s="243">
        <v>19.96</v>
      </c>
      <c r="F536" s="410"/>
      <c r="G536" s="236"/>
      <c r="H536" s="236"/>
      <c r="I536" s="236"/>
      <c r="J536" s="236"/>
      <c r="K536" s="236"/>
      <c r="L536" s="236"/>
      <c r="M536" s="236"/>
      <c r="N536" s="240"/>
      <c r="O536" s="240"/>
      <c r="P536" s="240"/>
      <c r="Q536" s="240"/>
      <c r="R536" s="236"/>
      <c r="S536" s="236"/>
      <c r="T536" s="236"/>
      <c r="U536" s="236"/>
      <c r="V536" s="236"/>
      <c r="W536" s="236"/>
      <c r="X536" s="236"/>
      <c r="Y536" s="236"/>
      <c r="Z536" s="237"/>
      <c r="AA536" s="237"/>
      <c r="AB536" s="237"/>
      <c r="AC536" s="237"/>
      <c r="AD536" s="237"/>
      <c r="AE536" s="237"/>
      <c r="AF536" s="237"/>
      <c r="AG536" s="237" t="s">
        <v>123</v>
      </c>
      <c r="AH536" s="237">
        <v>0</v>
      </c>
      <c r="AI536" s="237"/>
      <c r="AJ536" s="237"/>
      <c r="AK536" s="237"/>
      <c r="AL536" s="237"/>
      <c r="AM536" s="237"/>
      <c r="AN536" s="237"/>
      <c r="AO536" s="237"/>
      <c r="AP536" s="237"/>
      <c r="AQ536" s="237"/>
      <c r="AR536" s="237"/>
      <c r="AS536" s="237"/>
      <c r="AT536" s="237"/>
      <c r="AU536" s="237"/>
      <c r="AV536" s="237"/>
      <c r="AW536" s="237"/>
      <c r="AX536" s="237"/>
      <c r="AY536" s="237"/>
      <c r="AZ536" s="237"/>
      <c r="BA536" s="237"/>
      <c r="BB536" s="237"/>
      <c r="BC536" s="237"/>
      <c r="BD536" s="237"/>
      <c r="BE536" s="237"/>
      <c r="BF536" s="237"/>
      <c r="BG536" s="237"/>
      <c r="BH536" s="237"/>
    </row>
    <row r="537" spans="1:60" outlineLevel="3" x14ac:dyDescent="0.35">
      <c r="A537" s="238"/>
      <c r="B537" s="239"/>
      <c r="C537" s="241" t="s">
        <v>1068</v>
      </c>
      <c r="D537" s="242"/>
      <c r="E537" s="243">
        <v>10.6</v>
      </c>
      <c r="F537" s="410"/>
      <c r="G537" s="236"/>
      <c r="H537" s="236"/>
      <c r="I537" s="236"/>
      <c r="J537" s="236"/>
      <c r="K537" s="236"/>
      <c r="L537" s="236"/>
      <c r="M537" s="236"/>
      <c r="N537" s="240"/>
      <c r="O537" s="240"/>
      <c r="P537" s="240"/>
      <c r="Q537" s="240"/>
      <c r="R537" s="236"/>
      <c r="S537" s="236"/>
      <c r="T537" s="236"/>
      <c r="U537" s="236"/>
      <c r="V537" s="236"/>
      <c r="W537" s="236"/>
      <c r="X537" s="236"/>
      <c r="Y537" s="236"/>
      <c r="Z537" s="237"/>
      <c r="AA537" s="237"/>
      <c r="AB537" s="237"/>
      <c r="AC537" s="237"/>
      <c r="AD537" s="237"/>
      <c r="AE537" s="237"/>
      <c r="AF537" s="237"/>
      <c r="AG537" s="237" t="s">
        <v>123</v>
      </c>
      <c r="AH537" s="237">
        <v>0</v>
      </c>
      <c r="AI537" s="237"/>
      <c r="AJ537" s="237"/>
      <c r="AK537" s="237"/>
      <c r="AL537" s="237"/>
      <c r="AM537" s="237"/>
      <c r="AN537" s="237"/>
      <c r="AO537" s="237"/>
      <c r="AP537" s="237"/>
      <c r="AQ537" s="237"/>
      <c r="AR537" s="237"/>
      <c r="AS537" s="237"/>
      <c r="AT537" s="237"/>
      <c r="AU537" s="237"/>
      <c r="AV537" s="237"/>
      <c r="AW537" s="237"/>
      <c r="AX537" s="237"/>
      <c r="AY537" s="237"/>
      <c r="AZ537" s="237"/>
      <c r="BA537" s="237"/>
      <c r="BB537" s="237"/>
      <c r="BC537" s="237"/>
      <c r="BD537" s="237"/>
      <c r="BE537" s="237"/>
      <c r="BF537" s="237"/>
      <c r="BG537" s="237"/>
      <c r="BH537" s="237"/>
    </row>
    <row r="538" spans="1:60" outlineLevel="3" x14ac:dyDescent="0.35">
      <c r="A538" s="238"/>
      <c r="B538" s="239"/>
      <c r="C538" s="241" t="s">
        <v>1069</v>
      </c>
      <c r="D538" s="242"/>
      <c r="E538" s="243">
        <v>8.76</v>
      </c>
      <c r="F538" s="410"/>
      <c r="G538" s="236"/>
      <c r="H538" s="236"/>
      <c r="I538" s="236"/>
      <c r="J538" s="236"/>
      <c r="K538" s="236"/>
      <c r="L538" s="236"/>
      <c r="M538" s="236"/>
      <c r="N538" s="240"/>
      <c r="O538" s="240"/>
      <c r="P538" s="240"/>
      <c r="Q538" s="240"/>
      <c r="R538" s="236"/>
      <c r="S538" s="236"/>
      <c r="T538" s="236"/>
      <c r="U538" s="236"/>
      <c r="V538" s="236"/>
      <c r="W538" s="236"/>
      <c r="X538" s="236"/>
      <c r="Y538" s="236"/>
      <c r="Z538" s="237"/>
      <c r="AA538" s="237"/>
      <c r="AB538" s="237"/>
      <c r="AC538" s="237"/>
      <c r="AD538" s="237"/>
      <c r="AE538" s="237"/>
      <c r="AF538" s="237"/>
      <c r="AG538" s="237" t="s">
        <v>123</v>
      </c>
      <c r="AH538" s="237">
        <v>0</v>
      </c>
      <c r="AI538" s="237"/>
      <c r="AJ538" s="237"/>
      <c r="AK538" s="237"/>
      <c r="AL538" s="237"/>
      <c r="AM538" s="237"/>
      <c r="AN538" s="237"/>
      <c r="AO538" s="237"/>
      <c r="AP538" s="237"/>
      <c r="AQ538" s="237"/>
      <c r="AR538" s="237"/>
      <c r="AS538" s="237"/>
      <c r="AT538" s="237"/>
      <c r="AU538" s="237"/>
      <c r="AV538" s="237"/>
      <c r="AW538" s="237"/>
      <c r="AX538" s="237"/>
      <c r="AY538" s="237"/>
      <c r="AZ538" s="237"/>
      <c r="BA538" s="237"/>
      <c r="BB538" s="237"/>
      <c r="BC538" s="237"/>
      <c r="BD538" s="237"/>
      <c r="BE538" s="237"/>
      <c r="BF538" s="237"/>
      <c r="BG538" s="237"/>
      <c r="BH538" s="237"/>
    </row>
    <row r="539" spans="1:60" outlineLevel="3" x14ac:dyDescent="0.35">
      <c r="A539" s="238"/>
      <c r="B539" s="239"/>
      <c r="C539" s="241" t="s">
        <v>1070</v>
      </c>
      <c r="D539" s="242"/>
      <c r="E539" s="243">
        <v>9.1199999999999992</v>
      </c>
      <c r="F539" s="410"/>
      <c r="G539" s="236"/>
      <c r="H539" s="236"/>
      <c r="I539" s="236"/>
      <c r="J539" s="236"/>
      <c r="K539" s="236"/>
      <c r="L539" s="236"/>
      <c r="M539" s="236"/>
      <c r="N539" s="240"/>
      <c r="O539" s="240"/>
      <c r="P539" s="240"/>
      <c r="Q539" s="240"/>
      <c r="R539" s="236"/>
      <c r="S539" s="236"/>
      <c r="T539" s="236"/>
      <c r="U539" s="236"/>
      <c r="V539" s="236"/>
      <c r="W539" s="236"/>
      <c r="X539" s="236"/>
      <c r="Y539" s="236"/>
      <c r="Z539" s="237"/>
      <c r="AA539" s="237"/>
      <c r="AB539" s="237"/>
      <c r="AC539" s="237"/>
      <c r="AD539" s="237"/>
      <c r="AE539" s="237"/>
      <c r="AF539" s="237"/>
      <c r="AG539" s="237" t="s">
        <v>123</v>
      </c>
      <c r="AH539" s="237">
        <v>0</v>
      </c>
      <c r="AI539" s="237"/>
      <c r="AJ539" s="237"/>
      <c r="AK539" s="237"/>
      <c r="AL539" s="237"/>
      <c r="AM539" s="237"/>
      <c r="AN539" s="237"/>
      <c r="AO539" s="237"/>
      <c r="AP539" s="237"/>
      <c r="AQ539" s="237"/>
      <c r="AR539" s="237"/>
      <c r="AS539" s="237"/>
      <c r="AT539" s="237"/>
      <c r="AU539" s="237"/>
      <c r="AV539" s="237"/>
      <c r="AW539" s="237"/>
      <c r="AX539" s="237"/>
      <c r="AY539" s="237"/>
      <c r="AZ539" s="237"/>
      <c r="BA539" s="237"/>
      <c r="BB539" s="237"/>
      <c r="BC539" s="237"/>
      <c r="BD539" s="237"/>
      <c r="BE539" s="237"/>
      <c r="BF539" s="237"/>
      <c r="BG539" s="237"/>
      <c r="BH539" s="237"/>
    </row>
    <row r="540" spans="1:60" outlineLevel="3" x14ac:dyDescent="0.35">
      <c r="A540" s="238"/>
      <c r="B540" s="239"/>
      <c r="C540" s="241" t="s">
        <v>1071</v>
      </c>
      <c r="D540" s="242"/>
      <c r="E540" s="243">
        <v>9.92</v>
      </c>
      <c r="F540" s="410"/>
      <c r="G540" s="236"/>
      <c r="H540" s="236"/>
      <c r="I540" s="236"/>
      <c r="J540" s="236"/>
      <c r="K540" s="236"/>
      <c r="L540" s="236"/>
      <c r="M540" s="236"/>
      <c r="N540" s="240"/>
      <c r="O540" s="240"/>
      <c r="P540" s="240"/>
      <c r="Q540" s="240"/>
      <c r="R540" s="236"/>
      <c r="S540" s="236"/>
      <c r="T540" s="236"/>
      <c r="U540" s="236"/>
      <c r="V540" s="236"/>
      <c r="W540" s="236"/>
      <c r="X540" s="236"/>
      <c r="Y540" s="236"/>
      <c r="Z540" s="237"/>
      <c r="AA540" s="237"/>
      <c r="AB540" s="237"/>
      <c r="AC540" s="237"/>
      <c r="AD540" s="237"/>
      <c r="AE540" s="237"/>
      <c r="AF540" s="237"/>
      <c r="AG540" s="237" t="s">
        <v>123</v>
      </c>
      <c r="AH540" s="237">
        <v>0</v>
      </c>
      <c r="AI540" s="237"/>
      <c r="AJ540" s="237"/>
      <c r="AK540" s="237"/>
      <c r="AL540" s="237"/>
      <c r="AM540" s="237"/>
      <c r="AN540" s="237"/>
      <c r="AO540" s="237"/>
      <c r="AP540" s="237"/>
      <c r="AQ540" s="237"/>
      <c r="AR540" s="237"/>
      <c r="AS540" s="237"/>
      <c r="AT540" s="237"/>
      <c r="AU540" s="237"/>
      <c r="AV540" s="237"/>
      <c r="AW540" s="237"/>
      <c r="AX540" s="237"/>
      <c r="AY540" s="237"/>
      <c r="AZ540" s="237"/>
      <c r="BA540" s="237"/>
      <c r="BB540" s="237"/>
      <c r="BC540" s="237"/>
      <c r="BD540" s="237"/>
      <c r="BE540" s="237"/>
      <c r="BF540" s="237"/>
      <c r="BG540" s="237"/>
      <c r="BH540" s="237"/>
    </row>
    <row r="541" spans="1:60" outlineLevel="3" x14ac:dyDescent="0.35">
      <c r="A541" s="238"/>
      <c r="B541" s="239"/>
      <c r="C541" s="241" t="s">
        <v>1072</v>
      </c>
      <c r="D541" s="242"/>
      <c r="E541" s="243">
        <v>7.68</v>
      </c>
      <c r="F541" s="410"/>
      <c r="G541" s="236"/>
      <c r="H541" s="236"/>
      <c r="I541" s="236"/>
      <c r="J541" s="236"/>
      <c r="K541" s="236"/>
      <c r="L541" s="236"/>
      <c r="M541" s="236"/>
      <c r="N541" s="240"/>
      <c r="O541" s="240"/>
      <c r="P541" s="240"/>
      <c r="Q541" s="240"/>
      <c r="R541" s="236"/>
      <c r="S541" s="236"/>
      <c r="T541" s="236"/>
      <c r="U541" s="236"/>
      <c r="V541" s="236"/>
      <c r="W541" s="236"/>
      <c r="X541" s="236"/>
      <c r="Y541" s="236"/>
      <c r="Z541" s="237"/>
      <c r="AA541" s="237"/>
      <c r="AB541" s="237"/>
      <c r="AC541" s="237"/>
      <c r="AD541" s="237"/>
      <c r="AE541" s="237"/>
      <c r="AF541" s="237"/>
      <c r="AG541" s="237" t="s">
        <v>123</v>
      </c>
      <c r="AH541" s="237">
        <v>0</v>
      </c>
      <c r="AI541" s="237"/>
      <c r="AJ541" s="237"/>
      <c r="AK541" s="237"/>
      <c r="AL541" s="237"/>
      <c r="AM541" s="237"/>
      <c r="AN541" s="237"/>
      <c r="AO541" s="237"/>
      <c r="AP541" s="237"/>
      <c r="AQ541" s="237"/>
      <c r="AR541" s="237"/>
      <c r="AS541" s="237"/>
      <c r="AT541" s="237"/>
      <c r="AU541" s="237"/>
      <c r="AV541" s="237"/>
      <c r="AW541" s="237"/>
      <c r="AX541" s="237"/>
      <c r="AY541" s="237"/>
      <c r="AZ541" s="237"/>
      <c r="BA541" s="237"/>
      <c r="BB541" s="237"/>
      <c r="BC541" s="237"/>
      <c r="BD541" s="237"/>
      <c r="BE541" s="237"/>
      <c r="BF541" s="237"/>
      <c r="BG541" s="237"/>
      <c r="BH541" s="237"/>
    </row>
    <row r="542" spans="1:60" outlineLevel="3" x14ac:dyDescent="0.35">
      <c r="A542" s="238"/>
      <c r="B542" s="239"/>
      <c r="C542" s="241" t="s">
        <v>1073</v>
      </c>
      <c r="D542" s="242"/>
      <c r="E542" s="243">
        <v>35.206200000000003</v>
      </c>
      <c r="F542" s="410"/>
      <c r="G542" s="236"/>
      <c r="H542" s="236"/>
      <c r="I542" s="236"/>
      <c r="J542" s="236"/>
      <c r="K542" s="236"/>
      <c r="L542" s="236"/>
      <c r="M542" s="236"/>
      <c r="N542" s="240"/>
      <c r="O542" s="240"/>
      <c r="P542" s="240"/>
      <c r="Q542" s="240"/>
      <c r="R542" s="236"/>
      <c r="S542" s="236"/>
      <c r="T542" s="236"/>
      <c r="U542" s="236"/>
      <c r="V542" s="236"/>
      <c r="W542" s="236"/>
      <c r="X542" s="236"/>
      <c r="Y542" s="236"/>
      <c r="Z542" s="237"/>
      <c r="AA542" s="237"/>
      <c r="AB542" s="237"/>
      <c r="AC542" s="237"/>
      <c r="AD542" s="237"/>
      <c r="AE542" s="237"/>
      <c r="AF542" s="237"/>
      <c r="AG542" s="237" t="s">
        <v>123</v>
      </c>
      <c r="AH542" s="237">
        <v>0</v>
      </c>
      <c r="AI542" s="237"/>
      <c r="AJ542" s="237"/>
      <c r="AK542" s="237"/>
      <c r="AL542" s="237"/>
      <c r="AM542" s="237"/>
      <c r="AN542" s="237"/>
      <c r="AO542" s="237"/>
      <c r="AP542" s="237"/>
      <c r="AQ542" s="237"/>
      <c r="AR542" s="237"/>
      <c r="AS542" s="237"/>
      <c r="AT542" s="237"/>
      <c r="AU542" s="237"/>
      <c r="AV542" s="237"/>
      <c r="AW542" s="237"/>
      <c r="AX542" s="237"/>
      <c r="AY542" s="237"/>
      <c r="AZ542" s="237"/>
      <c r="BA542" s="237"/>
      <c r="BB542" s="237"/>
      <c r="BC542" s="237"/>
      <c r="BD542" s="237"/>
      <c r="BE542" s="237"/>
      <c r="BF542" s="237"/>
      <c r="BG542" s="237"/>
      <c r="BH542" s="237"/>
    </row>
    <row r="543" spans="1:60" outlineLevel="3" x14ac:dyDescent="0.35">
      <c r="A543" s="238"/>
      <c r="B543" s="239"/>
      <c r="C543" s="241" t="s">
        <v>1356</v>
      </c>
      <c r="D543" s="242"/>
      <c r="E543" s="243">
        <v>33.4756</v>
      </c>
      <c r="F543" s="410"/>
      <c r="G543" s="236"/>
      <c r="H543" s="236"/>
      <c r="I543" s="236"/>
      <c r="J543" s="236"/>
      <c r="K543" s="236"/>
      <c r="L543" s="236"/>
      <c r="M543" s="236"/>
      <c r="N543" s="240"/>
      <c r="O543" s="240"/>
      <c r="P543" s="240"/>
      <c r="Q543" s="240"/>
      <c r="R543" s="236"/>
      <c r="S543" s="236"/>
      <c r="T543" s="236"/>
      <c r="U543" s="236"/>
      <c r="V543" s="236"/>
      <c r="W543" s="236"/>
      <c r="X543" s="236"/>
      <c r="Y543" s="236"/>
      <c r="Z543" s="237"/>
      <c r="AA543" s="237"/>
      <c r="AB543" s="237"/>
      <c r="AC543" s="237"/>
      <c r="AD543" s="237"/>
      <c r="AE543" s="237"/>
      <c r="AF543" s="237"/>
      <c r="AG543" s="237" t="s">
        <v>123</v>
      </c>
      <c r="AH543" s="237">
        <v>0</v>
      </c>
      <c r="AI543" s="237"/>
      <c r="AJ543" s="237"/>
      <c r="AK543" s="237"/>
      <c r="AL543" s="237"/>
      <c r="AM543" s="237"/>
      <c r="AN543" s="237"/>
      <c r="AO543" s="237"/>
      <c r="AP543" s="237"/>
      <c r="AQ543" s="237"/>
      <c r="AR543" s="237"/>
      <c r="AS543" s="237"/>
      <c r="AT543" s="237"/>
      <c r="AU543" s="237"/>
      <c r="AV543" s="237"/>
      <c r="AW543" s="237"/>
      <c r="AX543" s="237"/>
      <c r="AY543" s="237"/>
      <c r="AZ543" s="237"/>
      <c r="BA543" s="237"/>
      <c r="BB543" s="237"/>
      <c r="BC543" s="237"/>
      <c r="BD543" s="237"/>
      <c r="BE543" s="237"/>
      <c r="BF543" s="237"/>
      <c r="BG543" s="237"/>
      <c r="BH543" s="237"/>
    </row>
    <row r="544" spans="1:60" outlineLevel="1" x14ac:dyDescent="0.35">
      <c r="A544" s="228">
        <v>213</v>
      </c>
      <c r="B544" s="229" t="s">
        <v>247</v>
      </c>
      <c r="C544" s="230" t="s">
        <v>248</v>
      </c>
      <c r="D544" s="231" t="s">
        <v>144</v>
      </c>
      <c r="E544" s="232">
        <v>4</v>
      </c>
      <c r="F544" s="233"/>
      <c r="G544" s="234">
        <f>ROUND(E544*F544,2)</f>
        <v>0</v>
      </c>
      <c r="H544" s="233">
        <v>0</v>
      </c>
      <c r="I544" s="234">
        <f>ROUND(E544*H544,2)</f>
        <v>0</v>
      </c>
      <c r="J544" s="233">
        <v>67.7</v>
      </c>
      <c r="K544" s="234">
        <f>ROUND(E544*J544,2)</f>
        <v>270.8</v>
      </c>
      <c r="L544" s="234">
        <v>21</v>
      </c>
      <c r="M544" s="234">
        <f>G544*(1+L544/100)</f>
        <v>0</v>
      </c>
      <c r="N544" s="232">
        <v>0</v>
      </c>
      <c r="O544" s="232">
        <f>ROUND(E544*N544,2)</f>
        <v>0</v>
      </c>
      <c r="P544" s="232">
        <v>0</v>
      </c>
      <c r="Q544" s="232">
        <f>ROUND(E544*P544,2)</f>
        <v>0</v>
      </c>
      <c r="R544" s="234" t="s">
        <v>237</v>
      </c>
      <c r="S544" s="234" t="s">
        <v>108</v>
      </c>
      <c r="T544" s="235" t="s">
        <v>108</v>
      </c>
      <c r="U544" s="236">
        <v>0.12</v>
      </c>
      <c r="V544" s="236">
        <f>ROUND(E544*U544,2)</f>
        <v>0.48</v>
      </c>
      <c r="W544" s="236"/>
      <c r="X544" s="236" t="s">
        <v>109</v>
      </c>
      <c r="Y544" s="236" t="s">
        <v>110</v>
      </c>
      <c r="Z544" s="237"/>
      <c r="AA544" s="237"/>
      <c r="AB544" s="237"/>
      <c r="AC544" s="237"/>
      <c r="AD544" s="237"/>
      <c r="AE544" s="237"/>
      <c r="AF544" s="237"/>
      <c r="AG544" s="237" t="s">
        <v>111</v>
      </c>
      <c r="AH544" s="237"/>
      <c r="AI544" s="237"/>
      <c r="AJ544" s="237"/>
      <c r="AK544" s="237"/>
      <c r="AL544" s="237"/>
      <c r="AM544" s="237"/>
      <c r="AN544" s="237"/>
      <c r="AO544" s="237"/>
      <c r="AP544" s="237"/>
      <c r="AQ544" s="237"/>
      <c r="AR544" s="237"/>
      <c r="AS544" s="237"/>
      <c r="AT544" s="237"/>
      <c r="AU544" s="237"/>
      <c r="AV544" s="237"/>
      <c r="AW544" s="237"/>
      <c r="AX544" s="237"/>
      <c r="AY544" s="237"/>
      <c r="AZ544" s="237"/>
      <c r="BA544" s="237"/>
      <c r="BB544" s="237"/>
      <c r="BC544" s="237"/>
      <c r="BD544" s="237"/>
      <c r="BE544" s="237"/>
      <c r="BF544" s="237"/>
      <c r="BG544" s="237"/>
      <c r="BH544" s="237"/>
    </row>
    <row r="545" spans="1:60" outlineLevel="2" x14ac:dyDescent="0.35">
      <c r="A545" s="238"/>
      <c r="B545" s="239"/>
      <c r="C545" s="241" t="s">
        <v>1074</v>
      </c>
      <c r="D545" s="242"/>
      <c r="E545" s="243">
        <v>4</v>
      </c>
      <c r="F545" s="410"/>
      <c r="G545" s="236"/>
      <c r="H545" s="236"/>
      <c r="I545" s="236"/>
      <c r="J545" s="236"/>
      <c r="K545" s="236"/>
      <c r="L545" s="236"/>
      <c r="M545" s="236"/>
      <c r="N545" s="240"/>
      <c r="O545" s="240"/>
      <c r="P545" s="240"/>
      <c r="Q545" s="240"/>
      <c r="R545" s="236"/>
      <c r="S545" s="236"/>
      <c r="T545" s="236"/>
      <c r="U545" s="236"/>
      <c r="V545" s="236"/>
      <c r="W545" s="236"/>
      <c r="X545" s="236"/>
      <c r="Y545" s="236"/>
      <c r="Z545" s="237"/>
      <c r="AA545" s="237"/>
      <c r="AB545" s="237"/>
      <c r="AC545" s="237"/>
      <c r="AD545" s="237"/>
      <c r="AE545" s="237"/>
      <c r="AF545" s="237"/>
      <c r="AG545" s="237" t="s">
        <v>123</v>
      </c>
      <c r="AH545" s="237">
        <v>0</v>
      </c>
      <c r="AI545" s="237"/>
      <c r="AJ545" s="237"/>
      <c r="AK545" s="237"/>
      <c r="AL545" s="237"/>
      <c r="AM545" s="237"/>
      <c r="AN545" s="237"/>
      <c r="AO545" s="237"/>
      <c r="AP545" s="237"/>
      <c r="AQ545" s="237"/>
      <c r="AR545" s="237"/>
      <c r="AS545" s="237"/>
      <c r="AT545" s="237"/>
      <c r="AU545" s="237"/>
      <c r="AV545" s="237"/>
      <c r="AW545" s="237"/>
      <c r="AX545" s="237"/>
      <c r="AY545" s="237"/>
      <c r="AZ545" s="237"/>
      <c r="BA545" s="237"/>
      <c r="BB545" s="237"/>
      <c r="BC545" s="237"/>
      <c r="BD545" s="237"/>
      <c r="BE545" s="237"/>
      <c r="BF545" s="237"/>
      <c r="BG545" s="237"/>
      <c r="BH545" s="237"/>
    </row>
    <row r="546" spans="1:60" outlineLevel="1" x14ac:dyDescent="0.35">
      <c r="A546" s="228">
        <v>214</v>
      </c>
      <c r="B546" s="229" t="s">
        <v>249</v>
      </c>
      <c r="C546" s="230" t="s">
        <v>250</v>
      </c>
      <c r="D546" s="231" t="s">
        <v>132</v>
      </c>
      <c r="E546" s="232">
        <v>159.10597999999999</v>
      </c>
      <c r="F546" s="233"/>
      <c r="G546" s="234">
        <f>ROUND(E546*F546,2)</f>
        <v>0</v>
      </c>
      <c r="H546" s="233">
        <v>0</v>
      </c>
      <c r="I546" s="234">
        <f>ROUND(E546*H546,2)</f>
        <v>0</v>
      </c>
      <c r="J546" s="233">
        <v>500</v>
      </c>
      <c r="K546" s="234">
        <f>ROUND(E546*J546,2)</f>
        <v>79552.990000000005</v>
      </c>
      <c r="L546" s="234">
        <v>21</v>
      </c>
      <c r="M546" s="234">
        <f>G546*(1+L546/100)</f>
        <v>0</v>
      </c>
      <c r="N546" s="232">
        <v>0</v>
      </c>
      <c r="O546" s="232">
        <f>ROUND(E546*N546,2)</f>
        <v>0</v>
      </c>
      <c r="P546" s="232">
        <v>0</v>
      </c>
      <c r="Q546" s="232">
        <f>ROUND(E546*P546,2)</f>
        <v>0</v>
      </c>
      <c r="R546" s="234"/>
      <c r="S546" s="234" t="s">
        <v>135</v>
      </c>
      <c r="T546" s="235" t="s">
        <v>136</v>
      </c>
      <c r="U546" s="236">
        <v>0</v>
      </c>
      <c r="V546" s="236">
        <f>ROUND(E546*U546,2)</f>
        <v>0</v>
      </c>
      <c r="W546" s="236"/>
      <c r="X546" s="236" t="s">
        <v>109</v>
      </c>
      <c r="Y546" s="236" t="s">
        <v>110</v>
      </c>
      <c r="Z546" s="237"/>
      <c r="AA546" s="237"/>
      <c r="AB546" s="237"/>
      <c r="AC546" s="237"/>
      <c r="AD546" s="237"/>
      <c r="AE546" s="237"/>
      <c r="AF546" s="237"/>
      <c r="AG546" s="237" t="s">
        <v>115</v>
      </c>
      <c r="AH546" s="237"/>
      <c r="AI546" s="237"/>
      <c r="AJ546" s="237"/>
      <c r="AK546" s="237"/>
      <c r="AL546" s="237"/>
      <c r="AM546" s="237"/>
      <c r="AN546" s="237"/>
      <c r="AO546" s="237"/>
      <c r="AP546" s="237"/>
      <c r="AQ546" s="237"/>
      <c r="AR546" s="237"/>
      <c r="AS546" s="237"/>
      <c r="AT546" s="237"/>
      <c r="AU546" s="237"/>
      <c r="AV546" s="237"/>
      <c r="AW546" s="237"/>
      <c r="AX546" s="237"/>
      <c r="AY546" s="237"/>
      <c r="AZ546" s="237"/>
      <c r="BA546" s="237"/>
      <c r="BB546" s="237"/>
      <c r="BC546" s="237"/>
      <c r="BD546" s="237"/>
      <c r="BE546" s="237"/>
      <c r="BF546" s="237"/>
      <c r="BG546" s="237"/>
      <c r="BH546" s="237"/>
    </row>
    <row r="547" spans="1:60" outlineLevel="2" x14ac:dyDescent="0.35">
      <c r="A547" s="238"/>
      <c r="B547" s="239"/>
      <c r="C547" s="241" t="s">
        <v>1357</v>
      </c>
      <c r="D547" s="242"/>
      <c r="E547" s="243">
        <v>159.10597999999999</v>
      </c>
      <c r="F547" s="410"/>
      <c r="G547" s="236"/>
      <c r="H547" s="236"/>
      <c r="I547" s="236"/>
      <c r="J547" s="236"/>
      <c r="K547" s="236"/>
      <c r="L547" s="236"/>
      <c r="M547" s="236"/>
      <c r="N547" s="240"/>
      <c r="O547" s="240"/>
      <c r="P547" s="240"/>
      <c r="Q547" s="240"/>
      <c r="R547" s="236"/>
      <c r="S547" s="236"/>
      <c r="T547" s="236"/>
      <c r="U547" s="236"/>
      <c r="V547" s="236"/>
      <c r="W547" s="236"/>
      <c r="X547" s="236"/>
      <c r="Y547" s="236"/>
      <c r="Z547" s="237"/>
      <c r="AA547" s="237"/>
      <c r="AB547" s="237"/>
      <c r="AC547" s="237"/>
      <c r="AD547" s="237"/>
      <c r="AE547" s="237"/>
      <c r="AF547" s="237"/>
      <c r="AG547" s="237" t="s">
        <v>123</v>
      </c>
      <c r="AH547" s="237">
        <v>0</v>
      </c>
      <c r="AI547" s="237"/>
      <c r="AJ547" s="237"/>
      <c r="AK547" s="237"/>
      <c r="AL547" s="237"/>
      <c r="AM547" s="237"/>
      <c r="AN547" s="237"/>
      <c r="AO547" s="237"/>
      <c r="AP547" s="237"/>
      <c r="AQ547" s="237"/>
      <c r="AR547" s="237"/>
      <c r="AS547" s="237"/>
      <c r="AT547" s="237"/>
      <c r="AU547" s="237"/>
      <c r="AV547" s="237"/>
      <c r="AW547" s="237"/>
      <c r="AX547" s="237"/>
      <c r="AY547" s="237"/>
      <c r="AZ547" s="237"/>
      <c r="BA547" s="237"/>
      <c r="BB547" s="237"/>
      <c r="BC547" s="237"/>
      <c r="BD547" s="237"/>
      <c r="BE547" s="237"/>
      <c r="BF547" s="237"/>
      <c r="BG547" s="237"/>
      <c r="BH547" s="237"/>
    </row>
    <row r="548" spans="1:60" outlineLevel="1" x14ac:dyDescent="0.35">
      <c r="A548" s="244">
        <v>215</v>
      </c>
      <c r="B548" s="245" t="s">
        <v>1075</v>
      </c>
      <c r="C548" s="246" t="s">
        <v>1076</v>
      </c>
      <c r="D548" s="247" t="s">
        <v>144</v>
      </c>
      <c r="E548" s="248">
        <v>5</v>
      </c>
      <c r="F548" s="249"/>
      <c r="G548" s="250">
        <f>ROUND(E548*F548,2)</f>
        <v>0</v>
      </c>
      <c r="H548" s="249">
        <v>1022</v>
      </c>
      <c r="I548" s="250">
        <f>ROUND(E548*H548,2)</f>
        <v>5110</v>
      </c>
      <c r="J548" s="249">
        <v>0</v>
      </c>
      <c r="K548" s="250">
        <f>ROUND(E548*J548,2)</f>
        <v>0</v>
      </c>
      <c r="L548" s="250">
        <v>21</v>
      </c>
      <c r="M548" s="250">
        <f>G548*(1+L548/100)</f>
        <v>0</v>
      </c>
      <c r="N548" s="248">
        <v>6.0000000000000001E-3</v>
      </c>
      <c r="O548" s="248">
        <f>ROUND(E548*N548,2)</f>
        <v>0.03</v>
      </c>
      <c r="P548" s="248">
        <v>0</v>
      </c>
      <c r="Q548" s="248">
        <f>ROUND(E548*P548,2)</f>
        <v>0</v>
      </c>
      <c r="R548" s="250" t="s">
        <v>193</v>
      </c>
      <c r="S548" s="250" t="s">
        <v>108</v>
      </c>
      <c r="T548" s="251" t="s">
        <v>108</v>
      </c>
      <c r="U548" s="236">
        <v>0</v>
      </c>
      <c r="V548" s="236">
        <f>ROUND(E548*U548,2)</f>
        <v>0</v>
      </c>
      <c r="W548" s="236"/>
      <c r="X548" s="236" t="s">
        <v>194</v>
      </c>
      <c r="Y548" s="236" t="s">
        <v>110</v>
      </c>
      <c r="Z548" s="237"/>
      <c r="AA548" s="237"/>
      <c r="AB548" s="237"/>
      <c r="AC548" s="237"/>
      <c r="AD548" s="237"/>
      <c r="AE548" s="237"/>
      <c r="AF548" s="237"/>
      <c r="AG548" s="237" t="s">
        <v>195</v>
      </c>
      <c r="AH548" s="237"/>
      <c r="AI548" s="237"/>
      <c r="AJ548" s="237"/>
      <c r="AK548" s="237"/>
      <c r="AL548" s="237"/>
      <c r="AM548" s="237"/>
      <c r="AN548" s="237"/>
      <c r="AO548" s="237"/>
      <c r="AP548" s="237"/>
      <c r="AQ548" s="237"/>
      <c r="AR548" s="237"/>
      <c r="AS548" s="237"/>
      <c r="AT548" s="237"/>
      <c r="AU548" s="237"/>
      <c r="AV548" s="237"/>
      <c r="AW548" s="237"/>
      <c r="AX548" s="237"/>
      <c r="AY548" s="237"/>
      <c r="AZ548" s="237"/>
      <c r="BA548" s="237"/>
      <c r="BB548" s="237"/>
      <c r="BC548" s="237"/>
      <c r="BD548" s="237"/>
      <c r="BE548" s="237"/>
      <c r="BF548" s="237"/>
      <c r="BG548" s="237"/>
      <c r="BH548" s="237"/>
    </row>
    <row r="549" spans="1:60" outlineLevel="1" x14ac:dyDescent="0.35">
      <c r="A549" s="244">
        <v>216</v>
      </c>
      <c r="B549" s="245" t="s">
        <v>1077</v>
      </c>
      <c r="C549" s="246" t="s">
        <v>1078</v>
      </c>
      <c r="D549" s="247" t="s">
        <v>16</v>
      </c>
      <c r="E549" s="248">
        <v>1986.0778</v>
      </c>
      <c r="F549" s="249"/>
      <c r="G549" s="250">
        <f>ROUND(E549*F549,2)</f>
        <v>0</v>
      </c>
      <c r="H549" s="249">
        <v>0</v>
      </c>
      <c r="I549" s="250">
        <f>ROUND(E549*H549,2)</f>
        <v>0</v>
      </c>
      <c r="J549" s="249">
        <v>4.05</v>
      </c>
      <c r="K549" s="250">
        <f>ROUND(E549*J549,2)</f>
        <v>8043.62</v>
      </c>
      <c r="L549" s="250">
        <v>21</v>
      </c>
      <c r="M549" s="250">
        <f>G549*(1+L549/100)</f>
        <v>0</v>
      </c>
      <c r="N549" s="248">
        <v>0</v>
      </c>
      <c r="O549" s="248">
        <f>ROUND(E549*N549,2)</f>
        <v>0</v>
      </c>
      <c r="P549" s="248">
        <v>0</v>
      </c>
      <c r="Q549" s="248">
        <f>ROUND(E549*P549,2)</f>
        <v>0</v>
      </c>
      <c r="R549" s="250" t="s">
        <v>237</v>
      </c>
      <c r="S549" s="250" t="s">
        <v>108</v>
      </c>
      <c r="T549" s="251" t="s">
        <v>108</v>
      </c>
      <c r="U549" s="236">
        <v>0</v>
      </c>
      <c r="V549" s="236">
        <f>ROUND(E549*U549,2)</f>
        <v>0</v>
      </c>
      <c r="W549" s="236"/>
      <c r="X549" s="236" t="s">
        <v>177</v>
      </c>
      <c r="Y549" s="236" t="s">
        <v>110</v>
      </c>
      <c r="Z549" s="237"/>
      <c r="AA549" s="237"/>
      <c r="AB549" s="237"/>
      <c r="AC549" s="237"/>
      <c r="AD549" s="237"/>
      <c r="AE549" s="237"/>
      <c r="AF549" s="237"/>
      <c r="AG549" s="237" t="s">
        <v>178</v>
      </c>
      <c r="AH549" s="237"/>
      <c r="AI549" s="237"/>
      <c r="AJ549" s="237"/>
      <c r="AK549" s="237"/>
      <c r="AL549" s="237"/>
      <c r="AM549" s="237"/>
      <c r="AN549" s="237"/>
      <c r="AO549" s="237"/>
      <c r="AP549" s="237"/>
      <c r="AQ549" s="237"/>
      <c r="AR549" s="237"/>
      <c r="AS549" s="237"/>
      <c r="AT549" s="237"/>
      <c r="AU549" s="237"/>
      <c r="AV549" s="237"/>
      <c r="AW549" s="237"/>
      <c r="AX549" s="237"/>
      <c r="AY549" s="237"/>
      <c r="AZ549" s="237"/>
      <c r="BA549" s="237"/>
      <c r="BB549" s="237"/>
      <c r="BC549" s="237"/>
      <c r="BD549" s="237"/>
      <c r="BE549" s="237"/>
      <c r="BF549" s="237"/>
      <c r="BG549" s="237"/>
      <c r="BH549" s="237"/>
    </row>
    <row r="550" spans="1:60" ht="13.15" x14ac:dyDescent="0.35">
      <c r="A550" s="252" t="s">
        <v>104</v>
      </c>
      <c r="B550" s="221" t="s">
        <v>65</v>
      </c>
      <c r="C550" s="222" t="s">
        <v>66</v>
      </c>
      <c r="D550" s="223"/>
      <c r="E550" s="224"/>
      <c r="F550" s="408"/>
      <c r="G550" s="225">
        <f>SUMIF(AG551:AG555,"&lt;&gt;NOR",G551:G555)</f>
        <v>0</v>
      </c>
      <c r="H550" s="225"/>
      <c r="I550" s="225">
        <f>SUM(I551:I555)</f>
        <v>17119.12</v>
      </c>
      <c r="J550" s="225"/>
      <c r="K550" s="225">
        <f>SUM(K551:K555)</f>
        <v>105598.10999999999</v>
      </c>
      <c r="L550" s="225"/>
      <c r="M550" s="225">
        <f>SUM(M551:M555)</f>
        <v>0</v>
      </c>
      <c r="N550" s="224"/>
      <c r="O550" s="224">
        <f>SUM(O551:O555)</f>
        <v>0.32</v>
      </c>
      <c r="P550" s="224"/>
      <c r="Q550" s="224">
        <f>SUM(Q551:Q555)</f>
        <v>0</v>
      </c>
      <c r="R550" s="225"/>
      <c r="S550" s="225"/>
      <c r="T550" s="226"/>
      <c r="U550" s="227"/>
      <c r="V550" s="227">
        <f>SUM(V551:V555)</f>
        <v>187.19</v>
      </c>
      <c r="W550" s="227"/>
      <c r="X550" s="227"/>
      <c r="Y550" s="227"/>
      <c r="AG550" t="s">
        <v>105</v>
      </c>
    </row>
    <row r="551" spans="1:60" ht="20.25" outlineLevel="1" x14ac:dyDescent="0.35">
      <c r="A551" s="228">
        <v>217</v>
      </c>
      <c r="B551" s="229" t="s">
        <v>252</v>
      </c>
      <c r="C551" s="230" t="s">
        <v>253</v>
      </c>
      <c r="D551" s="231" t="s">
        <v>132</v>
      </c>
      <c r="E551" s="232">
        <v>1392.9311</v>
      </c>
      <c r="F551" s="233"/>
      <c r="G551" s="234">
        <f>ROUND(E551*F551,2)</f>
        <v>0</v>
      </c>
      <c r="H551" s="233">
        <v>5.59</v>
      </c>
      <c r="I551" s="234">
        <f>ROUND(E551*H551,2)</f>
        <v>7786.48</v>
      </c>
      <c r="J551" s="233">
        <v>18.309999999999999</v>
      </c>
      <c r="K551" s="234">
        <f>ROUND(E551*J551,2)</f>
        <v>25504.57</v>
      </c>
      <c r="L551" s="234">
        <v>21</v>
      </c>
      <c r="M551" s="234">
        <f>G551*(1+L551/100)</f>
        <v>0</v>
      </c>
      <c r="N551" s="232">
        <v>6.9999999999999994E-5</v>
      </c>
      <c r="O551" s="232">
        <f>ROUND(E551*N551,2)</f>
        <v>0.1</v>
      </c>
      <c r="P551" s="232">
        <v>0</v>
      </c>
      <c r="Q551" s="232">
        <f>ROUND(E551*P551,2)</f>
        <v>0</v>
      </c>
      <c r="R551" s="234" t="s">
        <v>251</v>
      </c>
      <c r="S551" s="234" t="s">
        <v>108</v>
      </c>
      <c r="T551" s="235" t="s">
        <v>108</v>
      </c>
      <c r="U551" s="236">
        <v>3.2480000000000002E-2</v>
      </c>
      <c r="V551" s="236">
        <f>ROUND(E551*U551,2)</f>
        <v>45.24</v>
      </c>
      <c r="W551" s="236"/>
      <c r="X551" s="236" t="s">
        <v>109</v>
      </c>
      <c r="Y551" s="236" t="s">
        <v>110</v>
      </c>
      <c r="Z551" s="237"/>
      <c r="AA551" s="237"/>
      <c r="AB551" s="237"/>
      <c r="AC551" s="237"/>
      <c r="AD551" s="237"/>
      <c r="AE551" s="237"/>
      <c r="AF551" s="237"/>
      <c r="AG551" s="237" t="s">
        <v>111</v>
      </c>
      <c r="AH551" s="237"/>
      <c r="AI551" s="237"/>
      <c r="AJ551" s="237"/>
      <c r="AK551" s="237"/>
      <c r="AL551" s="237"/>
      <c r="AM551" s="237"/>
      <c r="AN551" s="237"/>
      <c r="AO551" s="237"/>
      <c r="AP551" s="237"/>
      <c r="AQ551" s="237"/>
      <c r="AR551" s="237"/>
      <c r="AS551" s="237"/>
      <c r="AT551" s="237"/>
      <c r="AU551" s="237"/>
      <c r="AV551" s="237"/>
      <c r="AW551" s="237"/>
      <c r="AX551" s="237"/>
      <c r="AY551" s="237"/>
      <c r="AZ551" s="237"/>
      <c r="BA551" s="237"/>
      <c r="BB551" s="237"/>
      <c r="BC551" s="237"/>
      <c r="BD551" s="237"/>
      <c r="BE551" s="237"/>
      <c r="BF551" s="237"/>
      <c r="BG551" s="237"/>
      <c r="BH551" s="237"/>
    </row>
    <row r="552" spans="1:60" outlineLevel="2" x14ac:dyDescent="0.35">
      <c r="A552" s="238"/>
      <c r="B552" s="239"/>
      <c r="C552" s="241" t="s">
        <v>1358</v>
      </c>
      <c r="D552" s="242"/>
      <c r="E552" s="243">
        <v>1392.9311</v>
      </c>
      <c r="F552" s="410"/>
      <c r="G552" s="236"/>
      <c r="H552" s="236"/>
      <c r="I552" s="236"/>
      <c r="J552" s="236"/>
      <c r="K552" s="236"/>
      <c r="L552" s="236"/>
      <c r="M552" s="236"/>
      <c r="N552" s="240"/>
      <c r="O552" s="240"/>
      <c r="P552" s="240"/>
      <c r="Q552" s="240"/>
      <c r="R552" s="236"/>
      <c r="S552" s="236"/>
      <c r="T552" s="236"/>
      <c r="U552" s="236"/>
      <c r="V552" s="236"/>
      <c r="W552" s="236"/>
      <c r="X552" s="236"/>
      <c r="Y552" s="236"/>
      <c r="Z552" s="237"/>
      <c r="AA552" s="237"/>
      <c r="AB552" s="237"/>
      <c r="AC552" s="237"/>
      <c r="AD552" s="237"/>
      <c r="AE552" s="237"/>
      <c r="AF552" s="237"/>
      <c r="AG552" s="237" t="s">
        <v>123</v>
      </c>
      <c r="AH552" s="237">
        <v>0</v>
      </c>
      <c r="AI552" s="237"/>
      <c r="AJ552" s="237"/>
      <c r="AK552" s="237"/>
      <c r="AL552" s="237"/>
      <c r="AM552" s="237"/>
      <c r="AN552" s="237"/>
      <c r="AO552" s="237"/>
      <c r="AP552" s="237"/>
      <c r="AQ552" s="237"/>
      <c r="AR552" s="237"/>
      <c r="AS552" s="237"/>
      <c r="AT552" s="237"/>
      <c r="AU552" s="237"/>
      <c r="AV552" s="237"/>
      <c r="AW552" s="237"/>
      <c r="AX552" s="237"/>
      <c r="AY552" s="237"/>
      <c r="AZ552" s="237"/>
      <c r="BA552" s="237"/>
      <c r="BB552" s="237"/>
      <c r="BC552" s="237"/>
      <c r="BD552" s="237"/>
      <c r="BE552" s="237"/>
      <c r="BF552" s="237"/>
      <c r="BG552" s="237"/>
      <c r="BH552" s="237"/>
    </row>
    <row r="553" spans="1:60" outlineLevel="1" x14ac:dyDescent="0.35">
      <c r="A553" s="228">
        <v>218</v>
      </c>
      <c r="B553" s="229" t="s">
        <v>254</v>
      </c>
      <c r="C553" s="230" t="s">
        <v>255</v>
      </c>
      <c r="D553" s="231" t="s">
        <v>132</v>
      </c>
      <c r="E553" s="232">
        <v>1392.9311</v>
      </c>
      <c r="F553" s="233"/>
      <c r="G553" s="234">
        <f>ROUND(E553*F553,2)</f>
        <v>0</v>
      </c>
      <c r="H553" s="233">
        <v>6.7</v>
      </c>
      <c r="I553" s="234">
        <f>ROUND(E553*H553,2)</f>
        <v>9332.64</v>
      </c>
      <c r="J553" s="233">
        <v>57.5</v>
      </c>
      <c r="K553" s="234">
        <f>ROUND(E553*J553,2)</f>
        <v>80093.539999999994</v>
      </c>
      <c r="L553" s="234">
        <v>21</v>
      </c>
      <c r="M553" s="234">
        <f>G553*(1+L553/100)</f>
        <v>0</v>
      </c>
      <c r="N553" s="232">
        <v>1.6000000000000001E-4</v>
      </c>
      <c r="O553" s="232">
        <f>ROUND(E553*N553,2)</f>
        <v>0.22</v>
      </c>
      <c r="P553" s="232">
        <v>0</v>
      </c>
      <c r="Q553" s="232">
        <f>ROUND(E553*P553,2)</f>
        <v>0</v>
      </c>
      <c r="R553" s="234" t="s">
        <v>251</v>
      </c>
      <c r="S553" s="234" t="s">
        <v>108</v>
      </c>
      <c r="T553" s="235" t="s">
        <v>108</v>
      </c>
      <c r="U553" s="236">
        <v>0.10191</v>
      </c>
      <c r="V553" s="236">
        <f>ROUND(E553*U553,2)</f>
        <v>141.94999999999999</v>
      </c>
      <c r="W553" s="236"/>
      <c r="X553" s="236" t="s">
        <v>109</v>
      </c>
      <c r="Y553" s="236" t="s">
        <v>110</v>
      </c>
      <c r="Z553" s="237"/>
      <c r="AA553" s="237"/>
      <c r="AB553" s="237"/>
      <c r="AC553" s="237"/>
      <c r="AD553" s="237"/>
      <c r="AE553" s="237"/>
      <c r="AF553" s="237"/>
      <c r="AG553" s="237" t="s">
        <v>163</v>
      </c>
      <c r="AH553" s="237"/>
      <c r="AI553" s="237"/>
      <c r="AJ553" s="237"/>
      <c r="AK553" s="237"/>
      <c r="AL553" s="237"/>
      <c r="AM553" s="237"/>
      <c r="AN553" s="237"/>
      <c r="AO553" s="237"/>
      <c r="AP553" s="237"/>
      <c r="AQ553" s="237"/>
      <c r="AR553" s="237"/>
      <c r="AS553" s="237"/>
      <c r="AT553" s="237"/>
      <c r="AU553" s="237"/>
      <c r="AV553" s="237"/>
      <c r="AW553" s="237"/>
      <c r="AX553" s="237"/>
      <c r="AY553" s="237"/>
      <c r="AZ553" s="237"/>
      <c r="BA553" s="237"/>
      <c r="BB553" s="237"/>
      <c r="BC553" s="237"/>
      <c r="BD553" s="237"/>
      <c r="BE553" s="237"/>
      <c r="BF553" s="237"/>
      <c r="BG553" s="237"/>
      <c r="BH553" s="237"/>
    </row>
    <row r="554" spans="1:60" outlineLevel="2" x14ac:dyDescent="0.35">
      <c r="A554" s="238"/>
      <c r="B554" s="239"/>
      <c r="C554" s="241" t="s">
        <v>1359</v>
      </c>
      <c r="D554" s="242"/>
      <c r="E554" s="243">
        <v>1037.1113</v>
      </c>
      <c r="F554" s="410"/>
      <c r="G554" s="236"/>
      <c r="H554" s="236"/>
      <c r="I554" s="236"/>
      <c r="J554" s="236"/>
      <c r="K554" s="236"/>
      <c r="L554" s="236"/>
      <c r="M554" s="236"/>
      <c r="N554" s="240"/>
      <c r="O554" s="240"/>
      <c r="P554" s="240"/>
      <c r="Q554" s="240"/>
      <c r="R554" s="236"/>
      <c r="S554" s="236"/>
      <c r="T554" s="236"/>
      <c r="U554" s="236"/>
      <c r="V554" s="236"/>
      <c r="W554" s="236"/>
      <c r="X554" s="236"/>
      <c r="Y554" s="236"/>
      <c r="Z554" s="237"/>
      <c r="AA554" s="237"/>
      <c r="AB554" s="237"/>
      <c r="AC554" s="237"/>
      <c r="AD554" s="237"/>
      <c r="AE554" s="237"/>
      <c r="AF554" s="237"/>
      <c r="AG554" s="237" t="s">
        <v>123</v>
      </c>
      <c r="AH554" s="237">
        <v>0</v>
      </c>
      <c r="AI554" s="237"/>
      <c r="AJ554" s="237"/>
      <c r="AK554" s="237"/>
      <c r="AL554" s="237"/>
      <c r="AM554" s="237"/>
      <c r="AN554" s="237"/>
      <c r="AO554" s="237"/>
      <c r="AP554" s="237"/>
      <c r="AQ554" s="237"/>
      <c r="AR554" s="237"/>
      <c r="AS554" s="237"/>
      <c r="AT554" s="237"/>
      <c r="AU554" s="237"/>
      <c r="AV554" s="237"/>
      <c r="AW554" s="237"/>
      <c r="AX554" s="237"/>
      <c r="AY554" s="237"/>
      <c r="AZ554" s="237"/>
      <c r="BA554" s="237"/>
      <c r="BB554" s="237"/>
      <c r="BC554" s="237"/>
      <c r="BD554" s="237"/>
      <c r="BE554" s="237"/>
      <c r="BF554" s="237"/>
      <c r="BG554" s="237"/>
      <c r="BH554" s="237"/>
    </row>
    <row r="555" spans="1:60" outlineLevel="3" x14ac:dyDescent="0.35">
      <c r="A555" s="238"/>
      <c r="B555" s="239"/>
      <c r="C555" s="241" t="s">
        <v>1360</v>
      </c>
      <c r="D555" s="242"/>
      <c r="E555" s="243">
        <v>355.81979999999999</v>
      </c>
      <c r="F555" s="410"/>
      <c r="G555" s="236"/>
      <c r="H555" s="236"/>
      <c r="I555" s="236"/>
      <c r="J555" s="236"/>
      <c r="K555" s="236"/>
      <c r="L555" s="236"/>
      <c r="M555" s="236"/>
      <c r="N555" s="240"/>
      <c r="O555" s="240"/>
      <c r="P555" s="240"/>
      <c r="Q555" s="240"/>
      <c r="R555" s="236"/>
      <c r="S555" s="236"/>
      <c r="T555" s="236"/>
      <c r="U555" s="236"/>
      <c r="V555" s="236"/>
      <c r="W555" s="236"/>
      <c r="X555" s="236"/>
      <c r="Y555" s="236"/>
      <c r="Z555" s="237"/>
      <c r="AA555" s="237"/>
      <c r="AB555" s="237"/>
      <c r="AC555" s="237"/>
      <c r="AD555" s="237"/>
      <c r="AE555" s="237"/>
      <c r="AF555" s="237"/>
      <c r="AG555" s="237" t="s">
        <v>123</v>
      </c>
      <c r="AH555" s="237">
        <v>0</v>
      </c>
      <c r="AI555" s="237"/>
      <c r="AJ555" s="237"/>
      <c r="AK555" s="237"/>
      <c r="AL555" s="237"/>
      <c r="AM555" s="237"/>
      <c r="AN555" s="237"/>
      <c r="AO555" s="237"/>
      <c r="AP555" s="237"/>
      <c r="AQ555" s="237"/>
      <c r="AR555" s="237"/>
      <c r="AS555" s="237"/>
      <c r="AT555" s="237"/>
      <c r="AU555" s="237"/>
      <c r="AV555" s="237"/>
      <c r="AW555" s="237"/>
      <c r="AX555" s="237"/>
      <c r="AY555" s="237"/>
      <c r="AZ555" s="237"/>
      <c r="BA555" s="237"/>
      <c r="BB555" s="237"/>
      <c r="BC555" s="237"/>
      <c r="BD555" s="237"/>
      <c r="BE555" s="237"/>
      <c r="BF555" s="237"/>
      <c r="BG555" s="237"/>
      <c r="BH555" s="237"/>
    </row>
    <row r="556" spans="1:60" ht="13.15" x14ac:dyDescent="0.35">
      <c r="A556" s="252" t="s">
        <v>104</v>
      </c>
      <c r="B556" s="221" t="s">
        <v>67</v>
      </c>
      <c r="C556" s="222" t="s">
        <v>68</v>
      </c>
      <c r="D556" s="223"/>
      <c r="E556" s="224"/>
      <c r="F556" s="408"/>
      <c r="G556" s="225">
        <f>SUMIF(AG557:AG560,"&lt;&gt;NOR",G557:G560)</f>
        <v>0</v>
      </c>
      <c r="H556" s="225"/>
      <c r="I556" s="225">
        <f>SUM(I557:I560)</f>
        <v>0</v>
      </c>
      <c r="J556" s="225"/>
      <c r="K556" s="225">
        <f>SUM(K557:K560)</f>
        <v>483564.37</v>
      </c>
      <c r="L556" s="225"/>
      <c r="M556" s="225">
        <f>SUM(M557:M560)</f>
        <v>0</v>
      </c>
      <c r="N556" s="224"/>
      <c r="O556" s="224">
        <f>SUM(O557:O560)</f>
        <v>0</v>
      </c>
      <c r="P556" s="224"/>
      <c r="Q556" s="224">
        <f>SUM(Q557:Q560)</f>
        <v>0</v>
      </c>
      <c r="R556" s="225"/>
      <c r="S556" s="225"/>
      <c r="T556" s="226"/>
      <c r="U556" s="227"/>
      <c r="V556" s="227">
        <f>SUM(V557:V560)</f>
        <v>189.33</v>
      </c>
      <c r="W556" s="227"/>
      <c r="X556" s="227"/>
      <c r="Y556" s="227"/>
      <c r="AG556" t="s">
        <v>105</v>
      </c>
    </row>
    <row r="557" spans="1:60" outlineLevel="1" x14ac:dyDescent="0.35">
      <c r="A557" s="228">
        <v>219</v>
      </c>
      <c r="B557" s="229" t="s">
        <v>258</v>
      </c>
      <c r="C557" s="230" t="s">
        <v>259</v>
      </c>
      <c r="D557" s="231" t="s">
        <v>126</v>
      </c>
      <c r="E557" s="232">
        <v>386.38783000000001</v>
      </c>
      <c r="F557" s="233"/>
      <c r="G557" s="234">
        <f>ROUND(E557*F557,2)</f>
        <v>0</v>
      </c>
      <c r="H557" s="233">
        <v>0</v>
      </c>
      <c r="I557" s="234">
        <f>ROUND(E557*H557,2)</f>
        <v>0</v>
      </c>
      <c r="J557" s="233">
        <v>271.5</v>
      </c>
      <c r="K557" s="234">
        <f>ROUND(E557*J557,2)</f>
        <v>104904.3</v>
      </c>
      <c r="L557" s="234">
        <v>21</v>
      </c>
      <c r="M557" s="234">
        <f>G557*(1+L557/100)</f>
        <v>0</v>
      </c>
      <c r="N557" s="232">
        <v>0</v>
      </c>
      <c r="O557" s="232">
        <f>ROUND(E557*N557,2)</f>
        <v>0</v>
      </c>
      <c r="P557" s="232">
        <v>0</v>
      </c>
      <c r="Q557" s="232">
        <f>ROUND(E557*P557,2)</f>
        <v>0</v>
      </c>
      <c r="R557" s="234" t="s">
        <v>158</v>
      </c>
      <c r="S557" s="234" t="s">
        <v>108</v>
      </c>
      <c r="T557" s="235" t="s">
        <v>108</v>
      </c>
      <c r="U557" s="236">
        <v>0.49</v>
      </c>
      <c r="V557" s="236">
        <f>ROUND(E557*U557,2)</f>
        <v>189.33</v>
      </c>
      <c r="W557" s="236"/>
      <c r="X557" s="236" t="s">
        <v>256</v>
      </c>
      <c r="Y557" s="236" t="s">
        <v>110</v>
      </c>
      <c r="Z557" s="237"/>
      <c r="AA557" s="237"/>
      <c r="AB557" s="237"/>
      <c r="AC557" s="237"/>
      <c r="AD557" s="237"/>
      <c r="AE557" s="237"/>
      <c r="AF557" s="237"/>
      <c r="AG557" s="237" t="s">
        <v>257</v>
      </c>
      <c r="AH557" s="237"/>
      <c r="AI557" s="237"/>
      <c r="AJ557" s="237"/>
      <c r="AK557" s="237"/>
      <c r="AL557" s="237"/>
      <c r="AM557" s="237"/>
      <c r="AN557" s="237"/>
      <c r="AO557" s="237"/>
      <c r="AP557" s="237"/>
      <c r="AQ557" s="237"/>
      <c r="AR557" s="237"/>
      <c r="AS557" s="237"/>
      <c r="AT557" s="237"/>
      <c r="AU557" s="237"/>
      <c r="AV557" s="237"/>
      <c r="AW557" s="237"/>
      <c r="AX557" s="237"/>
      <c r="AY557" s="237"/>
      <c r="AZ557" s="237"/>
      <c r="BA557" s="237"/>
      <c r="BB557" s="237"/>
      <c r="BC557" s="237"/>
      <c r="BD557" s="237"/>
      <c r="BE557" s="237"/>
      <c r="BF557" s="237"/>
      <c r="BG557" s="237"/>
      <c r="BH557" s="237"/>
    </row>
    <row r="558" spans="1:60" outlineLevel="2" x14ac:dyDescent="0.35">
      <c r="A558" s="238"/>
      <c r="B558" s="239"/>
      <c r="C558" s="399" t="s">
        <v>260</v>
      </c>
      <c r="D558" s="399"/>
      <c r="E558" s="399"/>
      <c r="F558" s="412"/>
      <c r="G558" s="399"/>
      <c r="H558" s="236"/>
      <c r="I558" s="236"/>
      <c r="J558" s="236"/>
      <c r="K558" s="236"/>
      <c r="L558" s="236"/>
      <c r="M558" s="236"/>
      <c r="N558" s="240"/>
      <c r="O558" s="240"/>
      <c r="P558" s="240"/>
      <c r="Q558" s="240"/>
      <c r="R558" s="236"/>
      <c r="S558" s="236"/>
      <c r="T558" s="236"/>
      <c r="U558" s="236"/>
      <c r="V558" s="236"/>
      <c r="W558" s="236"/>
      <c r="X558" s="236"/>
      <c r="Y558" s="236"/>
      <c r="Z558" s="237"/>
      <c r="AA558" s="237"/>
      <c r="AB558" s="237"/>
      <c r="AC558" s="237"/>
      <c r="AD558" s="237"/>
      <c r="AE558" s="237"/>
      <c r="AF558" s="237"/>
      <c r="AG558" s="237" t="s">
        <v>131</v>
      </c>
      <c r="AH558" s="237"/>
      <c r="AI558" s="237"/>
      <c r="AJ558" s="237"/>
      <c r="AK558" s="237"/>
      <c r="AL558" s="237"/>
      <c r="AM558" s="237"/>
      <c r="AN558" s="237"/>
      <c r="AO558" s="237"/>
      <c r="AP558" s="237"/>
      <c r="AQ558" s="237"/>
      <c r="AR558" s="237"/>
      <c r="AS558" s="237"/>
      <c r="AT558" s="237"/>
      <c r="AU558" s="237"/>
      <c r="AV558" s="237"/>
      <c r="AW558" s="237"/>
      <c r="AX558" s="237"/>
      <c r="AY558" s="237"/>
      <c r="AZ558" s="237"/>
      <c r="BA558" s="237"/>
      <c r="BB558" s="237"/>
      <c r="BC558" s="237"/>
      <c r="BD558" s="237"/>
      <c r="BE558" s="237"/>
      <c r="BF558" s="237"/>
      <c r="BG558" s="237"/>
      <c r="BH558" s="237"/>
    </row>
    <row r="559" spans="1:60" outlineLevel="1" x14ac:dyDescent="0.35">
      <c r="A559" s="244">
        <v>220</v>
      </c>
      <c r="B559" s="245" t="s">
        <v>261</v>
      </c>
      <c r="C559" s="246" t="s">
        <v>262</v>
      </c>
      <c r="D559" s="247" t="s">
        <v>126</v>
      </c>
      <c r="E559" s="248">
        <v>5409.4295599999996</v>
      </c>
      <c r="F559" s="249"/>
      <c r="G559" s="250">
        <f>ROUND(E559*F559,2)</f>
        <v>0</v>
      </c>
      <c r="H559" s="249">
        <v>0</v>
      </c>
      <c r="I559" s="250">
        <f>ROUND(E559*H559,2)</f>
        <v>0</v>
      </c>
      <c r="J559" s="249">
        <v>25</v>
      </c>
      <c r="K559" s="250">
        <f>ROUND(E559*J559,2)</f>
        <v>135235.74</v>
      </c>
      <c r="L559" s="250">
        <v>21</v>
      </c>
      <c r="M559" s="250">
        <f>G559*(1+L559/100)</f>
        <v>0</v>
      </c>
      <c r="N559" s="248">
        <v>0</v>
      </c>
      <c r="O559" s="248">
        <f>ROUND(E559*N559,2)</f>
        <v>0</v>
      </c>
      <c r="P559" s="248">
        <v>0</v>
      </c>
      <c r="Q559" s="248">
        <f>ROUND(E559*P559,2)</f>
        <v>0</v>
      </c>
      <c r="R559" s="250" t="s">
        <v>158</v>
      </c>
      <c r="S559" s="250" t="s">
        <v>108</v>
      </c>
      <c r="T559" s="251" t="s">
        <v>108</v>
      </c>
      <c r="U559" s="236">
        <v>0</v>
      </c>
      <c r="V559" s="236">
        <f>ROUND(E559*U559,2)</f>
        <v>0</v>
      </c>
      <c r="W559" s="236"/>
      <c r="X559" s="236" t="s">
        <v>256</v>
      </c>
      <c r="Y559" s="236" t="s">
        <v>110</v>
      </c>
      <c r="Z559" s="237"/>
      <c r="AA559" s="237"/>
      <c r="AB559" s="237"/>
      <c r="AC559" s="237"/>
      <c r="AD559" s="237"/>
      <c r="AE559" s="237"/>
      <c r="AF559" s="237"/>
      <c r="AG559" s="237" t="s">
        <v>257</v>
      </c>
      <c r="AH559" s="237"/>
      <c r="AI559" s="237"/>
      <c r="AJ559" s="237"/>
      <c r="AK559" s="237"/>
      <c r="AL559" s="237"/>
      <c r="AM559" s="237"/>
      <c r="AN559" s="237"/>
      <c r="AO559" s="237"/>
      <c r="AP559" s="237"/>
      <c r="AQ559" s="237"/>
      <c r="AR559" s="237"/>
      <c r="AS559" s="237"/>
      <c r="AT559" s="237"/>
      <c r="AU559" s="237"/>
      <c r="AV559" s="237"/>
      <c r="AW559" s="237"/>
      <c r="AX559" s="237"/>
      <c r="AY559" s="237"/>
      <c r="AZ559" s="237"/>
      <c r="BA559" s="237"/>
      <c r="BB559" s="237"/>
      <c r="BC559" s="237"/>
      <c r="BD559" s="237"/>
      <c r="BE559" s="237"/>
      <c r="BF559" s="237"/>
      <c r="BG559" s="237"/>
      <c r="BH559" s="237"/>
    </row>
    <row r="560" spans="1:60" ht="20.25" outlineLevel="1" x14ac:dyDescent="0.35">
      <c r="A560" s="228">
        <v>221</v>
      </c>
      <c r="B560" s="229" t="s">
        <v>1230</v>
      </c>
      <c r="C560" s="230" t="s">
        <v>1231</v>
      </c>
      <c r="D560" s="231" t="s">
        <v>126</v>
      </c>
      <c r="E560" s="232">
        <v>386.38783000000001</v>
      </c>
      <c r="F560" s="233"/>
      <c r="G560" s="234">
        <f>ROUND(E560*F560,2)</f>
        <v>0</v>
      </c>
      <c r="H560" s="233">
        <v>0</v>
      </c>
      <c r="I560" s="234">
        <f>ROUND(E560*H560,2)</f>
        <v>0</v>
      </c>
      <c r="J560" s="233">
        <v>630</v>
      </c>
      <c r="K560" s="234">
        <f>ROUND(E560*J560,2)</f>
        <v>243424.33</v>
      </c>
      <c r="L560" s="234">
        <v>21</v>
      </c>
      <c r="M560" s="234">
        <f>G560*(1+L560/100)</f>
        <v>0</v>
      </c>
      <c r="N560" s="232">
        <v>0</v>
      </c>
      <c r="O560" s="232">
        <f>ROUND(E560*N560,2)</f>
        <v>0</v>
      </c>
      <c r="P560" s="232">
        <v>0</v>
      </c>
      <c r="Q560" s="232">
        <f>ROUND(E560*P560,2)</f>
        <v>0</v>
      </c>
      <c r="R560" s="234" t="s">
        <v>158</v>
      </c>
      <c r="S560" s="234" t="s">
        <v>108</v>
      </c>
      <c r="T560" s="235" t="s">
        <v>108</v>
      </c>
      <c r="U560" s="236">
        <v>0</v>
      </c>
      <c r="V560" s="236">
        <f>ROUND(E560*U560,2)</f>
        <v>0</v>
      </c>
      <c r="W560" s="236"/>
      <c r="X560" s="236" t="s">
        <v>256</v>
      </c>
      <c r="Y560" s="236" t="s">
        <v>110</v>
      </c>
      <c r="Z560" s="237"/>
      <c r="AA560" s="237"/>
      <c r="AB560" s="237"/>
      <c r="AC560" s="237"/>
      <c r="AD560" s="237"/>
      <c r="AE560" s="237"/>
      <c r="AF560" s="237"/>
      <c r="AG560" s="237" t="s">
        <v>257</v>
      </c>
      <c r="AH560" s="237"/>
      <c r="AI560" s="237"/>
      <c r="AJ560" s="237"/>
      <c r="AK560" s="237"/>
      <c r="AL560" s="237"/>
      <c r="AM560" s="237"/>
      <c r="AN560" s="237"/>
      <c r="AO560" s="237"/>
      <c r="AP560" s="237"/>
      <c r="AQ560" s="237"/>
      <c r="AR560" s="237"/>
      <c r="AS560" s="237"/>
      <c r="AT560" s="237"/>
      <c r="AU560" s="237"/>
      <c r="AV560" s="237"/>
      <c r="AW560" s="237"/>
      <c r="AX560" s="237"/>
      <c r="AY560" s="237"/>
      <c r="AZ560" s="237"/>
      <c r="BA560" s="237"/>
      <c r="BB560" s="237"/>
      <c r="BC560" s="237"/>
      <c r="BD560" s="237"/>
      <c r="BE560" s="237"/>
      <c r="BF560" s="237"/>
      <c r="BG560" s="237"/>
      <c r="BH560" s="237"/>
    </row>
    <row r="561" spans="1:33" x14ac:dyDescent="0.35">
      <c r="A561" s="216"/>
      <c r="B561" s="217"/>
      <c r="C561" s="254"/>
      <c r="D561" s="218"/>
      <c r="E561" s="216"/>
      <c r="F561" s="413"/>
      <c r="G561" s="216"/>
      <c r="H561" s="216"/>
      <c r="I561" s="216"/>
      <c r="J561" s="216"/>
      <c r="K561" s="216"/>
      <c r="L561" s="216"/>
      <c r="M561" s="216"/>
      <c r="N561" s="216"/>
      <c r="O561" s="216"/>
      <c r="P561" s="216"/>
      <c r="Q561" s="216"/>
      <c r="R561" s="216"/>
      <c r="S561" s="216"/>
      <c r="T561" s="216"/>
      <c r="U561" s="216"/>
      <c r="V561" s="216"/>
      <c r="W561" s="216"/>
      <c r="X561" s="216"/>
      <c r="Y561" s="216"/>
      <c r="AE561">
        <v>15</v>
      </c>
      <c r="AF561">
        <v>21</v>
      </c>
      <c r="AG561" t="s">
        <v>90</v>
      </c>
    </row>
    <row r="562" spans="1:33" ht="13.15" x14ac:dyDescent="0.35">
      <c r="A562" s="255"/>
      <c r="B562" s="256" t="s">
        <v>12</v>
      </c>
      <c r="C562" s="257"/>
      <c r="D562" s="258"/>
      <c r="E562" s="259"/>
      <c r="F562" s="414"/>
      <c r="G562" s="260">
        <f>G8+G19+G88+G142+G186+G262+G294+G297+G321+G363+G407+G431+G446+G486+G505+G523+G532+G550+G556</f>
        <v>0</v>
      </c>
      <c r="H562" s="216"/>
      <c r="I562" s="216"/>
      <c r="J562" s="216"/>
      <c r="K562" s="216"/>
      <c r="L562" s="216"/>
      <c r="M562" s="216"/>
      <c r="N562" s="216"/>
      <c r="O562" s="216"/>
      <c r="P562" s="216"/>
      <c r="Q562" s="216"/>
      <c r="R562" s="216"/>
      <c r="S562" s="216"/>
      <c r="T562" s="216"/>
      <c r="U562" s="216"/>
      <c r="V562" s="216"/>
      <c r="W562" s="216"/>
      <c r="X562" s="216"/>
      <c r="Y562" s="216"/>
      <c r="AE562">
        <f>SUMIF(L7:L560,AE561,G7:G560)</f>
        <v>0</v>
      </c>
      <c r="AF562">
        <f>SUMIF(L7:L560,AF561,G7:G560)</f>
        <v>0</v>
      </c>
      <c r="AG562" t="s">
        <v>263</v>
      </c>
    </row>
    <row r="563" spans="1:33" x14ac:dyDescent="0.35">
      <c r="C563" s="261"/>
      <c r="D563" s="215"/>
      <c r="AG563" t="s">
        <v>264</v>
      </c>
    </row>
    <row r="564" spans="1:33" x14ac:dyDescent="0.35">
      <c r="D564" s="215"/>
    </row>
    <row r="565" spans="1:33" x14ac:dyDescent="0.35">
      <c r="D565" s="215"/>
    </row>
    <row r="566" spans="1:33" x14ac:dyDescent="0.35">
      <c r="D566" s="215"/>
    </row>
    <row r="567" spans="1:33" x14ac:dyDescent="0.35">
      <c r="D567" s="215"/>
    </row>
    <row r="568" spans="1:33" x14ac:dyDescent="0.35">
      <c r="D568" s="215"/>
    </row>
    <row r="569" spans="1:33" x14ac:dyDescent="0.35">
      <c r="D569" s="215"/>
    </row>
    <row r="570" spans="1:33" x14ac:dyDescent="0.35">
      <c r="D570" s="215"/>
    </row>
    <row r="571" spans="1:33" x14ac:dyDescent="0.35">
      <c r="D571" s="215"/>
    </row>
    <row r="572" spans="1:33" x14ac:dyDescent="0.35">
      <c r="D572" s="215"/>
    </row>
    <row r="573" spans="1:33" x14ac:dyDescent="0.35">
      <c r="D573" s="215"/>
    </row>
    <row r="574" spans="1:33" x14ac:dyDescent="0.35">
      <c r="D574" s="215"/>
    </row>
    <row r="575" spans="1:33" x14ac:dyDescent="0.35">
      <c r="D575" s="215"/>
    </row>
    <row r="576" spans="1:33" x14ac:dyDescent="0.35">
      <c r="D576" s="215"/>
    </row>
    <row r="577" spans="4:4" x14ac:dyDescent="0.35">
      <c r="D577" s="215"/>
    </row>
    <row r="578" spans="4:4" x14ac:dyDescent="0.35">
      <c r="D578" s="215"/>
    </row>
    <row r="579" spans="4:4" x14ac:dyDescent="0.35">
      <c r="D579" s="215"/>
    </row>
    <row r="580" spans="4:4" x14ac:dyDescent="0.35">
      <c r="D580" s="215"/>
    </row>
    <row r="581" spans="4:4" x14ac:dyDescent="0.35">
      <c r="D581" s="215"/>
    </row>
    <row r="582" spans="4:4" x14ac:dyDescent="0.35">
      <c r="D582" s="215"/>
    </row>
    <row r="583" spans="4:4" x14ac:dyDescent="0.35">
      <c r="D583" s="215"/>
    </row>
    <row r="584" spans="4:4" x14ac:dyDescent="0.35">
      <c r="D584" s="215"/>
    </row>
    <row r="585" spans="4:4" x14ac:dyDescent="0.35">
      <c r="D585" s="215"/>
    </row>
    <row r="586" spans="4:4" x14ac:dyDescent="0.35">
      <c r="D586" s="215"/>
    </row>
    <row r="587" spans="4:4" x14ac:dyDescent="0.35">
      <c r="D587" s="215"/>
    </row>
    <row r="588" spans="4:4" x14ac:dyDescent="0.35">
      <c r="D588" s="215"/>
    </row>
    <row r="589" spans="4:4" x14ac:dyDescent="0.35">
      <c r="D589" s="215"/>
    </row>
    <row r="590" spans="4:4" x14ac:dyDescent="0.35">
      <c r="D590" s="215"/>
    </row>
    <row r="591" spans="4:4" x14ac:dyDescent="0.35">
      <c r="D591" s="215"/>
    </row>
    <row r="592" spans="4:4" x14ac:dyDescent="0.35">
      <c r="D592" s="215"/>
    </row>
    <row r="593" spans="4:4" x14ac:dyDescent="0.35">
      <c r="D593" s="215"/>
    </row>
    <row r="594" spans="4:4" x14ac:dyDescent="0.35">
      <c r="D594" s="215"/>
    </row>
    <row r="595" spans="4:4" x14ac:dyDescent="0.35">
      <c r="D595" s="215"/>
    </row>
    <row r="596" spans="4:4" x14ac:dyDescent="0.35">
      <c r="D596" s="215"/>
    </row>
    <row r="597" spans="4:4" x14ac:dyDescent="0.35">
      <c r="D597" s="215"/>
    </row>
    <row r="598" spans="4:4" x14ac:dyDescent="0.35">
      <c r="D598" s="215"/>
    </row>
    <row r="599" spans="4:4" x14ac:dyDescent="0.35">
      <c r="D599" s="215"/>
    </row>
    <row r="600" spans="4:4" x14ac:dyDescent="0.35">
      <c r="D600" s="215"/>
    </row>
    <row r="601" spans="4:4" x14ac:dyDescent="0.35">
      <c r="D601" s="215"/>
    </row>
    <row r="602" spans="4:4" x14ac:dyDescent="0.35">
      <c r="D602" s="215"/>
    </row>
    <row r="603" spans="4:4" x14ac:dyDescent="0.35">
      <c r="D603" s="215"/>
    </row>
    <row r="604" spans="4:4" x14ac:dyDescent="0.35">
      <c r="D604" s="215"/>
    </row>
    <row r="605" spans="4:4" x14ac:dyDescent="0.35">
      <c r="D605" s="215"/>
    </row>
    <row r="606" spans="4:4" x14ac:dyDescent="0.35">
      <c r="D606" s="215"/>
    </row>
    <row r="607" spans="4:4" x14ac:dyDescent="0.35">
      <c r="D607" s="215"/>
    </row>
    <row r="608" spans="4:4" x14ac:dyDescent="0.35">
      <c r="D608" s="215"/>
    </row>
    <row r="609" spans="4:4" x14ac:dyDescent="0.35">
      <c r="D609" s="215"/>
    </row>
    <row r="610" spans="4:4" x14ac:dyDescent="0.35">
      <c r="D610" s="215"/>
    </row>
    <row r="611" spans="4:4" x14ac:dyDescent="0.35">
      <c r="D611" s="215"/>
    </row>
    <row r="612" spans="4:4" x14ac:dyDescent="0.35">
      <c r="D612" s="215"/>
    </row>
    <row r="613" spans="4:4" x14ac:dyDescent="0.35">
      <c r="D613" s="215"/>
    </row>
    <row r="614" spans="4:4" x14ac:dyDescent="0.35">
      <c r="D614" s="215"/>
    </row>
    <row r="615" spans="4:4" x14ac:dyDescent="0.35">
      <c r="D615" s="215"/>
    </row>
    <row r="616" spans="4:4" x14ac:dyDescent="0.35">
      <c r="D616" s="215"/>
    </row>
    <row r="617" spans="4:4" x14ac:dyDescent="0.35">
      <c r="D617" s="215"/>
    </row>
    <row r="618" spans="4:4" x14ac:dyDescent="0.35">
      <c r="D618" s="215"/>
    </row>
    <row r="619" spans="4:4" x14ac:dyDescent="0.35">
      <c r="D619" s="215"/>
    </row>
    <row r="620" spans="4:4" x14ac:dyDescent="0.35">
      <c r="D620" s="215"/>
    </row>
    <row r="621" spans="4:4" x14ac:dyDescent="0.35">
      <c r="D621" s="215"/>
    </row>
    <row r="622" spans="4:4" x14ac:dyDescent="0.35">
      <c r="D622" s="215"/>
    </row>
    <row r="623" spans="4:4" x14ac:dyDescent="0.35">
      <c r="D623" s="215"/>
    </row>
    <row r="624" spans="4:4" x14ac:dyDescent="0.35">
      <c r="D624" s="215"/>
    </row>
    <row r="625" spans="4:4" x14ac:dyDescent="0.35">
      <c r="D625" s="215"/>
    </row>
    <row r="626" spans="4:4" x14ac:dyDescent="0.35">
      <c r="D626" s="215"/>
    </row>
    <row r="627" spans="4:4" x14ac:dyDescent="0.35">
      <c r="D627" s="215"/>
    </row>
    <row r="628" spans="4:4" x14ac:dyDescent="0.35">
      <c r="D628" s="215"/>
    </row>
    <row r="629" spans="4:4" x14ac:dyDescent="0.35">
      <c r="D629" s="215"/>
    </row>
    <row r="630" spans="4:4" x14ac:dyDescent="0.35">
      <c r="D630" s="215"/>
    </row>
    <row r="631" spans="4:4" x14ac:dyDescent="0.35">
      <c r="D631" s="215"/>
    </row>
    <row r="632" spans="4:4" x14ac:dyDescent="0.35">
      <c r="D632" s="215"/>
    </row>
    <row r="633" spans="4:4" x14ac:dyDescent="0.35">
      <c r="D633" s="215"/>
    </row>
    <row r="634" spans="4:4" x14ac:dyDescent="0.35">
      <c r="D634" s="215"/>
    </row>
    <row r="635" spans="4:4" x14ac:dyDescent="0.35">
      <c r="D635" s="215"/>
    </row>
    <row r="636" spans="4:4" x14ac:dyDescent="0.35">
      <c r="D636" s="215"/>
    </row>
    <row r="637" spans="4:4" x14ac:dyDescent="0.35">
      <c r="D637" s="215"/>
    </row>
    <row r="638" spans="4:4" x14ac:dyDescent="0.35">
      <c r="D638" s="215"/>
    </row>
    <row r="639" spans="4:4" x14ac:dyDescent="0.35">
      <c r="D639" s="215"/>
    </row>
    <row r="640" spans="4:4" x14ac:dyDescent="0.35">
      <c r="D640" s="215"/>
    </row>
    <row r="641" spans="4:4" x14ac:dyDescent="0.35">
      <c r="D641" s="215"/>
    </row>
    <row r="642" spans="4:4" x14ac:dyDescent="0.35">
      <c r="D642" s="215"/>
    </row>
    <row r="643" spans="4:4" x14ac:dyDescent="0.35">
      <c r="D643" s="215"/>
    </row>
    <row r="644" spans="4:4" x14ac:dyDescent="0.35">
      <c r="D644" s="215"/>
    </row>
    <row r="645" spans="4:4" x14ac:dyDescent="0.35">
      <c r="D645" s="215"/>
    </row>
    <row r="646" spans="4:4" x14ac:dyDescent="0.35">
      <c r="D646" s="215"/>
    </row>
    <row r="647" spans="4:4" x14ac:dyDescent="0.35">
      <c r="D647" s="215"/>
    </row>
    <row r="648" spans="4:4" x14ac:dyDescent="0.35">
      <c r="D648" s="215"/>
    </row>
    <row r="649" spans="4:4" x14ac:dyDescent="0.35">
      <c r="D649" s="215"/>
    </row>
    <row r="650" spans="4:4" x14ac:dyDescent="0.35">
      <c r="D650" s="215"/>
    </row>
    <row r="651" spans="4:4" x14ac:dyDescent="0.35">
      <c r="D651" s="215"/>
    </row>
    <row r="652" spans="4:4" x14ac:dyDescent="0.35">
      <c r="D652" s="215"/>
    </row>
    <row r="653" spans="4:4" x14ac:dyDescent="0.35">
      <c r="D653" s="215"/>
    </row>
    <row r="654" spans="4:4" x14ac:dyDescent="0.35">
      <c r="D654" s="215"/>
    </row>
    <row r="655" spans="4:4" x14ac:dyDescent="0.35">
      <c r="D655" s="215"/>
    </row>
    <row r="656" spans="4:4" x14ac:dyDescent="0.35">
      <c r="D656" s="215"/>
    </row>
    <row r="657" spans="4:4" x14ac:dyDescent="0.35">
      <c r="D657" s="215"/>
    </row>
    <row r="658" spans="4:4" x14ac:dyDescent="0.35">
      <c r="D658" s="215"/>
    </row>
    <row r="659" spans="4:4" x14ac:dyDescent="0.35">
      <c r="D659" s="215"/>
    </row>
    <row r="660" spans="4:4" x14ac:dyDescent="0.35">
      <c r="D660" s="215"/>
    </row>
    <row r="661" spans="4:4" x14ac:dyDescent="0.35">
      <c r="D661" s="215"/>
    </row>
    <row r="662" spans="4:4" x14ac:dyDescent="0.35">
      <c r="D662" s="215"/>
    </row>
    <row r="663" spans="4:4" x14ac:dyDescent="0.35">
      <c r="D663" s="215"/>
    </row>
    <row r="664" spans="4:4" x14ac:dyDescent="0.35">
      <c r="D664" s="215"/>
    </row>
    <row r="665" spans="4:4" x14ac:dyDescent="0.35">
      <c r="D665" s="215"/>
    </row>
    <row r="666" spans="4:4" x14ac:dyDescent="0.35">
      <c r="D666" s="215"/>
    </row>
    <row r="667" spans="4:4" x14ac:dyDescent="0.35">
      <c r="D667" s="215"/>
    </row>
    <row r="668" spans="4:4" x14ac:dyDescent="0.35">
      <c r="D668" s="215"/>
    </row>
    <row r="669" spans="4:4" x14ac:dyDescent="0.35">
      <c r="D669" s="215"/>
    </row>
    <row r="670" spans="4:4" x14ac:dyDescent="0.35">
      <c r="D670" s="215"/>
    </row>
    <row r="671" spans="4:4" x14ac:dyDescent="0.35">
      <c r="D671" s="215"/>
    </row>
    <row r="672" spans="4:4" x14ac:dyDescent="0.35">
      <c r="D672" s="215"/>
    </row>
    <row r="673" spans="4:4" x14ac:dyDescent="0.35">
      <c r="D673" s="215"/>
    </row>
    <row r="674" spans="4:4" x14ac:dyDescent="0.35">
      <c r="D674" s="215"/>
    </row>
    <row r="675" spans="4:4" x14ac:dyDescent="0.35">
      <c r="D675" s="215"/>
    </row>
    <row r="676" spans="4:4" x14ac:dyDescent="0.35">
      <c r="D676" s="215"/>
    </row>
    <row r="677" spans="4:4" x14ac:dyDescent="0.35">
      <c r="D677" s="215"/>
    </row>
    <row r="678" spans="4:4" x14ac:dyDescent="0.35">
      <c r="D678" s="215"/>
    </row>
    <row r="679" spans="4:4" x14ac:dyDescent="0.35">
      <c r="D679" s="215"/>
    </row>
    <row r="680" spans="4:4" x14ac:dyDescent="0.35">
      <c r="D680" s="215"/>
    </row>
    <row r="681" spans="4:4" x14ac:dyDescent="0.35">
      <c r="D681" s="215"/>
    </row>
    <row r="682" spans="4:4" x14ac:dyDescent="0.35">
      <c r="D682" s="215"/>
    </row>
    <row r="683" spans="4:4" x14ac:dyDescent="0.35">
      <c r="D683" s="215"/>
    </row>
    <row r="684" spans="4:4" x14ac:dyDescent="0.35">
      <c r="D684" s="215"/>
    </row>
    <row r="685" spans="4:4" x14ac:dyDescent="0.35">
      <c r="D685" s="215"/>
    </row>
    <row r="686" spans="4:4" x14ac:dyDescent="0.35">
      <c r="D686" s="215"/>
    </row>
    <row r="687" spans="4:4" x14ac:dyDescent="0.35">
      <c r="D687" s="215"/>
    </row>
    <row r="688" spans="4:4" x14ac:dyDescent="0.35">
      <c r="D688" s="215"/>
    </row>
    <row r="689" spans="4:4" x14ac:dyDescent="0.35">
      <c r="D689" s="215"/>
    </row>
    <row r="690" spans="4:4" x14ac:dyDescent="0.35">
      <c r="D690" s="215"/>
    </row>
    <row r="691" spans="4:4" x14ac:dyDescent="0.35">
      <c r="D691" s="215"/>
    </row>
    <row r="692" spans="4:4" x14ac:dyDescent="0.35">
      <c r="D692" s="215"/>
    </row>
    <row r="693" spans="4:4" x14ac:dyDescent="0.35">
      <c r="D693" s="215"/>
    </row>
    <row r="694" spans="4:4" x14ac:dyDescent="0.35">
      <c r="D694" s="215"/>
    </row>
    <row r="695" spans="4:4" x14ac:dyDescent="0.35">
      <c r="D695" s="215"/>
    </row>
    <row r="696" spans="4:4" x14ac:dyDescent="0.35">
      <c r="D696" s="215"/>
    </row>
    <row r="697" spans="4:4" x14ac:dyDescent="0.35">
      <c r="D697" s="215"/>
    </row>
    <row r="698" spans="4:4" x14ac:dyDescent="0.35">
      <c r="D698" s="215"/>
    </row>
    <row r="699" spans="4:4" x14ac:dyDescent="0.35">
      <c r="D699" s="215"/>
    </row>
    <row r="700" spans="4:4" x14ac:dyDescent="0.35">
      <c r="D700" s="215"/>
    </row>
    <row r="701" spans="4:4" x14ac:dyDescent="0.35">
      <c r="D701" s="215"/>
    </row>
    <row r="702" spans="4:4" x14ac:dyDescent="0.35">
      <c r="D702" s="215"/>
    </row>
    <row r="703" spans="4:4" x14ac:dyDescent="0.35">
      <c r="D703" s="215"/>
    </row>
    <row r="704" spans="4:4" x14ac:dyDescent="0.35">
      <c r="D704" s="215"/>
    </row>
    <row r="705" spans="4:4" x14ac:dyDescent="0.35">
      <c r="D705" s="215"/>
    </row>
    <row r="706" spans="4:4" x14ac:dyDescent="0.35">
      <c r="D706" s="215"/>
    </row>
    <row r="707" spans="4:4" x14ac:dyDescent="0.35">
      <c r="D707" s="215"/>
    </row>
    <row r="708" spans="4:4" x14ac:dyDescent="0.35">
      <c r="D708" s="215"/>
    </row>
    <row r="709" spans="4:4" x14ac:dyDescent="0.35">
      <c r="D709" s="215"/>
    </row>
    <row r="710" spans="4:4" x14ac:dyDescent="0.35">
      <c r="D710" s="215"/>
    </row>
    <row r="711" spans="4:4" x14ac:dyDescent="0.35">
      <c r="D711" s="215"/>
    </row>
    <row r="712" spans="4:4" x14ac:dyDescent="0.35">
      <c r="D712" s="215"/>
    </row>
    <row r="713" spans="4:4" x14ac:dyDescent="0.35">
      <c r="D713" s="215"/>
    </row>
    <row r="714" spans="4:4" x14ac:dyDescent="0.35">
      <c r="D714" s="215"/>
    </row>
    <row r="715" spans="4:4" x14ac:dyDescent="0.35">
      <c r="D715" s="215"/>
    </row>
    <row r="716" spans="4:4" x14ac:dyDescent="0.35">
      <c r="D716" s="215"/>
    </row>
    <row r="717" spans="4:4" x14ac:dyDescent="0.35">
      <c r="D717" s="215"/>
    </row>
    <row r="718" spans="4:4" x14ac:dyDescent="0.35">
      <c r="D718" s="215"/>
    </row>
    <row r="719" spans="4:4" x14ac:dyDescent="0.35">
      <c r="D719" s="215"/>
    </row>
    <row r="720" spans="4:4" x14ac:dyDescent="0.35">
      <c r="D720" s="215"/>
    </row>
    <row r="721" spans="4:4" x14ac:dyDescent="0.35">
      <c r="D721" s="215"/>
    </row>
    <row r="722" spans="4:4" x14ac:dyDescent="0.35">
      <c r="D722" s="215"/>
    </row>
    <row r="723" spans="4:4" x14ac:dyDescent="0.35">
      <c r="D723" s="215"/>
    </row>
    <row r="724" spans="4:4" x14ac:dyDescent="0.35">
      <c r="D724" s="215"/>
    </row>
    <row r="725" spans="4:4" x14ac:dyDescent="0.35">
      <c r="D725" s="215"/>
    </row>
    <row r="726" spans="4:4" x14ac:dyDescent="0.35">
      <c r="D726" s="215"/>
    </row>
    <row r="727" spans="4:4" x14ac:dyDescent="0.35">
      <c r="D727" s="215"/>
    </row>
    <row r="728" spans="4:4" x14ac:dyDescent="0.35">
      <c r="D728" s="215"/>
    </row>
    <row r="729" spans="4:4" x14ac:dyDescent="0.35">
      <c r="D729" s="215"/>
    </row>
    <row r="730" spans="4:4" x14ac:dyDescent="0.35">
      <c r="D730" s="215"/>
    </row>
    <row r="731" spans="4:4" x14ac:dyDescent="0.35">
      <c r="D731" s="215"/>
    </row>
    <row r="732" spans="4:4" x14ac:dyDescent="0.35">
      <c r="D732" s="215"/>
    </row>
    <row r="733" spans="4:4" x14ac:dyDescent="0.35">
      <c r="D733" s="215"/>
    </row>
    <row r="734" spans="4:4" x14ac:dyDescent="0.35">
      <c r="D734" s="215"/>
    </row>
    <row r="735" spans="4:4" x14ac:dyDescent="0.35">
      <c r="D735" s="215"/>
    </row>
    <row r="736" spans="4:4" x14ac:dyDescent="0.35">
      <c r="D736" s="215"/>
    </row>
    <row r="737" spans="4:4" x14ac:dyDescent="0.35">
      <c r="D737" s="215"/>
    </row>
    <row r="738" spans="4:4" x14ac:dyDescent="0.35">
      <c r="D738" s="215"/>
    </row>
    <row r="739" spans="4:4" x14ac:dyDescent="0.35">
      <c r="D739" s="215"/>
    </row>
    <row r="740" spans="4:4" x14ac:dyDescent="0.35">
      <c r="D740" s="215"/>
    </row>
    <row r="741" spans="4:4" x14ac:dyDescent="0.35">
      <c r="D741" s="215"/>
    </row>
    <row r="742" spans="4:4" x14ac:dyDescent="0.35">
      <c r="D742" s="215"/>
    </row>
    <row r="743" spans="4:4" x14ac:dyDescent="0.35">
      <c r="D743" s="215"/>
    </row>
    <row r="744" spans="4:4" x14ac:dyDescent="0.35">
      <c r="D744" s="215"/>
    </row>
    <row r="745" spans="4:4" x14ac:dyDescent="0.35">
      <c r="D745" s="215"/>
    </row>
    <row r="746" spans="4:4" x14ac:dyDescent="0.35">
      <c r="D746" s="215"/>
    </row>
    <row r="747" spans="4:4" x14ac:dyDescent="0.35">
      <c r="D747" s="215"/>
    </row>
    <row r="748" spans="4:4" x14ac:dyDescent="0.35">
      <c r="D748" s="215"/>
    </row>
    <row r="749" spans="4:4" x14ac:dyDescent="0.35">
      <c r="D749" s="215"/>
    </row>
    <row r="750" spans="4:4" x14ac:dyDescent="0.35">
      <c r="D750" s="215"/>
    </row>
    <row r="751" spans="4:4" x14ac:dyDescent="0.35">
      <c r="D751" s="215"/>
    </row>
    <row r="752" spans="4:4" x14ac:dyDescent="0.35">
      <c r="D752" s="215"/>
    </row>
    <row r="753" spans="4:4" x14ac:dyDescent="0.35">
      <c r="D753" s="215"/>
    </row>
    <row r="754" spans="4:4" x14ac:dyDescent="0.35">
      <c r="D754" s="215"/>
    </row>
    <row r="755" spans="4:4" x14ac:dyDescent="0.35">
      <c r="D755" s="215"/>
    </row>
    <row r="756" spans="4:4" x14ac:dyDescent="0.35">
      <c r="D756" s="215"/>
    </row>
    <row r="757" spans="4:4" x14ac:dyDescent="0.35">
      <c r="D757" s="215"/>
    </row>
    <row r="758" spans="4:4" x14ac:dyDescent="0.35">
      <c r="D758" s="215"/>
    </row>
    <row r="759" spans="4:4" x14ac:dyDescent="0.35">
      <c r="D759" s="215"/>
    </row>
    <row r="760" spans="4:4" x14ac:dyDescent="0.35">
      <c r="D760" s="215"/>
    </row>
    <row r="761" spans="4:4" x14ac:dyDescent="0.35">
      <c r="D761" s="215"/>
    </row>
    <row r="762" spans="4:4" x14ac:dyDescent="0.35">
      <c r="D762" s="215"/>
    </row>
    <row r="763" spans="4:4" x14ac:dyDescent="0.35">
      <c r="D763" s="215"/>
    </row>
    <row r="764" spans="4:4" x14ac:dyDescent="0.35">
      <c r="D764" s="215"/>
    </row>
    <row r="765" spans="4:4" x14ac:dyDescent="0.35">
      <c r="D765" s="215"/>
    </row>
    <row r="766" spans="4:4" x14ac:dyDescent="0.35">
      <c r="D766" s="215"/>
    </row>
    <row r="767" spans="4:4" x14ac:dyDescent="0.35">
      <c r="D767" s="215"/>
    </row>
    <row r="768" spans="4:4" x14ac:dyDescent="0.35">
      <c r="D768" s="215"/>
    </row>
    <row r="769" spans="4:4" x14ac:dyDescent="0.35">
      <c r="D769" s="215"/>
    </row>
    <row r="770" spans="4:4" x14ac:dyDescent="0.35">
      <c r="D770" s="215"/>
    </row>
    <row r="771" spans="4:4" x14ac:dyDescent="0.35">
      <c r="D771" s="215"/>
    </row>
    <row r="772" spans="4:4" x14ac:dyDescent="0.35">
      <c r="D772" s="215"/>
    </row>
    <row r="773" spans="4:4" x14ac:dyDescent="0.35">
      <c r="D773" s="215"/>
    </row>
    <row r="774" spans="4:4" x14ac:dyDescent="0.35">
      <c r="D774" s="215"/>
    </row>
    <row r="775" spans="4:4" x14ac:dyDescent="0.35">
      <c r="D775" s="215"/>
    </row>
    <row r="776" spans="4:4" x14ac:dyDescent="0.35">
      <c r="D776" s="215"/>
    </row>
    <row r="777" spans="4:4" x14ac:dyDescent="0.35">
      <c r="D777" s="215"/>
    </row>
    <row r="778" spans="4:4" x14ac:dyDescent="0.35">
      <c r="D778" s="215"/>
    </row>
    <row r="779" spans="4:4" x14ac:dyDescent="0.35">
      <c r="D779" s="215"/>
    </row>
    <row r="780" spans="4:4" x14ac:dyDescent="0.35">
      <c r="D780" s="215"/>
    </row>
    <row r="781" spans="4:4" x14ac:dyDescent="0.35">
      <c r="D781" s="215"/>
    </row>
    <row r="782" spans="4:4" x14ac:dyDescent="0.35">
      <c r="D782" s="215"/>
    </row>
    <row r="783" spans="4:4" x14ac:dyDescent="0.35">
      <c r="D783" s="215"/>
    </row>
    <row r="784" spans="4:4" x14ac:dyDescent="0.35">
      <c r="D784" s="215"/>
    </row>
    <row r="785" spans="4:4" x14ac:dyDescent="0.35">
      <c r="D785" s="215"/>
    </row>
    <row r="786" spans="4:4" x14ac:dyDescent="0.35">
      <c r="D786" s="215"/>
    </row>
    <row r="787" spans="4:4" x14ac:dyDescent="0.35">
      <c r="D787" s="215"/>
    </row>
    <row r="788" spans="4:4" x14ac:dyDescent="0.35">
      <c r="D788" s="215"/>
    </row>
    <row r="789" spans="4:4" x14ac:dyDescent="0.35">
      <c r="D789" s="215"/>
    </row>
    <row r="790" spans="4:4" x14ac:dyDescent="0.35">
      <c r="D790" s="215"/>
    </row>
    <row r="791" spans="4:4" x14ac:dyDescent="0.35">
      <c r="D791" s="215"/>
    </row>
    <row r="792" spans="4:4" x14ac:dyDescent="0.35">
      <c r="D792" s="215"/>
    </row>
    <row r="793" spans="4:4" x14ac:dyDescent="0.35">
      <c r="D793" s="215"/>
    </row>
    <row r="794" spans="4:4" x14ac:dyDescent="0.35">
      <c r="D794" s="215"/>
    </row>
    <row r="795" spans="4:4" x14ac:dyDescent="0.35">
      <c r="D795" s="215"/>
    </row>
    <row r="796" spans="4:4" x14ac:dyDescent="0.35">
      <c r="D796" s="215"/>
    </row>
    <row r="797" spans="4:4" x14ac:dyDescent="0.35">
      <c r="D797" s="215"/>
    </row>
    <row r="798" spans="4:4" x14ac:dyDescent="0.35">
      <c r="D798" s="215"/>
    </row>
    <row r="799" spans="4:4" x14ac:dyDescent="0.35">
      <c r="D799" s="215"/>
    </row>
    <row r="800" spans="4:4" x14ac:dyDescent="0.35">
      <c r="D800" s="215"/>
    </row>
    <row r="801" spans="4:4" x14ac:dyDescent="0.35">
      <c r="D801" s="215"/>
    </row>
    <row r="802" spans="4:4" x14ac:dyDescent="0.35">
      <c r="D802" s="215"/>
    </row>
    <row r="803" spans="4:4" x14ac:dyDescent="0.35">
      <c r="D803" s="215"/>
    </row>
    <row r="804" spans="4:4" x14ac:dyDescent="0.35">
      <c r="D804" s="215"/>
    </row>
    <row r="805" spans="4:4" x14ac:dyDescent="0.35">
      <c r="D805" s="215"/>
    </row>
    <row r="806" spans="4:4" x14ac:dyDescent="0.35">
      <c r="D806" s="215"/>
    </row>
    <row r="807" spans="4:4" x14ac:dyDescent="0.35">
      <c r="D807" s="215"/>
    </row>
    <row r="808" spans="4:4" x14ac:dyDescent="0.35">
      <c r="D808" s="215"/>
    </row>
    <row r="809" spans="4:4" x14ac:dyDescent="0.35">
      <c r="D809" s="215"/>
    </row>
    <row r="810" spans="4:4" x14ac:dyDescent="0.35">
      <c r="D810" s="215"/>
    </row>
    <row r="811" spans="4:4" x14ac:dyDescent="0.35">
      <c r="D811" s="215"/>
    </row>
    <row r="812" spans="4:4" x14ac:dyDescent="0.35">
      <c r="D812" s="215"/>
    </row>
    <row r="813" spans="4:4" x14ac:dyDescent="0.35">
      <c r="D813" s="215"/>
    </row>
    <row r="814" spans="4:4" x14ac:dyDescent="0.35">
      <c r="D814" s="215"/>
    </row>
    <row r="815" spans="4:4" x14ac:dyDescent="0.35">
      <c r="D815" s="215"/>
    </row>
    <row r="816" spans="4:4" x14ac:dyDescent="0.35">
      <c r="D816" s="215"/>
    </row>
    <row r="817" spans="4:4" x14ac:dyDescent="0.35">
      <c r="D817" s="215"/>
    </row>
    <row r="818" spans="4:4" x14ac:dyDescent="0.35">
      <c r="D818" s="215"/>
    </row>
    <row r="819" spans="4:4" x14ac:dyDescent="0.35">
      <c r="D819" s="215"/>
    </row>
    <row r="820" spans="4:4" x14ac:dyDescent="0.35">
      <c r="D820" s="215"/>
    </row>
    <row r="821" spans="4:4" x14ac:dyDescent="0.35">
      <c r="D821" s="215"/>
    </row>
    <row r="822" spans="4:4" x14ac:dyDescent="0.35">
      <c r="D822" s="215"/>
    </row>
    <row r="823" spans="4:4" x14ac:dyDescent="0.35">
      <c r="D823" s="215"/>
    </row>
    <row r="824" spans="4:4" x14ac:dyDescent="0.35">
      <c r="D824" s="215"/>
    </row>
    <row r="825" spans="4:4" x14ac:dyDescent="0.35">
      <c r="D825" s="215"/>
    </row>
    <row r="826" spans="4:4" x14ac:dyDescent="0.35">
      <c r="D826" s="215"/>
    </row>
    <row r="827" spans="4:4" x14ac:dyDescent="0.35">
      <c r="D827" s="215"/>
    </row>
    <row r="828" spans="4:4" x14ac:dyDescent="0.35">
      <c r="D828" s="215"/>
    </row>
    <row r="829" spans="4:4" x14ac:dyDescent="0.35">
      <c r="D829" s="215"/>
    </row>
    <row r="830" spans="4:4" x14ac:dyDescent="0.35">
      <c r="D830" s="215"/>
    </row>
    <row r="831" spans="4:4" x14ac:dyDescent="0.35">
      <c r="D831" s="215"/>
    </row>
    <row r="832" spans="4:4" x14ac:dyDescent="0.35">
      <c r="D832" s="215"/>
    </row>
    <row r="833" spans="4:4" x14ac:dyDescent="0.35">
      <c r="D833" s="215"/>
    </row>
    <row r="834" spans="4:4" x14ac:dyDescent="0.35">
      <c r="D834" s="215"/>
    </row>
    <row r="835" spans="4:4" x14ac:dyDescent="0.35">
      <c r="D835" s="215"/>
    </row>
    <row r="836" spans="4:4" x14ac:dyDescent="0.35">
      <c r="D836" s="215"/>
    </row>
    <row r="837" spans="4:4" x14ac:dyDescent="0.35">
      <c r="D837" s="215"/>
    </row>
    <row r="838" spans="4:4" x14ac:dyDescent="0.35">
      <c r="D838" s="215"/>
    </row>
    <row r="839" spans="4:4" x14ac:dyDescent="0.35">
      <c r="D839" s="215"/>
    </row>
    <row r="840" spans="4:4" x14ac:dyDescent="0.35">
      <c r="D840" s="215"/>
    </row>
    <row r="841" spans="4:4" x14ac:dyDescent="0.35">
      <c r="D841" s="215"/>
    </row>
    <row r="842" spans="4:4" x14ac:dyDescent="0.35">
      <c r="D842" s="215"/>
    </row>
    <row r="843" spans="4:4" x14ac:dyDescent="0.35">
      <c r="D843" s="215"/>
    </row>
    <row r="844" spans="4:4" x14ac:dyDescent="0.35">
      <c r="D844" s="215"/>
    </row>
    <row r="845" spans="4:4" x14ac:dyDescent="0.35">
      <c r="D845" s="215"/>
    </row>
    <row r="846" spans="4:4" x14ac:dyDescent="0.35">
      <c r="D846" s="215"/>
    </row>
    <row r="847" spans="4:4" x14ac:dyDescent="0.35">
      <c r="D847" s="215"/>
    </row>
    <row r="848" spans="4:4" x14ac:dyDescent="0.35">
      <c r="D848" s="215"/>
    </row>
    <row r="849" spans="4:4" x14ac:dyDescent="0.35">
      <c r="D849" s="215"/>
    </row>
    <row r="850" spans="4:4" x14ac:dyDescent="0.35">
      <c r="D850" s="215"/>
    </row>
    <row r="851" spans="4:4" x14ac:dyDescent="0.35">
      <c r="D851" s="215"/>
    </row>
    <row r="852" spans="4:4" x14ac:dyDescent="0.35">
      <c r="D852" s="215"/>
    </row>
    <row r="853" spans="4:4" x14ac:dyDescent="0.35">
      <c r="D853" s="215"/>
    </row>
    <row r="854" spans="4:4" x14ac:dyDescent="0.35">
      <c r="D854" s="215"/>
    </row>
    <row r="855" spans="4:4" x14ac:dyDescent="0.35">
      <c r="D855" s="215"/>
    </row>
    <row r="856" spans="4:4" x14ac:dyDescent="0.35">
      <c r="D856" s="215"/>
    </row>
    <row r="857" spans="4:4" x14ac:dyDescent="0.35">
      <c r="D857" s="215"/>
    </row>
    <row r="858" spans="4:4" x14ac:dyDescent="0.35">
      <c r="D858" s="215"/>
    </row>
    <row r="859" spans="4:4" x14ac:dyDescent="0.35">
      <c r="D859" s="215"/>
    </row>
    <row r="860" spans="4:4" x14ac:dyDescent="0.35">
      <c r="D860" s="215"/>
    </row>
    <row r="861" spans="4:4" x14ac:dyDescent="0.35">
      <c r="D861" s="215"/>
    </row>
    <row r="862" spans="4:4" x14ac:dyDescent="0.35">
      <c r="D862" s="215"/>
    </row>
    <row r="863" spans="4:4" x14ac:dyDescent="0.35">
      <c r="D863" s="215"/>
    </row>
    <row r="864" spans="4:4" x14ac:dyDescent="0.35">
      <c r="D864" s="215"/>
    </row>
    <row r="865" spans="4:4" x14ac:dyDescent="0.35">
      <c r="D865" s="215"/>
    </row>
    <row r="866" spans="4:4" x14ac:dyDescent="0.35">
      <c r="D866" s="215"/>
    </row>
    <row r="867" spans="4:4" x14ac:dyDescent="0.35">
      <c r="D867" s="215"/>
    </row>
    <row r="868" spans="4:4" x14ac:dyDescent="0.35">
      <c r="D868" s="215"/>
    </row>
    <row r="869" spans="4:4" x14ac:dyDescent="0.35">
      <c r="D869" s="215"/>
    </row>
    <row r="870" spans="4:4" x14ac:dyDescent="0.35">
      <c r="D870" s="215"/>
    </row>
    <row r="871" spans="4:4" x14ac:dyDescent="0.35">
      <c r="D871" s="215"/>
    </row>
    <row r="872" spans="4:4" x14ac:dyDescent="0.35">
      <c r="D872" s="215"/>
    </row>
    <row r="873" spans="4:4" x14ac:dyDescent="0.35">
      <c r="D873" s="215"/>
    </row>
    <row r="874" spans="4:4" x14ac:dyDescent="0.35">
      <c r="D874" s="215"/>
    </row>
    <row r="875" spans="4:4" x14ac:dyDescent="0.35">
      <c r="D875" s="215"/>
    </row>
    <row r="876" spans="4:4" x14ac:dyDescent="0.35">
      <c r="D876" s="215"/>
    </row>
    <row r="877" spans="4:4" x14ac:dyDescent="0.35">
      <c r="D877" s="215"/>
    </row>
    <row r="878" spans="4:4" x14ac:dyDescent="0.35">
      <c r="D878" s="215"/>
    </row>
    <row r="879" spans="4:4" x14ac:dyDescent="0.35">
      <c r="D879" s="215"/>
    </row>
    <row r="880" spans="4:4" x14ac:dyDescent="0.35">
      <c r="D880" s="215"/>
    </row>
    <row r="881" spans="4:4" x14ac:dyDescent="0.35">
      <c r="D881" s="215"/>
    </row>
    <row r="882" spans="4:4" x14ac:dyDescent="0.35">
      <c r="D882" s="215"/>
    </row>
    <row r="883" spans="4:4" x14ac:dyDescent="0.35">
      <c r="D883" s="215"/>
    </row>
    <row r="884" spans="4:4" x14ac:dyDescent="0.35">
      <c r="D884" s="215"/>
    </row>
    <row r="885" spans="4:4" x14ac:dyDescent="0.35">
      <c r="D885" s="215"/>
    </row>
    <row r="886" spans="4:4" x14ac:dyDescent="0.35">
      <c r="D886" s="215"/>
    </row>
    <row r="887" spans="4:4" x14ac:dyDescent="0.35">
      <c r="D887" s="215"/>
    </row>
    <row r="888" spans="4:4" x14ac:dyDescent="0.35">
      <c r="D888" s="215"/>
    </row>
    <row r="889" spans="4:4" x14ac:dyDescent="0.35">
      <c r="D889" s="215"/>
    </row>
    <row r="890" spans="4:4" x14ac:dyDescent="0.35">
      <c r="D890" s="215"/>
    </row>
    <row r="891" spans="4:4" x14ac:dyDescent="0.35">
      <c r="D891" s="215"/>
    </row>
    <row r="892" spans="4:4" x14ac:dyDescent="0.35">
      <c r="D892" s="215"/>
    </row>
    <row r="893" spans="4:4" x14ac:dyDescent="0.35">
      <c r="D893" s="215"/>
    </row>
    <row r="894" spans="4:4" x14ac:dyDescent="0.35">
      <c r="D894" s="215"/>
    </row>
    <row r="895" spans="4:4" x14ac:dyDescent="0.35">
      <c r="D895" s="215"/>
    </row>
    <row r="896" spans="4:4" x14ac:dyDescent="0.35">
      <c r="D896" s="215"/>
    </row>
    <row r="897" spans="4:4" x14ac:dyDescent="0.35">
      <c r="D897" s="215"/>
    </row>
    <row r="898" spans="4:4" x14ac:dyDescent="0.35">
      <c r="D898" s="215"/>
    </row>
    <row r="899" spans="4:4" x14ac:dyDescent="0.35">
      <c r="D899" s="215"/>
    </row>
    <row r="900" spans="4:4" x14ac:dyDescent="0.35">
      <c r="D900" s="215"/>
    </row>
    <row r="901" spans="4:4" x14ac:dyDescent="0.35">
      <c r="D901" s="215"/>
    </row>
    <row r="902" spans="4:4" x14ac:dyDescent="0.35">
      <c r="D902" s="215"/>
    </row>
    <row r="903" spans="4:4" x14ac:dyDescent="0.35">
      <c r="D903" s="215"/>
    </row>
    <row r="904" spans="4:4" x14ac:dyDescent="0.35">
      <c r="D904" s="215"/>
    </row>
    <row r="905" spans="4:4" x14ac:dyDescent="0.35">
      <c r="D905" s="215"/>
    </row>
    <row r="906" spans="4:4" x14ac:dyDescent="0.35">
      <c r="D906" s="215"/>
    </row>
    <row r="907" spans="4:4" x14ac:dyDescent="0.35">
      <c r="D907" s="215"/>
    </row>
    <row r="908" spans="4:4" x14ac:dyDescent="0.35">
      <c r="D908" s="215"/>
    </row>
    <row r="909" spans="4:4" x14ac:dyDescent="0.35">
      <c r="D909" s="215"/>
    </row>
    <row r="910" spans="4:4" x14ac:dyDescent="0.35">
      <c r="D910" s="215"/>
    </row>
    <row r="911" spans="4:4" x14ac:dyDescent="0.35">
      <c r="D911" s="215"/>
    </row>
    <row r="912" spans="4:4" x14ac:dyDescent="0.35">
      <c r="D912" s="215"/>
    </row>
    <row r="913" spans="4:4" x14ac:dyDescent="0.35">
      <c r="D913" s="215"/>
    </row>
    <row r="914" spans="4:4" x14ac:dyDescent="0.35">
      <c r="D914" s="215"/>
    </row>
    <row r="915" spans="4:4" x14ac:dyDescent="0.35">
      <c r="D915" s="215"/>
    </row>
    <row r="916" spans="4:4" x14ac:dyDescent="0.35">
      <c r="D916" s="215"/>
    </row>
    <row r="917" spans="4:4" x14ac:dyDescent="0.35">
      <c r="D917" s="215"/>
    </row>
    <row r="918" spans="4:4" x14ac:dyDescent="0.35">
      <c r="D918" s="215"/>
    </row>
    <row r="919" spans="4:4" x14ac:dyDescent="0.35">
      <c r="D919" s="215"/>
    </row>
    <row r="920" spans="4:4" x14ac:dyDescent="0.35">
      <c r="D920" s="215"/>
    </row>
    <row r="921" spans="4:4" x14ac:dyDescent="0.35">
      <c r="D921" s="215"/>
    </row>
    <row r="922" spans="4:4" x14ac:dyDescent="0.35">
      <c r="D922" s="215"/>
    </row>
    <row r="923" spans="4:4" x14ac:dyDescent="0.35">
      <c r="D923" s="215"/>
    </row>
    <row r="924" spans="4:4" x14ac:dyDescent="0.35">
      <c r="D924" s="215"/>
    </row>
    <row r="925" spans="4:4" x14ac:dyDescent="0.35">
      <c r="D925" s="215"/>
    </row>
    <row r="926" spans="4:4" x14ac:dyDescent="0.35">
      <c r="D926" s="215"/>
    </row>
    <row r="927" spans="4:4" x14ac:dyDescent="0.35">
      <c r="D927" s="215"/>
    </row>
    <row r="928" spans="4:4" x14ac:dyDescent="0.35">
      <c r="D928" s="215"/>
    </row>
    <row r="929" spans="4:4" x14ac:dyDescent="0.35">
      <c r="D929" s="215"/>
    </row>
    <row r="930" spans="4:4" x14ac:dyDescent="0.35">
      <c r="D930" s="215"/>
    </row>
    <row r="931" spans="4:4" x14ac:dyDescent="0.35">
      <c r="D931" s="215"/>
    </row>
    <row r="932" spans="4:4" x14ac:dyDescent="0.35">
      <c r="D932" s="215"/>
    </row>
    <row r="933" spans="4:4" x14ac:dyDescent="0.35">
      <c r="D933" s="215"/>
    </row>
    <row r="934" spans="4:4" x14ac:dyDescent="0.35">
      <c r="D934" s="215"/>
    </row>
    <row r="935" spans="4:4" x14ac:dyDescent="0.35">
      <c r="D935" s="215"/>
    </row>
    <row r="936" spans="4:4" x14ac:dyDescent="0.35">
      <c r="D936" s="215"/>
    </row>
    <row r="937" spans="4:4" x14ac:dyDescent="0.35">
      <c r="D937" s="215"/>
    </row>
    <row r="938" spans="4:4" x14ac:dyDescent="0.35">
      <c r="D938" s="215"/>
    </row>
    <row r="939" spans="4:4" x14ac:dyDescent="0.35">
      <c r="D939" s="215"/>
    </row>
    <row r="940" spans="4:4" x14ac:dyDescent="0.35">
      <c r="D940" s="215"/>
    </row>
    <row r="941" spans="4:4" x14ac:dyDescent="0.35">
      <c r="D941" s="215"/>
    </row>
    <row r="942" spans="4:4" x14ac:dyDescent="0.35">
      <c r="D942" s="215"/>
    </row>
    <row r="943" spans="4:4" x14ac:dyDescent="0.35">
      <c r="D943" s="215"/>
    </row>
    <row r="944" spans="4:4" x14ac:dyDescent="0.35">
      <c r="D944" s="215"/>
    </row>
    <row r="945" spans="4:4" x14ac:dyDescent="0.35">
      <c r="D945" s="215"/>
    </row>
    <row r="946" spans="4:4" x14ac:dyDescent="0.35">
      <c r="D946" s="215"/>
    </row>
    <row r="947" spans="4:4" x14ac:dyDescent="0.35">
      <c r="D947" s="215"/>
    </row>
    <row r="948" spans="4:4" x14ac:dyDescent="0.35">
      <c r="D948" s="215"/>
    </row>
    <row r="949" spans="4:4" x14ac:dyDescent="0.35">
      <c r="D949" s="215"/>
    </row>
    <row r="950" spans="4:4" x14ac:dyDescent="0.35">
      <c r="D950" s="215"/>
    </row>
    <row r="951" spans="4:4" x14ac:dyDescent="0.35">
      <c r="D951" s="215"/>
    </row>
    <row r="952" spans="4:4" x14ac:dyDescent="0.35">
      <c r="D952" s="215"/>
    </row>
    <row r="953" spans="4:4" x14ac:dyDescent="0.35">
      <c r="D953" s="215"/>
    </row>
    <row r="954" spans="4:4" x14ac:dyDescent="0.35">
      <c r="D954" s="215"/>
    </row>
    <row r="955" spans="4:4" x14ac:dyDescent="0.35">
      <c r="D955" s="215"/>
    </row>
    <row r="956" spans="4:4" x14ac:dyDescent="0.35">
      <c r="D956" s="215"/>
    </row>
    <row r="957" spans="4:4" x14ac:dyDescent="0.35">
      <c r="D957" s="215"/>
    </row>
    <row r="958" spans="4:4" x14ac:dyDescent="0.35">
      <c r="D958" s="215"/>
    </row>
    <row r="959" spans="4:4" x14ac:dyDescent="0.35">
      <c r="D959" s="215"/>
    </row>
    <row r="960" spans="4:4" x14ac:dyDescent="0.35">
      <c r="D960" s="215"/>
    </row>
    <row r="961" spans="4:4" x14ac:dyDescent="0.35">
      <c r="D961" s="215"/>
    </row>
    <row r="962" spans="4:4" x14ac:dyDescent="0.35">
      <c r="D962" s="215"/>
    </row>
    <row r="963" spans="4:4" x14ac:dyDescent="0.35">
      <c r="D963" s="215"/>
    </row>
    <row r="964" spans="4:4" x14ac:dyDescent="0.35">
      <c r="D964" s="215"/>
    </row>
    <row r="965" spans="4:4" x14ac:dyDescent="0.35">
      <c r="D965" s="215"/>
    </row>
    <row r="966" spans="4:4" x14ac:dyDescent="0.35">
      <c r="D966" s="215"/>
    </row>
    <row r="967" spans="4:4" x14ac:dyDescent="0.35">
      <c r="D967" s="215"/>
    </row>
    <row r="968" spans="4:4" x14ac:dyDescent="0.35">
      <c r="D968" s="215"/>
    </row>
    <row r="969" spans="4:4" x14ac:dyDescent="0.35">
      <c r="D969" s="215"/>
    </row>
    <row r="970" spans="4:4" x14ac:dyDescent="0.35">
      <c r="D970" s="215"/>
    </row>
    <row r="971" spans="4:4" x14ac:dyDescent="0.35">
      <c r="D971" s="215"/>
    </row>
    <row r="972" spans="4:4" x14ac:dyDescent="0.35">
      <c r="D972" s="215"/>
    </row>
    <row r="973" spans="4:4" x14ac:dyDescent="0.35">
      <c r="D973" s="215"/>
    </row>
    <row r="974" spans="4:4" x14ac:dyDescent="0.35">
      <c r="D974" s="215"/>
    </row>
    <row r="975" spans="4:4" x14ac:dyDescent="0.35">
      <c r="D975" s="215"/>
    </row>
    <row r="976" spans="4:4" x14ac:dyDescent="0.35">
      <c r="D976" s="215"/>
    </row>
    <row r="977" spans="4:4" x14ac:dyDescent="0.35">
      <c r="D977" s="215"/>
    </row>
    <row r="978" spans="4:4" x14ac:dyDescent="0.35">
      <c r="D978" s="215"/>
    </row>
    <row r="979" spans="4:4" x14ac:dyDescent="0.35">
      <c r="D979" s="215"/>
    </row>
    <row r="980" spans="4:4" x14ac:dyDescent="0.35">
      <c r="D980" s="215"/>
    </row>
    <row r="981" spans="4:4" x14ac:dyDescent="0.35">
      <c r="D981" s="215"/>
    </row>
    <row r="982" spans="4:4" x14ac:dyDescent="0.35">
      <c r="D982" s="215"/>
    </row>
    <row r="983" spans="4:4" x14ac:dyDescent="0.35">
      <c r="D983" s="215"/>
    </row>
    <row r="984" spans="4:4" x14ac:dyDescent="0.35">
      <c r="D984" s="215"/>
    </row>
    <row r="985" spans="4:4" x14ac:dyDescent="0.35">
      <c r="D985" s="215"/>
    </row>
    <row r="986" spans="4:4" x14ac:dyDescent="0.35">
      <c r="D986" s="215"/>
    </row>
    <row r="987" spans="4:4" x14ac:dyDescent="0.35">
      <c r="D987" s="215"/>
    </row>
    <row r="988" spans="4:4" x14ac:dyDescent="0.35">
      <c r="D988" s="215"/>
    </row>
    <row r="989" spans="4:4" x14ac:dyDescent="0.35">
      <c r="D989" s="215"/>
    </row>
    <row r="990" spans="4:4" x14ac:dyDescent="0.35">
      <c r="D990" s="215"/>
    </row>
    <row r="991" spans="4:4" x14ac:dyDescent="0.35">
      <c r="D991" s="215"/>
    </row>
    <row r="992" spans="4:4" x14ac:dyDescent="0.35">
      <c r="D992" s="215"/>
    </row>
    <row r="993" spans="4:4" x14ac:dyDescent="0.35">
      <c r="D993" s="215"/>
    </row>
    <row r="994" spans="4:4" x14ac:dyDescent="0.35">
      <c r="D994" s="215"/>
    </row>
    <row r="995" spans="4:4" x14ac:dyDescent="0.35">
      <c r="D995" s="215"/>
    </row>
    <row r="996" spans="4:4" x14ac:dyDescent="0.35">
      <c r="D996" s="215"/>
    </row>
    <row r="997" spans="4:4" x14ac:dyDescent="0.35">
      <c r="D997" s="215"/>
    </row>
    <row r="998" spans="4:4" x14ac:dyDescent="0.35">
      <c r="D998" s="215"/>
    </row>
    <row r="999" spans="4:4" x14ac:dyDescent="0.35">
      <c r="D999" s="215"/>
    </row>
    <row r="1000" spans="4:4" x14ac:dyDescent="0.35">
      <c r="D1000" s="215"/>
    </row>
    <row r="1001" spans="4:4" x14ac:dyDescent="0.35">
      <c r="D1001" s="215"/>
    </row>
    <row r="1002" spans="4:4" x14ac:dyDescent="0.35">
      <c r="D1002" s="215"/>
    </row>
    <row r="1003" spans="4:4" x14ac:dyDescent="0.35">
      <c r="D1003" s="215"/>
    </row>
    <row r="1004" spans="4:4" x14ac:dyDescent="0.35">
      <c r="D1004" s="215"/>
    </row>
    <row r="1005" spans="4:4" x14ac:dyDescent="0.35">
      <c r="D1005" s="215"/>
    </row>
    <row r="1006" spans="4:4" x14ac:dyDescent="0.35">
      <c r="D1006" s="215"/>
    </row>
    <row r="1007" spans="4:4" x14ac:dyDescent="0.35">
      <c r="D1007" s="215"/>
    </row>
    <row r="1008" spans="4:4" x14ac:dyDescent="0.35">
      <c r="D1008" s="215"/>
    </row>
    <row r="1009" spans="4:4" x14ac:dyDescent="0.35">
      <c r="D1009" s="215"/>
    </row>
    <row r="1010" spans="4:4" x14ac:dyDescent="0.35">
      <c r="D1010" s="215"/>
    </row>
    <row r="1011" spans="4:4" x14ac:dyDescent="0.35">
      <c r="D1011" s="215"/>
    </row>
    <row r="1012" spans="4:4" x14ac:dyDescent="0.35">
      <c r="D1012" s="215"/>
    </row>
    <row r="1013" spans="4:4" x14ac:dyDescent="0.35">
      <c r="D1013" s="215"/>
    </row>
    <row r="1014" spans="4:4" x14ac:dyDescent="0.35">
      <c r="D1014" s="215"/>
    </row>
    <row r="1015" spans="4:4" x14ac:dyDescent="0.35">
      <c r="D1015" s="215"/>
    </row>
    <row r="1016" spans="4:4" x14ac:dyDescent="0.35">
      <c r="D1016" s="215"/>
    </row>
    <row r="1017" spans="4:4" x14ac:dyDescent="0.35">
      <c r="D1017" s="215"/>
    </row>
    <row r="1018" spans="4:4" x14ac:dyDescent="0.35">
      <c r="D1018" s="215"/>
    </row>
    <row r="1019" spans="4:4" x14ac:dyDescent="0.35">
      <c r="D1019" s="215"/>
    </row>
    <row r="1020" spans="4:4" x14ac:dyDescent="0.35">
      <c r="D1020" s="215"/>
    </row>
    <row r="1021" spans="4:4" x14ac:dyDescent="0.35">
      <c r="D1021" s="215"/>
    </row>
    <row r="1022" spans="4:4" x14ac:dyDescent="0.35">
      <c r="D1022" s="215"/>
    </row>
    <row r="1023" spans="4:4" x14ac:dyDescent="0.35">
      <c r="D1023" s="215"/>
    </row>
    <row r="1024" spans="4:4" x14ac:dyDescent="0.35">
      <c r="D1024" s="215"/>
    </row>
    <row r="1025" spans="4:4" x14ac:dyDescent="0.35">
      <c r="D1025" s="215"/>
    </row>
    <row r="1026" spans="4:4" x14ac:dyDescent="0.35">
      <c r="D1026" s="215"/>
    </row>
    <row r="1027" spans="4:4" x14ac:dyDescent="0.35">
      <c r="D1027" s="215"/>
    </row>
    <row r="1028" spans="4:4" x14ac:dyDescent="0.35">
      <c r="D1028" s="215"/>
    </row>
    <row r="1029" spans="4:4" x14ac:dyDescent="0.35">
      <c r="D1029" s="215"/>
    </row>
    <row r="1030" spans="4:4" x14ac:dyDescent="0.35">
      <c r="D1030" s="215"/>
    </row>
    <row r="1031" spans="4:4" x14ac:dyDescent="0.35">
      <c r="D1031" s="215"/>
    </row>
    <row r="1032" spans="4:4" x14ac:dyDescent="0.35">
      <c r="D1032" s="215"/>
    </row>
    <row r="1033" spans="4:4" x14ac:dyDescent="0.35">
      <c r="D1033" s="215"/>
    </row>
    <row r="1034" spans="4:4" x14ac:dyDescent="0.35">
      <c r="D1034" s="215"/>
    </row>
    <row r="1035" spans="4:4" x14ac:dyDescent="0.35">
      <c r="D1035" s="215"/>
    </row>
    <row r="1036" spans="4:4" x14ac:dyDescent="0.35">
      <c r="D1036" s="215"/>
    </row>
    <row r="1037" spans="4:4" x14ac:dyDescent="0.35">
      <c r="D1037" s="215"/>
    </row>
    <row r="1038" spans="4:4" x14ac:dyDescent="0.35">
      <c r="D1038" s="215"/>
    </row>
    <row r="1039" spans="4:4" x14ac:dyDescent="0.35">
      <c r="D1039" s="215"/>
    </row>
    <row r="1040" spans="4:4" x14ac:dyDescent="0.35">
      <c r="D1040" s="215"/>
    </row>
    <row r="1041" spans="4:4" x14ac:dyDescent="0.35">
      <c r="D1041" s="215"/>
    </row>
    <row r="1042" spans="4:4" x14ac:dyDescent="0.35">
      <c r="D1042" s="215"/>
    </row>
    <row r="1043" spans="4:4" x14ac:dyDescent="0.35">
      <c r="D1043" s="215"/>
    </row>
    <row r="1044" spans="4:4" x14ac:dyDescent="0.35">
      <c r="D1044" s="215"/>
    </row>
    <row r="1045" spans="4:4" x14ac:dyDescent="0.35">
      <c r="D1045" s="215"/>
    </row>
    <row r="1046" spans="4:4" x14ac:dyDescent="0.35">
      <c r="D1046" s="215"/>
    </row>
    <row r="1047" spans="4:4" x14ac:dyDescent="0.35">
      <c r="D1047" s="215"/>
    </row>
    <row r="1048" spans="4:4" x14ac:dyDescent="0.35">
      <c r="D1048" s="215"/>
    </row>
    <row r="1049" spans="4:4" x14ac:dyDescent="0.35">
      <c r="D1049" s="215"/>
    </row>
    <row r="1050" spans="4:4" x14ac:dyDescent="0.35">
      <c r="D1050" s="215"/>
    </row>
    <row r="1051" spans="4:4" x14ac:dyDescent="0.35">
      <c r="D1051" s="215"/>
    </row>
    <row r="1052" spans="4:4" x14ac:dyDescent="0.35">
      <c r="D1052" s="215"/>
    </row>
    <row r="1053" spans="4:4" x14ac:dyDescent="0.35">
      <c r="D1053" s="215"/>
    </row>
    <row r="1054" spans="4:4" x14ac:dyDescent="0.35">
      <c r="D1054" s="215"/>
    </row>
    <row r="1055" spans="4:4" x14ac:dyDescent="0.35">
      <c r="D1055" s="215"/>
    </row>
    <row r="1056" spans="4:4" x14ac:dyDescent="0.35">
      <c r="D1056" s="215"/>
    </row>
    <row r="1057" spans="4:4" x14ac:dyDescent="0.35">
      <c r="D1057" s="215"/>
    </row>
    <row r="1058" spans="4:4" x14ac:dyDescent="0.35">
      <c r="D1058" s="215"/>
    </row>
    <row r="1059" spans="4:4" x14ac:dyDescent="0.35">
      <c r="D1059" s="215"/>
    </row>
    <row r="1060" spans="4:4" x14ac:dyDescent="0.35">
      <c r="D1060" s="215"/>
    </row>
    <row r="1061" spans="4:4" x14ac:dyDescent="0.35">
      <c r="D1061" s="215"/>
    </row>
    <row r="1062" spans="4:4" x14ac:dyDescent="0.35">
      <c r="D1062" s="215"/>
    </row>
    <row r="1063" spans="4:4" x14ac:dyDescent="0.35">
      <c r="D1063" s="215"/>
    </row>
    <row r="1064" spans="4:4" x14ac:dyDescent="0.35">
      <c r="D1064" s="215"/>
    </row>
    <row r="1065" spans="4:4" x14ac:dyDescent="0.35">
      <c r="D1065" s="215"/>
    </row>
    <row r="1066" spans="4:4" x14ac:dyDescent="0.35">
      <c r="D1066" s="215"/>
    </row>
    <row r="1067" spans="4:4" x14ac:dyDescent="0.35">
      <c r="D1067" s="215"/>
    </row>
    <row r="1068" spans="4:4" x14ac:dyDescent="0.35">
      <c r="D1068" s="215"/>
    </row>
    <row r="1069" spans="4:4" x14ac:dyDescent="0.35">
      <c r="D1069" s="215"/>
    </row>
    <row r="1070" spans="4:4" x14ac:dyDescent="0.35">
      <c r="D1070" s="215"/>
    </row>
    <row r="1071" spans="4:4" x14ac:dyDescent="0.35">
      <c r="D1071" s="215"/>
    </row>
    <row r="1072" spans="4:4" x14ac:dyDescent="0.35">
      <c r="D1072" s="215"/>
    </row>
    <row r="1073" spans="4:4" x14ac:dyDescent="0.35">
      <c r="D1073" s="215"/>
    </row>
    <row r="1074" spans="4:4" x14ac:dyDescent="0.35">
      <c r="D1074" s="215"/>
    </row>
    <row r="1075" spans="4:4" x14ac:dyDescent="0.35">
      <c r="D1075" s="215"/>
    </row>
    <row r="1076" spans="4:4" x14ac:dyDescent="0.35">
      <c r="D1076" s="215"/>
    </row>
    <row r="1077" spans="4:4" x14ac:dyDescent="0.35">
      <c r="D1077" s="215"/>
    </row>
    <row r="1078" spans="4:4" x14ac:dyDescent="0.35">
      <c r="D1078" s="215"/>
    </row>
    <row r="1079" spans="4:4" x14ac:dyDescent="0.35">
      <c r="D1079" s="215"/>
    </row>
    <row r="1080" spans="4:4" x14ac:dyDescent="0.35">
      <c r="D1080" s="215"/>
    </row>
    <row r="1081" spans="4:4" x14ac:dyDescent="0.35">
      <c r="D1081" s="215"/>
    </row>
    <row r="1082" spans="4:4" x14ac:dyDescent="0.35">
      <c r="D1082" s="215"/>
    </row>
    <row r="1083" spans="4:4" x14ac:dyDescent="0.35">
      <c r="D1083" s="215"/>
    </row>
    <row r="1084" spans="4:4" x14ac:dyDescent="0.35">
      <c r="D1084" s="215"/>
    </row>
    <row r="1085" spans="4:4" x14ac:dyDescent="0.35">
      <c r="D1085" s="215"/>
    </row>
    <row r="1086" spans="4:4" x14ac:dyDescent="0.35">
      <c r="D1086" s="215"/>
    </row>
    <row r="1087" spans="4:4" x14ac:dyDescent="0.35">
      <c r="D1087" s="215"/>
    </row>
    <row r="1088" spans="4:4" x14ac:dyDescent="0.35">
      <c r="D1088" s="215"/>
    </row>
    <row r="1089" spans="4:4" x14ac:dyDescent="0.35">
      <c r="D1089" s="215"/>
    </row>
    <row r="1090" spans="4:4" x14ac:dyDescent="0.35">
      <c r="D1090" s="215"/>
    </row>
    <row r="1091" spans="4:4" x14ac:dyDescent="0.35">
      <c r="D1091" s="215"/>
    </row>
    <row r="1092" spans="4:4" x14ac:dyDescent="0.35">
      <c r="D1092" s="215"/>
    </row>
    <row r="1093" spans="4:4" x14ac:dyDescent="0.35">
      <c r="D1093" s="215"/>
    </row>
    <row r="1094" spans="4:4" x14ac:dyDescent="0.35">
      <c r="D1094" s="215"/>
    </row>
    <row r="1095" spans="4:4" x14ac:dyDescent="0.35">
      <c r="D1095" s="215"/>
    </row>
    <row r="1096" spans="4:4" x14ac:dyDescent="0.35">
      <c r="D1096" s="215"/>
    </row>
    <row r="1097" spans="4:4" x14ac:dyDescent="0.35">
      <c r="D1097" s="215"/>
    </row>
    <row r="1098" spans="4:4" x14ac:dyDescent="0.35">
      <c r="D1098" s="215"/>
    </row>
    <row r="1099" spans="4:4" x14ac:dyDescent="0.35">
      <c r="D1099" s="215"/>
    </row>
    <row r="1100" spans="4:4" x14ac:dyDescent="0.35">
      <c r="D1100" s="215"/>
    </row>
    <row r="1101" spans="4:4" x14ac:dyDescent="0.35">
      <c r="D1101" s="215"/>
    </row>
    <row r="1102" spans="4:4" x14ac:dyDescent="0.35">
      <c r="D1102" s="215"/>
    </row>
    <row r="1103" spans="4:4" x14ac:dyDescent="0.35">
      <c r="D1103" s="215"/>
    </row>
    <row r="1104" spans="4:4" x14ac:dyDescent="0.35">
      <c r="D1104" s="215"/>
    </row>
    <row r="1105" spans="4:4" x14ac:dyDescent="0.35">
      <c r="D1105" s="215"/>
    </row>
    <row r="1106" spans="4:4" x14ac:dyDescent="0.35">
      <c r="D1106" s="215"/>
    </row>
    <row r="1107" spans="4:4" x14ac:dyDescent="0.35">
      <c r="D1107" s="215"/>
    </row>
    <row r="1108" spans="4:4" x14ac:dyDescent="0.35">
      <c r="D1108" s="215"/>
    </row>
    <row r="1109" spans="4:4" x14ac:dyDescent="0.35">
      <c r="D1109" s="215"/>
    </row>
    <row r="1110" spans="4:4" x14ac:dyDescent="0.35">
      <c r="D1110" s="215"/>
    </row>
    <row r="1111" spans="4:4" x14ac:dyDescent="0.35">
      <c r="D1111" s="215"/>
    </row>
    <row r="1112" spans="4:4" x14ac:dyDescent="0.35">
      <c r="D1112" s="215"/>
    </row>
    <row r="1113" spans="4:4" x14ac:dyDescent="0.35">
      <c r="D1113" s="215"/>
    </row>
    <row r="1114" spans="4:4" x14ac:dyDescent="0.35">
      <c r="D1114" s="215"/>
    </row>
    <row r="1115" spans="4:4" x14ac:dyDescent="0.35">
      <c r="D1115" s="215"/>
    </row>
    <row r="1116" spans="4:4" x14ac:dyDescent="0.35">
      <c r="D1116" s="215"/>
    </row>
    <row r="1117" spans="4:4" x14ac:dyDescent="0.35">
      <c r="D1117" s="215"/>
    </row>
    <row r="1118" spans="4:4" x14ac:dyDescent="0.35">
      <c r="D1118" s="215"/>
    </row>
    <row r="1119" spans="4:4" x14ac:dyDescent="0.35">
      <c r="D1119" s="215"/>
    </row>
    <row r="1120" spans="4:4" x14ac:dyDescent="0.35">
      <c r="D1120" s="215"/>
    </row>
    <row r="1121" spans="4:4" x14ac:dyDescent="0.35">
      <c r="D1121" s="215"/>
    </row>
    <row r="1122" spans="4:4" x14ac:dyDescent="0.35">
      <c r="D1122" s="215"/>
    </row>
    <row r="1123" spans="4:4" x14ac:dyDescent="0.35">
      <c r="D1123" s="215"/>
    </row>
    <row r="1124" spans="4:4" x14ac:dyDescent="0.35">
      <c r="D1124" s="215"/>
    </row>
    <row r="1125" spans="4:4" x14ac:dyDescent="0.35">
      <c r="D1125" s="215"/>
    </row>
    <row r="1126" spans="4:4" x14ac:dyDescent="0.35">
      <c r="D1126" s="215"/>
    </row>
    <row r="1127" spans="4:4" x14ac:dyDescent="0.35">
      <c r="D1127" s="215"/>
    </row>
    <row r="1128" spans="4:4" x14ac:dyDescent="0.35">
      <c r="D1128" s="215"/>
    </row>
    <row r="1129" spans="4:4" x14ac:dyDescent="0.35">
      <c r="D1129" s="215"/>
    </row>
    <row r="1130" spans="4:4" x14ac:dyDescent="0.35">
      <c r="D1130" s="215"/>
    </row>
    <row r="1131" spans="4:4" x14ac:dyDescent="0.35">
      <c r="D1131" s="215"/>
    </row>
    <row r="1132" spans="4:4" x14ac:dyDescent="0.35">
      <c r="D1132" s="215"/>
    </row>
    <row r="1133" spans="4:4" x14ac:dyDescent="0.35">
      <c r="D1133" s="215"/>
    </row>
    <row r="1134" spans="4:4" x14ac:dyDescent="0.35">
      <c r="D1134" s="215"/>
    </row>
    <row r="1135" spans="4:4" x14ac:dyDescent="0.35">
      <c r="D1135" s="215"/>
    </row>
    <row r="1136" spans="4:4" x14ac:dyDescent="0.35">
      <c r="D1136" s="215"/>
    </row>
    <row r="1137" spans="4:4" x14ac:dyDescent="0.35">
      <c r="D1137" s="215"/>
    </row>
    <row r="1138" spans="4:4" x14ac:dyDescent="0.35">
      <c r="D1138" s="215"/>
    </row>
    <row r="1139" spans="4:4" x14ac:dyDescent="0.35">
      <c r="D1139" s="215"/>
    </row>
    <row r="1140" spans="4:4" x14ac:dyDescent="0.35">
      <c r="D1140" s="215"/>
    </row>
    <row r="1141" spans="4:4" x14ac:dyDescent="0.35">
      <c r="D1141" s="215"/>
    </row>
    <row r="1142" spans="4:4" x14ac:dyDescent="0.35">
      <c r="D1142" s="215"/>
    </row>
    <row r="1143" spans="4:4" x14ac:dyDescent="0.35">
      <c r="D1143" s="215"/>
    </row>
    <row r="1144" spans="4:4" x14ac:dyDescent="0.35">
      <c r="D1144" s="215"/>
    </row>
    <row r="1145" spans="4:4" x14ac:dyDescent="0.35">
      <c r="D1145" s="215"/>
    </row>
    <row r="1146" spans="4:4" x14ac:dyDescent="0.35">
      <c r="D1146" s="215"/>
    </row>
    <row r="1147" spans="4:4" x14ac:dyDescent="0.35">
      <c r="D1147" s="215"/>
    </row>
    <row r="1148" spans="4:4" x14ac:dyDescent="0.35">
      <c r="D1148" s="215"/>
    </row>
    <row r="1149" spans="4:4" x14ac:dyDescent="0.35">
      <c r="D1149" s="215"/>
    </row>
    <row r="1150" spans="4:4" x14ac:dyDescent="0.35">
      <c r="D1150" s="215"/>
    </row>
    <row r="1151" spans="4:4" x14ac:dyDescent="0.35">
      <c r="D1151" s="215"/>
    </row>
    <row r="1152" spans="4:4" x14ac:dyDescent="0.35">
      <c r="D1152" s="215"/>
    </row>
    <row r="1153" spans="4:4" x14ac:dyDescent="0.35">
      <c r="D1153" s="215"/>
    </row>
    <row r="1154" spans="4:4" x14ac:dyDescent="0.35">
      <c r="D1154" s="215"/>
    </row>
    <row r="1155" spans="4:4" x14ac:dyDescent="0.35">
      <c r="D1155" s="215"/>
    </row>
    <row r="1156" spans="4:4" x14ac:dyDescent="0.35">
      <c r="D1156" s="215"/>
    </row>
    <row r="1157" spans="4:4" x14ac:dyDescent="0.35">
      <c r="D1157" s="215"/>
    </row>
    <row r="1158" spans="4:4" x14ac:dyDescent="0.35">
      <c r="D1158" s="215"/>
    </row>
    <row r="1159" spans="4:4" x14ac:dyDescent="0.35">
      <c r="D1159" s="215"/>
    </row>
    <row r="1160" spans="4:4" x14ac:dyDescent="0.35">
      <c r="D1160" s="215"/>
    </row>
    <row r="1161" spans="4:4" x14ac:dyDescent="0.35">
      <c r="D1161" s="215"/>
    </row>
    <row r="1162" spans="4:4" x14ac:dyDescent="0.35">
      <c r="D1162" s="215"/>
    </row>
    <row r="1163" spans="4:4" x14ac:dyDescent="0.35">
      <c r="D1163" s="215"/>
    </row>
    <row r="1164" spans="4:4" x14ac:dyDescent="0.35">
      <c r="D1164" s="215"/>
    </row>
    <row r="1165" spans="4:4" x14ac:dyDescent="0.35">
      <c r="D1165" s="215"/>
    </row>
    <row r="1166" spans="4:4" x14ac:dyDescent="0.35">
      <c r="D1166" s="215"/>
    </row>
    <row r="1167" spans="4:4" x14ac:dyDescent="0.35">
      <c r="D1167" s="215"/>
    </row>
    <row r="1168" spans="4:4" x14ac:dyDescent="0.35">
      <c r="D1168" s="215"/>
    </row>
    <row r="1169" spans="4:4" x14ac:dyDescent="0.35">
      <c r="D1169" s="215"/>
    </row>
    <row r="1170" spans="4:4" x14ac:dyDescent="0.35">
      <c r="D1170" s="215"/>
    </row>
    <row r="1171" spans="4:4" x14ac:dyDescent="0.35">
      <c r="D1171" s="215"/>
    </row>
    <row r="1172" spans="4:4" x14ac:dyDescent="0.35">
      <c r="D1172" s="215"/>
    </row>
    <row r="1173" spans="4:4" x14ac:dyDescent="0.35">
      <c r="D1173" s="215"/>
    </row>
    <row r="1174" spans="4:4" x14ac:dyDescent="0.35">
      <c r="D1174" s="215"/>
    </row>
    <row r="1175" spans="4:4" x14ac:dyDescent="0.35">
      <c r="D1175" s="215"/>
    </row>
    <row r="1176" spans="4:4" x14ac:dyDescent="0.35">
      <c r="D1176" s="215"/>
    </row>
    <row r="1177" spans="4:4" x14ac:dyDescent="0.35">
      <c r="D1177" s="215"/>
    </row>
    <row r="1178" spans="4:4" x14ac:dyDescent="0.35">
      <c r="D1178" s="215"/>
    </row>
    <row r="1179" spans="4:4" x14ac:dyDescent="0.35">
      <c r="D1179" s="215"/>
    </row>
    <row r="1180" spans="4:4" x14ac:dyDescent="0.35">
      <c r="D1180" s="215"/>
    </row>
    <row r="1181" spans="4:4" x14ac:dyDescent="0.35">
      <c r="D1181" s="215"/>
    </row>
    <row r="1182" spans="4:4" x14ac:dyDescent="0.35">
      <c r="D1182" s="215"/>
    </row>
    <row r="1183" spans="4:4" x14ac:dyDescent="0.35">
      <c r="D1183" s="215"/>
    </row>
    <row r="1184" spans="4:4" x14ac:dyDescent="0.35">
      <c r="D1184" s="215"/>
    </row>
    <row r="1185" spans="4:4" x14ac:dyDescent="0.35">
      <c r="D1185" s="215"/>
    </row>
    <row r="1186" spans="4:4" x14ac:dyDescent="0.35">
      <c r="D1186" s="215"/>
    </row>
    <row r="1187" spans="4:4" x14ac:dyDescent="0.35">
      <c r="D1187" s="215"/>
    </row>
    <row r="1188" spans="4:4" x14ac:dyDescent="0.35">
      <c r="D1188" s="215"/>
    </row>
    <row r="1189" spans="4:4" x14ac:dyDescent="0.35">
      <c r="D1189" s="215"/>
    </row>
    <row r="1190" spans="4:4" x14ac:dyDescent="0.35">
      <c r="D1190" s="215"/>
    </row>
    <row r="1191" spans="4:4" x14ac:dyDescent="0.35">
      <c r="D1191" s="215"/>
    </row>
    <row r="1192" spans="4:4" x14ac:dyDescent="0.35">
      <c r="D1192" s="215"/>
    </row>
    <row r="1193" spans="4:4" x14ac:dyDescent="0.35">
      <c r="D1193" s="215"/>
    </row>
    <row r="1194" spans="4:4" x14ac:dyDescent="0.35">
      <c r="D1194" s="215"/>
    </row>
    <row r="1195" spans="4:4" x14ac:dyDescent="0.35">
      <c r="D1195" s="215"/>
    </row>
    <row r="1196" spans="4:4" x14ac:dyDescent="0.35">
      <c r="D1196" s="215"/>
    </row>
    <row r="1197" spans="4:4" x14ac:dyDescent="0.35">
      <c r="D1197" s="215"/>
    </row>
    <row r="1198" spans="4:4" x14ac:dyDescent="0.35">
      <c r="D1198" s="215"/>
    </row>
    <row r="1199" spans="4:4" x14ac:dyDescent="0.35">
      <c r="D1199" s="215"/>
    </row>
    <row r="1200" spans="4:4" x14ac:dyDescent="0.35">
      <c r="D1200" s="215"/>
    </row>
    <row r="1201" spans="4:4" x14ac:dyDescent="0.35">
      <c r="D1201" s="215"/>
    </row>
    <row r="1202" spans="4:4" x14ac:dyDescent="0.35">
      <c r="D1202" s="215"/>
    </row>
    <row r="1203" spans="4:4" x14ac:dyDescent="0.35">
      <c r="D1203" s="215"/>
    </row>
    <row r="1204" spans="4:4" x14ac:dyDescent="0.35">
      <c r="D1204" s="215"/>
    </row>
    <row r="1205" spans="4:4" x14ac:dyDescent="0.35">
      <c r="D1205" s="215"/>
    </row>
    <row r="1206" spans="4:4" x14ac:dyDescent="0.35">
      <c r="D1206" s="215"/>
    </row>
    <row r="1207" spans="4:4" x14ac:dyDescent="0.35">
      <c r="D1207" s="215"/>
    </row>
    <row r="1208" spans="4:4" x14ac:dyDescent="0.35">
      <c r="D1208" s="215"/>
    </row>
    <row r="1209" spans="4:4" x14ac:dyDescent="0.35">
      <c r="D1209" s="215"/>
    </row>
    <row r="1210" spans="4:4" x14ac:dyDescent="0.35">
      <c r="D1210" s="215"/>
    </row>
    <row r="1211" spans="4:4" x14ac:dyDescent="0.35">
      <c r="D1211" s="215"/>
    </row>
    <row r="1212" spans="4:4" x14ac:dyDescent="0.35">
      <c r="D1212" s="215"/>
    </row>
    <row r="1213" spans="4:4" x14ac:dyDescent="0.35">
      <c r="D1213" s="215"/>
    </row>
    <row r="1214" spans="4:4" x14ac:dyDescent="0.35">
      <c r="D1214" s="215"/>
    </row>
    <row r="1215" spans="4:4" x14ac:dyDescent="0.35">
      <c r="D1215" s="215"/>
    </row>
    <row r="1216" spans="4:4" x14ac:dyDescent="0.35">
      <c r="D1216" s="215"/>
    </row>
    <row r="1217" spans="4:4" x14ac:dyDescent="0.35">
      <c r="D1217" s="215"/>
    </row>
    <row r="1218" spans="4:4" x14ac:dyDescent="0.35">
      <c r="D1218" s="215"/>
    </row>
    <row r="1219" spans="4:4" x14ac:dyDescent="0.35">
      <c r="D1219" s="215"/>
    </row>
    <row r="1220" spans="4:4" x14ac:dyDescent="0.35">
      <c r="D1220" s="215"/>
    </row>
    <row r="1221" spans="4:4" x14ac:dyDescent="0.35">
      <c r="D1221" s="215"/>
    </row>
    <row r="1222" spans="4:4" x14ac:dyDescent="0.35">
      <c r="D1222" s="215"/>
    </row>
    <row r="1223" spans="4:4" x14ac:dyDescent="0.35">
      <c r="D1223" s="215"/>
    </row>
    <row r="1224" spans="4:4" x14ac:dyDescent="0.35">
      <c r="D1224" s="215"/>
    </row>
    <row r="1225" spans="4:4" x14ac:dyDescent="0.35">
      <c r="D1225" s="215"/>
    </row>
    <row r="1226" spans="4:4" x14ac:dyDescent="0.35">
      <c r="D1226" s="215"/>
    </row>
    <row r="1227" spans="4:4" x14ac:dyDescent="0.35">
      <c r="D1227" s="215"/>
    </row>
    <row r="1228" spans="4:4" x14ac:dyDescent="0.35">
      <c r="D1228" s="215"/>
    </row>
    <row r="1229" spans="4:4" x14ac:dyDescent="0.35">
      <c r="D1229" s="215"/>
    </row>
    <row r="1230" spans="4:4" x14ac:dyDescent="0.35">
      <c r="D1230" s="215"/>
    </row>
    <row r="1231" spans="4:4" x14ac:dyDescent="0.35">
      <c r="D1231" s="215"/>
    </row>
    <row r="1232" spans="4:4" x14ac:dyDescent="0.35">
      <c r="D1232" s="215"/>
    </row>
    <row r="1233" spans="4:4" x14ac:dyDescent="0.35">
      <c r="D1233" s="215"/>
    </row>
    <row r="1234" spans="4:4" x14ac:dyDescent="0.35">
      <c r="D1234" s="215"/>
    </row>
    <row r="1235" spans="4:4" x14ac:dyDescent="0.35">
      <c r="D1235" s="215"/>
    </row>
    <row r="1236" spans="4:4" x14ac:dyDescent="0.35">
      <c r="D1236" s="215"/>
    </row>
    <row r="1237" spans="4:4" x14ac:dyDescent="0.35">
      <c r="D1237" s="215"/>
    </row>
    <row r="1238" spans="4:4" x14ac:dyDescent="0.35">
      <c r="D1238" s="215"/>
    </row>
    <row r="1239" spans="4:4" x14ac:dyDescent="0.35">
      <c r="D1239" s="215"/>
    </row>
    <row r="1240" spans="4:4" x14ac:dyDescent="0.35">
      <c r="D1240" s="215"/>
    </row>
    <row r="1241" spans="4:4" x14ac:dyDescent="0.35">
      <c r="D1241" s="215"/>
    </row>
    <row r="1242" spans="4:4" x14ac:dyDescent="0.35">
      <c r="D1242" s="215"/>
    </row>
    <row r="1243" spans="4:4" x14ac:dyDescent="0.35">
      <c r="D1243" s="215"/>
    </row>
    <row r="1244" spans="4:4" x14ac:dyDescent="0.35">
      <c r="D1244" s="215"/>
    </row>
    <row r="1245" spans="4:4" x14ac:dyDescent="0.35">
      <c r="D1245" s="215"/>
    </row>
    <row r="1246" spans="4:4" x14ac:dyDescent="0.35">
      <c r="D1246" s="215"/>
    </row>
    <row r="1247" spans="4:4" x14ac:dyDescent="0.35">
      <c r="D1247" s="215"/>
    </row>
    <row r="1248" spans="4:4" x14ac:dyDescent="0.35">
      <c r="D1248" s="215"/>
    </row>
    <row r="1249" spans="4:4" x14ac:dyDescent="0.35">
      <c r="D1249" s="215"/>
    </row>
    <row r="1250" spans="4:4" x14ac:dyDescent="0.35">
      <c r="D1250" s="215"/>
    </row>
    <row r="1251" spans="4:4" x14ac:dyDescent="0.35">
      <c r="D1251" s="215"/>
    </row>
    <row r="1252" spans="4:4" x14ac:dyDescent="0.35">
      <c r="D1252" s="215"/>
    </row>
    <row r="1253" spans="4:4" x14ac:dyDescent="0.35">
      <c r="D1253" s="215"/>
    </row>
    <row r="1254" spans="4:4" x14ac:dyDescent="0.35">
      <c r="D1254" s="215"/>
    </row>
    <row r="1255" spans="4:4" x14ac:dyDescent="0.35">
      <c r="D1255" s="215"/>
    </row>
    <row r="1256" spans="4:4" x14ac:dyDescent="0.35">
      <c r="D1256" s="215"/>
    </row>
    <row r="1257" spans="4:4" x14ac:dyDescent="0.35">
      <c r="D1257" s="215"/>
    </row>
    <row r="1258" spans="4:4" x14ac:dyDescent="0.35">
      <c r="D1258" s="215"/>
    </row>
    <row r="1259" spans="4:4" x14ac:dyDescent="0.35">
      <c r="D1259" s="215"/>
    </row>
    <row r="1260" spans="4:4" x14ac:dyDescent="0.35">
      <c r="D1260" s="215"/>
    </row>
    <row r="1261" spans="4:4" x14ac:dyDescent="0.35">
      <c r="D1261" s="215"/>
    </row>
    <row r="1262" spans="4:4" x14ac:dyDescent="0.35">
      <c r="D1262" s="215"/>
    </row>
    <row r="1263" spans="4:4" x14ac:dyDescent="0.35">
      <c r="D1263" s="215"/>
    </row>
    <row r="1264" spans="4:4" x14ac:dyDescent="0.35">
      <c r="D1264" s="215"/>
    </row>
    <row r="1265" spans="4:4" x14ac:dyDescent="0.35">
      <c r="D1265" s="215"/>
    </row>
    <row r="1266" spans="4:4" x14ac:dyDescent="0.35">
      <c r="D1266" s="215"/>
    </row>
    <row r="1267" spans="4:4" x14ac:dyDescent="0.35">
      <c r="D1267" s="215"/>
    </row>
    <row r="1268" spans="4:4" x14ac:dyDescent="0.35">
      <c r="D1268" s="215"/>
    </row>
    <row r="1269" spans="4:4" x14ac:dyDescent="0.35">
      <c r="D1269" s="215"/>
    </row>
    <row r="1270" spans="4:4" x14ac:dyDescent="0.35">
      <c r="D1270" s="215"/>
    </row>
    <row r="1271" spans="4:4" x14ac:dyDescent="0.35">
      <c r="D1271" s="215"/>
    </row>
    <row r="1272" spans="4:4" x14ac:dyDescent="0.35">
      <c r="D1272" s="215"/>
    </row>
    <row r="1273" spans="4:4" x14ac:dyDescent="0.35">
      <c r="D1273" s="215"/>
    </row>
    <row r="1274" spans="4:4" x14ac:dyDescent="0.35">
      <c r="D1274" s="215"/>
    </row>
    <row r="1275" spans="4:4" x14ac:dyDescent="0.35">
      <c r="D1275" s="215"/>
    </row>
    <row r="1276" spans="4:4" x14ac:dyDescent="0.35">
      <c r="D1276" s="215"/>
    </row>
    <row r="1277" spans="4:4" x14ac:dyDescent="0.35">
      <c r="D1277" s="215"/>
    </row>
    <row r="1278" spans="4:4" x14ac:dyDescent="0.35">
      <c r="D1278" s="215"/>
    </row>
    <row r="1279" spans="4:4" x14ac:dyDescent="0.35">
      <c r="D1279" s="215"/>
    </row>
    <row r="1280" spans="4:4" x14ac:dyDescent="0.35">
      <c r="D1280" s="215"/>
    </row>
    <row r="1281" spans="4:4" x14ac:dyDescent="0.35">
      <c r="D1281" s="215"/>
    </row>
    <row r="1282" spans="4:4" x14ac:dyDescent="0.35">
      <c r="D1282" s="215"/>
    </row>
    <row r="1283" spans="4:4" x14ac:dyDescent="0.35">
      <c r="D1283" s="215"/>
    </row>
    <row r="1284" spans="4:4" x14ac:dyDescent="0.35">
      <c r="D1284" s="215"/>
    </row>
    <row r="1285" spans="4:4" x14ac:dyDescent="0.35">
      <c r="D1285" s="215"/>
    </row>
    <row r="1286" spans="4:4" x14ac:dyDescent="0.35">
      <c r="D1286" s="215"/>
    </row>
    <row r="1287" spans="4:4" x14ac:dyDescent="0.35">
      <c r="D1287" s="215"/>
    </row>
    <row r="1288" spans="4:4" x14ac:dyDescent="0.35">
      <c r="D1288" s="215"/>
    </row>
    <row r="1289" spans="4:4" x14ac:dyDescent="0.35">
      <c r="D1289" s="215"/>
    </row>
    <row r="1290" spans="4:4" x14ac:dyDescent="0.35">
      <c r="D1290" s="215"/>
    </row>
    <row r="1291" spans="4:4" x14ac:dyDescent="0.35">
      <c r="D1291" s="215"/>
    </row>
    <row r="1292" spans="4:4" x14ac:dyDescent="0.35">
      <c r="D1292" s="215"/>
    </row>
    <row r="1293" spans="4:4" x14ac:dyDescent="0.35">
      <c r="D1293" s="215"/>
    </row>
    <row r="1294" spans="4:4" x14ac:dyDescent="0.35">
      <c r="D1294" s="215"/>
    </row>
    <row r="1295" spans="4:4" x14ac:dyDescent="0.35">
      <c r="D1295" s="215"/>
    </row>
    <row r="1296" spans="4:4" x14ac:dyDescent="0.35">
      <c r="D1296" s="215"/>
    </row>
    <row r="1297" spans="4:4" x14ac:dyDescent="0.35">
      <c r="D1297" s="215"/>
    </row>
    <row r="1298" spans="4:4" x14ac:dyDescent="0.35">
      <c r="D1298" s="215"/>
    </row>
    <row r="1299" spans="4:4" x14ac:dyDescent="0.35">
      <c r="D1299" s="215"/>
    </row>
    <row r="1300" spans="4:4" x14ac:dyDescent="0.35">
      <c r="D1300" s="215"/>
    </row>
    <row r="1301" spans="4:4" x14ac:dyDescent="0.35">
      <c r="D1301" s="215"/>
    </row>
    <row r="1302" spans="4:4" x14ac:dyDescent="0.35">
      <c r="D1302" s="215"/>
    </row>
    <row r="1303" spans="4:4" x14ac:dyDescent="0.35">
      <c r="D1303" s="215"/>
    </row>
    <row r="1304" spans="4:4" x14ac:dyDescent="0.35">
      <c r="D1304" s="215"/>
    </row>
    <row r="1305" spans="4:4" x14ac:dyDescent="0.35">
      <c r="D1305" s="215"/>
    </row>
    <row r="1306" spans="4:4" x14ac:dyDescent="0.35">
      <c r="D1306" s="215"/>
    </row>
    <row r="1307" spans="4:4" x14ac:dyDescent="0.35">
      <c r="D1307" s="215"/>
    </row>
    <row r="1308" spans="4:4" x14ac:dyDescent="0.35">
      <c r="D1308" s="215"/>
    </row>
    <row r="1309" spans="4:4" x14ac:dyDescent="0.35">
      <c r="D1309" s="215"/>
    </row>
    <row r="1310" spans="4:4" x14ac:dyDescent="0.35">
      <c r="D1310" s="215"/>
    </row>
    <row r="1311" spans="4:4" x14ac:dyDescent="0.35">
      <c r="D1311" s="215"/>
    </row>
    <row r="1312" spans="4:4" x14ac:dyDescent="0.35">
      <c r="D1312" s="215"/>
    </row>
    <row r="1313" spans="4:4" x14ac:dyDescent="0.35">
      <c r="D1313" s="215"/>
    </row>
    <row r="1314" spans="4:4" x14ac:dyDescent="0.35">
      <c r="D1314" s="215"/>
    </row>
    <row r="1315" spans="4:4" x14ac:dyDescent="0.35">
      <c r="D1315" s="215"/>
    </row>
    <row r="1316" spans="4:4" x14ac:dyDescent="0.35">
      <c r="D1316" s="215"/>
    </row>
    <row r="1317" spans="4:4" x14ac:dyDescent="0.35">
      <c r="D1317" s="215"/>
    </row>
    <row r="1318" spans="4:4" x14ac:dyDescent="0.35">
      <c r="D1318" s="215"/>
    </row>
    <row r="1319" spans="4:4" x14ac:dyDescent="0.35">
      <c r="D1319" s="215"/>
    </row>
    <row r="1320" spans="4:4" x14ac:dyDescent="0.35">
      <c r="D1320" s="215"/>
    </row>
    <row r="1321" spans="4:4" x14ac:dyDescent="0.35">
      <c r="D1321" s="215"/>
    </row>
    <row r="1322" spans="4:4" x14ac:dyDescent="0.35">
      <c r="D1322" s="215"/>
    </row>
    <row r="1323" spans="4:4" x14ac:dyDescent="0.35">
      <c r="D1323" s="215"/>
    </row>
    <row r="1324" spans="4:4" x14ac:dyDescent="0.35">
      <c r="D1324" s="215"/>
    </row>
    <row r="1325" spans="4:4" x14ac:dyDescent="0.35">
      <c r="D1325" s="215"/>
    </row>
    <row r="1326" spans="4:4" x14ac:dyDescent="0.35">
      <c r="D1326" s="215"/>
    </row>
    <row r="1327" spans="4:4" x14ac:dyDescent="0.35">
      <c r="D1327" s="215"/>
    </row>
    <row r="1328" spans="4:4" x14ac:dyDescent="0.35">
      <c r="D1328" s="215"/>
    </row>
    <row r="1329" spans="4:4" x14ac:dyDescent="0.35">
      <c r="D1329" s="215"/>
    </row>
    <row r="1330" spans="4:4" x14ac:dyDescent="0.35">
      <c r="D1330" s="215"/>
    </row>
    <row r="1331" spans="4:4" x14ac:dyDescent="0.35">
      <c r="D1331" s="215"/>
    </row>
    <row r="1332" spans="4:4" x14ac:dyDescent="0.35">
      <c r="D1332" s="215"/>
    </row>
    <row r="1333" spans="4:4" x14ac:dyDescent="0.35">
      <c r="D1333" s="215"/>
    </row>
    <row r="1334" spans="4:4" x14ac:dyDescent="0.35">
      <c r="D1334" s="215"/>
    </row>
    <row r="1335" spans="4:4" x14ac:dyDescent="0.35">
      <c r="D1335" s="215"/>
    </row>
    <row r="1336" spans="4:4" x14ac:dyDescent="0.35">
      <c r="D1336" s="215"/>
    </row>
    <row r="1337" spans="4:4" x14ac:dyDescent="0.35">
      <c r="D1337" s="215"/>
    </row>
    <row r="1338" spans="4:4" x14ac:dyDescent="0.35">
      <c r="D1338" s="215"/>
    </row>
    <row r="1339" spans="4:4" x14ac:dyDescent="0.35">
      <c r="D1339" s="215"/>
    </row>
    <row r="1340" spans="4:4" x14ac:dyDescent="0.35">
      <c r="D1340" s="215"/>
    </row>
    <row r="1341" spans="4:4" x14ac:dyDescent="0.35">
      <c r="D1341" s="215"/>
    </row>
    <row r="1342" spans="4:4" x14ac:dyDescent="0.35">
      <c r="D1342" s="215"/>
    </row>
    <row r="1343" spans="4:4" x14ac:dyDescent="0.35">
      <c r="D1343" s="215"/>
    </row>
    <row r="1344" spans="4:4" x14ac:dyDescent="0.35">
      <c r="D1344" s="215"/>
    </row>
    <row r="1345" spans="4:4" x14ac:dyDescent="0.35">
      <c r="D1345" s="215"/>
    </row>
    <row r="1346" spans="4:4" x14ac:dyDescent="0.35">
      <c r="D1346" s="215"/>
    </row>
    <row r="1347" spans="4:4" x14ac:dyDescent="0.35">
      <c r="D1347" s="215"/>
    </row>
    <row r="1348" spans="4:4" x14ac:dyDescent="0.35">
      <c r="D1348" s="215"/>
    </row>
    <row r="1349" spans="4:4" x14ac:dyDescent="0.35">
      <c r="D1349" s="215"/>
    </row>
    <row r="1350" spans="4:4" x14ac:dyDescent="0.35">
      <c r="D1350" s="215"/>
    </row>
    <row r="1351" spans="4:4" x14ac:dyDescent="0.35">
      <c r="D1351" s="215"/>
    </row>
    <row r="1352" spans="4:4" x14ac:dyDescent="0.35">
      <c r="D1352" s="215"/>
    </row>
    <row r="1353" spans="4:4" x14ac:dyDescent="0.35">
      <c r="D1353" s="215"/>
    </row>
    <row r="1354" spans="4:4" x14ac:dyDescent="0.35">
      <c r="D1354" s="215"/>
    </row>
    <row r="1355" spans="4:4" x14ac:dyDescent="0.35">
      <c r="D1355" s="215"/>
    </row>
    <row r="1356" spans="4:4" x14ac:dyDescent="0.35">
      <c r="D1356" s="215"/>
    </row>
    <row r="1357" spans="4:4" x14ac:dyDescent="0.35">
      <c r="D1357" s="215"/>
    </row>
    <row r="1358" spans="4:4" x14ac:dyDescent="0.35">
      <c r="D1358" s="215"/>
    </row>
    <row r="1359" spans="4:4" x14ac:dyDescent="0.35">
      <c r="D1359" s="215"/>
    </row>
    <row r="1360" spans="4:4" x14ac:dyDescent="0.35">
      <c r="D1360" s="215"/>
    </row>
    <row r="1361" spans="4:4" x14ac:dyDescent="0.35">
      <c r="D1361" s="215"/>
    </row>
    <row r="1362" spans="4:4" x14ac:dyDescent="0.35">
      <c r="D1362" s="215"/>
    </row>
    <row r="1363" spans="4:4" x14ac:dyDescent="0.35">
      <c r="D1363" s="215"/>
    </row>
    <row r="1364" spans="4:4" x14ac:dyDescent="0.35">
      <c r="D1364" s="215"/>
    </row>
    <row r="1365" spans="4:4" x14ac:dyDescent="0.35">
      <c r="D1365" s="215"/>
    </row>
    <row r="1366" spans="4:4" x14ac:dyDescent="0.35">
      <c r="D1366" s="215"/>
    </row>
    <row r="1367" spans="4:4" x14ac:dyDescent="0.35">
      <c r="D1367" s="215"/>
    </row>
    <row r="1368" spans="4:4" x14ac:dyDescent="0.35">
      <c r="D1368" s="215"/>
    </row>
    <row r="1369" spans="4:4" x14ac:dyDescent="0.35">
      <c r="D1369" s="215"/>
    </row>
    <row r="1370" spans="4:4" x14ac:dyDescent="0.35">
      <c r="D1370" s="215"/>
    </row>
    <row r="1371" spans="4:4" x14ac:dyDescent="0.35">
      <c r="D1371" s="215"/>
    </row>
    <row r="1372" spans="4:4" x14ac:dyDescent="0.35">
      <c r="D1372" s="215"/>
    </row>
    <row r="1373" spans="4:4" x14ac:dyDescent="0.35">
      <c r="D1373" s="215"/>
    </row>
    <row r="1374" spans="4:4" x14ac:dyDescent="0.35">
      <c r="D1374" s="215"/>
    </row>
    <row r="1375" spans="4:4" x14ac:dyDescent="0.35">
      <c r="D1375" s="215"/>
    </row>
    <row r="1376" spans="4:4" x14ac:dyDescent="0.35">
      <c r="D1376" s="215"/>
    </row>
    <row r="1377" spans="4:4" x14ac:dyDescent="0.35">
      <c r="D1377" s="215"/>
    </row>
    <row r="1378" spans="4:4" x14ac:dyDescent="0.35">
      <c r="D1378" s="215"/>
    </row>
    <row r="1379" spans="4:4" x14ac:dyDescent="0.35">
      <c r="D1379" s="215"/>
    </row>
    <row r="1380" spans="4:4" x14ac:dyDescent="0.35">
      <c r="D1380" s="215"/>
    </row>
    <row r="1381" spans="4:4" x14ac:dyDescent="0.35">
      <c r="D1381" s="215"/>
    </row>
    <row r="1382" spans="4:4" x14ac:dyDescent="0.35">
      <c r="D1382" s="215"/>
    </row>
    <row r="1383" spans="4:4" x14ac:dyDescent="0.35">
      <c r="D1383" s="215"/>
    </row>
    <row r="1384" spans="4:4" x14ac:dyDescent="0.35">
      <c r="D1384" s="215"/>
    </row>
    <row r="1385" spans="4:4" x14ac:dyDescent="0.35">
      <c r="D1385" s="215"/>
    </row>
    <row r="1386" spans="4:4" x14ac:dyDescent="0.35">
      <c r="D1386" s="215"/>
    </row>
    <row r="1387" spans="4:4" x14ac:dyDescent="0.35">
      <c r="D1387" s="215"/>
    </row>
    <row r="1388" spans="4:4" x14ac:dyDescent="0.35">
      <c r="D1388" s="215"/>
    </row>
    <row r="1389" spans="4:4" x14ac:dyDescent="0.35">
      <c r="D1389" s="215"/>
    </row>
    <row r="1390" spans="4:4" x14ac:dyDescent="0.35">
      <c r="D1390" s="215"/>
    </row>
    <row r="1391" spans="4:4" x14ac:dyDescent="0.35">
      <c r="D1391" s="215"/>
    </row>
    <row r="1392" spans="4:4" x14ac:dyDescent="0.35">
      <c r="D1392" s="215"/>
    </row>
    <row r="1393" spans="4:4" x14ac:dyDescent="0.35">
      <c r="D1393" s="215"/>
    </row>
    <row r="1394" spans="4:4" x14ac:dyDescent="0.35">
      <c r="D1394" s="215"/>
    </row>
    <row r="1395" spans="4:4" x14ac:dyDescent="0.35">
      <c r="D1395" s="215"/>
    </row>
    <row r="1396" spans="4:4" x14ac:dyDescent="0.35">
      <c r="D1396" s="215"/>
    </row>
    <row r="1397" spans="4:4" x14ac:dyDescent="0.35">
      <c r="D1397" s="215"/>
    </row>
    <row r="1398" spans="4:4" x14ac:dyDescent="0.35">
      <c r="D1398" s="215"/>
    </row>
    <row r="1399" spans="4:4" x14ac:dyDescent="0.35">
      <c r="D1399" s="215"/>
    </row>
    <row r="1400" spans="4:4" x14ac:dyDescent="0.35">
      <c r="D1400" s="215"/>
    </row>
    <row r="1401" spans="4:4" x14ac:dyDescent="0.35">
      <c r="D1401" s="215"/>
    </row>
    <row r="1402" spans="4:4" x14ac:dyDescent="0.35">
      <c r="D1402" s="215"/>
    </row>
    <row r="1403" spans="4:4" x14ac:dyDescent="0.35">
      <c r="D1403" s="215"/>
    </row>
    <row r="1404" spans="4:4" x14ac:dyDescent="0.35">
      <c r="D1404" s="215"/>
    </row>
    <row r="1405" spans="4:4" x14ac:dyDescent="0.35">
      <c r="D1405" s="215"/>
    </row>
    <row r="1406" spans="4:4" x14ac:dyDescent="0.35">
      <c r="D1406" s="215"/>
    </row>
    <row r="1407" spans="4:4" x14ac:dyDescent="0.35">
      <c r="D1407" s="215"/>
    </row>
    <row r="1408" spans="4:4" x14ac:dyDescent="0.35">
      <c r="D1408" s="215"/>
    </row>
    <row r="1409" spans="4:4" x14ac:dyDescent="0.35">
      <c r="D1409" s="215"/>
    </row>
    <row r="1410" spans="4:4" x14ac:dyDescent="0.35">
      <c r="D1410" s="215"/>
    </row>
    <row r="1411" spans="4:4" x14ac:dyDescent="0.35">
      <c r="D1411" s="215"/>
    </row>
    <row r="1412" spans="4:4" x14ac:dyDescent="0.35">
      <c r="D1412" s="215"/>
    </row>
    <row r="1413" spans="4:4" x14ac:dyDescent="0.35">
      <c r="D1413" s="215"/>
    </row>
    <row r="1414" spans="4:4" x14ac:dyDescent="0.35">
      <c r="D1414" s="215"/>
    </row>
    <row r="1415" spans="4:4" x14ac:dyDescent="0.35">
      <c r="D1415" s="215"/>
    </row>
    <row r="1416" spans="4:4" x14ac:dyDescent="0.35">
      <c r="D1416" s="215"/>
    </row>
    <row r="1417" spans="4:4" x14ac:dyDescent="0.35">
      <c r="D1417" s="215"/>
    </row>
    <row r="1418" spans="4:4" x14ac:dyDescent="0.35">
      <c r="D1418" s="215"/>
    </row>
    <row r="1419" spans="4:4" x14ac:dyDescent="0.35">
      <c r="D1419" s="215"/>
    </row>
    <row r="1420" spans="4:4" x14ac:dyDescent="0.35">
      <c r="D1420" s="215"/>
    </row>
    <row r="1421" spans="4:4" x14ac:dyDescent="0.35">
      <c r="D1421" s="215"/>
    </row>
    <row r="1422" spans="4:4" x14ac:dyDescent="0.35">
      <c r="D1422" s="215"/>
    </row>
    <row r="1423" spans="4:4" x14ac:dyDescent="0.35">
      <c r="D1423" s="215"/>
    </row>
    <row r="1424" spans="4:4" x14ac:dyDescent="0.35">
      <c r="D1424" s="215"/>
    </row>
    <row r="1425" spans="4:4" x14ac:dyDescent="0.35">
      <c r="D1425" s="215"/>
    </row>
    <row r="1426" spans="4:4" x14ac:dyDescent="0.35">
      <c r="D1426" s="215"/>
    </row>
    <row r="1427" spans="4:4" x14ac:dyDescent="0.35">
      <c r="D1427" s="215"/>
    </row>
    <row r="1428" spans="4:4" x14ac:dyDescent="0.35">
      <c r="D1428" s="215"/>
    </row>
    <row r="1429" spans="4:4" x14ac:dyDescent="0.35">
      <c r="D1429" s="215"/>
    </row>
    <row r="1430" spans="4:4" x14ac:dyDescent="0.35">
      <c r="D1430" s="215"/>
    </row>
    <row r="1431" spans="4:4" x14ac:dyDescent="0.35">
      <c r="D1431" s="215"/>
    </row>
    <row r="1432" spans="4:4" x14ac:dyDescent="0.35">
      <c r="D1432" s="215"/>
    </row>
    <row r="1433" spans="4:4" x14ac:dyDescent="0.35">
      <c r="D1433" s="215"/>
    </row>
    <row r="1434" spans="4:4" x14ac:dyDescent="0.35">
      <c r="D1434" s="215"/>
    </row>
    <row r="1435" spans="4:4" x14ac:dyDescent="0.35">
      <c r="D1435" s="215"/>
    </row>
    <row r="1436" spans="4:4" x14ac:dyDescent="0.35">
      <c r="D1436" s="215"/>
    </row>
    <row r="1437" spans="4:4" x14ac:dyDescent="0.35">
      <c r="D1437" s="215"/>
    </row>
    <row r="1438" spans="4:4" x14ac:dyDescent="0.35">
      <c r="D1438" s="215"/>
    </row>
    <row r="1439" spans="4:4" x14ac:dyDescent="0.35">
      <c r="D1439" s="215"/>
    </row>
    <row r="1440" spans="4:4" x14ac:dyDescent="0.35">
      <c r="D1440" s="215"/>
    </row>
    <row r="1441" spans="4:4" x14ac:dyDescent="0.35">
      <c r="D1441" s="215"/>
    </row>
    <row r="1442" spans="4:4" x14ac:dyDescent="0.35">
      <c r="D1442" s="215"/>
    </row>
    <row r="1443" spans="4:4" x14ac:dyDescent="0.35">
      <c r="D1443" s="215"/>
    </row>
    <row r="1444" spans="4:4" x14ac:dyDescent="0.35">
      <c r="D1444" s="215"/>
    </row>
    <row r="1445" spans="4:4" x14ac:dyDescent="0.35">
      <c r="D1445" s="215"/>
    </row>
    <row r="1446" spans="4:4" x14ac:dyDescent="0.35">
      <c r="D1446" s="215"/>
    </row>
    <row r="1447" spans="4:4" x14ac:dyDescent="0.35">
      <c r="D1447" s="215"/>
    </row>
    <row r="1448" spans="4:4" x14ac:dyDescent="0.35">
      <c r="D1448" s="215"/>
    </row>
    <row r="1449" spans="4:4" x14ac:dyDescent="0.35">
      <c r="D1449" s="215"/>
    </row>
    <row r="1450" spans="4:4" x14ac:dyDescent="0.35">
      <c r="D1450" s="215"/>
    </row>
    <row r="1451" spans="4:4" x14ac:dyDescent="0.35">
      <c r="D1451" s="215"/>
    </row>
    <row r="1452" spans="4:4" x14ac:dyDescent="0.35">
      <c r="D1452" s="215"/>
    </row>
    <row r="1453" spans="4:4" x14ac:dyDescent="0.35">
      <c r="D1453" s="215"/>
    </row>
    <row r="1454" spans="4:4" x14ac:dyDescent="0.35">
      <c r="D1454" s="215"/>
    </row>
    <row r="1455" spans="4:4" x14ac:dyDescent="0.35">
      <c r="D1455" s="215"/>
    </row>
    <row r="1456" spans="4:4" x14ac:dyDescent="0.35">
      <c r="D1456" s="215"/>
    </row>
    <row r="1457" spans="4:4" x14ac:dyDescent="0.35">
      <c r="D1457" s="215"/>
    </row>
    <row r="1458" spans="4:4" x14ac:dyDescent="0.35">
      <c r="D1458" s="215"/>
    </row>
    <row r="1459" spans="4:4" x14ac:dyDescent="0.35">
      <c r="D1459" s="215"/>
    </row>
    <row r="1460" spans="4:4" x14ac:dyDescent="0.35">
      <c r="D1460" s="215"/>
    </row>
    <row r="1461" spans="4:4" x14ac:dyDescent="0.35">
      <c r="D1461" s="215"/>
    </row>
    <row r="1462" spans="4:4" x14ac:dyDescent="0.35">
      <c r="D1462" s="215"/>
    </row>
    <row r="1463" spans="4:4" x14ac:dyDescent="0.35">
      <c r="D1463" s="215"/>
    </row>
    <row r="1464" spans="4:4" x14ac:dyDescent="0.35">
      <c r="D1464" s="215"/>
    </row>
    <row r="1465" spans="4:4" x14ac:dyDescent="0.35">
      <c r="D1465" s="215"/>
    </row>
    <row r="1466" spans="4:4" x14ac:dyDescent="0.35">
      <c r="D1466" s="215"/>
    </row>
    <row r="1467" spans="4:4" x14ac:dyDescent="0.35">
      <c r="D1467" s="215"/>
    </row>
    <row r="1468" spans="4:4" x14ac:dyDescent="0.35">
      <c r="D1468" s="215"/>
    </row>
    <row r="1469" spans="4:4" x14ac:dyDescent="0.35">
      <c r="D1469" s="215"/>
    </row>
    <row r="1470" spans="4:4" x14ac:dyDescent="0.35">
      <c r="D1470" s="215"/>
    </row>
    <row r="1471" spans="4:4" x14ac:dyDescent="0.35">
      <c r="D1471" s="215"/>
    </row>
    <row r="1472" spans="4:4" x14ac:dyDescent="0.35">
      <c r="D1472" s="215"/>
    </row>
    <row r="1473" spans="4:4" x14ac:dyDescent="0.35">
      <c r="D1473" s="215"/>
    </row>
    <row r="1474" spans="4:4" x14ac:dyDescent="0.35">
      <c r="D1474" s="215"/>
    </row>
    <row r="1475" spans="4:4" x14ac:dyDescent="0.35">
      <c r="D1475" s="215"/>
    </row>
    <row r="1476" spans="4:4" x14ac:dyDescent="0.35">
      <c r="D1476" s="215"/>
    </row>
    <row r="1477" spans="4:4" x14ac:dyDescent="0.35">
      <c r="D1477" s="215"/>
    </row>
    <row r="1478" spans="4:4" x14ac:dyDescent="0.35">
      <c r="D1478" s="215"/>
    </row>
    <row r="1479" spans="4:4" x14ac:dyDescent="0.35">
      <c r="D1479" s="215"/>
    </row>
    <row r="1480" spans="4:4" x14ac:dyDescent="0.35">
      <c r="D1480" s="215"/>
    </row>
    <row r="1481" spans="4:4" x14ac:dyDescent="0.35">
      <c r="D1481" s="215"/>
    </row>
    <row r="1482" spans="4:4" x14ac:dyDescent="0.35">
      <c r="D1482" s="215"/>
    </row>
    <row r="1483" spans="4:4" x14ac:dyDescent="0.35">
      <c r="D1483" s="215"/>
    </row>
    <row r="1484" spans="4:4" x14ac:dyDescent="0.35">
      <c r="D1484" s="215"/>
    </row>
    <row r="1485" spans="4:4" x14ac:dyDescent="0.35">
      <c r="D1485" s="215"/>
    </row>
    <row r="1486" spans="4:4" x14ac:dyDescent="0.35">
      <c r="D1486" s="215"/>
    </row>
    <row r="1487" spans="4:4" x14ac:dyDescent="0.35">
      <c r="D1487" s="215"/>
    </row>
    <row r="1488" spans="4:4" x14ac:dyDescent="0.35">
      <c r="D1488" s="215"/>
    </row>
    <row r="1489" spans="4:4" x14ac:dyDescent="0.35">
      <c r="D1489" s="215"/>
    </row>
    <row r="1490" spans="4:4" x14ac:dyDescent="0.35">
      <c r="D1490" s="215"/>
    </row>
    <row r="1491" spans="4:4" x14ac:dyDescent="0.35">
      <c r="D1491" s="215"/>
    </row>
    <row r="1492" spans="4:4" x14ac:dyDescent="0.35">
      <c r="D1492" s="215"/>
    </row>
    <row r="1493" spans="4:4" x14ac:dyDescent="0.35">
      <c r="D1493" s="215"/>
    </row>
    <row r="1494" spans="4:4" x14ac:dyDescent="0.35">
      <c r="D1494" s="215"/>
    </row>
    <row r="1495" spans="4:4" x14ac:dyDescent="0.35">
      <c r="D1495" s="215"/>
    </row>
    <row r="1496" spans="4:4" x14ac:dyDescent="0.35">
      <c r="D1496" s="215"/>
    </row>
    <row r="1497" spans="4:4" x14ac:dyDescent="0.35">
      <c r="D1497" s="215"/>
    </row>
    <row r="1498" spans="4:4" x14ac:dyDescent="0.35">
      <c r="D1498" s="215"/>
    </row>
    <row r="1499" spans="4:4" x14ac:dyDescent="0.35">
      <c r="D1499" s="215"/>
    </row>
    <row r="1500" spans="4:4" x14ac:dyDescent="0.35">
      <c r="D1500" s="215"/>
    </row>
    <row r="1501" spans="4:4" x14ac:dyDescent="0.35">
      <c r="D1501" s="215"/>
    </row>
    <row r="1502" spans="4:4" x14ac:dyDescent="0.35">
      <c r="D1502" s="215"/>
    </row>
    <row r="1503" spans="4:4" x14ac:dyDescent="0.35">
      <c r="D1503" s="215"/>
    </row>
    <row r="1504" spans="4:4" x14ac:dyDescent="0.35">
      <c r="D1504" s="215"/>
    </row>
    <row r="1505" spans="4:4" x14ac:dyDescent="0.35">
      <c r="D1505" s="215"/>
    </row>
    <row r="1506" spans="4:4" x14ac:dyDescent="0.35">
      <c r="D1506" s="215"/>
    </row>
    <row r="1507" spans="4:4" x14ac:dyDescent="0.35">
      <c r="D1507" s="215"/>
    </row>
    <row r="1508" spans="4:4" x14ac:dyDescent="0.35">
      <c r="D1508" s="215"/>
    </row>
    <row r="1509" spans="4:4" x14ac:dyDescent="0.35">
      <c r="D1509" s="215"/>
    </row>
    <row r="1510" spans="4:4" x14ac:dyDescent="0.35">
      <c r="D1510" s="215"/>
    </row>
    <row r="1511" spans="4:4" x14ac:dyDescent="0.35">
      <c r="D1511" s="215"/>
    </row>
    <row r="1512" spans="4:4" x14ac:dyDescent="0.35">
      <c r="D1512" s="215"/>
    </row>
    <row r="1513" spans="4:4" x14ac:dyDescent="0.35">
      <c r="D1513" s="215"/>
    </row>
    <row r="1514" spans="4:4" x14ac:dyDescent="0.35">
      <c r="D1514" s="215"/>
    </row>
    <row r="1515" spans="4:4" x14ac:dyDescent="0.35">
      <c r="D1515" s="215"/>
    </row>
    <row r="1516" spans="4:4" x14ac:dyDescent="0.35">
      <c r="D1516" s="215"/>
    </row>
    <row r="1517" spans="4:4" x14ac:dyDescent="0.35">
      <c r="D1517" s="215"/>
    </row>
    <row r="1518" spans="4:4" x14ac:dyDescent="0.35">
      <c r="D1518" s="215"/>
    </row>
    <row r="1519" spans="4:4" x14ac:dyDescent="0.35">
      <c r="D1519" s="215"/>
    </row>
    <row r="1520" spans="4:4" x14ac:dyDescent="0.35">
      <c r="D1520" s="215"/>
    </row>
    <row r="1521" spans="4:4" x14ac:dyDescent="0.35">
      <c r="D1521" s="215"/>
    </row>
    <row r="1522" spans="4:4" x14ac:dyDescent="0.35">
      <c r="D1522" s="215"/>
    </row>
    <row r="1523" spans="4:4" x14ac:dyDescent="0.35">
      <c r="D1523" s="215"/>
    </row>
    <row r="1524" spans="4:4" x14ac:dyDescent="0.35">
      <c r="D1524" s="215"/>
    </row>
    <row r="1525" spans="4:4" x14ac:dyDescent="0.35">
      <c r="D1525" s="215"/>
    </row>
    <row r="1526" spans="4:4" x14ac:dyDescent="0.35">
      <c r="D1526" s="215"/>
    </row>
    <row r="1527" spans="4:4" x14ac:dyDescent="0.35">
      <c r="D1527" s="215"/>
    </row>
    <row r="1528" spans="4:4" x14ac:dyDescent="0.35">
      <c r="D1528" s="215"/>
    </row>
    <row r="1529" spans="4:4" x14ac:dyDescent="0.35">
      <c r="D1529" s="215"/>
    </row>
    <row r="1530" spans="4:4" x14ac:dyDescent="0.35">
      <c r="D1530" s="215"/>
    </row>
    <row r="1531" spans="4:4" x14ac:dyDescent="0.35">
      <c r="D1531" s="215"/>
    </row>
    <row r="1532" spans="4:4" x14ac:dyDescent="0.35">
      <c r="D1532" s="215"/>
    </row>
    <row r="1533" spans="4:4" x14ac:dyDescent="0.35">
      <c r="D1533" s="215"/>
    </row>
    <row r="1534" spans="4:4" x14ac:dyDescent="0.35">
      <c r="D1534" s="215"/>
    </row>
    <row r="1535" spans="4:4" x14ac:dyDescent="0.35">
      <c r="D1535" s="215"/>
    </row>
    <row r="1536" spans="4:4" x14ac:dyDescent="0.35">
      <c r="D1536" s="215"/>
    </row>
    <row r="1537" spans="4:4" x14ac:dyDescent="0.35">
      <c r="D1537" s="215"/>
    </row>
    <row r="1538" spans="4:4" x14ac:dyDescent="0.35">
      <c r="D1538" s="215"/>
    </row>
    <row r="1539" spans="4:4" x14ac:dyDescent="0.35">
      <c r="D1539" s="215"/>
    </row>
    <row r="1540" spans="4:4" x14ac:dyDescent="0.35">
      <c r="D1540" s="215"/>
    </row>
    <row r="1541" spans="4:4" x14ac:dyDescent="0.35">
      <c r="D1541" s="215"/>
    </row>
    <row r="1542" spans="4:4" x14ac:dyDescent="0.35">
      <c r="D1542" s="215"/>
    </row>
    <row r="1543" spans="4:4" x14ac:dyDescent="0.35">
      <c r="D1543" s="215"/>
    </row>
    <row r="1544" spans="4:4" x14ac:dyDescent="0.35">
      <c r="D1544" s="215"/>
    </row>
    <row r="1545" spans="4:4" x14ac:dyDescent="0.35">
      <c r="D1545" s="215"/>
    </row>
    <row r="1546" spans="4:4" x14ac:dyDescent="0.35">
      <c r="D1546" s="215"/>
    </row>
    <row r="1547" spans="4:4" x14ac:dyDescent="0.35">
      <c r="D1547" s="215"/>
    </row>
    <row r="1548" spans="4:4" x14ac:dyDescent="0.35">
      <c r="D1548" s="215"/>
    </row>
    <row r="1549" spans="4:4" x14ac:dyDescent="0.35">
      <c r="D1549" s="215"/>
    </row>
    <row r="1550" spans="4:4" x14ac:dyDescent="0.35">
      <c r="D1550" s="215"/>
    </row>
    <row r="1551" spans="4:4" x14ac:dyDescent="0.35">
      <c r="D1551" s="215"/>
    </row>
    <row r="1552" spans="4:4" x14ac:dyDescent="0.35">
      <c r="D1552" s="215"/>
    </row>
    <row r="1553" spans="4:4" x14ac:dyDescent="0.35">
      <c r="D1553" s="215"/>
    </row>
    <row r="1554" spans="4:4" x14ac:dyDescent="0.35">
      <c r="D1554" s="215"/>
    </row>
    <row r="1555" spans="4:4" x14ac:dyDescent="0.35">
      <c r="D1555" s="215"/>
    </row>
    <row r="1556" spans="4:4" x14ac:dyDescent="0.35">
      <c r="D1556" s="215"/>
    </row>
    <row r="1557" spans="4:4" x14ac:dyDescent="0.35">
      <c r="D1557" s="215"/>
    </row>
    <row r="1558" spans="4:4" x14ac:dyDescent="0.35">
      <c r="D1558" s="215"/>
    </row>
    <row r="1559" spans="4:4" x14ac:dyDescent="0.35">
      <c r="D1559" s="215"/>
    </row>
    <row r="1560" spans="4:4" x14ac:dyDescent="0.35">
      <c r="D1560" s="215"/>
    </row>
    <row r="1561" spans="4:4" x14ac:dyDescent="0.35">
      <c r="D1561" s="215"/>
    </row>
    <row r="1562" spans="4:4" x14ac:dyDescent="0.35">
      <c r="D1562" s="215"/>
    </row>
    <row r="1563" spans="4:4" x14ac:dyDescent="0.35">
      <c r="D1563" s="215"/>
    </row>
    <row r="1564" spans="4:4" x14ac:dyDescent="0.35">
      <c r="D1564" s="215"/>
    </row>
    <row r="1565" spans="4:4" x14ac:dyDescent="0.35">
      <c r="D1565" s="215"/>
    </row>
    <row r="1566" spans="4:4" x14ac:dyDescent="0.35">
      <c r="D1566" s="215"/>
    </row>
    <row r="1567" spans="4:4" x14ac:dyDescent="0.35">
      <c r="D1567" s="215"/>
    </row>
    <row r="1568" spans="4:4" x14ac:dyDescent="0.35">
      <c r="D1568" s="215"/>
    </row>
    <row r="1569" spans="4:4" x14ac:dyDescent="0.35">
      <c r="D1569" s="215"/>
    </row>
    <row r="1570" spans="4:4" x14ac:dyDescent="0.35">
      <c r="D1570" s="215"/>
    </row>
    <row r="1571" spans="4:4" x14ac:dyDescent="0.35">
      <c r="D1571" s="215"/>
    </row>
    <row r="1572" spans="4:4" x14ac:dyDescent="0.35">
      <c r="D1572" s="215"/>
    </row>
    <row r="1573" spans="4:4" x14ac:dyDescent="0.35">
      <c r="D1573" s="215"/>
    </row>
    <row r="1574" spans="4:4" x14ac:dyDescent="0.35">
      <c r="D1574" s="215"/>
    </row>
    <row r="1575" spans="4:4" x14ac:dyDescent="0.35">
      <c r="D1575" s="215"/>
    </row>
    <row r="1576" spans="4:4" x14ac:dyDescent="0.35">
      <c r="D1576" s="215"/>
    </row>
    <row r="1577" spans="4:4" x14ac:dyDescent="0.35">
      <c r="D1577" s="215"/>
    </row>
    <row r="1578" spans="4:4" x14ac:dyDescent="0.35">
      <c r="D1578" s="215"/>
    </row>
    <row r="1579" spans="4:4" x14ac:dyDescent="0.35">
      <c r="D1579" s="215"/>
    </row>
    <row r="1580" spans="4:4" x14ac:dyDescent="0.35">
      <c r="D1580" s="215"/>
    </row>
    <row r="1581" spans="4:4" x14ac:dyDescent="0.35">
      <c r="D1581" s="215"/>
    </row>
    <row r="1582" spans="4:4" x14ac:dyDescent="0.35">
      <c r="D1582" s="215"/>
    </row>
    <row r="1583" spans="4:4" x14ac:dyDescent="0.35">
      <c r="D1583" s="215"/>
    </row>
    <row r="1584" spans="4:4" x14ac:dyDescent="0.35">
      <c r="D1584" s="215"/>
    </row>
    <row r="1585" spans="4:4" x14ac:dyDescent="0.35">
      <c r="D1585" s="215"/>
    </row>
    <row r="1586" spans="4:4" x14ac:dyDescent="0.35">
      <c r="D1586" s="215"/>
    </row>
    <row r="1587" spans="4:4" x14ac:dyDescent="0.35">
      <c r="D1587" s="215"/>
    </row>
    <row r="1588" spans="4:4" x14ac:dyDescent="0.35">
      <c r="D1588" s="215"/>
    </row>
    <row r="1589" spans="4:4" x14ac:dyDescent="0.35">
      <c r="D1589" s="215"/>
    </row>
    <row r="1590" spans="4:4" x14ac:dyDescent="0.35">
      <c r="D1590" s="215"/>
    </row>
    <row r="1591" spans="4:4" x14ac:dyDescent="0.35">
      <c r="D1591" s="215"/>
    </row>
    <row r="1592" spans="4:4" x14ac:dyDescent="0.35">
      <c r="D1592" s="215"/>
    </row>
    <row r="1593" spans="4:4" x14ac:dyDescent="0.35">
      <c r="D1593" s="215"/>
    </row>
    <row r="1594" spans="4:4" x14ac:dyDescent="0.35">
      <c r="D1594" s="215"/>
    </row>
    <row r="1595" spans="4:4" x14ac:dyDescent="0.35">
      <c r="D1595" s="215"/>
    </row>
    <row r="1596" spans="4:4" x14ac:dyDescent="0.35">
      <c r="D1596" s="215"/>
    </row>
    <row r="1597" spans="4:4" x14ac:dyDescent="0.35">
      <c r="D1597" s="215"/>
    </row>
    <row r="1598" spans="4:4" x14ac:dyDescent="0.35">
      <c r="D1598" s="215"/>
    </row>
    <row r="1599" spans="4:4" x14ac:dyDescent="0.35">
      <c r="D1599" s="215"/>
    </row>
    <row r="1600" spans="4:4" x14ac:dyDescent="0.35">
      <c r="D1600" s="215"/>
    </row>
    <row r="1601" spans="4:4" x14ac:dyDescent="0.35">
      <c r="D1601" s="215"/>
    </row>
    <row r="1602" spans="4:4" x14ac:dyDescent="0.35">
      <c r="D1602" s="215"/>
    </row>
    <row r="1603" spans="4:4" x14ac:dyDescent="0.35">
      <c r="D1603" s="215"/>
    </row>
    <row r="1604" spans="4:4" x14ac:dyDescent="0.35">
      <c r="D1604" s="215"/>
    </row>
    <row r="1605" spans="4:4" x14ac:dyDescent="0.35">
      <c r="D1605" s="215"/>
    </row>
    <row r="1606" spans="4:4" x14ac:dyDescent="0.35">
      <c r="D1606" s="215"/>
    </row>
    <row r="1607" spans="4:4" x14ac:dyDescent="0.35">
      <c r="D1607" s="215"/>
    </row>
    <row r="1608" spans="4:4" x14ac:dyDescent="0.35">
      <c r="D1608" s="215"/>
    </row>
    <row r="1609" spans="4:4" x14ac:dyDescent="0.35">
      <c r="D1609" s="215"/>
    </row>
    <row r="1610" spans="4:4" x14ac:dyDescent="0.35">
      <c r="D1610" s="215"/>
    </row>
    <row r="1611" spans="4:4" x14ac:dyDescent="0.35">
      <c r="D1611" s="215"/>
    </row>
    <row r="1612" spans="4:4" x14ac:dyDescent="0.35">
      <c r="D1612" s="215"/>
    </row>
    <row r="1613" spans="4:4" x14ac:dyDescent="0.35">
      <c r="D1613" s="215"/>
    </row>
    <row r="1614" spans="4:4" x14ac:dyDescent="0.35">
      <c r="D1614" s="215"/>
    </row>
    <row r="1615" spans="4:4" x14ac:dyDescent="0.35">
      <c r="D1615" s="215"/>
    </row>
    <row r="1616" spans="4:4" x14ac:dyDescent="0.35">
      <c r="D1616" s="215"/>
    </row>
    <row r="1617" spans="4:4" x14ac:dyDescent="0.35">
      <c r="D1617" s="215"/>
    </row>
    <row r="1618" spans="4:4" x14ac:dyDescent="0.35">
      <c r="D1618" s="215"/>
    </row>
    <row r="1619" spans="4:4" x14ac:dyDescent="0.35">
      <c r="D1619" s="215"/>
    </row>
    <row r="1620" spans="4:4" x14ac:dyDescent="0.35">
      <c r="D1620" s="215"/>
    </row>
    <row r="1621" spans="4:4" x14ac:dyDescent="0.35">
      <c r="D1621" s="215"/>
    </row>
    <row r="1622" spans="4:4" x14ac:dyDescent="0.35">
      <c r="D1622" s="215"/>
    </row>
    <row r="1623" spans="4:4" x14ac:dyDescent="0.35">
      <c r="D1623" s="215"/>
    </row>
    <row r="1624" spans="4:4" x14ac:dyDescent="0.35">
      <c r="D1624" s="215"/>
    </row>
    <row r="1625" spans="4:4" x14ac:dyDescent="0.35">
      <c r="D1625" s="215"/>
    </row>
    <row r="1626" spans="4:4" x14ac:dyDescent="0.35">
      <c r="D1626" s="215"/>
    </row>
    <row r="1627" spans="4:4" x14ac:dyDescent="0.35">
      <c r="D1627" s="215"/>
    </row>
    <row r="1628" spans="4:4" x14ac:dyDescent="0.35">
      <c r="D1628" s="215"/>
    </row>
    <row r="1629" spans="4:4" x14ac:dyDescent="0.35">
      <c r="D1629" s="215"/>
    </row>
    <row r="1630" spans="4:4" x14ac:dyDescent="0.35">
      <c r="D1630" s="215"/>
    </row>
    <row r="1631" spans="4:4" x14ac:dyDescent="0.35">
      <c r="D1631" s="215"/>
    </row>
    <row r="1632" spans="4:4" x14ac:dyDescent="0.35">
      <c r="D1632" s="215"/>
    </row>
    <row r="1633" spans="4:4" x14ac:dyDescent="0.35">
      <c r="D1633" s="215"/>
    </row>
    <row r="1634" spans="4:4" x14ac:dyDescent="0.35">
      <c r="D1634" s="215"/>
    </row>
    <row r="1635" spans="4:4" x14ac:dyDescent="0.35">
      <c r="D1635" s="215"/>
    </row>
    <row r="1636" spans="4:4" x14ac:dyDescent="0.35">
      <c r="D1636" s="215"/>
    </row>
    <row r="1637" spans="4:4" x14ac:dyDescent="0.35">
      <c r="D1637" s="215"/>
    </row>
    <row r="1638" spans="4:4" x14ac:dyDescent="0.35">
      <c r="D1638" s="215"/>
    </row>
    <row r="1639" spans="4:4" x14ac:dyDescent="0.35">
      <c r="D1639" s="215"/>
    </row>
    <row r="1640" spans="4:4" x14ac:dyDescent="0.35">
      <c r="D1640" s="215"/>
    </row>
    <row r="1641" spans="4:4" x14ac:dyDescent="0.35">
      <c r="D1641" s="215"/>
    </row>
    <row r="1642" spans="4:4" x14ac:dyDescent="0.35">
      <c r="D1642" s="215"/>
    </row>
    <row r="1643" spans="4:4" x14ac:dyDescent="0.35">
      <c r="D1643" s="215"/>
    </row>
    <row r="1644" spans="4:4" x14ac:dyDescent="0.35">
      <c r="D1644" s="215"/>
    </row>
    <row r="1645" spans="4:4" x14ac:dyDescent="0.35">
      <c r="D1645" s="215"/>
    </row>
    <row r="1646" spans="4:4" x14ac:dyDescent="0.35">
      <c r="D1646" s="215"/>
    </row>
    <row r="1647" spans="4:4" x14ac:dyDescent="0.35">
      <c r="D1647" s="215"/>
    </row>
    <row r="1648" spans="4:4" x14ac:dyDescent="0.35">
      <c r="D1648" s="215"/>
    </row>
    <row r="1649" spans="4:4" x14ac:dyDescent="0.35">
      <c r="D1649" s="215"/>
    </row>
    <row r="1650" spans="4:4" x14ac:dyDescent="0.35">
      <c r="D1650" s="215"/>
    </row>
    <row r="1651" spans="4:4" x14ac:dyDescent="0.35">
      <c r="D1651" s="215"/>
    </row>
    <row r="1652" spans="4:4" x14ac:dyDescent="0.35">
      <c r="D1652" s="215"/>
    </row>
    <row r="1653" spans="4:4" x14ac:dyDescent="0.35">
      <c r="D1653" s="215"/>
    </row>
    <row r="1654" spans="4:4" x14ac:dyDescent="0.35">
      <c r="D1654" s="215"/>
    </row>
    <row r="1655" spans="4:4" x14ac:dyDescent="0.35">
      <c r="D1655" s="215"/>
    </row>
    <row r="1656" spans="4:4" x14ac:dyDescent="0.35">
      <c r="D1656" s="215"/>
    </row>
    <row r="1657" spans="4:4" x14ac:dyDescent="0.35">
      <c r="D1657" s="215"/>
    </row>
    <row r="1658" spans="4:4" x14ac:dyDescent="0.35">
      <c r="D1658" s="215"/>
    </row>
    <row r="1659" spans="4:4" x14ac:dyDescent="0.35">
      <c r="D1659" s="215"/>
    </row>
    <row r="1660" spans="4:4" x14ac:dyDescent="0.35">
      <c r="D1660" s="215"/>
    </row>
    <row r="1661" spans="4:4" x14ac:dyDescent="0.35">
      <c r="D1661" s="215"/>
    </row>
    <row r="1662" spans="4:4" x14ac:dyDescent="0.35">
      <c r="D1662" s="215"/>
    </row>
    <row r="1663" spans="4:4" x14ac:dyDescent="0.35">
      <c r="D1663" s="215"/>
    </row>
    <row r="1664" spans="4:4" x14ac:dyDescent="0.35">
      <c r="D1664" s="215"/>
    </row>
    <row r="1665" spans="4:4" x14ac:dyDescent="0.35">
      <c r="D1665" s="215"/>
    </row>
    <row r="1666" spans="4:4" x14ac:dyDescent="0.35">
      <c r="D1666" s="215"/>
    </row>
    <row r="1667" spans="4:4" x14ac:dyDescent="0.35">
      <c r="D1667" s="215"/>
    </row>
    <row r="1668" spans="4:4" x14ac:dyDescent="0.35">
      <c r="D1668" s="215"/>
    </row>
    <row r="1669" spans="4:4" x14ac:dyDescent="0.35">
      <c r="D1669" s="215"/>
    </row>
    <row r="1670" spans="4:4" x14ac:dyDescent="0.35">
      <c r="D1670" s="215"/>
    </row>
    <row r="1671" spans="4:4" x14ac:dyDescent="0.35">
      <c r="D1671" s="215"/>
    </row>
    <row r="1672" spans="4:4" x14ac:dyDescent="0.35">
      <c r="D1672" s="215"/>
    </row>
    <row r="1673" spans="4:4" x14ac:dyDescent="0.35">
      <c r="D1673" s="215"/>
    </row>
    <row r="1674" spans="4:4" x14ac:dyDescent="0.35">
      <c r="D1674" s="215"/>
    </row>
    <row r="1675" spans="4:4" x14ac:dyDescent="0.35">
      <c r="D1675" s="215"/>
    </row>
    <row r="1676" spans="4:4" x14ac:dyDescent="0.35">
      <c r="D1676" s="215"/>
    </row>
    <row r="1677" spans="4:4" x14ac:dyDescent="0.35">
      <c r="D1677" s="215"/>
    </row>
    <row r="1678" spans="4:4" x14ac:dyDescent="0.35">
      <c r="D1678" s="215"/>
    </row>
    <row r="1679" spans="4:4" x14ac:dyDescent="0.35">
      <c r="D1679" s="215"/>
    </row>
    <row r="1680" spans="4:4" x14ac:dyDescent="0.35">
      <c r="D1680" s="215"/>
    </row>
    <row r="1681" spans="4:4" x14ac:dyDescent="0.35">
      <c r="D1681" s="215"/>
    </row>
    <row r="1682" spans="4:4" x14ac:dyDescent="0.35">
      <c r="D1682" s="215"/>
    </row>
    <row r="1683" spans="4:4" x14ac:dyDescent="0.35">
      <c r="D1683" s="215"/>
    </row>
    <row r="1684" spans="4:4" x14ac:dyDescent="0.35">
      <c r="D1684" s="215"/>
    </row>
    <row r="1685" spans="4:4" x14ac:dyDescent="0.35">
      <c r="D1685" s="215"/>
    </row>
    <row r="1686" spans="4:4" x14ac:dyDescent="0.35">
      <c r="D1686" s="215"/>
    </row>
    <row r="1687" spans="4:4" x14ac:dyDescent="0.35">
      <c r="D1687" s="215"/>
    </row>
    <row r="1688" spans="4:4" x14ac:dyDescent="0.35">
      <c r="D1688" s="215"/>
    </row>
    <row r="1689" spans="4:4" x14ac:dyDescent="0.35">
      <c r="D1689" s="215"/>
    </row>
    <row r="1690" spans="4:4" x14ac:dyDescent="0.35">
      <c r="D1690" s="215"/>
    </row>
    <row r="1691" spans="4:4" x14ac:dyDescent="0.35">
      <c r="D1691" s="215"/>
    </row>
    <row r="1692" spans="4:4" x14ac:dyDescent="0.35">
      <c r="D1692" s="215"/>
    </row>
    <row r="1693" spans="4:4" x14ac:dyDescent="0.35">
      <c r="D1693" s="215"/>
    </row>
    <row r="1694" spans="4:4" x14ac:dyDescent="0.35">
      <c r="D1694" s="215"/>
    </row>
    <row r="1695" spans="4:4" x14ac:dyDescent="0.35">
      <c r="D1695" s="215"/>
    </row>
    <row r="1696" spans="4:4" x14ac:dyDescent="0.35">
      <c r="D1696" s="215"/>
    </row>
    <row r="1697" spans="4:4" x14ac:dyDescent="0.35">
      <c r="D1697" s="215"/>
    </row>
    <row r="1698" spans="4:4" x14ac:dyDescent="0.35">
      <c r="D1698" s="215"/>
    </row>
    <row r="1699" spans="4:4" x14ac:dyDescent="0.35">
      <c r="D1699" s="215"/>
    </row>
    <row r="1700" spans="4:4" x14ac:dyDescent="0.35">
      <c r="D1700" s="215"/>
    </row>
    <row r="1701" spans="4:4" x14ac:dyDescent="0.35">
      <c r="D1701" s="215"/>
    </row>
    <row r="1702" spans="4:4" x14ac:dyDescent="0.35">
      <c r="D1702" s="215"/>
    </row>
    <row r="1703" spans="4:4" x14ac:dyDescent="0.35">
      <c r="D1703" s="215"/>
    </row>
    <row r="1704" spans="4:4" x14ac:dyDescent="0.35">
      <c r="D1704" s="215"/>
    </row>
    <row r="1705" spans="4:4" x14ac:dyDescent="0.35">
      <c r="D1705" s="215"/>
    </row>
    <row r="1706" spans="4:4" x14ac:dyDescent="0.35">
      <c r="D1706" s="215"/>
    </row>
    <row r="1707" spans="4:4" x14ac:dyDescent="0.35">
      <c r="D1707" s="215"/>
    </row>
    <row r="1708" spans="4:4" x14ac:dyDescent="0.35">
      <c r="D1708" s="215"/>
    </row>
    <row r="1709" spans="4:4" x14ac:dyDescent="0.35">
      <c r="D1709" s="215"/>
    </row>
    <row r="1710" spans="4:4" x14ac:dyDescent="0.35">
      <c r="D1710" s="215"/>
    </row>
    <row r="1711" spans="4:4" x14ac:dyDescent="0.35">
      <c r="D1711" s="215"/>
    </row>
    <row r="1712" spans="4:4" x14ac:dyDescent="0.35">
      <c r="D1712" s="215"/>
    </row>
    <row r="1713" spans="4:4" x14ac:dyDescent="0.35">
      <c r="D1713" s="215"/>
    </row>
    <row r="1714" spans="4:4" x14ac:dyDescent="0.35">
      <c r="D1714" s="215"/>
    </row>
    <row r="1715" spans="4:4" x14ac:dyDescent="0.35">
      <c r="D1715" s="215"/>
    </row>
    <row r="1716" spans="4:4" x14ac:dyDescent="0.35">
      <c r="D1716" s="215"/>
    </row>
    <row r="1717" spans="4:4" x14ac:dyDescent="0.35">
      <c r="D1717" s="215"/>
    </row>
    <row r="1718" spans="4:4" x14ac:dyDescent="0.35">
      <c r="D1718" s="215"/>
    </row>
    <row r="1719" spans="4:4" x14ac:dyDescent="0.35">
      <c r="D1719" s="215"/>
    </row>
    <row r="1720" spans="4:4" x14ac:dyDescent="0.35">
      <c r="D1720" s="215"/>
    </row>
    <row r="1721" spans="4:4" x14ac:dyDescent="0.35">
      <c r="D1721" s="215"/>
    </row>
    <row r="1722" spans="4:4" x14ac:dyDescent="0.35">
      <c r="D1722" s="215"/>
    </row>
    <row r="1723" spans="4:4" x14ac:dyDescent="0.35">
      <c r="D1723" s="215"/>
    </row>
    <row r="1724" spans="4:4" x14ac:dyDescent="0.35">
      <c r="D1724" s="215"/>
    </row>
    <row r="1725" spans="4:4" x14ac:dyDescent="0.35">
      <c r="D1725" s="215"/>
    </row>
    <row r="1726" spans="4:4" x14ac:dyDescent="0.35">
      <c r="D1726" s="215"/>
    </row>
    <row r="1727" spans="4:4" x14ac:dyDescent="0.35">
      <c r="D1727" s="215"/>
    </row>
    <row r="1728" spans="4:4" x14ac:dyDescent="0.35">
      <c r="D1728" s="215"/>
    </row>
    <row r="1729" spans="4:4" x14ac:dyDescent="0.35">
      <c r="D1729" s="215"/>
    </row>
    <row r="1730" spans="4:4" x14ac:dyDescent="0.35">
      <c r="D1730" s="215"/>
    </row>
    <row r="1731" spans="4:4" x14ac:dyDescent="0.35">
      <c r="D1731" s="215"/>
    </row>
    <row r="1732" spans="4:4" x14ac:dyDescent="0.35">
      <c r="D1732" s="215"/>
    </row>
    <row r="1733" spans="4:4" x14ac:dyDescent="0.35">
      <c r="D1733" s="215"/>
    </row>
    <row r="1734" spans="4:4" x14ac:dyDescent="0.35">
      <c r="D1734" s="215"/>
    </row>
    <row r="1735" spans="4:4" x14ac:dyDescent="0.35">
      <c r="D1735" s="215"/>
    </row>
    <row r="1736" spans="4:4" x14ac:dyDescent="0.35">
      <c r="D1736" s="215"/>
    </row>
    <row r="1737" spans="4:4" x14ac:dyDescent="0.35">
      <c r="D1737" s="215"/>
    </row>
    <row r="1738" spans="4:4" x14ac:dyDescent="0.35">
      <c r="D1738" s="215"/>
    </row>
    <row r="1739" spans="4:4" x14ac:dyDescent="0.35">
      <c r="D1739" s="215"/>
    </row>
    <row r="1740" spans="4:4" x14ac:dyDescent="0.35">
      <c r="D1740" s="215"/>
    </row>
    <row r="1741" spans="4:4" x14ac:dyDescent="0.35">
      <c r="D1741" s="215"/>
    </row>
    <row r="1742" spans="4:4" x14ac:dyDescent="0.35">
      <c r="D1742" s="215"/>
    </row>
    <row r="1743" spans="4:4" x14ac:dyDescent="0.35">
      <c r="D1743" s="215"/>
    </row>
    <row r="1744" spans="4:4" x14ac:dyDescent="0.35">
      <c r="D1744" s="215"/>
    </row>
    <row r="1745" spans="4:4" x14ac:dyDescent="0.35">
      <c r="D1745" s="215"/>
    </row>
    <row r="1746" spans="4:4" x14ac:dyDescent="0.35">
      <c r="D1746" s="215"/>
    </row>
    <row r="1747" spans="4:4" x14ac:dyDescent="0.35">
      <c r="D1747" s="215"/>
    </row>
    <row r="1748" spans="4:4" x14ac:dyDescent="0.35">
      <c r="D1748" s="215"/>
    </row>
    <row r="1749" spans="4:4" x14ac:dyDescent="0.35">
      <c r="D1749" s="215"/>
    </row>
    <row r="1750" spans="4:4" x14ac:dyDescent="0.35">
      <c r="D1750" s="215"/>
    </row>
    <row r="1751" spans="4:4" x14ac:dyDescent="0.35">
      <c r="D1751" s="215"/>
    </row>
    <row r="1752" spans="4:4" x14ac:dyDescent="0.35">
      <c r="D1752" s="215"/>
    </row>
    <row r="1753" spans="4:4" x14ac:dyDescent="0.35">
      <c r="D1753" s="215"/>
    </row>
    <row r="1754" spans="4:4" x14ac:dyDescent="0.35">
      <c r="D1754" s="215"/>
    </row>
    <row r="1755" spans="4:4" x14ac:dyDescent="0.35">
      <c r="D1755" s="215"/>
    </row>
    <row r="1756" spans="4:4" x14ac:dyDescent="0.35">
      <c r="D1756" s="215"/>
    </row>
    <row r="1757" spans="4:4" x14ac:dyDescent="0.35">
      <c r="D1757" s="215"/>
    </row>
    <row r="1758" spans="4:4" x14ac:dyDescent="0.35">
      <c r="D1758" s="215"/>
    </row>
    <row r="1759" spans="4:4" x14ac:dyDescent="0.35">
      <c r="D1759" s="215"/>
    </row>
    <row r="1760" spans="4:4" x14ac:dyDescent="0.35">
      <c r="D1760" s="215"/>
    </row>
    <row r="1761" spans="4:4" x14ac:dyDescent="0.35">
      <c r="D1761" s="215"/>
    </row>
    <row r="1762" spans="4:4" x14ac:dyDescent="0.35">
      <c r="D1762" s="215"/>
    </row>
    <row r="1763" spans="4:4" x14ac:dyDescent="0.35">
      <c r="D1763" s="215"/>
    </row>
    <row r="1764" spans="4:4" x14ac:dyDescent="0.35">
      <c r="D1764" s="215"/>
    </row>
    <row r="1765" spans="4:4" x14ac:dyDescent="0.35">
      <c r="D1765" s="215"/>
    </row>
    <row r="1766" spans="4:4" x14ac:dyDescent="0.35">
      <c r="D1766" s="215"/>
    </row>
    <row r="1767" spans="4:4" x14ac:dyDescent="0.35">
      <c r="D1767" s="215"/>
    </row>
    <row r="1768" spans="4:4" x14ac:dyDescent="0.35">
      <c r="D1768" s="215"/>
    </row>
    <row r="1769" spans="4:4" x14ac:dyDescent="0.35">
      <c r="D1769" s="215"/>
    </row>
    <row r="1770" spans="4:4" x14ac:dyDescent="0.35">
      <c r="D1770" s="215"/>
    </row>
    <row r="1771" spans="4:4" x14ac:dyDescent="0.35">
      <c r="D1771" s="215"/>
    </row>
    <row r="1772" spans="4:4" x14ac:dyDescent="0.35">
      <c r="D1772" s="215"/>
    </row>
    <row r="1773" spans="4:4" x14ac:dyDescent="0.35">
      <c r="D1773" s="215"/>
    </row>
    <row r="1774" spans="4:4" x14ac:dyDescent="0.35">
      <c r="D1774" s="215"/>
    </row>
    <row r="1775" spans="4:4" x14ac:dyDescent="0.35">
      <c r="D1775" s="215"/>
    </row>
    <row r="1776" spans="4:4" x14ac:dyDescent="0.35">
      <c r="D1776" s="215"/>
    </row>
    <row r="1777" spans="4:4" x14ac:dyDescent="0.35">
      <c r="D1777" s="215"/>
    </row>
    <row r="1778" spans="4:4" x14ac:dyDescent="0.35">
      <c r="D1778" s="215"/>
    </row>
    <row r="1779" spans="4:4" x14ac:dyDescent="0.35">
      <c r="D1779" s="215"/>
    </row>
    <row r="1780" spans="4:4" x14ac:dyDescent="0.35">
      <c r="D1780" s="215"/>
    </row>
    <row r="1781" spans="4:4" x14ac:dyDescent="0.35">
      <c r="D1781" s="215"/>
    </row>
    <row r="1782" spans="4:4" x14ac:dyDescent="0.35">
      <c r="D1782" s="215"/>
    </row>
    <row r="1783" spans="4:4" x14ac:dyDescent="0.35">
      <c r="D1783" s="215"/>
    </row>
    <row r="1784" spans="4:4" x14ac:dyDescent="0.35">
      <c r="D1784" s="215"/>
    </row>
    <row r="1785" spans="4:4" x14ac:dyDescent="0.35">
      <c r="D1785" s="215"/>
    </row>
    <row r="1786" spans="4:4" x14ac:dyDescent="0.35">
      <c r="D1786" s="215"/>
    </row>
    <row r="1787" spans="4:4" x14ac:dyDescent="0.35">
      <c r="D1787" s="215"/>
    </row>
    <row r="1788" spans="4:4" x14ac:dyDescent="0.35">
      <c r="D1788" s="215"/>
    </row>
    <row r="1789" spans="4:4" x14ac:dyDescent="0.35">
      <c r="D1789" s="215"/>
    </row>
    <row r="1790" spans="4:4" x14ac:dyDescent="0.35">
      <c r="D1790" s="215"/>
    </row>
    <row r="1791" spans="4:4" x14ac:dyDescent="0.35">
      <c r="D1791" s="215"/>
    </row>
    <row r="1792" spans="4:4" x14ac:dyDescent="0.35">
      <c r="D1792" s="215"/>
    </row>
    <row r="1793" spans="4:4" x14ac:dyDescent="0.35">
      <c r="D1793" s="215"/>
    </row>
    <row r="1794" spans="4:4" x14ac:dyDescent="0.35">
      <c r="D1794" s="215"/>
    </row>
    <row r="1795" spans="4:4" x14ac:dyDescent="0.35">
      <c r="D1795" s="215"/>
    </row>
    <row r="1796" spans="4:4" x14ac:dyDescent="0.35">
      <c r="D1796" s="215"/>
    </row>
    <row r="1797" spans="4:4" x14ac:dyDescent="0.35">
      <c r="D1797" s="215"/>
    </row>
    <row r="1798" spans="4:4" x14ac:dyDescent="0.35">
      <c r="D1798" s="215"/>
    </row>
    <row r="1799" spans="4:4" x14ac:dyDescent="0.35">
      <c r="D1799" s="215"/>
    </row>
    <row r="1800" spans="4:4" x14ac:dyDescent="0.35">
      <c r="D1800" s="215"/>
    </row>
    <row r="1801" spans="4:4" x14ac:dyDescent="0.35">
      <c r="D1801" s="215"/>
    </row>
    <row r="1802" spans="4:4" x14ac:dyDescent="0.35">
      <c r="D1802" s="215"/>
    </row>
    <row r="1803" spans="4:4" x14ac:dyDescent="0.35">
      <c r="D1803" s="215"/>
    </row>
    <row r="1804" spans="4:4" x14ac:dyDescent="0.35">
      <c r="D1804" s="215"/>
    </row>
    <row r="1805" spans="4:4" x14ac:dyDescent="0.35">
      <c r="D1805" s="215"/>
    </row>
    <row r="1806" spans="4:4" x14ac:dyDescent="0.35">
      <c r="D1806" s="215"/>
    </row>
    <row r="1807" spans="4:4" x14ac:dyDescent="0.35">
      <c r="D1807" s="215"/>
    </row>
    <row r="1808" spans="4:4" x14ac:dyDescent="0.35">
      <c r="D1808" s="215"/>
    </row>
    <row r="1809" spans="4:4" x14ac:dyDescent="0.35">
      <c r="D1809" s="215"/>
    </row>
    <row r="1810" spans="4:4" x14ac:dyDescent="0.35">
      <c r="D1810" s="215"/>
    </row>
    <row r="1811" spans="4:4" x14ac:dyDescent="0.35">
      <c r="D1811" s="215"/>
    </row>
    <row r="1812" spans="4:4" x14ac:dyDescent="0.35">
      <c r="D1812" s="215"/>
    </row>
    <row r="1813" spans="4:4" x14ac:dyDescent="0.35">
      <c r="D1813" s="215"/>
    </row>
    <row r="1814" spans="4:4" x14ac:dyDescent="0.35">
      <c r="D1814" s="215"/>
    </row>
    <row r="1815" spans="4:4" x14ac:dyDescent="0.35">
      <c r="D1815" s="215"/>
    </row>
    <row r="1816" spans="4:4" x14ac:dyDescent="0.35">
      <c r="D1816" s="215"/>
    </row>
    <row r="1817" spans="4:4" x14ac:dyDescent="0.35">
      <c r="D1817" s="215"/>
    </row>
    <row r="1818" spans="4:4" x14ac:dyDescent="0.35">
      <c r="D1818" s="215"/>
    </row>
    <row r="1819" spans="4:4" x14ac:dyDescent="0.35">
      <c r="D1819" s="215"/>
    </row>
    <row r="1820" spans="4:4" x14ac:dyDescent="0.35">
      <c r="D1820" s="215"/>
    </row>
    <row r="1821" spans="4:4" x14ac:dyDescent="0.35">
      <c r="D1821" s="215"/>
    </row>
    <row r="1822" spans="4:4" x14ac:dyDescent="0.35">
      <c r="D1822" s="215"/>
    </row>
    <row r="1823" spans="4:4" x14ac:dyDescent="0.35">
      <c r="D1823" s="215"/>
    </row>
    <row r="1824" spans="4:4" x14ac:dyDescent="0.35">
      <c r="D1824" s="215"/>
    </row>
    <row r="1825" spans="4:4" x14ac:dyDescent="0.35">
      <c r="D1825" s="215"/>
    </row>
    <row r="1826" spans="4:4" x14ac:dyDescent="0.35">
      <c r="D1826" s="215"/>
    </row>
    <row r="1827" spans="4:4" x14ac:dyDescent="0.35">
      <c r="D1827" s="215"/>
    </row>
    <row r="1828" spans="4:4" x14ac:dyDescent="0.35">
      <c r="D1828" s="215"/>
    </row>
    <row r="1829" spans="4:4" x14ac:dyDescent="0.35">
      <c r="D1829" s="215"/>
    </row>
    <row r="1830" spans="4:4" x14ac:dyDescent="0.35">
      <c r="D1830" s="215"/>
    </row>
    <row r="1831" spans="4:4" x14ac:dyDescent="0.35">
      <c r="D1831" s="215"/>
    </row>
    <row r="1832" spans="4:4" x14ac:dyDescent="0.35">
      <c r="D1832" s="215"/>
    </row>
    <row r="1833" spans="4:4" x14ac:dyDescent="0.35">
      <c r="D1833" s="215"/>
    </row>
    <row r="1834" spans="4:4" x14ac:dyDescent="0.35">
      <c r="D1834" s="215"/>
    </row>
    <row r="1835" spans="4:4" x14ac:dyDescent="0.35">
      <c r="D1835" s="215"/>
    </row>
    <row r="1836" spans="4:4" x14ac:dyDescent="0.35">
      <c r="D1836" s="215"/>
    </row>
    <row r="1837" spans="4:4" x14ac:dyDescent="0.35">
      <c r="D1837" s="215"/>
    </row>
    <row r="1838" spans="4:4" x14ac:dyDescent="0.35">
      <c r="D1838" s="215"/>
    </row>
    <row r="1839" spans="4:4" x14ac:dyDescent="0.35">
      <c r="D1839" s="215"/>
    </row>
    <row r="1840" spans="4:4" x14ac:dyDescent="0.35">
      <c r="D1840" s="215"/>
    </row>
    <row r="1841" spans="4:4" x14ac:dyDescent="0.35">
      <c r="D1841" s="215"/>
    </row>
    <row r="1842" spans="4:4" x14ac:dyDescent="0.35">
      <c r="D1842" s="215"/>
    </row>
    <row r="1843" spans="4:4" x14ac:dyDescent="0.35">
      <c r="D1843" s="215"/>
    </row>
    <row r="1844" spans="4:4" x14ac:dyDescent="0.35">
      <c r="D1844" s="215"/>
    </row>
    <row r="1845" spans="4:4" x14ac:dyDescent="0.35">
      <c r="D1845" s="215"/>
    </row>
    <row r="1846" spans="4:4" x14ac:dyDescent="0.35">
      <c r="D1846" s="215"/>
    </row>
    <row r="1847" spans="4:4" x14ac:dyDescent="0.35">
      <c r="D1847" s="215"/>
    </row>
    <row r="1848" spans="4:4" x14ac:dyDescent="0.35">
      <c r="D1848" s="215"/>
    </row>
    <row r="1849" spans="4:4" x14ac:dyDescent="0.35">
      <c r="D1849" s="215"/>
    </row>
    <row r="1850" spans="4:4" x14ac:dyDescent="0.35">
      <c r="D1850" s="215"/>
    </row>
    <row r="1851" spans="4:4" x14ac:dyDescent="0.35">
      <c r="D1851" s="215"/>
    </row>
    <row r="1852" spans="4:4" x14ac:dyDescent="0.35">
      <c r="D1852" s="215"/>
    </row>
    <row r="1853" spans="4:4" x14ac:dyDescent="0.35">
      <c r="D1853" s="215"/>
    </row>
    <row r="1854" spans="4:4" x14ac:dyDescent="0.35">
      <c r="D1854" s="215"/>
    </row>
    <row r="1855" spans="4:4" x14ac:dyDescent="0.35">
      <c r="D1855" s="215"/>
    </row>
    <row r="1856" spans="4:4" x14ac:dyDescent="0.35">
      <c r="D1856" s="215"/>
    </row>
    <row r="1857" spans="4:4" x14ac:dyDescent="0.35">
      <c r="D1857" s="215"/>
    </row>
    <row r="1858" spans="4:4" x14ac:dyDescent="0.35">
      <c r="D1858" s="215"/>
    </row>
    <row r="1859" spans="4:4" x14ac:dyDescent="0.35">
      <c r="D1859" s="215"/>
    </row>
    <row r="1860" spans="4:4" x14ac:dyDescent="0.35">
      <c r="D1860" s="215"/>
    </row>
    <row r="1861" spans="4:4" x14ac:dyDescent="0.35">
      <c r="D1861" s="215"/>
    </row>
    <row r="1862" spans="4:4" x14ac:dyDescent="0.35">
      <c r="D1862" s="215"/>
    </row>
    <row r="1863" spans="4:4" x14ac:dyDescent="0.35">
      <c r="D1863" s="215"/>
    </row>
    <row r="1864" spans="4:4" x14ac:dyDescent="0.35">
      <c r="D1864" s="215"/>
    </row>
    <row r="1865" spans="4:4" x14ac:dyDescent="0.35">
      <c r="D1865" s="215"/>
    </row>
    <row r="1866" spans="4:4" x14ac:dyDescent="0.35">
      <c r="D1866" s="215"/>
    </row>
    <row r="1867" spans="4:4" x14ac:dyDescent="0.35">
      <c r="D1867" s="215"/>
    </row>
    <row r="1868" spans="4:4" x14ac:dyDescent="0.35">
      <c r="D1868" s="215"/>
    </row>
    <row r="1869" spans="4:4" x14ac:dyDescent="0.35">
      <c r="D1869" s="215"/>
    </row>
    <row r="1870" spans="4:4" x14ac:dyDescent="0.35">
      <c r="D1870" s="215"/>
    </row>
    <row r="1871" spans="4:4" x14ac:dyDescent="0.35">
      <c r="D1871" s="215"/>
    </row>
    <row r="1872" spans="4:4" x14ac:dyDescent="0.35">
      <c r="D1872" s="215"/>
    </row>
    <row r="1873" spans="4:4" x14ac:dyDescent="0.35">
      <c r="D1873" s="215"/>
    </row>
    <row r="1874" spans="4:4" x14ac:dyDescent="0.35">
      <c r="D1874" s="215"/>
    </row>
    <row r="1875" spans="4:4" x14ac:dyDescent="0.35">
      <c r="D1875" s="215"/>
    </row>
    <row r="1876" spans="4:4" x14ac:dyDescent="0.35">
      <c r="D1876" s="215"/>
    </row>
    <row r="1877" spans="4:4" x14ac:dyDescent="0.35">
      <c r="D1877" s="215"/>
    </row>
    <row r="1878" spans="4:4" x14ac:dyDescent="0.35">
      <c r="D1878" s="215"/>
    </row>
    <row r="1879" spans="4:4" x14ac:dyDescent="0.35">
      <c r="D1879" s="215"/>
    </row>
    <row r="1880" spans="4:4" x14ac:dyDescent="0.35">
      <c r="D1880" s="215"/>
    </row>
    <row r="1881" spans="4:4" x14ac:dyDescent="0.35">
      <c r="D1881" s="215"/>
    </row>
    <row r="1882" spans="4:4" x14ac:dyDescent="0.35">
      <c r="D1882" s="215"/>
    </row>
    <row r="1883" spans="4:4" x14ac:dyDescent="0.35">
      <c r="D1883" s="215"/>
    </row>
    <row r="1884" spans="4:4" x14ac:dyDescent="0.35">
      <c r="D1884" s="215"/>
    </row>
    <row r="1885" spans="4:4" x14ac:dyDescent="0.35">
      <c r="D1885" s="215"/>
    </row>
    <row r="1886" spans="4:4" x14ac:dyDescent="0.35">
      <c r="D1886" s="215"/>
    </row>
    <row r="1887" spans="4:4" x14ac:dyDescent="0.35">
      <c r="D1887" s="215"/>
    </row>
    <row r="1888" spans="4:4" x14ac:dyDescent="0.35">
      <c r="D1888" s="215"/>
    </row>
    <row r="1889" spans="4:4" x14ac:dyDescent="0.35">
      <c r="D1889" s="215"/>
    </row>
    <row r="1890" spans="4:4" x14ac:dyDescent="0.35">
      <c r="D1890" s="215"/>
    </row>
    <row r="1891" spans="4:4" x14ac:dyDescent="0.35">
      <c r="D1891" s="215"/>
    </row>
    <row r="1892" spans="4:4" x14ac:dyDescent="0.35">
      <c r="D1892" s="215"/>
    </row>
    <row r="1893" spans="4:4" x14ac:dyDescent="0.35">
      <c r="D1893" s="215"/>
    </row>
    <row r="1894" spans="4:4" x14ac:dyDescent="0.35">
      <c r="D1894" s="215"/>
    </row>
    <row r="1895" spans="4:4" x14ac:dyDescent="0.35">
      <c r="D1895" s="215"/>
    </row>
    <row r="1896" spans="4:4" x14ac:dyDescent="0.35">
      <c r="D1896" s="215"/>
    </row>
    <row r="1897" spans="4:4" x14ac:dyDescent="0.35">
      <c r="D1897" s="215"/>
    </row>
    <row r="1898" spans="4:4" x14ac:dyDescent="0.35">
      <c r="D1898" s="215"/>
    </row>
    <row r="1899" spans="4:4" x14ac:dyDescent="0.35">
      <c r="D1899" s="215"/>
    </row>
    <row r="1900" spans="4:4" x14ac:dyDescent="0.35">
      <c r="D1900" s="215"/>
    </row>
    <row r="1901" spans="4:4" x14ac:dyDescent="0.35">
      <c r="D1901" s="215"/>
    </row>
    <row r="1902" spans="4:4" x14ac:dyDescent="0.35">
      <c r="D1902" s="215"/>
    </row>
    <row r="1903" spans="4:4" x14ac:dyDescent="0.35">
      <c r="D1903" s="215"/>
    </row>
    <row r="1904" spans="4:4" x14ac:dyDescent="0.35">
      <c r="D1904" s="215"/>
    </row>
    <row r="1905" spans="4:4" x14ac:dyDescent="0.35">
      <c r="D1905" s="215"/>
    </row>
    <row r="1906" spans="4:4" x14ac:dyDescent="0.35">
      <c r="D1906" s="215"/>
    </row>
    <row r="1907" spans="4:4" x14ac:dyDescent="0.35">
      <c r="D1907" s="215"/>
    </row>
    <row r="1908" spans="4:4" x14ac:dyDescent="0.35">
      <c r="D1908" s="215"/>
    </row>
    <row r="1909" spans="4:4" x14ac:dyDescent="0.35">
      <c r="D1909" s="215"/>
    </row>
    <row r="1910" spans="4:4" x14ac:dyDescent="0.35">
      <c r="D1910" s="215"/>
    </row>
    <row r="1911" spans="4:4" x14ac:dyDescent="0.35">
      <c r="D1911" s="215"/>
    </row>
    <row r="1912" spans="4:4" x14ac:dyDescent="0.35">
      <c r="D1912" s="215"/>
    </row>
    <row r="1913" spans="4:4" x14ac:dyDescent="0.35">
      <c r="D1913" s="215"/>
    </row>
    <row r="1914" spans="4:4" x14ac:dyDescent="0.35">
      <c r="D1914" s="215"/>
    </row>
    <row r="1915" spans="4:4" x14ac:dyDescent="0.35">
      <c r="D1915" s="215"/>
    </row>
    <row r="1916" spans="4:4" x14ac:dyDescent="0.35">
      <c r="D1916" s="215"/>
    </row>
    <row r="1917" spans="4:4" x14ac:dyDescent="0.35">
      <c r="D1917" s="215"/>
    </row>
    <row r="1918" spans="4:4" x14ac:dyDescent="0.35">
      <c r="D1918" s="215"/>
    </row>
    <row r="1919" spans="4:4" x14ac:dyDescent="0.35">
      <c r="D1919" s="215"/>
    </row>
    <row r="1920" spans="4:4" x14ac:dyDescent="0.35">
      <c r="D1920" s="215"/>
    </row>
    <row r="1921" spans="4:4" x14ac:dyDescent="0.35">
      <c r="D1921" s="215"/>
    </row>
    <row r="1922" spans="4:4" x14ac:dyDescent="0.35">
      <c r="D1922" s="215"/>
    </row>
    <row r="1923" spans="4:4" x14ac:dyDescent="0.35">
      <c r="D1923" s="215"/>
    </row>
    <row r="1924" spans="4:4" x14ac:dyDescent="0.35">
      <c r="D1924" s="215"/>
    </row>
    <row r="1925" spans="4:4" x14ac:dyDescent="0.35">
      <c r="D1925" s="215"/>
    </row>
    <row r="1926" spans="4:4" x14ac:dyDescent="0.35">
      <c r="D1926" s="215"/>
    </row>
    <row r="1927" spans="4:4" x14ac:dyDescent="0.35">
      <c r="D1927" s="215"/>
    </row>
    <row r="1928" spans="4:4" x14ac:dyDescent="0.35">
      <c r="D1928" s="215"/>
    </row>
    <row r="1929" spans="4:4" x14ac:dyDescent="0.35">
      <c r="D1929" s="215"/>
    </row>
    <row r="1930" spans="4:4" x14ac:dyDescent="0.35">
      <c r="D1930" s="215"/>
    </row>
    <row r="1931" spans="4:4" x14ac:dyDescent="0.35">
      <c r="D1931" s="215"/>
    </row>
    <row r="1932" spans="4:4" x14ac:dyDescent="0.35">
      <c r="D1932" s="215"/>
    </row>
    <row r="1933" spans="4:4" x14ac:dyDescent="0.35">
      <c r="D1933" s="215"/>
    </row>
    <row r="1934" spans="4:4" x14ac:dyDescent="0.35">
      <c r="D1934" s="215"/>
    </row>
    <row r="1935" spans="4:4" x14ac:dyDescent="0.35">
      <c r="D1935" s="215"/>
    </row>
    <row r="1936" spans="4:4" x14ac:dyDescent="0.35">
      <c r="D1936" s="215"/>
    </row>
    <row r="1937" spans="4:4" x14ac:dyDescent="0.35">
      <c r="D1937" s="215"/>
    </row>
    <row r="1938" spans="4:4" x14ac:dyDescent="0.35">
      <c r="D1938" s="215"/>
    </row>
    <row r="1939" spans="4:4" x14ac:dyDescent="0.35">
      <c r="D1939" s="215"/>
    </row>
    <row r="1940" spans="4:4" x14ac:dyDescent="0.35">
      <c r="D1940" s="215"/>
    </row>
    <row r="1941" spans="4:4" x14ac:dyDescent="0.35">
      <c r="D1941" s="215"/>
    </row>
    <row r="1942" spans="4:4" x14ac:dyDescent="0.35">
      <c r="D1942" s="215"/>
    </row>
    <row r="1943" spans="4:4" x14ac:dyDescent="0.35">
      <c r="D1943" s="215"/>
    </row>
    <row r="1944" spans="4:4" x14ac:dyDescent="0.35">
      <c r="D1944" s="215"/>
    </row>
    <row r="1945" spans="4:4" x14ac:dyDescent="0.35">
      <c r="D1945" s="215"/>
    </row>
    <row r="1946" spans="4:4" x14ac:dyDescent="0.35">
      <c r="D1946" s="215"/>
    </row>
    <row r="1947" spans="4:4" x14ac:dyDescent="0.35">
      <c r="D1947" s="215"/>
    </row>
    <row r="1948" spans="4:4" x14ac:dyDescent="0.35">
      <c r="D1948" s="215"/>
    </row>
    <row r="1949" spans="4:4" x14ac:dyDescent="0.35">
      <c r="D1949" s="215"/>
    </row>
    <row r="1950" spans="4:4" x14ac:dyDescent="0.35">
      <c r="D1950" s="215"/>
    </row>
    <row r="1951" spans="4:4" x14ac:dyDescent="0.35">
      <c r="D1951" s="215"/>
    </row>
    <row r="1952" spans="4:4" x14ac:dyDescent="0.35">
      <c r="D1952" s="215"/>
    </row>
    <row r="1953" spans="4:4" x14ac:dyDescent="0.35">
      <c r="D1953" s="215"/>
    </row>
    <row r="1954" spans="4:4" x14ac:dyDescent="0.35">
      <c r="D1954" s="215"/>
    </row>
    <row r="1955" spans="4:4" x14ac:dyDescent="0.35">
      <c r="D1955" s="215"/>
    </row>
    <row r="1956" spans="4:4" x14ac:dyDescent="0.35">
      <c r="D1956" s="215"/>
    </row>
    <row r="1957" spans="4:4" x14ac:dyDescent="0.35">
      <c r="D1957" s="215"/>
    </row>
    <row r="1958" spans="4:4" x14ac:dyDescent="0.35">
      <c r="D1958" s="215"/>
    </row>
    <row r="1959" spans="4:4" x14ac:dyDescent="0.35">
      <c r="D1959" s="215"/>
    </row>
    <row r="1960" spans="4:4" x14ac:dyDescent="0.35">
      <c r="D1960" s="215"/>
    </row>
    <row r="1961" spans="4:4" x14ac:dyDescent="0.35">
      <c r="D1961" s="215"/>
    </row>
    <row r="1962" spans="4:4" x14ac:dyDescent="0.35">
      <c r="D1962" s="215"/>
    </row>
    <row r="1963" spans="4:4" x14ac:dyDescent="0.35">
      <c r="D1963" s="215"/>
    </row>
    <row r="1964" spans="4:4" x14ac:dyDescent="0.35">
      <c r="D1964" s="215"/>
    </row>
    <row r="1965" spans="4:4" x14ac:dyDescent="0.35">
      <c r="D1965" s="215"/>
    </row>
    <row r="1966" spans="4:4" x14ac:dyDescent="0.35">
      <c r="D1966" s="215"/>
    </row>
    <row r="1967" spans="4:4" x14ac:dyDescent="0.35">
      <c r="D1967" s="215"/>
    </row>
    <row r="1968" spans="4:4" x14ac:dyDescent="0.35">
      <c r="D1968" s="215"/>
    </row>
    <row r="1969" spans="4:4" x14ac:dyDescent="0.35">
      <c r="D1969" s="215"/>
    </row>
    <row r="1970" spans="4:4" x14ac:dyDescent="0.35">
      <c r="D1970" s="215"/>
    </row>
    <row r="1971" spans="4:4" x14ac:dyDescent="0.35">
      <c r="D1971" s="215"/>
    </row>
    <row r="1972" spans="4:4" x14ac:dyDescent="0.35">
      <c r="D1972" s="215"/>
    </row>
    <row r="1973" spans="4:4" x14ac:dyDescent="0.35">
      <c r="D1973" s="215"/>
    </row>
    <row r="1974" spans="4:4" x14ac:dyDescent="0.35">
      <c r="D1974" s="215"/>
    </row>
    <row r="1975" spans="4:4" x14ac:dyDescent="0.35">
      <c r="D1975" s="215"/>
    </row>
    <row r="1976" spans="4:4" x14ac:dyDescent="0.35">
      <c r="D1976" s="215"/>
    </row>
    <row r="1977" spans="4:4" x14ac:dyDescent="0.35">
      <c r="D1977" s="215"/>
    </row>
    <row r="1978" spans="4:4" x14ac:dyDescent="0.35">
      <c r="D1978" s="215"/>
    </row>
    <row r="1979" spans="4:4" x14ac:dyDescent="0.35">
      <c r="D1979" s="215"/>
    </row>
    <row r="1980" spans="4:4" x14ac:dyDescent="0.35">
      <c r="D1980" s="215"/>
    </row>
    <row r="1981" spans="4:4" x14ac:dyDescent="0.35">
      <c r="D1981" s="215"/>
    </row>
    <row r="1982" spans="4:4" x14ac:dyDescent="0.35">
      <c r="D1982" s="215"/>
    </row>
    <row r="1983" spans="4:4" x14ac:dyDescent="0.35">
      <c r="D1983" s="215"/>
    </row>
    <row r="1984" spans="4:4" x14ac:dyDescent="0.35">
      <c r="D1984" s="215"/>
    </row>
    <row r="1985" spans="4:4" x14ac:dyDescent="0.35">
      <c r="D1985" s="215"/>
    </row>
    <row r="1986" spans="4:4" x14ac:dyDescent="0.35">
      <c r="D1986" s="215"/>
    </row>
    <row r="1987" spans="4:4" x14ac:dyDescent="0.35">
      <c r="D1987" s="215"/>
    </row>
    <row r="1988" spans="4:4" x14ac:dyDescent="0.35">
      <c r="D1988" s="215"/>
    </row>
    <row r="1989" spans="4:4" x14ac:dyDescent="0.35">
      <c r="D1989" s="215"/>
    </row>
    <row r="1990" spans="4:4" x14ac:dyDescent="0.35">
      <c r="D1990" s="215"/>
    </row>
    <row r="1991" spans="4:4" x14ac:dyDescent="0.35">
      <c r="D1991" s="215"/>
    </row>
    <row r="1992" spans="4:4" x14ac:dyDescent="0.35">
      <c r="D1992" s="215"/>
    </row>
    <row r="1993" spans="4:4" x14ac:dyDescent="0.35">
      <c r="D1993" s="215"/>
    </row>
    <row r="1994" spans="4:4" x14ac:dyDescent="0.35">
      <c r="D1994" s="215"/>
    </row>
    <row r="1995" spans="4:4" x14ac:dyDescent="0.35">
      <c r="D1995" s="215"/>
    </row>
    <row r="1996" spans="4:4" x14ac:dyDescent="0.35">
      <c r="D1996" s="215"/>
    </row>
    <row r="1997" spans="4:4" x14ac:dyDescent="0.35">
      <c r="D1997" s="215"/>
    </row>
    <row r="1998" spans="4:4" x14ac:dyDescent="0.35">
      <c r="D1998" s="215"/>
    </row>
    <row r="1999" spans="4:4" x14ac:dyDescent="0.35">
      <c r="D1999" s="215"/>
    </row>
    <row r="2000" spans="4:4" x14ac:dyDescent="0.35">
      <c r="D2000" s="215"/>
    </row>
    <row r="2001" spans="4:4" x14ac:dyDescent="0.35">
      <c r="D2001" s="215"/>
    </row>
    <row r="2002" spans="4:4" x14ac:dyDescent="0.35">
      <c r="D2002" s="215"/>
    </row>
    <row r="2003" spans="4:4" x14ac:dyDescent="0.35">
      <c r="D2003" s="215"/>
    </row>
    <row r="2004" spans="4:4" x14ac:dyDescent="0.35">
      <c r="D2004" s="215"/>
    </row>
    <row r="2005" spans="4:4" x14ac:dyDescent="0.35">
      <c r="D2005" s="215"/>
    </row>
    <row r="2006" spans="4:4" x14ac:dyDescent="0.35">
      <c r="D2006" s="215"/>
    </row>
    <row r="2007" spans="4:4" x14ac:dyDescent="0.35">
      <c r="D2007" s="215"/>
    </row>
    <row r="2008" spans="4:4" x14ac:dyDescent="0.35">
      <c r="D2008" s="215"/>
    </row>
    <row r="2009" spans="4:4" x14ac:dyDescent="0.35">
      <c r="D2009" s="215"/>
    </row>
    <row r="2010" spans="4:4" x14ac:dyDescent="0.35">
      <c r="D2010" s="215"/>
    </row>
    <row r="2011" spans="4:4" x14ac:dyDescent="0.35">
      <c r="D2011" s="215"/>
    </row>
    <row r="2012" spans="4:4" x14ac:dyDescent="0.35">
      <c r="D2012" s="215"/>
    </row>
    <row r="2013" spans="4:4" x14ac:dyDescent="0.35">
      <c r="D2013" s="215"/>
    </row>
    <row r="2014" spans="4:4" x14ac:dyDescent="0.35">
      <c r="D2014" s="215"/>
    </row>
    <row r="2015" spans="4:4" x14ac:dyDescent="0.35">
      <c r="D2015" s="215"/>
    </row>
    <row r="2016" spans="4:4" x14ac:dyDescent="0.35">
      <c r="D2016" s="215"/>
    </row>
    <row r="2017" spans="4:4" x14ac:dyDescent="0.35">
      <c r="D2017" s="215"/>
    </row>
    <row r="2018" spans="4:4" x14ac:dyDescent="0.35">
      <c r="D2018" s="215"/>
    </row>
    <row r="2019" spans="4:4" x14ac:dyDescent="0.35">
      <c r="D2019" s="215"/>
    </row>
    <row r="2020" spans="4:4" x14ac:dyDescent="0.35">
      <c r="D2020" s="215"/>
    </row>
    <row r="2021" spans="4:4" x14ac:dyDescent="0.35">
      <c r="D2021" s="215"/>
    </row>
    <row r="2022" spans="4:4" x14ac:dyDescent="0.35">
      <c r="D2022" s="215"/>
    </row>
    <row r="2023" spans="4:4" x14ac:dyDescent="0.35">
      <c r="D2023" s="215"/>
    </row>
    <row r="2024" spans="4:4" x14ac:dyDescent="0.35">
      <c r="D2024" s="215"/>
    </row>
    <row r="2025" spans="4:4" x14ac:dyDescent="0.35">
      <c r="D2025" s="215"/>
    </row>
    <row r="2026" spans="4:4" x14ac:dyDescent="0.35">
      <c r="D2026" s="215"/>
    </row>
    <row r="2027" spans="4:4" x14ac:dyDescent="0.35">
      <c r="D2027" s="215"/>
    </row>
    <row r="2028" spans="4:4" x14ac:dyDescent="0.35">
      <c r="D2028" s="215"/>
    </row>
    <row r="2029" spans="4:4" x14ac:dyDescent="0.35">
      <c r="D2029" s="215"/>
    </row>
    <row r="2030" spans="4:4" x14ac:dyDescent="0.35">
      <c r="D2030" s="215"/>
    </row>
    <row r="2031" spans="4:4" x14ac:dyDescent="0.35">
      <c r="D2031" s="215"/>
    </row>
    <row r="2032" spans="4:4" x14ac:dyDescent="0.35">
      <c r="D2032" s="215"/>
    </row>
    <row r="2033" spans="4:4" x14ac:dyDescent="0.35">
      <c r="D2033" s="215"/>
    </row>
    <row r="2034" spans="4:4" x14ac:dyDescent="0.35">
      <c r="D2034" s="215"/>
    </row>
    <row r="2035" spans="4:4" x14ac:dyDescent="0.35">
      <c r="D2035" s="215"/>
    </row>
    <row r="2036" spans="4:4" x14ac:dyDescent="0.35">
      <c r="D2036" s="215"/>
    </row>
    <row r="2037" spans="4:4" x14ac:dyDescent="0.35">
      <c r="D2037" s="215"/>
    </row>
    <row r="2038" spans="4:4" x14ac:dyDescent="0.35">
      <c r="D2038" s="215"/>
    </row>
    <row r="2039" spans="4:4" x14ac:dyDescent="0.35">
      <c r="D2039" s="215"/>
    </row>
    <row r="2040" spans="4:4" x14ac:dyDescent="0.35">
      <c r="D2040" s="215"/>
    </row>
    <row r="2041" spans="4:4" x14ac:dyDescent="0.35">
      <c r="D2041" s="215"/>
    </row>
    <row r="2042" spans="4:4" x14ac:dyDescent="0.35">
      <c r="D2042" s="215"/>
    </row>
    <row r="2043" spans="4:4" x14ac:dyDescent="0.35">
      <c r="D2043" s="215"/>
    </row>
    <row r="2044" spans="4:4" x14ac:dyDescent="0.35">
      <c r="D2044" s="215"/>
    </row>
    <row r="2045" spans="4:4" x14ac:dyDescent="0.35">
      <c r="D2045" s="215"/>
    </row>
    <row r="2046" spans="4:4" x14ac:dyDescent="0.35">
      <c r="D2046" s="215"/>
    </row>
    <row r="2047" spans="4:4" x14ac:dyDescent="0.35">
      <c r="D2047" s="215"/>
    </row>
    <row r="2048" spans="4:4" x14ac:dyDescent="0.35">
      <c r="D2048" s="215"/>
    </row>
    <row r="2049" spans="4:4" x14ac:dyDescent="0.35">
      <c r="D2049" s="215"/>
    </row>
    <row r="2050" spans="4:4" x14ac:dyDescent="0.35">
      <c r="D2050" s="215"/>
    </row>
    <row r="2051" spans="4:4" x14ac:dyDescent="0.35">
      <c r="D2051" s="215"/>
    </row>
    <row r="2052" spans="4:4" x14ac:dyDescent="0.35">
      <c r="D2052" s="215"/>
    </row>
    <row r="2053" spans="4:4" x14ac:dyDescent="0.35">
      <c r="D2053" s="215"/>
    </row>
    <row r="2054" spans="4:4" x14ac:dyDescent="0.35">
      <c r="D2054" s="215"/>
    </row>
    <row r="2055" spans="4:4" x14ac:dyDescent="0.35">
      <c r="D2055" s="215"/>
    </row>
    <row r="2056" spans="4:4" x14ac:dyDescent="0.35">
      <c r="D2056" s="215"/>
    </row>
    <row r="2057" spans="4:4" x14ac:dyDescent="0.35">
      <c r="D2057" s="215"/>
    </row>
    <row r="2058" spans="4:4" x14ac:dyDescent="0.35">
      <c r="D2058" s="215"/>
    </row>
    <row r="2059" spans="4:4" x14ac:dyDescent="0.35">
      <c r="D2059" s="215"/>
    </row>
    <row r="2060" spans="4:4" x14ac:dyDescent="0.35">
      <c r="D2060" s="215"/>
    </row>
    <row r="2061" spans="4:4" x14ac:dyDescent="0.35">
      <c r="D2061" s="215"/>
    </row>
    <row r="2062" spans="4:4" x14ac:dyDescent="0.35">
      <c r="D2062" s="215"/>
    </row>
    <row r="2063" spans="4:4" x14ac:dyDescent="0.35">
      <c r="D2063" s="215"/>
    </row>
    <row r="2064" spans="4:4" x14ac:dyDescent="0.35">
      <c r="D2064" s="215"/>
    </row>
    <row r="2065" spans="4:4" x14ac:dyDescent="0.35">
      <c r="D2065" s="215"/>
    </row>
    <row r="2066" spans="4:4" x14ac:dyDescent="0.35">
      <c r="D2066" s="215"/>
    </row>
    <row r="2067" spans="4:4" x14ac:dyDescent="0.35">
      <c r="D2067" s="215"/>
    </row>
    <row r="2068" spans="4:4" x14ac:dyDescent="0.35">
      <c r="D2068" s="215"/>
    </row>
    <row r="2069" spans="4:4" x14ac:dyDescent="0.35">
      <c r="D2069" s="215"/>
    </row>
    <row r="2070" spans="4:4" x14ac:dyDescent="0.35">
      <c r="D2070" s="215"/>
    </row>
    <row r="2071" spans="4:4" x14ac:dyDescent="0.35">
      <c r="D2071" s="215"/>
    </row>
    <row r="2072" spans="4:4" x14ac:dyDescent="0.35">
      <c r="D2072" s="215"/>
    </row>
    <row r="2073" spans="4:4" x14ac:dyDescent="0.35">
      <c r="D2073" s="215"/>
    </row>
    <row r="2074" spans="4:4" x14ac:dyDescent="0.35">
      <c r="D2074" s="215"/>
    </row>
    <row r="2075" spans="4:4" x14ac:dyDescent="0.35">
      <c r="D2075" s="215"/>
    </row>
    <row r="2076" spans="4:4" x14ac:dyDescent="0.35">
      <c r="D2076" s="215"/>
    </row>
    <row r="2077" spans="4:4" x14ac:dyDescent="0.35">
      <c r="D2077" s="215"/>
    </row>
    <row r="2078" spans="4:4" x14ac:dyDescent="0.35">
      <c r="D2078" s="215"/>
    </row>
    <row r="2079" spans="4:4" x14ac:dyDescent="0.35">
      <c r="D2079" s="215"/>
    </row>
    <row r="2080" spans="4:4" x14ac:dyDescent="0.35">
      <c r="D2080" s="215"/>
    </row>
    <row r="2081" spans="4:4" x14ac:dyDescent="0.35">
      <c r="D2081" s="215"/>
    </row>
    <row r="2082" spans="4:4" x14ac:dyDescent="0.35">
      <c r="D2082" s="215"/>
    </row>
    <row r="2083" spans="4:4" x14ac:dyDescent="0.35">
      <c r="D2083" s="215"/>
    </row>
    <row r="2084" spans="4:4" x14ac:dyDescent="0.35">
      <c r="D2084" s="215"/>
    </row>
    <row r="2085" spans="4:4" x14ac:dyDescent="0.35">
      <c r="D2085" s="215"/>
    </row>
    <row r="2086" spans="4:4" x14ac:dyDescent="0.35">
      <c r="D2086" s="215"/>
    </row>
    <row r="2087" spans="4:4" x14ac:dyDescent="0.35">
      <c r="D2087" s="215"/>
    </row>
    <row r="2088" spans="4:4" x14ac:dyDescent="0.35">
      <c r="D2088" s="215"/>
    </row>
    <row r="2089" spans="4:4" x14ac:dyDescent="0.35">
      <c r="D2089" s="215"/>
    </row>
    <row r="2090" spans="4:4" x14ac:dyDescent="0.35">
      <c r="D2090" s="215"/>
    </row>
    <row r="2091" spans="4:4" x14ac:dyDescent="0.35">
      <c r="D2091" s="215"/>
    </row>
    <row r="2092" spans="4:4" x14ac:dyDescent="0.35">
      <c r="D2092" s="215"/>
    </row>
    <row r="2093" spans="4:4" x14ac:dyDescent="0.35">
      <c r="D2093" s="215"/>
    </row>
    <row r="2094" spans="4:4" x14ac:dyDescent="0.35">
      <c r="D2094" s="215"/>
    </row>
    <row r="2095" spans="4:4" x14ac:dyDescent="0.35">
      <c r="D2095" s="215"/>
    </row>
    <row r="2096" spans="4:4" x14ac:dyDescent="0.35">
      <c r="D2096" s="215"/>
    </row>
    <row r="2097" spans="4:4" x14ac:dyDescent="0.35">
      <c r="D2097" s="215"/>
    </row>
    <row r="2098" spans="4:4" x14ac:dyDescent="0.35">
      <c r="D2098" s="215"/>
    </row>
    <row r="2099" spans="4:4" x14ac:dyDescent="0.35">
      <c r="D2099" s="215"/>
    </row>
    <row r="2100" spans="4:4" x14ac:dyDescent="0.35">
      <c r="D2100" s="215"/>
    </row>
    <row r="2101" spans="4:4" x14ac:dyDescent="0.35">
      <c r="D2101" s="215"/>
    </row>
    <row r="2102" spans="4:4" x14ac:dyDescent="0.35">
      <c r="D2102" s="215"/>
    </row>
    <row r="2103" spans="4:4" x14ac:dyDescent="0.35">
      <c r="D2103" s="215"/>
    </row>
    <row r="2104" spans="4:4" x14ac:dyDescent="0.35">
      <c r="D2104" s="215"/>
    </row>
    <row r="2105" spans="4:4" x14ac:dyDescent="0.35">
      <c r="D2105" s="215"/>
    </row>
    <row r="2106" spans="4:4" x14ac:dyDescent="0.35">
      <c r="D2106" s="215"/>
    </row>
    <row r="2107" spans="4:4" x14ac:dyDescent="0.35">
      <c r="D2107" s="215"/>
    </row>
    <row r="2108" spans="4:4" x14ac:dyDescent="0.35">
      <c r="D2108" s="215"/>
    </row>
    <row r="2109" spans="4:4" x14ac:dyDescent="0.35">
      <c r="D2109" s="215"/>
    </row>
    <row r="2110" spans="4:4" x14ac:dyDescent="0.35">
      <c r="D2110" s="215"/>
    </row>
    <row r="2111" spans="4:4" x14ac:dyDescent="0.35">
      <c r="D2111" s="215"/>
    </row>
    <row r="2112" spans="4:4" x14ac:dyDescent="0.35">
      <c r="D2112" s="215"/>
    </row>
    <row r="2113" spans="4:4" x14ac:dyDescent="0.35">
      <c r="D2113" s="215"/>
    </row>
    <row r="2114" spans="4:4" x14ac:dyDescent="0.35">
      <c r="D2114" s="215"/>
    </row>
    <row r="2115" spans="4:4" x14ac:dyDescent="0.35">
      <c r="D2115" s="215"/>
    </row>
    <row r="2116" spans="4:4" x14ac:dyDescent="0.35">
      <c r="D2116" s="215"/>
    </row>
    <row r="2117" spans="4:4" x14ac:dyDescent="0.35">
      <c r="D2117" s="215"/>
    </row>
    <row r="2118" spans="4:4" x14ac:dyDescent="0.35">
      <c r="D2118" s="215"/>
    </row>
    <row r="2119" spans="4:4" x14ac:dyDescent="0.35">
      <c r="D2119" s="215"/>
    </row>
    <row r="2120" spans="4:4" x14ac:dyDescent="0.35">
      <c r="D2120" s="215"/>
    </row>
    <row r="2121" spans="4:4" x14ac:dyDescent="0.35">
      <c r="D2121" s="215"/>
    </row>
    <row r="2122" spans="4:4" x14ac:dyDescent="0.35">
      <c r="D2122" s="215"/>
    </row>
    <row r="2123" spans="4:4" x14ac:dyDescent="0.35">
      <c r="D2123" s="215"/>
    </row>
    <row r="2124" spans="4:4" x14ac:dyDescent="0.35">
      <c r="D2124" s="215"/>
    </row>
    <row r="2125" spans="4:4" x14ac:dyDescent="0.35">
      <c r="D2125" s="215"/>
    </row>
    <row r="2126" spans="4:4" x14ac:dyDescent="0.35">
      <c r="D2126" s="215"/>
    </row>
    <row r="2127" spans="4:4" x14ac:dyDescent="0.35">
      <c r="D2127" s="215"/>
    </row>
    <row r="2128" spans="4:4" x14ac:dyDescent="0.35">
      <c r="D2128" s="215"/>
    </row>
    <row r="2129" spans="4:4" x14ac:dyDescent="0.35">
      <c r="D2129" s="215"/>
    </row>
    <row r="2130" spans="4:4" x14ac:dyDescent="0.35">
      <c r="D2130" s="215"/>
    </row>
    <row r="2131" spans="4:4" x14ac:dyDescent="0.35">
      <c r="D2131" s="215"/>
    </row>
    <row r="2132" spans="4:4" x14ac:dyDescent="0.35">
      <c r="D2132" s="215"/>
    </row>
    <row r="2133" spans="4:4" x14ac:dyDescent="0.35">
      <c r="D2133" s="215"/>
    </row>
    <row r="2134" spans="4:4" x14ac:dyDescent="0.35">
      <c r="D2134" s="215"/>
    </row>
    <row r="2135" spans="4:4" x14ac:dyDescent="0.35">
      <c r="D2135" s="215"/>
    </row>
    <row r="2136" spans="4:4" x14ac:dyDescent="0.35">
      <c r="D2136" s="215"/>
    </row>
    <row r="2137" spans="4:4" x14ac:dyDescent="0.35">
      <c r="D2137" s="215"/>
    </row>
    <row r="2138" spans="4:4" x14ac:dyDescent="0.35">
      <c r="D2138" s="215"/>
    </row>
    <row r="2139" spans="4:4" x14ac:dyDescent="0.35">
      <c r="D2139" s="215"/>
    </row>
    <row r="2140" spans="4:4" x14ac:dyDescent="0.35">
      <c r="D2140" s="215"/>
    </row>
    <row r="2141" spans="4:4" x14ac:dyDescent="0.35">
      <c r="D2141" s="215"/>
    </row>
    <row r="2142" spans="4:4" x14ac:dyDescent="0.35">
      <c r="D2142" s="215"/>
    </row>
    <row r="2143" spans="4:4" x14ac:dyDescent="0.35">
      <c r="D2143" s="215"/>
    </row>
    <row r="2144" spans="4:4" x14ac:dyDescent="0.35">
      <c r="D2144" s="215"/>
    </row>
    <row r="2145" spans="4:4" x14ac:dyDescent="0.35">
      <c r="D2145" s="215"/>
    </row>
    <row r="2146" spans="4:4" x14ac:dyDescent="0.35">
      <c r="D2146" s="215"/>
    </row>
    <row r="2147" spans="4:4" x14ac:dyDescent="0.35">
      <c r="D2147" s="215"/>
    </row>
    <row r="2148" spans="4:4" x14ac:dyDescent="0.35">
      <c r="D2148" s="215"/>
    </row>
    <row r="2149" spans="4:4" x14ac:dyDescent="0.35">
      <c r="D2149" s="215"/>
    </row>
    <row r="2150" spans="4:4" x14ac:dyDescent="0.35">
      <c r="D2150" s="215"/>
    </row>
    <row r="2151" spans="4:4" x14ac:dyDescent="0.35">
      <c r="D2151" s="215"/>
    </row>
    <row r="2152" spans="4:4" x14ac:dyDescent="0.35">
      <c r="D2152" s="215"/>
    </row>
    <row r="2153" spans="4:4" x14ac:dyDescent="0.35">
      <c r="D2153" s="215"/>
    </row>
    <row r="2154" spans="4:4" x14ac:dyDescent="0.35">
      <c r="D2154" s="215"/>
    </row>
    <row r="2155" spans="4:4" x14ac:dyDescent="0.35">
      <c r="D2155" s="215"/>
    </row>
    <row r="2156" spans="4:4" x14ac:dyDescent="0.35">
      <c r="D2156" s="215"/>
    </row>
    <row r="2157" spans="4:4" x14ac:dyDescent="0.35">
      <c r="D2157" s="215"/>
    </row>
    <row r="2158" spans="4:4" x14ac:dyDescent="0.35">
      <c r="D2158" s="215"/>
    </row>
    <row r="2159" spans="4:4" x14ac:dyDescent="0.35">
      <c r="D2159" s="215"/>
    </row>
    <row r="2160" spans="4:4" x14ac:dyDescent="0.35">
      <c r="D2160" s="215"/>
    </row>
    <row r="2161" spans="4:4" x14ac:dyDescent="0.35">
      <c r="D2161" s="215"/>
    </row>
    <row r="2162" spans="4:4" x14ac:dyDescent="0.35">
      <c r="D2162" s="215"/>
    </row>
    <row r="2163" spans="4:4" x14ac:dyDescent="0.35">
      <c r="D2163" s="215"/>
    </row>
    <row r="2164" spans="4:4" x14ac:dyDescent="0.35">
      <c r="D2164" s="215"/>
    </row>
    <row r="2165" spans="4:4" x14ac:dyDescent="0.35">
      <c r="D2165" s="215"/>
    </row>
    <row r="2166" spans="4:4" x14ac:dyDescent="0.35">
      <c r="D2166" s="215"/>
    </row>
    <row r="2167" spans="4:4" x14ac:dyDescent="0.35">
      <c r="D2167" s="215"/>
    </row>
    <row r="2168" spans="4:4" x14ac:dyDescent="0.35">
      <c r="D2168" s="215"/>
    </row>
    <row r="2169" spans="4:4" x14ac:dyDescent="0.35">
      <c r="D2169" s="215"/>
    </row>
    <row r="2170" spans="4:4" x14ac:dyDescent="0.35">
      <c r="D2170" s="215"/>
    </row>
    <row r="2171" spans="4:4" x14ac:dyDescent="0.35">
      <c r="D2171" s="215"/>
    </row>
    <row r="2172" spans="4:4" x14ac:dyDescent="0.35">
      <c r="D2172" s="215"/>
    </row>
    <row r="2173" spans="4:4" x14ac:dyDescent="0.35">
      <c r="D2173" s="215"/>
    </row>
    <row r="2174" spans="4:4" x14ac:dyDescent="0.35">
      <c r="D2174" s="215"/>
    </row>
    <row r="2175" spans="4:4" x14ac:dyDescent="0.35">
      <c r="D2175" s="215"/>
    </row>
    <row r="2176" spans="4:4" x14ac:dyDescent="0.35">
      <c r="D2176" s="215"/>
    </row>
    <row r="2177" spans="4:4" x14ac:dyDescent="0.35">
      <c r="D2177" s="215"/>
    </row>
    <row r="2178" spans="4:4" x14ac:dyDescent="0.35">
      <c r="D2178" s="215"/>
    </row>
    <row r="2179" spans="4:4" x14ac:dyDescent="0.35">
      <c r="D2179" s="215"/>
    </row>
    <row r="2180" spans="4:4" x14ac:dyDescent="0.35">
      <c r="D2180" s="215"/>
    </row>
    <row r="2181" spans="4:4" x14ac:dyDescent="0.35">
      <c r="D2181" s="215"/>
    </row>
    <row r="2182" spans="4:4" x14ac:dyDescent="0.35">
      <c r="D2182" s="215"/>
    </row>
    <row r="2183" spans="4:4" x14ac:dyDescent="0.35">
      <c r="D2183" s="215"/>
    </row>
    <row r="2184" spans="4:4" x14ac:dyDescent="0.35">
      <c r="D2184" s="215"/>
    </row>
    <row r="2185" spans="4:4" x14ac:dyDescent="0.35">
      <c r="D2185" s="215"/>
    </row>
    <row r="2186" spans="4:4" x14ac:dyDescent="0.35">
      <c r="D2186" s="215"/>
    </row>
    <row r="2187" spans="4:4" x14ac:dyDescent="0.35">
      <c r="D2187" s="215"/>
    </row>
    <row r="2188" spans="4:4" x14ac:dyDescent="0.35">
      <c r="D2188" s="215"/>
    </row>
    <row r="2189" spans="4:4" x14ac:dyDescent="0.35">
      <c r="D2189" s="215"/>
    </row>
    <row r="2190" spans="4:4" x14ac:dyDescent="0.35">
      <c r="D2190" s="215"/>
    </row>
    <row r="2191" spans="4:4" x14ac:dyDescent="0.35">
      <c r="D2191" s="215"/>
    </row>
    <row r="2192" spans="4:4" x14ac:dyDescent="0.35">
      <c r="D2192" s="215"/>
    </row>
    <row r="2193" spans="4:4" x14ac:dyDescent="0.35">
      <c r="D2193" s="215"/>
    </row>
    <row r="2194" spans="4:4" x14ac:dyDescent="0.35">
      <c r="D2194" s="215"/>
    </row>
    <row r="2195" spans="4:4" x14ac:dyDescent="0.35">
      <c r="D2195" s="215"/>
    </row>
    <row r="2196" spans="4:4" x14ac:dyDescent="0.35">
      <c r="D2196" s="215"/>
    </row>
    <row r="2197" spans="4:4" x14ac:dyDescent="0.35">
      <c r="D2197" s="215"/>
    </row>
    <row r="2198" spans="4:4" x14ac:dyDescent="0.35">
      <c r="D2198" s="215"/>
    </row>
    <row r="2199" spans="4:4" x14ac:dyDescent="0.35">
      <c r="D2199" s="215"/>
    </row>
    <row r="2200" spans="4:4" x14ac:dyDescent="0.35">
      <c r="D2200" s="215"/>
    </row>
    <row r="2201" spans="4:4" x14ac:dyDescent="0.35">
      <c r="D2201" s="215"/>
    </row>
    <row r="2202" spans="4:4" x14ac:dyDescent="0.35">
      <c r="D2202" s="215"/>
    </row>
    <row r="2203" spans="4:4" x14ac:dyDescent="0.35">
      <c r="D2203" s="215"/>
    </row>
    <row r="2204" spans="4:4" x14ac:dyDescent="0.35">
      <c r="D2204" s="215"/>
    </row>
    <row r="2205" spans="4:4" x14ac:dyDescent="0.35">
      <c r="D2205" s="215"/>
    </row>
    <row r="2206" spans="4:4" x14ac:dyDescent="0.35">
      <c r="D2206" s="215"/>
    </row>
    <row r="2207" spans="4:4" x14ac:dyDescent="0.35">
      <c r="D2207" s="215"/>
    </row>
    <row r="2208" spans="4:4" x14ac:dyDescent="0.35">
      <c r="D2208" s="215"/>
    </row>
    <row r="2209" spans="4:4" x14ac:dyDescent="0.35">
      <c r="D2209" s="215"/>
    </row>
    <row r="2210" spans="4:4" x14ac:dyDescent="0.35">
      <c r="D2210" s="215"/>
    </row>
    <row r="2211" spans="4:4" x14ac:dyDescent="0.35">
      <c r="D2211" s="215"/>
    </row>
    <row r="2212" spans="4:4" x14ac:dyDescent="0.35">
      <c r="D2212" s="215"/>
    </row>
    <row r="2213" spans="4:4" x14ac:dyDescent="0.35">
      <c r="D2213" s="215"/>
    </row>
    <row r="2214" spans="4:4" x14ac:dyDescent="0.35">
      <c r="D2214" s="215"/>
    </row>
    <row r="2215" spans="4:4" x14ac:dyDescent="0.35">
      <c r="D2215" s="215"/>
    </row>
    <row r="2216" spans="4:4" x14ac:dyDescent="0.35">
      <c r="D2216" s="215"/>
    </row>
    <row r="2217" spans="4:4" x14ac:dyDescent="0.35">
      <c r="D2217" s="215"/>
    </row>
    <row r="2218" spans="4:4" x14ac:dyDescent="0.35">
      <c r="D2218" s="215"/>
    </row>
    <row r="2219" spans="4:4" x14ac:dyDescent="0.35">
      <c r="D2219" s="215"/>
    </row>
    <row r="2220" spans="4:4" x14ac:dyDescent="0.35">
      <c r="D2220" s="215"/>
    </row>
    <row r="2221" spans="4:4" x14ac:dyDescent="0.35">
      <c r="D2221" s="215"/>
    </row>
    <row r="2222" spans="4:4" x14ac:dyDescent="0.35">
      <c r="D2222" s="215"/>
    </row>
    <row r="2223" spans="4:4" x14ac:dyDescent="0.35">
      <c r="D2223" s="215"/>
    </row>
    <row r="2224" spans="4:4" x14ac:dyDescent="0.35">
      <c r="D2224" s="215"/>
    </row>
    <row r="2225" spans="4:4" x14ac:dyDescent="0.35">
      <c r="D2225" s="215"/>
    </row>
    <row r="2226" spans="4:4" x14ac:dyDescent="0.35">
      <c r="D2226" s="215"/>
    </row>
    <row r="2227" spans="4:4" x14ac:dyDescent="0.35">
      <c r="D2227" s="215"/>
    </row>
    <row r="2228" spans="4:4" x14ac:dyDescent="0.35">
      <c r="D2228" s="215"/>
    </row>
    <row r="2229" spans="4:4" x14ac:dyDescent="0.35">
      <c r="D2229" s="215"/>
    </row>
    <row r="2230" spans="4:4" x14ac:dyDescent="0.35">
      <c r="D2230" s="215"/>
    </row>
    <row r="2231" spans="4:4" x14ac:dyDescent="0.35">
      <c r="D2231" s="215"/>
    </row>
    <row r="2232" spans="4:4" x14ac:dyDescent="0.35">
      <c r="D2232" s="215"/>
    </row>
    <row r="2233" spans="4:4" x14ac:dyDescent="0.35">
      <c r="D2233" s="215"/>
    </row>
    <row r="2234" spans="4:4" x14ac:dyDescent="0.35">
      <c r="D2234" s="215"/>
    </row>
    <row r="2235" spans="4:4" x14ac:dyDescent="0.35">
      <c r="D2235" s="215"/>
    </row>
    <row r="2236" spans="4:4" x14ac:dyDescent="0.35">
      <c r="D2236" s="215"/>
    </row>
    <row r="2237" spans="4:4" x14ac:dyDescent="0.35">
      <c r="D2237" s="215"/>
    </row>
    <row r="2238" spans="4:4" x14ac:dyDescent="0.35">
      <c r="D2238" s="215"/>
    </row>
    <row r="2239" spans="4:4" x14ac:dyDescent="0.35">
      <c r="D2239" s="215"/>
    </row>
    <row r="2240" spans="4:4" x14ac:dyDescent="0.35">
      <c r="D2240" s="215"/>
    </row>
    <row r="2241" spans="4:4" x14ac:dyDescent="0.35">
      <c r="D2241" s="215"/>
    </row>
    <row r="2242" spans="4:4" x14ac:dyDescent="0.35">
      <c r="D2242" s="215"/>
    </row>
    <row r="2243" spans="4:4" x14ac:dyDescent="0.35">
      <c r="D2243" s="215"/>
    </row>
    <row r="2244" spans="4:4" x14ac:dyDescent="0.35">
      <c r="D2244" s="215"/>
    </row>
    <row r="2245" spans="4:4" x14ac:dyDescent="0.35">
      <c r="D2245" s="215"/>
    </row>
    <row r="2246" spans="4:4" x14ac:dyDescent="0.35">
      <c r="D2246" s="215"/>
    </row>
    <row r="2247" spans="4:4" x14ac:dyDescent="0.35">
      <c r="D2247" s="215"/>
    </row>
    <row r="2248" spans="4:4" x14ac:dyDescent="0.35">
      <c r="D2248" s="215"/>
    </row>
    <row r="2249" spans="4:4" x14ac:dyDescent="0.35">
      <c r="D2249" s="215"/>
    </row>
    <row r="2250" spans="4:4" x14ac:dyDescent="0.35">
      <c r="D2250" s="215"/>
    </row>
    <row r="2251" spans="4:4" x14ac:dyDescent="0.35">
      <c r="D2251" s="215"/>
    </row>
    <row r="2252" spans="4:4" x14ac:dyDescent="0.35">
      <c r="D2252" s="215"/>
    </row>
    <row r="2253" spans="4:4" x14ac:dyDescent="0.35">
      <c r="D2253" s="215"/>
    </row>
    <row r="2254" spans="4:4" x14ac:dyDescent="0.35">
      <c r="D2254" s="215"/>
    </row>
    <row r="2255" spans="4:4" x14ac:dyDescent="0.35">
      <c r="D2255" s="215"/>
    </row>
    <row r="2256" spans="4:4" x14ac:dyDescent="0.35">
      <c r="D2256" s="215"/>
    </row>
    <row r="2257" spans="4:4" x14ac:dyDescent="0.35">
      <c r="D2257" s="215"/>
    </row>
    <row r="2258" spans="4:4" x14ac:dyDescent="0.35">
      <c r="D2258" s="215"/>
    </row>
    <row r="2259" spans="4:4" x14ac:dyDescent="0.35">
      <c r="D2259" s="215"/>
    </row>
    <row r="2260" spans="4:4" x14ac:dyDescent="0.35">
      <c r="D2260" s="215"/>
    </row>
    <row r="2261" spans="4:4" x14ac:dyDescent="0.35">
      <c r="D2261" s="215"/>
    </row>
    <row r="2262" spans="4:4" x14ac:dyDescent="0.35">
      <c r="D2262" s="215"/>
    </row>
    <row r="2263" spans="4:4" x14ac:dyDescent="0.35">
      <c r="D2263" s="215"/>
    </row>
    <row r="2264" spans="4:4" x14ac:dyDescent="0.35">
      <c r="D2264" s="215"/>
    </row>
    <row r="2265" spans="4:4" x14ac:dyDescent="0.35">
      <c r="D2265" s="215"/>
    </row>
    <row r="2266" spans="4:4" x14ac:dyDescent="0.35">
      <c r="D2266" s="215"/>
    </row>
    <row r="2267" spans="4:4" x14ac:dyDescent="0.35">
      <c r="D2267" s="215"/>
    </row>
    <row r="2268" spans="4:4" x14ac:dyDescent="0.35">
      <c r="D2268" s="215"/>
    </row>
    <row r="2269" spans="4:4" x14ac:dyDescent="0.35">
      <c r="D2269" s="215"/>
    </row>
    <row r="2270" spans="4:4" x14ac:dyDescent="0.35">
      <c r="D2270" s="215"/>
    </row>
    <row r="2271" spans="4:4" x14ac:dyDescent="0.35">
      <c r="D2271" s="215"/>
    </row>
    <row r="2272" spans="4:4" x14ac:dyDescent="0.35">
      <c r="D2272" s="215"/>
    </row>
    <row r="2273" spans="4:4" x14ac:dyDescent="0.35">
      <c r="D2273" s="215"/>
    </row>
    <row r="2274" spans="4:4" x14ac:dyDescent="0.35">
      <c r="D2274" s="215"/>
    </row>
    <row r="2275" spans="4:4" x14ac:dyDescent="0.35">
      <c r="D2275" s="215"/>
    </row>
    <row r="2276" spans="4:4" x14ac:dyDescent="0.35">
      <c r="D2276" s="215"/>
    </row>
    <row r="2277" spans="4:4" x14ac:dyDescent="0.35">
      <c r="D2277" s="215"/>
    </row>
    <row r="2278" spans="4:4" x14ac:dyDescent="0.35">
      <c r="D2278" s="215"/>
    </row>
    <row r="2279" spans="4:4" x14ac:dyDescent="0.35">
      <c r="D2279" s="215"/>
    </row>
    <row r="2280" spans="4:4" x14ac:dyDescent="0.35">
      <c r="D2280" s="215"/>
    </row>
    <row r="2281" spans="4:4" x14ac:dyDescent="0.35">
      <c r="D2281" s="215"/>
    </row>
    <row r="2282" spans="4:4" x14ac:dyDescent="0.35">
      <c r="D2282" s="215"/>
    </row>
    <row r="2283" spans="4:4" x14ac:dyDescent="0.35">
      <c r="D2283" s="215"/>
    </row>
    <row r="2284" spans="4:4" x14ac:dyDescent="0.35">
      <c r="D2284" s="215"/>
    </row>
    <row r="2285" spans="4:4" x14ac:dyDescent="0.35">
      <c r="D2285" s="215"/>
    </row>
    <row r="2286" spans="4:4" x14ac:dyDescent="0.35">
      <c r="D2286" s="215"/>
    </row>
    <row r="2287" spans="4:4" x14ac:dyDescent="0.35">
      <c r="D2287" s="215"/>
    </row>
    <row r="2288" spans="4:4" x14ac:dyDescent="0.35">
      <c r="D2288" s="215"/>
    </row>
    <row r="2289" spans="4:4" x14ac:dyDescent="0.35">
      <c r="D2289" s="215"/>
    </row>
    <row r="2290" spans="4:4" x14ac:dyDescent="0.35">
      <c r="D2290" s="215"/>
    </row>
    <row r="2291" spans="4:4" x14ac:dyDescent="0.35">
      <c r="D2291" s="215"/>
    </row>
    <row r="2292" spans="4:4" x14ac:dyDescent="0.35">
      <c r="D2292" s="215"/>
    </row>
    <row r="2293" spans="4:4" x14ac:dyDescent="0.35">
      <c r="D2293" s="215"/>
    </row>
    <row r="2294" spans="4:4" x14ac:dyDescent="0.35">
      <c r="D2294" s="215"/>
    </row>
    <row r="2295" spans="4:4" x14ac:dyDescent="0.35">
      <c r="D2295" s="215"/>
    </row>
    <row r="2296" spans="4:4" x14ac:dyDescent="0.35">
      <c r="D2296" s="215"/>
    </row>
    <row r="2297" spans="4:4" x14ac:dyDescent="0.35">
      <c r="D2297" s="215"/>
    </row>
    <row r="2298" spans="4:4" x14ac:dyDescent="0.35">
      <c r="D2298" s="215"/>
    </row>
    <row r="2299" spans="4:4" x14ac:dyDescent="0.35">
      <c r="D2299" s="215"/>
    </row>
    <row r="2300" spans="4:4" x14ac:dyDescent="0.35">
      <c r="D2300" s="215"/>
    </row>
    <row r="2301" spans="4:4" x14ac:dyDescent="0.35">
      <c r="D2301" s="215"/>
    </row>
    <row r="2302" spans="4:4" x14ac:dyDescent="0.35">
      <c r="D2302" s="215"/>
    </row>
    <row r="2303" spans="4:4" x14ac:dyDescent="0.35">
      <c r="D2303" s="215"/>
    </row>
    <row r="2304" spans="4:4" x14ac:dyDescent="0.35">
      <c r="D2304" s="215"/>
    </row>
    <row r="2305" spans="4:4" x14ac:dyDescent="0.35">
      <c r="D2305" s="215"/>
    </row>
    <row r="2306" spans="4:4" x14ac:dyDescent="0.35">
      <c r="D2306" s="215"/>
    </row>
    <row r="2307" spans="4:4" x14ac:dyDescent="0.35">
      <c r="D2307" s="215"/>
    </row>
    <row r="2308" spans="4:4" x14ac:dyDescent="0.35">
      <c r="D2308" s="215"/>
    </row>
    <row r="2309" spans="4:4" x14ac:dyDescent="0.35">
      <c r="D2309" s="215"/>
    </row>
    <row r="2310" spans="4:4" x14ac:dyDescent="0.35">
      <c r="D2310" s="215"/>
    </row>
    <row r="2311" spans="4:4" x14ac:dyDescent="0.35">
      <c r="D2311" s="215"/>
    </row>
    <row r="2312" spans="4:4" x14ac:dyDescent="0.35">
      <c r="D2312" s="215"/>
    </row>
    <row r="2313" spans="4:4" x14ac:dyDescent="0.35">
      <c r="D2313" s="215"/>
    </row>
    <row r="2314" spans="4:4" x14ac:dyDescent="0.35">
      <c r="D2314" s="215"/>
    </row>
    <row r="2315" spans="4:4" x14ac:dyDescent="0.35">
      <c r="D2315" s="215"/>
    </row>
    <row r="2316" spans="4:4" x14ac:dyDescent="0.35">
      <c r="D2316" s="215"/>
    </row>
    <row r="2317" spans="4:4" x14ac:dyDescent="0.35">
      <c r="D2317" s="215"/>
    </row>
    <row r="2318" spans="4:4" x14ac:dyDescent="0.35">
      <c r="D2318" s="215"/>
    </row>
    <row r="2319" spans="4:4" x14ac:dyDescent="0.35">
      <c r="D2319" s="215"/>
    </row>
    <row r="2320" spans="4:4" x14ac:dyDescent="0.35">
      <c r="D2320" s="215"/>
    </row>
    <row r="2321" spans="4:4" x14ac:dyDescent="0.35">
      <c r="D2321" s="215"/>
    </row>
    <row r="2322" spans="4:4" x14ac:dyDescent="0.35">
      <c r="D2322" s="215"/>
    </row>
    <row r="2323" spans="4:4" x14ac:dyDescent="0.35">
      <c r="D2323" s="215"/>
    </row>
    <row r="2324" spans="4:4" x14ac:dyDescent="0.35">
      <c r="D2324" s="215"/>
    </row>
    <row r="2325" spans="4:4" x14ac:dyDescent="0.35">
      <c r="D2325" s="215"/>
    </row>
    <row r="2326" spans="4:4" x14ac:dyDescent="0.35">
      <c r="D2326" s="215"/>
    </row>
    <row r="2327" spans="4:4" x14ac:dyDescent="0.35">
      <c r="D2327" s="215"/>
    </row>
    <row r="2328" spans="4:4" x14ac:dyDescent="0.35">
      <c r="D2328" s="215"/>
    </row>
    <row r="2329" spans="4:4" x14ac:dyDescent="0.35">
      <c r="D2329" s="215"/>
    </row>
    <row r="2330" spans="4:4" x14ac:dyDescent="0.35">
      <c r="D2330" s="215"/>
    </row>
    <row r="2331" spans="4:4" x14ac:dyDescent="0.35">
      <c r="D2331" s="215"/>
    </row>
    <row r="2332" spans="4:4" x14ac:dyDescent="0.35">
      <c r="D2332" s="215"/>
    </row>
    <row r="2333" spans="4:4" x14ac:dyDescent="0.35">
      <c r="D2333" s="215"/>
    </row>
    <row r="2334" spans="4:4" x14ac:dyDescent="0.35">
      <c r="D2334" s="215"/>
    </row>
    <row r="2335" spans="4:4" x14ac:dyDescent="0.35">
      <c r="D2335" s="215"/>
    </row>
    <row r="2336" spans="4:4" x14ac:dyDescent="0.35">
      <c r="D2336" s="215"/>
    </row>
    <row r="2337" spans="4:4" x14ac:dyDescent="0.35">
      <c r="D2337" s="215"/>
    </row>
    <row r="2338" spans="4:4" x14ac:dyDescent="0.35">
      <c r="D2338" s="215"/>
    </row>
    <row r="2339" spans="4:4" x14ac:dyDescent="0.35">
      <c r="D2339" s="215"/>
    </row>
    <row r="2340" spans="4:4" x14ac:dyDescent="0.35">
      <c r="D2340" s="215"/>
    </row>
    <row r="2341" spans="4:4" x14ac:dyDescent="0.35">
      <c r="D2341" s="215"/>
    </row>
    <row r="2342" spans="4:4" x14ac:dyDescent="0.35">
      <c r="D2342" s="215"/>
    </row>
    <row r="2343" spans="4:4" x14ac:dyDescent="0.35">
      <c r="D2343" s="215"/>
    </row>
    <row r="2344" spans="4:4" x14ac:dyDescent="0.35">
      <c r="D2344" s="215"/>
    </row>
    <row r="2345" spans="4:4" x14ac:dyDescent="0.35">
      <c r="D2345" s="215"/>
    </row>
    <row r="2346" spans="4:4" x14ac:dyDescent="0.35">
      <c r="D2346" s="215"/>
    </row>
    <row r="2347" spans="4:4" x14ac:dyDescent="0.35">
      <c r="D2347" s="215"/>
    </row>
    <row r="2348" spans="4:4" x14ac:dyDescent="0.35">
      <c r="D2348" s="215"/>
    </row>
    <row r="2349" spans="4:4" x14ac:dyDescent="0.35">
      <c r="D2349" s="215"/>
    </row>
    <row r="2350" spans="4:4" x14ac:dyDescent="0.35">
      <c r="D2350" s="215"/>
    </row>
    <row r="2351" spans="4:4" x14ac:dyDescent="0.35">
      <c r="D2351" s="215"/>
    </row>
    <row r="2352" spans="4:4" x14ac:dyDescent="0.35">
      <c r="D2352" s="215"/>
    </row>
    <row r="2353" spans="4:4" x14ac:dyDescent="0.35">
      <c r="D2353" s="215"/>
    </row>
    <row r="2354" spans="4:4" x14ac:dyDescent="0.35">
      <c r="D2354" s="215"/>
    </row>
    <row r="2355" spans="4:4" x14ac:dyDescent="0.35">
      <c r="D2355" s="215"/>
    </row>
    <row r="2356" spans="4:4" x14ac:dyDescent="0.35">
      <c r="D2356" s="215"/>
    </row>
    <row r="2357" spans="4:4" x14ac:dyDescent="0.35">
      <c r="D2357" s="215"/>
    </row>
    <row r="2358" spans="4:4" x14ac:dyDescent="0.35">
      <c r="D2358" s="215"/>
    </row>
    <row r="2359" spans="4:4" x14ac:dyDescent="0.35">
      <c r="D2359" s="215"/>
    </row>
    <row r="2360" spans="4:4" x14ac:dyDescent="0.35">
      <c r="D2360" s="215"/>
    </row>
    <row r="2361" spans="4:4" x14ac:dyDescent="0.35">
      <c r="D2361" s="215"/>
    </row>
    <row r="2362" spans="4:4" x14ac:dyDescent="0.35">
      <c r="D2362" s="215"/>
    </row>
    <row r="2363" spans="4:4" x14ac:dyDescent="0.35">
      <c r="D2363" s="215"/>
    </row>
    <row r="2364" spans="4:4" x14ac:dyDescent="0.35">
      <c r="D2364" s="215"/>
    </row>
    <row r="2365" spans="4:4" x14ac:dyDescent="0.35">
      <c r="D2365" s="215"/>
    </row>
    <row r="2366" spans="4:4" x14ac:dyDescent="0.35">
      <c r="D2366" s="215"/>
    </row>
    <row r="2367" spans="4:4" x14ac:dyDescent="0.35">
      <c r="D2367" s="215"/>
    </row>
    <row r="2368" spans="4:4" x14ac:dyDescent="0.35">
      <c r="D2368" s="215"/>
    </row>
    <row r="2369" spans="4:4" x14ac:dyDescent="0.35">
      <c r="D2369" s="215"/>
    </row>
    <row r="2370" spans="4:4" x14ac:dyDescent="0.35">
      <c r="D2370" s="215"/>
    </row>
    <row r="2371" spans="4:4" x14ac:dyDescent="0.35">
      <c r="D2371" s="215"/>
    </row>
    <row r="2372" spans="4:4" x14ac:dyDescent="0.35">
      <c r="D2372" s="215"/>
    </row>
    <row r="2373" spans="4:4" x14ac:dyDescent="0.35">
      <c r="D2373" s="215"/>
    </row>
    <row r="2374" spans="4:4" x14ac:dyDescent="0.35">
      <c r="D2374" s="215"/>
    </row>
    <row r="2375" spans="4:4" x14ac:dyDescent="0.35">
      <c r="D2375" s="215"/>
    </row>
    <row r="2376" spans="4:4" x14ac:dyDescent="0.35">
      <c r="D2376" s="215"/>
    </row>
    <row r="2377" spans="4:4" x14ac:dyDescent="0.35">
      <c r="D2377" s="215"/>
    </row>
    <row r="2378" spans="4:4" x14ac:dyDescent="0.35">
      <c r="D2378" s="215"/>
    </row>
    <row r="2379" spans="4:4" x14ac:dyDescent="0.35">
      <c r="D2379" s="215"/>
    </row>
    <row r="2380" spans="4:4" x14ac:dyDescent="0.35">
      <c r="D2380" s="215"/>
    </row>
    <row r="2381" spans="4:4" x14ac:dyDescent="0.35">
      <c r="D2381" s="215"/>
    </row>
    <row r="2382" spans="4:4" x14ac:dyDescent="0.35">
      <c r="D2382" s="215"/>
    </row>
    <row r="2383" spans="4:4" x14ac:dyDescent="0.35">
      <c r="D2383" s="215"/>
    </row>
    <row r="2384" spans="4:4" x14ac:dyDescent="0.35">
      <c r="D2384" s="215"/>
    </row>
    <row r="2385" spans="4:4" x14ac:dyDescent="0.35">
      <c r="D2385" s="215"/>
    </row>
    <row r="2386" spans="4:4" x14ac:dyDescent="0.35">
      <c r="D2386" s="215"/>
    </row>
    <row r="2387" spans="4:4" x14ac:dyDescent="0.35">
      <c r="D2387" s="215"/>
    </row>
    <row r="2388" spans="4:4" x14ac:dyDescent="0.35">
      <c r="D2388" s="215"/>
    </row>
    <row r="2389" spans="4:4" x14ac:dyDescent="0.35">
      <c r="D2389" s="215"/>
    </row>
    <row r="2390" spans="4:4" x14ac:dyDescent="0.35">
      <c r="D2390" s="215"/>
    </row>
    <row r="2391" spans="4:4" x14ac:dyDescent="0.35">
      <c r="D2391" s="215"/>
    </row>
    <row r="2392" spans="4:4" x14ac:dyDescent="0.35">
      <c r="D2392" s="215"/>
    </row>
    <row r="2393" spans="4:4" x14ac:dyDescent="0.35">
      <c r="D2393" s="215"/>
    </row>
    <row r="2394" spans="4:4" x14ac:dyDescent="0.35">
      <c r="D2394" s="215"/>
    </row>
    <row r="2395" spans="4:4" x14ac:dyDescent="0.35">
      <c r="D2395" s="215"/>
    </row>
    <row r="2396" spans="4:4" x14ac:dyDescent="0.35">
      <c r="D2396" s="215"/>
    </row>
    <row r="2397" spans="4:4" x14ac:dyDescent="0.35">
      <c r="D2397" s="215"/>
    </row>
    <row r="2398" spans="4:4" x14ac:dyDescent="0.35">
      <c r="D2398" s="215"/>
    </row>
    <row r="2399" spans="4:4" x14ac:dyDescent="0.35">
      <c r="D2399" s="215"/>
    </row>
    <row r="2400" spans="4:4" x14ac:dyDescent="0.35">
      <c r="D2400" s="215"/>
    </row>
    <row r="2401" spans="4:4" x14ac:dyDescent="0.35">
      <c r="D2401" s="215"/>
    </row>
    <row r="2402" spans="4:4" x14ac:dyDescent="0.35">
      <c r="D2402" s="215"/>
    </row>
    <row r="2403" spans="4:4" x14ac:dyDescent="0.35">
      <c r="D2403" s="215"/>
    </row>
    <row r="2404" spans="4:4" x14ac:dyDescent="0.35">
      <c r="D2404" s="215"/>
    </row>
    <row r="2405" spans="4:4" x14ac:dyDescent="0.35">
      <c r="D2405" s="215"/>
    </row>
    <row r="2406" spans="4:4" x14ac:dyDescent="0.35">
      <c r="D2406" s="215"/>
    </row>
    <row r="2407" spans="4:4" x14ac:dyDescent="0.35">
      <c r="D2407" s="215"/>
    </row>
    <row r="2408" spans="4:4" x14ac:dyDescent="0.35">
      <c r="D2408" s="215"/>
    </row>
    <row r="2409" spans="4:4" x14ac:dyDescent="0.35">
      <c r="D2409" s="215"/>
    </row>
    <row r="2410" spans="4:4" x14ac:dyDescent="0.35">
      <c r="D2410" s="215"/>
    </row>
    <row r="2411" spans="4:4" x14ac:dyDescent="0.35">
      <c r="D2411" s="215"/>
    </row>
    <row r="2412" spans="4:4" x14ac:dyDescent="0.35">
      <c r="D2412" s="215"/>
    </row>
    <row r="2413" spans="4:4" x14ac:dyDescent="0.35">
      <c r="D2413" s="215"/>
    </row>
    <row r="2414" spans="4:4" x14ac:dyDescent="0.35">
      <c r="D2414" s="215"/>
    </row>
    <row r="2415" spans="4:4" x14ac:dyDescent="0.35">
      <c r="D2415" s="215"/>
    </row>
    <row r="2416" spans="4:4" x14ac:dyDescent="0.35">
      <c r="D2416" s="215"/>
    </row>
    <row r="2417" spans="4:4" x14ac:dyDescent="0.35">
      <c r="D2417" s="215"/>
    </row>
    <row r="2418" spans="4:4" x14ac:dyDescent="0.35">
      <c r="D2418" s="215"/>
    </row>
    <row r="2419" spans="4:4" x14ac:dyDescent="0.35">
      <c r="D2419" s="215"/>
    </row>
    <row r="2420" spans="4:4" x14ac:dyDescent="0.35">
      <c r="D2420" s="215"/>
    </row>
    <row r="2421" spans="4:4" x14ac:dyDescent="0.35">
      <c r="D2421" s="215"/>
    </row>
    <row r="2422" spans="4:4" x14ac:dyDescent="0.35">
      <c r="D2422" s="215"/>
    </row>
    <row r="2423" spans="4:4" x14ac:dyDescent="0.35">
      <c r="D2423" s="215"/>
    </row>
    <row r="2424" spans="4:4" x14ac:dyDescent="0.35">
      <c r="D2424" s="215"/>
    </row>
    <row r="2425" spans="4:4" x14ac:dyDescent="0.35">
      <c r="D2425" s="215"/>
    </row>
    <row r="2426" spans="4:4" x14ac:dyDescent="0.35">
      <c r="D2426" s="215"/>
    </row>
    <row r="2427" spans="4:4" x14ac:dyDescent="0.35">
      <c r="D2427" s="215"/>
    </row>
    <row r="2428" spans="4:4" x14ac:dyDescent="0.35">
      <c r="D2428" s="215"/>
    </row>
    <row r="2429" spans="4:4" x14ac:dyDescent="0.35">
      <c r="D2429" s="215"/>
    </row>
    <row r="2430" spans="4:4" x14ac:dyDescent="0.35">
      <c r="D2430" s="215"/>
    </row>
    <row r="2431" spans="4:4" x14ac:dyDescent="0.35">
      <c r="D2431" s="215"/>
    </row>
    <row r="2432" spans="4:4" x14ac:dyDescent="0.35">
      <c r="D2432" s="215"/>
    </row>
    <row r="2433" spans="4:4" x14ac:dyDescent="0.35">
      <c r="D2433" s="215"/>
    </row>
    <row r="2434" spans="4:4" x14ac:dyDescent="0.35">
      <c r="D2434" s="215"/>
    </row>
    <row r="2435" spans="4:4" x14ac:dyDescent="0.35">
      <c r="D2435" s="215"/>
    </row>
    <row r="2436" spans="4:4" x14ac:dyDescent="0.35">
      <c r="D2436" s="215"/>
    </row>
    <row r="2437" spans="4:4" x14ac:dyDescent="0.35">
      <c r="D2437" s="215"/>
    </row>
    <row r="2438" spans="4:4" x14ac:dyDescent="0.35">
      <c r="D2438" s="215"/>
    </row>
    <row r="2439" spans="4:4" x14ac:dyDescent="0.35">
      <c r="D2439" s="215"/>
    </row>
    <row r="2440" spans="4:4" x14ac:dyDescent="0.35">
      <c r="D2440" s="215"/>
    </row>
    <row r="2441" spans="4:4" x14ac:dyDescent="0.35">
      <c r="D2441" s="215"/>
    </row>
    <row r="2442" spans="4:4" x14ac:dyDescent="0.35">
      <c r="D2442" s="215"/>
    </row>
    <row r="2443" spans="4:4" x14ac:dyDescent="0.35">
      <c r="D2443" s="215"/>
    </row>
    <row r="2444" spans="4:4" x14ac:dyDescent="0.35">
      <c r="D2444" s="215"/>
    </row>
    <row r="2445" spans="4:4" x14ac:dyDescent="0.35">
      <c r="D2445" s="215"/>
    </row>
    <row r="2446" spans="4:4" x14ac:dyDescent="0.35">
      <c r="D2446" s="215"/>
    </row>
    <row r="2447" spans="4:4" x14ac:dyDescent="0.35">
      <c r="D2447" s="215"/>
    </row>
    <row r="2448" spans="4:4" x14ac:dyDescent="0.35">
      <c r="D2448" s="215"/>
    </row>
    <row r="2449" spans="4:4" x14ac:dyDescent="0.35">
      <c r="D2449" s="215"/>
    </row>
    <row r="2450" spans="4:4" x14ac:dyDescent="0.35">
      <c r="D2450" s="215"/>
    </row>
    <row r="2451" spans="4:4" x14ac:dyDescent="0.35">
      <c r="D2451" s="215"/>
    </row>
    <row r="2452" spans="4:4" x14ac:dyDescent="0.35">
      <c r="D2452" s="215"/>
    </row>
    <row r="2453" spans="4:4" x14ac:dyDescent="0.35">
      <c r="D2453" s="215"/>
    </row>
    <row r="2454" spans="4:4" x14ac:dyDescent="0.35">
      <c r="D2454" s="215"/>
    </row>
    <row r="2455" spans="4:4" x14ac:dyDescent="0.35">
      <c r="D2455" s="215"/>
    </row>
    <row r="2456" spans="4:4" x14ac:dyDescent="0.35">
      <c r="D2456" s="215"/>
    </row>
    <row r="2457" spans="4:4" x14ac:dyDescent="0.35">
      <c r="D2457" s="215"/>
    </row>
    <row r="2458" spans="4:4" x14ac:dyDescent="0.35">
      <c r="D2458" s="215"/>
    </row>
    <row r="2459" spans="4:4" x14ac:dyDescent="0.35">
      <c r="D2459" s="215"/>
    </row>
    <row r="2460" spans="4:4" x14ac:dyDescent="0.35">
      <c r="D2460" s="215"/>
    </row>
    <row r="2461" spans="4:4" x14ac:dyDescent="0.35">
      <c r="D2461" s="215"/>
    </row>
    <row r="2462" spans="4:4" x14ac:dyDescent="0.35">
      <c r="D2462" s="215"/>
    </row>
    <row r="2463" spans="4:4" x14ac:dyDescent="0.35">
      <c r="D2463" s="215"/>
    </row>
    <row r="2464" spans="4:4" x14ac:dyDescent="0.35">
      <c r="D2464" s="215"/>
    </row>
    <row r="2465" spans="4:4" x14ac:dyDescent="0.35">
      <c r="D2465" s="215"/>
    </row>
    <row r="2466" spans="4:4" x14ac:dyDescent="0.35">
      <c r="D2466" s="215"/>
    </row>
    <row r="2467" spans="4:4" x14ac:dyDescent="0.35">
      <c r="D2467" s="215"/>
    </row>
    <row r="2468" spans="4:4" x14ac:dyDescent="0.35">
      <c r="D2468" s="215"/>
    </row>
    <row r="2469" spans="4:4" x14ac:dyDescent="0.35">
      <c r="D2469" s="215"/>
    </row>
    <row r="2470" spans="4:4" x14ac:dyDescent="0.35">
      <c r="D2470" s="215"/>
    </row>
    <row r="2471" spans="4:4" x14ac:dyDescent="0.35">
      <c r="D2471" s="215"/>
    </row>
    <row r="2472" spans="4:4" x14ac:dyDescent="0.35">
      <c r="D2472" s="215"/>
    </row>
    <row r="2473" spans="4:4" x14ac:dyDescent="0.35">
      <c r="D2473" s="215"/>
    </row>
    <row r="2474" spans="4:4" x14ac:dyDescent="0.35">
      <c r="D2474" s="215"/>
    </row>
    <row r="2475" spans="4:4" x14ac:dyDescent="0.35">
      <c r="D2475" s="215"/>
    </row>
    <row r="2476" spans="4:4" x14ac:dyDescent="0.35">
      <c r="D2476" s="215"/>
    </row>
    <row r="2477" spans="4:4" x14ac:dyDescent="0.35">
      <c r="D2477" s="215"/>
    </row>
    <row r="2478" spans="4:4" x14ac:dyDescent="0.35">
      <c r="D2478" s="215"/>
    </row>
    <row r="2479" spans="4:4" x14ac:dyDescent="0.35">
      <c r="D2479" s="215"/>
    </row>
    <row r="2480" spans="4:4" x14ac:dyDescent="0.35">
      <c r="D2480" s="215"/>
    </row>
    <row r="2481" spans="4:4" x14ac:dyDescent="0.35">
      <c r="D2481" s="215"/>
    </row>
    <row r="2482" spans="4:4" x14ac:dyDescent="0.35">
      <c r="D2482" s="215"/>
    </row>
    <row r="2483" spans="4:4" x14ac:dyDescent="0.35">
      <c r="D2483" s="215"/>
    </row>
    <row r="2484" spans="4:4" x14ac:dyDescent="0.35">
      <c r="D2484" s="215"/>
    </row>
    <row r="2485" spans="4:4" x14ac:dyDescent="0.35">
      <c r="D2485" s="215"/>
    </row>
    <row r="2486" spans="4:4" x14ac:dyDescent="0.35">
      <c r="D2486" s="215"/>
    </row>
    <row r="2487" spans="4:4" x14ac:dyDescent="0.35">
      <c r="D2487" s="215"/>
    </row>
    <row r="2488" spans="4:4" x14ac:dyDescent="0.35">
      <c r="D2488" s="215"/>
    </row>
    <row r="2489" spans="4:4" x14ac:dyDescent="0.35">
      <c r="D2489" s="215"/>
    </row>
    <row r="2490" spans="4:4" x14ac:dyDescent="0.35">
      <c r="D2490" s="215"/>
    </row>
    <row r="2491" spans="4:4" x14ac:dyDescent="0.35">
      <c r="D2491" s="215"/>
    </row>
    <row r="2492" spans="4:4" x14ac:dyDescent="0.35">
      <c r="D2492" s="215"/>
    </row>
    <row r="2493" spans="4:4" x14ac:dyDescent="0.35">
      <c r="D2493" s="215"/>
    </row>
    <row r="2494" spans="4:4" x14ac:dyDescent="0.35">
      <c r="D2494" s="215"/>
    </row>
    <row r="2495" spans="4:4" x14ac:dyDescent="0.35">
      <c r="D2495" s="215"/>
    </row>
    <row r="2496" spans="4:4" x14ac:dyDescent="0.35">
      <c r="D2496" s="215"/>
    </row>
    <row r="2497" spans="4:4" x14ac:dyDescent="0.35">
      <c r="D2497" s="215"/>
    </row>
    <row r="2498" spans="4:4" x14ac:dyDescent="0.35">
      <c r="D2498" s="215"/>
    </row>
    <row r="2499" spans="4:4" x14ac:dyDescent="0.35">
      <c r="D2499" s="215"/>
    </row>
    <row r="2500" spans="4:4" x14ac:dyDescent="0.35">
      <c r="D2500" s="215"/>
    </row>
    <row r="2501" spans="4:4" x14ac:dyDescent="0.35">
      <c r="D2501" s="215"/>
    </row>
    <row r="2502" spans="4:4" x14ac:dyDescent="0.35">
      <c r="D2502" s="215"/>
    </row>
    <row r="2503" spans="4:4" x14ac:dyDescent="0.35">
      <c r="D2503" s="215"/>
    </row>
    <row r="2504" spans="4:4" x14ac:dyDescent="0.35">
      <c r="D2504" s="215"/>
    </row>
    <row r="2505" spans="4:4" x14ac:dyDescent="0.35">
      <c r="D2505" s="215"/>
    </row>
    <row r="2506" spans="4:4" x14ac:dyDescent="0.35">
      <c r="D2506" s="215"/>
    </row>
    <row r="2507" spans="4:4" x14ac:dyDescent="0.35">
      <c r="D2507" s="215"/>
    </row>
    <row r="2508" spans="4:4" x14ac:dyDescent="0.35">
      <c r="D2508" s="215"/>
    </row>
    <row r="2509" spans="4:4" x14ac:dyDescent="0.35">
      <c r="D2509" s="215"/>
    </row>
    <row r="2510" spans="4:4" x14ac:dyDescent="0.35">
      <c r="D2510" s="215"/>
    </row>
    <row r="2511" spans="4:4" x14ac:dyDescent="0.35">
      <c r="D2511" s="215"/>
    </row>
    <row r="2512" spans="4:4" x14ac:dyDescent="0.35">
      <c r="D2512" s="215"/>
    </row>
    <row r="2513" spans="4:4" x14ac:dyDescent="0.35">
      <c r="D2513" s="215"/>
    </row>
    <row r="2514" spans="4:4" x14ac:dyDescent="0.35">
      <c r="D2514" s="215"/>
    </row>
    <row r="2515" spans="4:4" x14ac:dyDescent="0.35">
      <c r="D2515" s="215"/>
    </row>
    <row r="2516" spans="4:4" x14ac:dyDescent="0.35">
      <c r="D2516" s="215"/>
    </row>
    <row r="2517" spans="4:4" x14ac:dyDescent="0.35">
      <c r="D2517" s="215"/>
    </row>
    <row r="2518" spans="4:4" x14ac:dyDescent="0.35">
      <c r="D2518" s="215"/>
    </row>
    <row r="2519" spans="4:4" x14ac:dyDescent="0.35">
      <c r="D2519" s="215"/>
    </row>
    <row r="2520" spans="4:4" x14ac:dyDescent="0.35">
      <c r="D2520" s="215"/>
    </row>
    <row r="2521" spans="4:4" x14ac:dyDescent="0.35">
      <c r="D2521" s="215"/>
    </row>
    <row r="2522" spans="4:4" x14ac:dyDescent="0.35">
      <c r="D2522" s="215"/>
    </row>
    <row r="2523" spans="4:4" x14ac:dyDescent="0.35">
      <c r="D2523" s="215"/>
    </row>
    <row r="2524" spans="4:4" x14ac:dyDescent="0.35">
      <c r="D2524" s="215"/>
    </row>
    <row r="2525" spans="4:4" x14ac:dyDescent="0.35">
      <c r="D2525" s="215"/>
    </row>
    <row r="2526" spans="4:4" x14ac:dyDescent="0.35">
      <c r="D2526" s="215"/>
    </row>
    <row r="2527" spans="4:4" x14ac:dyDescent="0.35">
      <c r="D2527" s="215"/>
    </row>
    <row r="2528" spans="4:4" x14ac:dyDescent="0.35">
      <c r="D2528" s="215"/>
    </row>
    <row r="2529" spans="4:4" x14ac:dyDescent="0.35">
      <c r="D2529" s="215"/>
    </row>
    <row r="2530" spans="4:4" x14ac:dyDescent="0.35">
      <c r="D2530" s="215"/>
    </row>
    <row r="2531" spans="4:4" x14ac:dyDescent="0.35">
      <c r="D2531" s="215"/>
    </row>
    <row r="2532" spans="4:4" x14ac:dyDescent="0.35">
      <c r="D2532" s="215"/>
    </row>
    <row r="2533" spans="4:4" x14ac:dyDescent="0.35">
      <c r="D2533" s="215"/>
    </row>
    <row r="2534" spans="4:4" x14ac:dyDescent="0.35">
      <c r="D2534" s="215"/>
    </row>
    <row r="2535" spans="4:4" x14ac:dyDescent="0.35">
      <c r="D2535" s="215"/>
    </row>
    <row r="2536" spans="4:4" x14ac:dyDescent="0.35">
      <c r="D2536" s="215"/>
    </row>
    <row r="2537" spans="4:4" x14ac:dyDescent="0.35">
      <c r="D2537" s="215"/>
    </row>
    <row r="2538" spans="4:4" x14ac:dyDescent="0.35">
      <c r="D2538" s="215"/>
    </row>
    <row r="2539" spans="4:4" x14ac:dyDescent="0.35">
      <c r="D2539" s="215"/>
    </row>
    <row r="2540" spans="4:4" x14ac:dyDescent="0.35">
      <c r="D2540" s="215"/>
    </row>
    <row r="2541" spans="4:4" x14ac:dyDescent="0.35">
      <c r="D2541" s="215"/>
    </row>
    <row r="2542" spans="4:4" x14ac:dyDescent="0.35">
      <c r="D2542" s="215"/>
    </row>
    <row r="2543" spans="4:4" x14ac:dyDescent="0.35">
      <c r="D2543" s="215"/>
    </row>
    <row r="2544" spans="4:4" x14ac:dyDescent="0.35">
      <c r="D2544" s="215"/>
    </row>
    <row r="2545" spans="4:4" x14ac:dyDescent="0.35">
      <c r="D2545" s="215"/>
    </row>
    <row r="2546" spans="4:4" x14ac:dyDescent="0.35">
      <c r="D2546" s="215"/>
    </row>
    <row r="2547" spans="4:4" x14ac:dyDescent="0.35">
      <c r="D2547" s="215"/>
    </row>
    <row r="2548" spans="4:4" x14ac:dyDescent="0.35">
      <c r="D2548" s="215"/>
    </row>
    <row r="2549" spans="4:4" x14ac:dyDescent="0.35">
      <c r="D2549" s="215"/>
    </row>
    <row r="2550" spans="4:4" x14ac:dyDescent="0.35">
      <c r="D2550" s="215"/>
    </row>
    <row r="2551" spans="4:4" x14ac:dyDescent="0.35">
      <c r="D2551" s="215"/>
    </row>
    <row r="2552" spans="4:4" x14ac:dyDescent="0.35">
      <c r="D2552" s="215"/>
    </row>
    <row r="2553" spans="4:4" x14ac:dyDescent="0.35">
      <c r="D2553" s="215"/>
    </row>
    <row r="2554" spans="4:4" x14ac:dyDescent="0.35">
      <c r="D2554" s="215"/>
    </row>
    <row r="2555" spans="4:4" x14ac:dyDescent="0.35">
      <c r="D2555" s="215"/>
    </row>
    <row r="2556" spans="4:4" x14ac:dyDescent="0.35">
      <c r="D2556" s="215"/>
    </row>
    <row r="2557" spans="4:4" x14ac:dyDescent="0.35">
      <c r="D2557" s="215"/>
    </row>
    <row r="2558" spans="4:4" x14ac:dyDescent="0.35">
      <c r="D2558" s="215"/>
    </row>
    <row r="2559" spans="4:4" x14ac:dyDescent="0.35">
      <c r="D2559" s="215"/>
    </row>
    <row r="2560" spans="4:4" x14ac:dyDescent="0.35">
      <c r="D2560" s="215"/>
    </row>
    <row r="2561" spans="4:4" x14ac:dyDescent="0.35">
      <c r="D2561" s="215"/>
    </row>
    <row r="2562" spans="4:4" x14ac:dyDescent="0.35">
      <c r="D2562" s="215"/>
    </row>
    <row r="2563" spans="4:4" x14ac:dyDescent="0.35">
      <c r="D2563" s="215"/>
    </row>
    <row r="2564" spans="4:4" x14ac:dyDescent="0.35">
      <c r="D2564" s="215"/>
    </row>
    <row r="2565" spans="4:4" x14ac:dyDescent="0.35">
      <c r="D2565" s="215"/>
    </row>
    <row r="2566" spans="4:4" x14ac:dyDescent="0.35">
      <c r="D2566" s="215"/>
    </row>
    <row r="2567" spans="4:4" x14ac:dyDescent="0.35">
      <c r="D2567" s="215"/>
    </row>
    <row r="2568" spans="4:4" x14ac:dyDescent="0.35">
      <c r="D2568" s="215"/>
    </row>
    <row r="2569" spans="4:4" x14ac:dyDescent="0.35">
      <c r="D2569" s="215"/>
    </row>
    <row r="2570" spans="4:4" x14ac:dyDescent="0.35">
      <c r="D2570" s="215"/>
    </row>
    <row r="2571" spans="4:4" x14ac:dyDescent="0.35">
      <c r="D2571" s="215"/>
    </row>
    <row r="2572" spans="4:4" x14ac:dyDescent="0.35">
      <c r="D2572" s="215"/>
    </row>
    <row r="2573" spans="4:4" x14ac:dyDescent="0.35">
      <c r="D2573" s="215"/>
    </row>
    <row r="2574" spans="4:4" x14ac:dyDescent="0.35">
      <c r="D2574" s="215"/>
    </row>
    <row r="2575" spans="4:4" x14ac:dyDescent="0.35">
      <c r="D2575" s="215"/>
    </row>
    <row r="2576" spans="4:4" x14ac:dyDescent="0.35">
      <c r="D2576" s="215"/>
    </row>
    <row r="2577" spans="4:4" x14ac:dyDescent="0.35">
      <c r="D2577" s="215"/>
    </row>
    <row r="2578" spans="4:4" x14ac:dyDescent="0.35">
      <c r="D2578" s="215"/>
    </row>
    <row r="2579" spans="4:4" x14ac:dyDescent="0.35">
      <c r="D2579" s="215"/>
    </row>
    <row r="2580" spans="4:4" x14ac:dyDescent="0.35">
      <c r="D2580" s="215"/>
    </row>
    <row r="2581" spans="4:4" x14ac:dyDescent="0.35">
      <c r="D2581" s="215"/>
    </row>
    <row r="2582" spans="4:4" x14ac:dyDescent="0.35">
      <c r="D2582" s="215"/>
    </row>
    <row r="2583" spans="4:4" x14ac:dyDescent="0.35">
      <c r="D2583" s="215"/>
    </row>
    <row r="2584" spans="4:4" x14ac:dyDescent="0.35">
      <c r="D2584" s="215"/>
    </row>
    <row r="2585" spans="4:4" x14ac:dyDescent="0.35">
      <c r="D2585" s="215"/>
    </row>
    <row r="2586" spans="4:4" x14ac:dyDescent="0.35">
      <c r="D2586" s="215"/>
    </row>
    <row r="2587" spans="4:4" x14ac:dyDescent="0.35">
      <c r="D2587" s="215"/>
    </row>
    <row r="2588" spans="4:4" x14ac:dyDescent="0.35">
      <c r="D2588" s="215"/>
    </row>
    <row r="2589" spans="4:4" x14ac:dyDescent="0.35">
      <c r="D2589" s="215"/>
    </row>
    <row r="2590" spans="4:4" x14ac:dyDescent="0.35">
      <c r="D2590" s="215"/>
    </row>
    <row r="2591" spans="4:4" x14ac:dyDescent="0.35">
      <c r="D2591" s="215"/>
    </row>
    <row r="2592" spans="4:4" x14ac:dyDescent="0.35">
      <c r="D2592" s="215"/>
    </row>
    <row r="2593" spans="4:4" x14ac:dyDescent="0.35">
      <c r="D2593" s="215"/>
    </row>
    <row r="2594" spans="4:4" x14ac:dyDescent="0.35">
      <c r="D2594" s="215"/>
    </row>
    <row r="2595" spans="4:4" x14ac:dyDescent="0.35">
      <c r="D2595" s="215"/>
    </row>
    <row r="2596" spans="4:4" x14ac:dyDescent="0.35">
      <c r="D2596" s="215"/>
    </row>
    <row r="2597" spans="4:4" x14ac:dyDescent="0.35">
      <c r="D2597" s="215"/>
    </row>
    <row r="2598" spans="4:4" x14ac:dyDescent="0.35">
      <c r="D2598" s="215"/>
    </row>
    <row r="2599" spans="4:4" x14ac:dyDescent="0.35">
      <c r="D2599" s="215"/>
    </row>
    <row r="2600" spans="4:4" x14ac:dyDescent="0.35">
      <c r="D2600" s="215"/>
    </row>
    <row r="2601" spans="4:4" x14ac:dyDescent="0.35">
      <c r="D2601" s="215"/>
    </row>
    <row r="2602" spans="4:4" x14ac:dyDescent="0.35">
      <c r="D2602" s="215"/>
    </row>
    <row r="2603" spans="4:4" x14ac:dyDescent="0.35">
      <c r="D2603" s="215"/>
    </row>
    <row r="2604" spans="4:4" x14ac:dyDescent="0.35">
      <c r="D2604" s="215"/>
    </row>
    <row r="2605" spans="4:4" x14ac:dyDescent="0.35">
      <c r="D2605" s="215"/>
    </row>
    <row r="2606" spans="4:4" x14ac:dyDescent="0.35">
      <c r="D2606" s="215"/>
    </row>
    <row r="2607" spans="4:4" x14ac:dyDescent="0.35">
      <c r="D2607" s="215"/>
    </row>
    <row r="2608" spans="4:4" x14ac:dyDescent="0.35">
      <c r="D2608" s="215"/>
    </row>
    <row r="2609" spans="4:4" x14ac:dyDescent="0.35">
      <c r="D2609" s="215"/>
    </row>
    <row r="2610" spans="4:4" x14ac:dyDescent="0.35">
      <c r="D2610" s="215"/>
    </row>
    <row r="2611" spans="4:4" x14ac:dyDescent="0.35">
      <c r="D2611" s="215"/>
    </row>
    <row r="2612" spans="4:4" x14ac:dyDescent="0.35">
      <c r="D2612" s="215"/>
    </row>
    <row r="2613" spans="4:4" x14ac:dyDescent="0.35">
      <c r="D2613" s="215"/>
    </row>
    <row r="2614" spans="4:4" x14ac:dyDescent="0.35">
      <c r="D2614" s="215"/>
    </row>
    <row r="2615" spans="4:4" x14ac:dyDescent="0.35">
      <c r="D2615" s="215"/>
    </row>
    <row r="2616" spans="4:4" x14ac:dyDescent="0.35">
      <c r="D2616" s="215"/>
    </row>
    <row r="2617" spans="4:4" x14ac:dyDescent="0.35">
      <c r="D2617" s="215"/>
    </row>
    <row r="2618" spans="4:4" x14ac:dyDescent="0.35">
      <c r="D2618" s="215"/>
    </row>
    <row r="2619" spans="4:4" x14ac:dyDescent="0.35">
      <c r="D2619" s="215"/>
    </row>
    <row r="2620" spans="4:4" x14ac:dyDescent="0.35">
      <c r="D2620" s="215"/>
    </row>
    <row r="2621" spans="4:4" x14ac:dyDescent="0.35">
      <c r="D2621" s="215"/>
    </row>
    <row r="2622" spans="4:4" x14ac:dyDescent="0.35">
      <c r="D2622" s="215"/>
    </row>
    <row r="2623" spans="4:4" x14ac:dyDescent="0.35">
      <c r="D2623" s="215"/>
    </row>
    <row r="2624" spans="4:4" x14ac:dyDescent="0.35">
      <c r="D2624" s="215"/>
    </row>
    <row r="2625" spans="4:4" x14ac:dyDescent="0.35">
      <c r="D2625" s="215"/>
    </row>
    <row r="2626" spans="4:4" x14ac:dyDescent="0.35">
      <c r="D2626" s="215"/>
    </row>
    <row r="2627" spans="4:4" x14ac:dyDescent="0.35">
      <c r="D2627" s="215"/>
    </row>
    <row r="2628" spans="4:4" x14ac:dyDescent="0.35">
      <c r="D2628" s="215"/>
    </row>
    <row r="2629" spans="4:4" x14ac:dyDescent="0.35">
      <c r="D2629" s="215"/>
    </row>
    <row r="2630" spans="4:4" x14ac:dyDescent="0.35">
      <c r="D2630" s="215"/>
    </row>
    <row r="2631" spans="4:4" x14ac:dyDescent="0.35">
      <c r="D2631" s="215"/>
    </row>
    <row r="2632" spans="4:4" x14ac:dyDescent="0.35">
      <c r="D2632" s="215"/>
    </row>
    <row r="2633" spans="4:4" x14ac:dyDescent="0.35">
      <c r="D2633" s="215"/>
    </row>
    <row r="2634" spans="4:4" x14ac:dyDescent="0.35">
      <c r="D2634" s="215"/>
    </row>
    <row r="2635" spans="4:4" x14ac:dyDescent="0.35">
      <c r="D2635" s="215"/>
    </row>
    <row r="2636" spans="4:4" x14ac:dyDescent="0.35">
      <c r="D2636" s="215"/>
    </row>
    <row r="2637" spans="4:4" x14ac:dyDescent="0.35">
      <c r="D2637" s="215"/>
    </row>
    <row r="2638" spans="4:4" x14ac:dyDescent="0.35">
      <c r="D2638" s="215"/>
    </row>
    <row r="2639" spans="4:4" x14ac:dyDescent="0.35">
      <c r="D2639" s="215"/>
    </row>
    <row r="2640" spans="4:4" x14ac:dyDescent="0.35">
      <c r="D2640" s="215"/>
    </row>
    <row r="2641" spans="4:4" x14ac:dyDescent="0.35">
      <c r="D2641" s="215"/>
    </row>
    <row r="2642" spans="4:4" x14ac:dyDescent="0.35">
      <c r="D2642" s="215"/>
    </row>
    <row r="2643" spans="4:4" x14ac:dyDescent="0.35">
      <c r="D2643" s="215"/>
    </row>
    <row r="2644" spans="4:4" x14ac:dyDescent="0.35">
      <c r="D2644" s="215"/>
    </row>
    <row r="2645" spans="4:4" x14ac:dyDescent="0.35">
      <c r="D2645" s="215"/>
    </row>
    <row r="2646" spans="4:4" x14ac:dyDescent="0.35">
      <c r="D2646" s="215"/>
    </row>
    <row r="2647" spans="4:4" x14ac:dyDescent="0.35">
      <c r="D2647" s="215"/>
    </row>
    <row r="2648" spans="4:4" x14ac:dyDescent="0.35">
      <c r="D2648" s="215"/>
    </row>
    <row r="2649" spans="4:4" x14ac:dyDescent="0.35">
      <c r="D2649" s="215"/>
    </row>
    <row r="2650" spans="4:4" x14ac:dyDescent="0.35">
      <c r="D2650" s="215"/>
    </row>
    <row r="2651" spans="4:4" x14ac:dyDescent="0.35">
      <c r="D2651" s="215"/>
    </row>
    <row r="2652" spans="4:4" x14ac:dyDescent="0.35">
      <c r="D2652" s="215"/>
    </row>
    <row r="2653" spans="4:4" x14ac:dyDescent="0.35">
      <c r="D2653" s="215"/>
    </row>
    <row r="2654" spans="4:4" x14ac:dyDescent="0.35">
      <c r="D2654" s="215"/>
    </row>
    <row r="2655" spans="4:4" x14ac:dyDescent="0.35">
      <c r="D2655" s="215"/>
    </row>
    <row r="2656" spans="4:4" x14ac:dyDescent="0.35">
      <c r="D2656" s="215"/>
    </row>
    <row r="2657" spans="4:4" x14ac:dyDescent="0.35">
      <c r="D2657" s="215"/>
    </row>
    <row r="2658" spans="4:4" x14ac:dyDescent="0.35">
      <c r="D2658" s="215"/>
    </row>
    <row r="2659" spans="4:4" x14ac:dyDescent="0.35">
      <c r="D2659" s="215"/>
    </row>
    <row r="2660" spans="4:4" x14ac:dyDescent="0.35">
      <c r="D2660" s="215"/>
    </row>
    <row r="2661" spans="4:4" x14ac:dyDescent="0.35">
      <c r="D2661" s="215"/>
    </row>
    <row r="2662" spans="4:4" x14ac:dyDescent="0.35">
      <c r="D2662" s="215"/>
    </row>
    <row r="2663" spans="4:4" x14ac:dyDescent="0.35">
      <c r="D2663" s="215"/>
    </row>
    <row r="2664" spans="4:4" x14ac:dyDescent="0.35">
      <c r="D2664" s="215"/>
    </row>
    <row r="2665" spans="4:4" x14ac:dyDescent="0.35">
      <c r="D2665" s="215"/>
    </row>
    <row r="2666" spans="4:4" x14ac:dyDescent="0.35">
      <c r="D2666" s="215"/>
    </row>
    <row r="2667" spans="4:4" x14ac:dyDescent="0.35">
      <c r="D2667" s="215"/>
    </row>
    <row r="2668" spans="4:4" x14ac:dyDescent="0.35">
      <c r="D2668" s="215"/>
    </row>
    <row r="2669" spans="4:4" x14ac:dyDescent="0.35">
      <c r="D2669" s="215"/>
    </row>
    <row r="2670" spans="4:4" x14ac:dyDescent="0.35">
      <c r="D2670" s="215"/>
    </row>
    <row r="2671" spans="4:4" x14ac:dyDescent="0.35">
      <c r="D2671" s="215"/>
    </row>
    <row r="2672" spans="4:4" x14ac:dyDescent="0.35">
      <c r="D2672" s="215"/>
    </row>
    <row r="2673" spans="4:4" x14ac:dyDescent="0.35">
      <c r="D2673" s="215"/>
    </row>
    <row r="2674" spans="4:4" x14ac:dyDescent="0.35">
      <c r="D2674" s="215"/>
    </row>
    <row r="2675" spans="4:4" x14ac:dyDescent="0.35">
      <c r="D2675" s="215"/>
    </row>
    <row r="2676" spans="4:4" x14ac:dyDescent="0.35">
      <c r="D2676" s="215"/>
    </row>
    <row r="2677" spans="4:4" x14ac:dyDescent="0.35">
      <c r="D2677" s="215"/>
    </row>
    <row r="2678" spans="4:4" x14ac:dyDescent="0.35">
      <c r="D2678" s="215"/>
    </row>
    <row r="2679" spans="4:4" x14ac:dyDescent="0.35">
      <c r="D2679" s="215"/>
    </row>
    <row r="2680" spans="4:4" x14ac:dyDescent="0.35">
      <c r="D2680" s="215"/>
    </row>
    <row r="2681" spans="4:4" x14ac:dyDescent="0.35">
      <c r="D2681" s="215"/>
    </row>
    <row r="2682" spans="4:4" x14ac:dyDescent="0.35">
      <c r="D2682" s="215"/>
    </row>
    <row r="2683" spans="4:4" x14ac:dyDescent="0.35">
      <c r="D2683" s="215"/>
    </row>
    <row r="2684" spans="4:4" x14ac:dyDescent="0.35">
      <c r="D2684" s="215"/>
    </row>
    <row r="2685" spans="4:4" x14ac:dyDescent="0.35">
      <c r="D2685" s="215"/>
    </row>
    <row r="2686" spans="4:4" x14ac:dyDescent="0.35">
      <c r="D2686" s="215"/>
    </row>
    <row r="2687" spans="4:4" x14ac:dyDescent="0.35">
      <c r="D2687" s="215"/>
    </row>
    <row r="2688" spans="4:4" x14ac:dyDescent="0.35">
      <c r="D2688" s="215"/>
    </row>
    <row r="2689" spans="4:4" x14ac:dyDescent="0.35">
      <c r="D2689" s="215"/>
    </row>
    <row r="2690" spans="4:4" x14ac:dyDescent="0.35">
      <c r="D2690" s="215"/>
    </row>
    <row r="2691" spans="4:4" x14ac:dyDescent="0.35">
      <c r="D2691" s="215"/>
    </row>
    <row r="2692" spans="4:4" x14ac:dyDescent="0.35">
      <c r="D2692" s="215"/>
    </row>
    <row r="2693" spans="4:4" x14ac:dyDescent="0.35">
      <c r="D2693" s="215"/>
    </row>
    <row r="2694" spans="4:4" x14ac:dyDescent="0.35">
      <c r="D2694" s="215"/>
    </row>
    <row r="2695" spans="4:4" x14ac:dyDescent="0.35">
      <c r="D2695" s="215"/>
    </row>
    <row r="2696" spans="4:4" x14ac:dyDescent="0.35">
      <c r="D2696" s="215"/>
    </row>
    <row r="2697" spans="4:4" x14ac:dyDescent="0.35">
      <c r="D2697" s="215"/>
    </row>
    <row r="2698" spans="4:4" x14ac:dyDescent="0.35">
      <c r="D2698" s="215"/>
    </row>
    <row r="2699" spans="4:4" x14ac:dyDescent="0.35">
      <c r="D2699" s="215"/>
    </row>
    <row r="2700" spans="4:4" x14ac:dyDescent="0.35">
      <c r="D2700" s="215"/>
    </row>
    <row r="2701" spans="4:4" x14ac:dyDescent="0.35">
      <c r="D2701" s="215"/>
    </row>
    <row r="2702" spans="4:4" x14ac:dyDescent="0.35">
      <c r="D2702" s="215"/>
    </row>
    <row r="2703" spans="4:4" x14ac:dyDescent="0.35">
      <c r="D2703" s="215"/>
    </row>
    <row r="2704" spans="4:4" x14ac:dyDescent="0.35">
      <c r="D2704" s="215"/>
    </row>
    <row r="2705" spans="4:4" x14ac:dyDescent="0.35">
      <c r="D2705" s="215"/>
    </row>
    <row r="2706" spans="4:4" x14ac:dyDescent="0.35">
      <c r="D2706" s="215"/>
    </row>
    <row r="2707" spans="4:4" x14ac:dyDescent="0.35">
      <c r="D2707" s="215"/>
    </row>
    <row r="2708" spans="4:4" x14ac:dyDescent="0.35">
      <c r="D2708" s="215"/>
    </row>
    <row r="2709" spans="4:4" x14ac:dyDescent="0.35">
      <c r="D2709" s="215"/>
    </row>
    <row r="2710" spans="4:4" x14ac:dyDescent="0.35">
      <c r="D2710" s="215"/>
    </row>
    <row r="2711" spans="4:4" x14ac:dyDescent="0.35">
      <c r="D2711" s="215"/>
    </row>
    <row r="2712" spans="4:4" x14ac:dyDescent="0.35">
      <c r="D2712" s="215"/>
    </row>
    <row r="2713" spans="4:4" x14ac:dyDescent="0.35">
      <c r="D2713" s="215"/>
    </row>
    <row r="2714" spans="4:4" x14ac:dyDescent="0.35">
      <c r="D2714" s="215"/>
    </row>
    <row r="2715" spans="4:4" x14ac:dyDescent="0.35">
      <c r="D2715" s="215"/>
    </row>
    <row r="2716" spans="4:4" x14ac:dyDescent="0.35">
      <c r="D2716" s="215"/>
    </row>
    <row r="2717" spans="4:4" x14ac:dyDescent="0.35">
      <c r="D2717" s="215"/>
    </row>
    <row r="2718" spans="4:4" x14ac:dyDescent="0.35">
      <c r="D2718" s="215"/>
    </row>
    <row r="2719" spans="4:4" x14ac:dyDescent="0.35">
      <c r="D2719" s="215"/>
    </row>
    <row r="2720" spans="4:4" x14ac:dyDescent="0.35">
      <c r="D2720" s="215"/>
    </row>
    <row r="2721" spans="4:4" x14ac:dyDescent="0.35">
      <c r="D2721" s="215"/>
    </row>
    <row r="2722" spans="4:4" x14ac:dyDescent="0.35">
      <c r="D2722" s="215"/>
    </row>
    <row r="2723" spans="4:4" x14ac:dyDescent="0.35">
      <c r="D2723" s="215"/>
    </row>
    <row r="2724" spans="4:4" x14ac:dyDescent="0.35">
      <c r="D2724" s="215"/>
    </row>
    <row r="2725" spans="4:4" x14ac:dyDescent="0.35">
      <c r="D2725" s="215"/>
    </row>
    <row r="2726" spans="4:4" x14ac:dyDescent="0.35">
      <c r="D2726" s="215"/>
    </row>
    <row r="2727" spans="4:4" x14ac:dyDescent="0.35">
      <c r="D2727" s="215"/>
    </row>
    <row r="2728" spans="4:4" x14ac:dyDescent="0.35">
      <c r="D2728" s="215"/>
    </row>
    <row r="2729" spans="4:4" x14ac:dyDescent="0.35">
      <c r="D2729" s="215"/>
    </row>
    <row r="2730" spans="4:4" x14ac:dyDescent="0.35">
      <c r="D2730" s="215"/>
    </row>
    <row r="2731" spans="4:4" x14ac:dyDescent="0.35">
      <c r="D2731" s="215"/>
    </row>
    <row r="2732" spans="4:4" x14ac:dyDescent="0.35">
      <c r="D2732" s="215"/>
    </row>
    <row r="2733" spans="4:4" x14ac:dyDescent="0.35">
      <c r="D2733" s="215"/>
    </row>
    <row r="2734" spans="4:4" x14ac:dyDescent="0.35">
      <c r="D2734" s="215"/>
    </row>
    <row r="2735" spans="4:4" x14ac:dyDescent="0.35">
      <c r="D2735" s="215"/>
    </row>
    <row r="2736" spans="4:4" x14ac:dyDescent="0.35">
      <c r="D2736" s="215"/>
    </row>
    <row r="2737" spans="4:4" x14ac:dyDescent="0.35">
      <c r="D2737" s="215"/>
    </row>
    <row r="2738" spans="4:4" x14ac:dyDescent="0.35">
      <c r="D2738" s="215"/>
    </row>
    <row r="2739" spans="4:4" x14ac:dyDescent="0.35">
      <c r="D2739" s="215"/>
    </row>
    <row r="2740" spans="4:4" x14ac:dyDescent="0.35">
      <c r="D2740" s="215"/>
    </row>
    <row r="2741" spans="4:4" x14ac:dyDescent="0.35">
      <c r="D2741" s="215"/>
    </row>
    <row r="2742" spans="4:4" x14ac:dyDescent="0.35">
      <c r="D2742" s="215"/>
    </row>
    <row r="2743" spans="4:4" x14ac:dyDescent="0.35">
      <c r="D2743" s="215"/>
    </row>
    <row r="2744" spans="4:4" x14ac:dyDescent="0.35">
      <c r="D2744" s="215"/>
    </row>
    <row r="2745" spans="4:4" x14ac:dyDescent="0.35">
      <c r="D2745" s="215"/>
    </row>
    <row r="2746" spans="4:4" x14ac:dyDescent="0.35">
      <c r="D2746" s="215"/>
    </row>
    <row r="2747" spans="4:4" x14ac:dyDescent="0.35">
      <c r="D2747" s="215"/>
    </row>
    <row r="2748" spans="4:4" x14ac:dyDescent="0.35">
      <c r="D2748" s="215"/>
    </row>
    <row r="2749" spans="4:4" x14ac:dyDescent="0.35">
      <c r="D2749" s="215"/>
    </row>
    <row r="2750" spans="4:4" x14ac:dyDescent="0.35">
      <c r="D2750" s="215"/>
    </row>
    <row r="2751" spans="4:4" x14ac:dyDescent="0.35">
      <c r="D2751" s="215"/>
    </row>
    <row r="2752" spans="4:4" x14ac:dyDescent="0.35">
      <c r="D2752" s="215"/>
    </row>
    <row r="2753" spans="4:4" x14ac:dyDescent="0.35">
      <c r="D2753" s="215"/>
    </row>
    <row r="2754" spans="4:4" x14ac:dyDescent="0.35">
      <c r="D2754" s="215"/>
    </row>
    <row r="2755" spans="4:4" x14ac:dyDescent="0.35">
      <c r="D2755" s="215"/>
    </row>
    <row r="2756" spans="4:4" x14ac:dyDescent="0.35">
      <c r="D2756" s="215"/>
    </row>
    <row r="2757" spans="4:4" x14ac:dyDescent="0.35">
      <c r="D2757" s="215"/>
    </row>
    <row r="2758" spans="4:4" x14ac:dyDescent="0.35">
      <c r="D2758" s="215"/>
    </row>
    <row r="2759" spans="4:4" x14ac:dyDescent="0.35">
      <c r="D2759" s="215"/>
    </row>
    <row r="2760" spans="4:4" x14ac:dyDescent="0.35">
      <c r="D2760" s="215"/>
    </row>
    <row r="2761" spans="4:4" x14ac:dyDescent="0.35">
      <c r="D2761" s="215"/>
    </row>
    <row r="2762" spans="4:4" x14ac:dyDescent="0.35">
      <c r="D2762" s="215"/>
    </row>
    <row r="2763" spans="4:4" x14ac:dyDescent="0.35">
      <c r="D2763" s="215"/>
    </row>
    <row r="2764" spans="4:4" x14ac:dyDescent="0.35">
      <c r="D2764" s="215"/>
    </row>
    <row r="2765" spans="4:4" x14ac:dyDescent="0.35">
      <c r="D2765" s="215"/>
    </row>
    <row r="2766" spans="4:4" x14ac:dyDescent="0.35">
      <c r="D2766" s="215"/>
    </row>
    <row r="2767" spans="4:4" x14ac:dyDescent="0.35">
      <c r="D2767" s="215"/>
    </row>
    <row r="2768" spans="4:4" x14ac:dyDescent="0.35">
      <c r="D2768" s="215"/>
    </row>
    <row r="2769" spans="4:4" x14ac:dyDescent="0.35">
      <c r="D2769" s="215"/>
    </row>
    <row r="2770" spans="4:4" x14ac:dyDescent="0.35">
      <c r="D2770" s="215"/>
    </row>
    <row r="2771" spans="4:4" x14ac:dyDescent="0.35">
      <c r="D2771" s="215"/>
    </row>
    <row r="2772" spans="4:4" x14ac:dyDescent="0.35">
      <c r="D2772" s="215"/>
    </row>
    <row r="2773" spans="4:4" x14ac:dyDescent="0.35">
      <c r="D2773" s="215"/>
    </row>
    <row r="2774" spans="4:4" x14ac:dyDescent="0.35">
      <c r="D2774" s="215"/>
    </row>
    <row r="2775" spans="4:4" x14ac:dyDescent="0.35">
      <c r="D2775" s="215"/>
    </row>
    <row r="2776" spans="4:4" x14ac:dyDescent="0.35">
      <c r="D2776" s="215"/>
    </row>
    <row r="2777" spans="4:4" x14ac:dyDescent="0.35">
      <c r="D2777" s="215"/>
    </row>
    <row r="2778" spans="4:4" x14ac:dyDescent="0.35">
      <c r="D2778" s="215"/>
    </row>
    <row r="2779" spans="4:4" x14ac:dyDescent="0.35">
      <c r="D2779" s="215"/>
    </row>
    <row r="2780" spans="4:4" x14ac:dyDescent="0.35">
      <c r="D2780" s="215"/>
    </row>
    <row r="2781" spans="4:4" x14ac:dyDescent="0.35">
      <c r="D2781" s="215"/>
    </row>
    <row r="2782" spans="4:4" x14ac:dyDescent="0.35">
      <c r="D2782" s="215"/>
    </row>
    <row r="2783" spans="4:4" x14ac:dyDescent="0.35">
      <c r="D2783" s="215"/>
    </row>
    <row r="2784" spans="4:4" x14ac:dyDescent="0.35">
      <c r="D2784" s="215"/>
    </row>
    <row r="2785" spans="4:4" x14ac:dyDescent="0.35">
      <c r="D2785" s="215"/>
    </row>
    <row r="2786" spans="4:4" x14ac:dyDescent="0.35">
      <c r="D2786" s="215"/>
    </row>
    <row r="2787" spans="4:4" x14ac:dyDescent="0.35">
      <c r="D2787" s="215"/>
    </row>
    <row r="2788" spans="4:4" x14ac:dyDescent="0.35">
      <c r="D2788" s="215"/>
    </row>
    <row r="2789" spans="4:4" x14ac:dyDescent="0.35">
      <c r="D2789" s="215"/>
    </row>
    <row r="2790" spans="4:4" x14ac:dyDescent="0.35">
      <c r="D2790" s="215"/>
    </row>
    <row r="2791" spans="4:4" x14ac:dyDescent="0.35">
      <c r="D2791" s="215"/>
    </row>
    <row r="2792" spans="4:4" x14ac:dyDescent="0.35">
      <c r="D2792" s="215"/>
    </row>
    <row r="2793" spans="4:4" x14ac:dyDescent="0.35">
      <c r="D2793" s="215"/>
    </row>
    <row r="2794" spans="4:4" x14ac:dyDescent="0.35">
      <c r="D2794" s="215"/>
    </row>
    <row r="2795" spans="4:4" x14ac:dyDescent="0.35">
      <c r="D2795" s="215"/>
    </row>
    <row r="2796" spans="4:4" x14ac:dyDescent="0.35">
      <c r="D2796" s="215"/>
    </row>
    <row r="2797" spans="4:4" x14ac:dyDescent="0.35">
      <c r="D2797" s="215"/>
    </row>
    <row r="2798" spans="4:4" x14ac:dyDescent="0.35">
      <c r="D2798" s="215"/>
    </row>
    <row r="2799" spans="4:4" x14ac:dyDescent="0.35">
      <c r="D2799" s="215"/>
    </row>
    <row r="2800" spans="4:4" x14ac:dyDescent="0.35">
      <c r="D2800" s="215"/>
    </row>
    <row r="2801" spans="4:4" x14ac:dyDescent="0.35">
      <c r="D2801" s="215"/>
    </row>
    <row r="2802" spans="4:4" x14ac:dyDescent="0.35">
      <c r="D2802" s="215"/>
    </row>
    <row r="2803" spans="4:4" x14ac:dyDescent="0.35">
      <c r="D2803" s="215"/>
    </row>
    <row r="2804" spans="4:4" x14ac:dyDescent="0.35">
      <c r="D2804" s="215"/>
    </row>
    <row r="2805" spans="4:4" x14ac:dyDescent="0.35">
      <c r="D2805" s="215"/>
    </row>
    <row r="2806" spans="4:4" x14ac:dyDescent="0.35">
      <c r="D2806" s="215"/>
    </row>
    <row r="2807" spans="4:4" x14ac:dyDescent="0.35">
      <c r="D2807" s="215"/>
    </row>
    <row r="2808" spans="4:4" x14ac:dyDescent="0.35">
      <c r="D2808" s="215"/>
    </row>
    <row r="2809" spans="4:4" x14ac:dyDescent="0.35">
      <c r="D2809" s="215"/>
    </row>
    <row r="2810" spans="4:4" x14ac:dyDescent="0.35">
      <c r="D2810" s="215"/>
    </row>
    <row r="2811" spans="4:4" x14ac:dyDescent="0.35">
      <c r="D2811" s="215"/>
    </row>
    <row r="2812" spans="4:4" x14ac:dyDescent="0.35">
      <c r="D2812" s="215"/>
    </row>
    <row r="2813" spans="4:4" x14ac:dyDescent="0.35">
      <c r="D2813" s="215"/>
    </row>
    <row r="2814" spans="4:4" x14ac:dyDescent="0.35">
      <c r="D2814" s="215"/>
    </row>
    <row r="2815" spans="4:4" x14ac:dyDescent="0.35">
      <c r="D2815" s="215"/>
    </row>
    <row r="2816" spans="4:4" x14ac:dyDescent="0.35">
      <c r="D2816" s="215"/>
    </row>
    <row r="2817" spans="4:4" x14ac:dyDescent="0.35">
      <c r="D2817" s="215"/>
    </row>
    <row r="2818" spans="4:4" x14ac:dyDescent="0.35">
      <c r="D2818" s="215"/>
    </row>
    <row r="2819" spans="4:4" x14ac:dyDescent="0.35">
      <c r="D2819" s="215"/>
    </row>
    <row r="2820" spans="4:4" x14ac:dyDescent="0.35">
      <c r="D2820" s="215"/>
    </row>
    <row r="2821" spans="4:4" x14ac:dyDescent="0.35">
      <c r="D2821" s="215"/>
    </row>
    <row r="2822" spans="4:4" x14ac:dyDescent="0.35">
      <c r="D2822" s="215"/>
    </row>
    <row r="2823" spans="4:4" x14ac:dyDescent="0.35">
      <c r="D2823" s="215"/>
    </row>
    <row r="2824" spans="4:4" x14ac:dyDescent="0.35">
      <c r="D2824" s="215"/>
    </row>
    <row r="2825" spans="4:4" x14ac:dyDescent="0.35">
      <c r="D2825" s="215"/>
    </row>
    <row r="2826" spans="4:4" x14ac:dyDescent="0.35">
      <c r="D2826" s="215"/>
    </row>
    <row r="2827" spans="4:4" x14ac:dyDescent="0.35">
      <c r="D2827" s="215"/>
    </row>
    <row r="2828" spans="4:4" x14ac:dyDescent="0.35">
      <c r="D2828" s="215"/>
    </row>
    <row r="2829" spans="4:4" x14ac:dyDescent="0.35">
      <c r="D2829" s="215"/>
    </row>
    <row r="2830" spans="4:4" x14ac:dyDescent="0.35">
      <c r="D2830" s="215"/>
    </row>
    <row r="2831" spans="4:4" x14ac:dyDescent="0.35">
      <c r="D2831" s="215"/>
    </row>
    <row r="2832" spans="4:4" x14ac:dyDescent="0.35">
      <c r="D2832" s="215"/>
    </row>
    <row r="2833" spans="4:4" x14ac:dyDescent="0.35">
      <c r="D2833" s="215"/>
    </row>
    <row r="2834" spans="4:4" x14ac:dyDescent="0.35">
      <c r="D2834" s="215"/>
    </row>
    <row r="2835" spans="4:4" x14ac:dyDescent="0.35">
      <c r="D2835" s="215"/>
    </row>
    <row r="2836" spans="4:4" x14ac:dyDescent="0.35">
      <c r="D2836" s="215"/>
    </row>
    <row r="2837" spans="4:4" x14ac:dyDescent="0.35">
      <c r="D2837" s="215"/>
    </row>
    <row r="2838" spans="4:4" x14ac:dyDescent="0.35">
      <c r="D2838" s="215"/>
    </row>
    <row r="2839" spans="4:4" x14ac:dyDescent="0.35">
      <c r="D2839" s="215"/>
    </row>
    <row r="2840" spans="4:4" x14ac:dyDescent="0.35">
      <c r="D2840" s="215"/>
    </row>
    <row r="2841" spans="4:4" x14ac:dyDescent="0.35">
      <c r="D2841" s="215"/>
    </row>
    <row r="2842" spans="4:4" x14ac:dyDescent="0.35">
      <c r="D2842" s="215"/>
    </row>
    <row r="2843" spans="4:4" x14ac:dyDescent="0.35">
      <c r="D2843" s="215"/>
    </row>
    <row r="2844" spans="4:4" x14ac:dyDescent="0.35">
      <c r="D2844" s="215"/>
    </row>
    <row r="2845" spans="4:4" x14ac:dyDescent="0.35">
      <c r="D2845" s="215"/>
    </row>
    <row r="2846" spans="4:4" x14ac:dyDescent="0.35">
      <c r="D2846" s="215"/>
    </row>
    <row r="2847" spans="4:4" x14ac:dyDescent="0.35">
      <c r="D2847" s="215"/>
    </row>
    <row r="2848" spans="4:4" x14ac:dyDescent="0.35">
      <c r="D2848" s="215"/>
    </row>
    <row r="2849" spans="4:4" x14ac:dyDescent="0.35">
      <c r="D2849" s="215"/>
    </row>
    <row r="2850" spans="4:4" x14ac:dyDescent="0.35">
      <c r="D2850" s="215"/>
    </row>
    <row r="2851" spans="4:4" x14ac:dyDescent="0.35">
      <c r="D2851" s="215"/>
    </row>
    <row r="2852" spans="4:4" x14ac:dyDescent="0.35">
      <c r="D2852" s="215"/>
    </row>
    <row r="2853" spans="4:4" x14ac:dyDescent="0.35">
      <c r="D2853" s="215"/>
    </row>
    <row r="2854" spans="4:4" x14ac:dyDescent="0.35">
      <c r="D2854" s="215"/>
    </row>
    <row r="2855" spans="4:4" x14ac:dyDescent="0.35">
      <c r="D2855" s="215"/>
    </row>
    <row r="2856" spans="4:4" x14ac:dyDescent="0.35">
      <c r="D2856" s="215"/>
    </row>
    <row r="2857" spans="4:4" x14ac:dyDescent="0.35">
      <c r="D2857" s="215"/>
    </row>
    <row r="2858" spans="4:4" x14ac:dyDescent="0.35">
      <c r="D2858" s="215"/>
    </row>
    <row r="2859" spans="4:4" x14ac:dyDescent="0.35">
      <c r="D2859" s="215"/>
    </row>
    <row r="2860" spans="4:4" x14ac:dyDescent="0.35">
      <c r="D2860" s="215"/>
    </row>
    <row r="2861" spans="4:4" x14ac:dyDescent="0.35">
      <c r="D2861" s="215"/>
    </row>
    <row r="2862" spans="4:4" x14ac:dyDescent="0.35">
      <c r="D2862" s="215"/>
    </row>
    <row r="2863" spans="4:4" x14ac:dyDescent="0.35">
      <c r="D2863" s="215"/>
    </row>
    <row r="2864" spans="4:4" x14ac:dyDescent="0.35">
      <c r="D2864" s="215"/>
    </row>
    <row r="2865" spans="4:4" x14ac:dyDescent="0.35">
      <c r="D2865" s="215"/>
    </row>
    <row r="2866" spans="4:4" x14ac:dyDescent="0.35">
      <c r="D2866" s="215"/>
    </row>
    <row r="2867" spans="4:4" x14ac:dyDescent="0.35">
      <c r="D2867" s="215"/>
    </row>
    <row r="2868" spans="4:4" x14ac:dyDescent="0.35">
      <c r="D2868" s="215"/>
    </row>
    <row r="2869" spans="4:4" x14ac:dyDescent="0.35">
      <c r="D2869" s="215"/>
    </row>
    <row r="2870" spans="4:4" x14ac:dyDescent="0.35">
      <c r="D2870" s="215"/>
    </row>
    <row r="2871" spans="4:4" x14ac:dyDescent="0.35">
      <c r="D2871" s="215"/>
    </row>
    <row r="2872" spans="4:4" x14ac:dyDescent="0.35">
      <c r="D2872" s="215"/>
    </row>
    <row r="2873" spans="4:4" x14ac:dyDescent="0.35">
      <c r="D2873" s="215"/>
    </row>
    <row r="2874" spans="4:4" x14ac:dyDescent="0.35">
      <c r="D2874" s="215"/>
    </row>
    <row r="2875" spans="4:4" x14ac:dyDescent="0.35">
      <c r="D2875" s="215"/>
    </row>
    <row r="2876" spans="4:4" x14ac:dyDescent="0.35">
      <c r="D2876" s="215"/>
    </row>
    <row r="2877" spans="4:4" x14ac:dyDescent="0.35">
      <c r="D2877" s="215"/>
    </row>
    <row r="2878" spans="4:4" x14ac:dyDescent="0.35">
      <c r="D2878" s="215"/>
    </row>
    <row r="2879" spans="4:4" x14ac:dyDescent="0.35">
      <c r="D2879" s="215"/>
    </row>
    <row r="2880" spans="4:4" x14ac:dyDescent="0.35">
      <c r="D2880" s="215"/>
    </row>
    <row r="2881" spans="4:4" x14ac:dyDescent="0.35">
      <c r="D2881" s="215"/>
    </row>
    <row r="2882" spans="4:4" x14ac:dyDescent="0.35">
      <c r="D2882" s="215"/>
    </row>
    <row r="2883" spans="4:4" x14ac:dyDescent="0.35">
      <c r="D2883" s="215"/>
    </row>
    <row r="2884" spans="4:4" x14ac:dyDescent="0.35">
      <c r="D2884" s="215"/>
    </row>
    <row r="2885" spans="4:4" x14ac:dyDescent="0.35">
      <c r="D2885" s="215"/>
    </row>
    <row r="2886" spans="4:4" x14ac:dyDescent="0.35">
      <c r="D2886" s="215"/>
    </row>
    <row r="2887" spans="4:4" x14ac:dyDescent="0.35">
      <c r="D2887" s="215"/>
    </row>
    <row r="2888" spans="4:4" x14ac:dyDescent="0.35">
      <c r="D2888" s="215"/>
    </row>
    <row r="2889" spans="4:4" x14ac:dyDescent="0.35">
      <c r="D2889" s="215"/>
    </row>
    <row r="2890" spans="4:4" x14ac:dyDescent="0.35">
      <c r="D2890" s="215"/>
    </row>
    <row r="2891" spans="4:4" x14ac:dyDescent="0.35">
      <c r="D2891" s="215"/>
    </row>
    <row r="2892" spans="4:4" x14ac:dyDescent="0.35">
      <c r="D2892" s="215"/>
    </row>
    <row r="2893" spans="4:4" x14ac:dyDescent="0.35">
      <c r="D2893" s="215"/>
    </row>
    <row r="2894" spans="4:4" x14ac:dyDescent="0.35">
      <c r="D2894" s="215"/>
    </row>
    <row r="2895" spans="4:4" x14ac:dyDescent="0.35">
      <c r="D2895" s="215"/>
    </row>
    <row r="2896" spans="4:4" x14ac:dyDescent="0.35">
      <c r="D2896" s="215"/>
    </row>
    <row r="2897" spans="4:4" x14ac:dyDescent="0.35">
      <c r="D2897" s="215"/>
    </row>
    <row r="2898" spans="4:4" x14ac:dyDescent="0.35">
      <c r="D2898" s="215"/>
    </row>
    <row r="2899" spans="4:4" x14ac:dyDescent="0.35">
      <c r="D2899" s="215"/>
    </row>
    <row r="2900" spans="4:4" x14ac:dyDescent="0.35">
      <c r="D2900" s="215"/>
    </row>
    <row r="2901" spans="4:4" x14ac:dyDescent="0.35">
      <c r="D2901" s="215"/>
    </row>
    <row r="2902" spans="4:4" x14ac:dyDescent="0.35">
      <c r="D2902" s="215"/>
    </row>
    <row r="2903" spans="4:4" x14ac:dyDescent="0.35">
      <c r="D2903" s="215"/>
    </row>
    <row r="2904" spans="4:4" x14ac:dyDescent="0.35">
      <c r="D2904" s="215"/>
    </row>
    <row r="2905" spans="4:4" x14ac:dyDescent="0.35">
      <c r="D2905" s="215"/>
    </row>
    <row r="2906" spans="4:4" x14ac:dyDescent="0.35">
      <c r="D2906" s="215"/>
    </row>
    <row r="2907" spans="4:4" x14ac:dyDescent="0.35">
      <c r="D2907" s="215"/>
    </row>
    <row r="2908" spans="4:4" x14ac:dyDescent="0.35">
      <c r="D2908" s="215"/>
    </row>
    <row r="2909" spans="4:4" x14ac:dyDescent="0.35">
      <c r="D2909" s="215"/>
    </row>
    <row r="2910" spans="4:4" x14ac:dyDescent="0.35">
      <c r="D2910" s="215"/>
    </row>
    <row r="2911" spans="4:4" x14ac:dyDescent="0.35">
      <c r="D2911" s="215"/>
    </row>
    <row r="2912" spans="4:4" x14ac:dyDescent="0.35">
      <c r="D2912" s="215"/>
    </row>
    <row r="2913" spans="4:4" x14ac:dyDescent="0.35">
      <c r="D2913" s="215"/>
    </row>
    <row r="2914" spans="4:4" x14ac:dyDescent="0.35">
      <c r="D2914" s="215"/>
    </row>
    <row r="2915" spans="4:4" x14ac:dyDescent="0.35">
      <c r="D2915" s="215"/>
    </row>
    <row r="2916" spans="4:4" x14ac:dyDescent="0.35">
      <c r="D2916" s="215"/>
    </row>
    <row r="2917" spans="4:4" x14ac:dyDescent="0.35">
      <c r="D2917" s="215"/>
    </row>
    <row r="2918" spans="4:4" x14ac:dyDescent="0.35">
      <c r="D2918" s="215"/>
    </row>
    <row r="2919" spans="4:4" x14ac:dyDescent="0.35">
      <c r="D2919" s="215"/>
    </row>
    <row r="2920" spans="4:4" x14ac:dyDescent="0.35">
      <c r="D2920" s="215"/>
    </row>
    <row r="2921" spans="4:4" x14ac:dyDescent="0.35">
      <c r="D2921" s="215"/>
    </row>
    <row r="2922" spans="4:4" x14ac:dyDescent="0.35">
      <c r="D2922" s="215"/>
    </row>
    <row r="2923" spans="4:4" x14ac:dyDescent="0.35">
      <c r="D2923" s="215"/>
    </row>
    <row r="2924" spans="4:4" x14ac:dyDescent="0.35">
      <c r="D2924" s="215"/>
    </row>
    <row r="2925" spans="4:4" x14ac:dyDescent="0.35">
      <c r="D2925" s="215"/>
    </row>
    <row r="2926" spans="4:4" x14ac:dyDescent="0.35">
      <c r="D2926" s="215"/>
    </row>
    <row r="2927" spans="4:4" x14ac:dyDescent="0.35">
      <c r="D2927" s="215"/>
    </row>
    <row r="2928" spans="4:4" x14ac:dyDescent="0.35">
      <c r="D2928" s="215"/>
    </row>
    <row r="2929" spans="4:4" x14ac:dyDescent="0.35">
      <c r="D2929" s="215"/>
    </row>
    <row r="2930" spans="4:4" x14ac:dyDescent="0.35">
      <c r="D2930" s="215"/>
    </row>
    <row r="2931" spans="4:4" x14ac:dyDescent="0.35">
      <c r="D2931" s="215"/>
    </row>
    <row r="2932" spans="4:4" x14ac:dyDescent="0.35">
      <c r="D2932" s="215"/>
    </row>
    <row r="2933" spans="4:4" x14ac:dyDescent="0.35">
      <c r="D2933" s="215"/>
    </row>
    <row r="2934" spans="4:4" x14ac:dyDescent="0.35">
      <c r="D2934" s="215"/>
    </row>
    <row r="2935" spans="4:4" x14ac:dyDescent="0.35">
      <c r="D2935" s="215"/>
    </row>
    <row r="2936" spans="4:4" x14ac:dyDescent="0.35">
      <c r="D2936" s="215"/>
    </row>
    <row r="2937" spans="4:4" x14ac:dyDescent="0.35">
      <c r="D2937" s="215"/>
    </row>
    <row r="2938" spans="4:4" x14ac:dyDescent="0.35">
      <c r="D2938" s="215"/>
    </row>
    <row r="2939" spans="4:4" x14ac:dyDescent="0.35">
      <c r="D2939" s="215"/>
    </row>
    <row r="2940" spans="4:4" x14ac:dyDescent="0.35">
      <c r="D2940" s="215"/>
    </row>
    <row r="2941" spans="4:4" x14ac:dyDescent="0.35">
      <c r="D2941" s="215"/>
    </row>
    <row r="2942" spans="4:4" x14ac:dyDescent="0.35">
      <c r="D2942" s="215"/>
    </row>
    <row r="2943" spans="4:4" x14ac:dyDescent="0.35">
      <c r="D2943" s="215"/>
    </row>
    <row r="2944" spans="4:4" x14ac:dyDescent="0.35">
      <c r="D2944" s="215"/>
    </row>
    <row r="2945" spans="4:4" x14ac:dyDescent="0.35">
      <c r="D2945" s="215"/>
    </row>
    <row r="2946" spans="4:4" x14ac:dyDescent="0.35">
      <c r="D2946" s="215"/>
    </row>
    <row r="2947" spans="4:4" x14ac:dyDescent="0.35">
      <c r="D2947" s="215"/>
    </row>
    <row r="2948" spans="4:4" x14ac:dyDescent="0.35">
      <c r="D2948" s="215"/>
    </row>
    <row r="2949" spans="4:4" x14ac:dyDescent="0.35">
      <c r="D2949" s="215"/>
    </row>
    <row r="2950" spans="4:4" x14ac:dyDescent="0.35">
      <c r="D2950" s="215"/>
    </row>
    <row r="2951" spans="4:4" x14ac:dyDescent="0.35">
      <c r="D2951" s="215"/>
    </row>
    <row r="2952" spans="4:4" x14ac:dyDescent="0.35">
      <c r="D2952" s="215"/>
    </row>
    <row r="2953" spans="4:4" x14ac:dyDescent="0.35">
      <c r="D2953" s="215"/>
    </row>
    <row r="2954" spans="4:4" x14ac:dyDescent="0.35">
      <c r="D2954" s="215"/>
    </row>
    <row r="2955" spans="4:4" x14ac:dyDescent="0.35">
      <c r="D2955" s="215"/>
    </row>
    <row r="2956" spans="4:4" x14ac:dyDescent="0.35">
      <c r="D2956" s="215"/>
    </row>
    <row r="2957" spans="4:4" x14ac:dyDescent="0.35">
      <c r="D2957" s="215"/>
    </row>
    <row r="2958" spans="4:4" x14ac:dyDescent="0.35">
      <c r="D2958" s="215"/>
    </row>
    <row r="2959" spans="4:4" x14ac:dyDescent="0.35">
      <c r="D2959" s="215"/>
    </row>
    <row r="2960" spans="4:4" x14ac:dyDescent="0.35">
      <c r="D2960" s="215"/>
    </row>
    <row r="2961" spans="4:4" x14ac:dyDescent="0.35">
      <c r="D2961" s="215"/>
    </row>
    <row r="2962" spans="4:4" x14ac:dyDescent="0.35">
      <c r="D2962" s="215"/>
    </row>
    <row r="2963" spans="4:4" x14ac:dyDescent="0.35">
      <c r="D2963" s="215"/>
    </row>
    <row r="2964" spans="4:4" x14ac:dyDescent="0.35">
      <c r="D2964" s="215"/>
    </row>
    <row r="2965" spans="4:4" x14ac:dyDescent="0.35">
      <c r="D2965" s="215"/>
    </row>
    <row r="2966" spans="4:4" x14ac:dyDescent="0.35">
      <c r="D2966" s="215"/>
    </row>
    <row r="2967" spans="4:4" x14ac:dyDescent="0.35">
      <c r="D2967" s="215"/>
    </row>
    <row r="2968" spans="4:4" x14ac:dyDescent="0.35">
      <c r="D2968" s="215"/>
    </row>
    <row r="2969" spans="4:4" x14ac:dyDescent="0.35">
      <c r="D2969" s="215"/>
    </row>
    <row r="2970" spans="4:4" x14ac:dyDescent="0.35">
      <c r="D2970" s="215"/>
    </row>
    <row r="2971" spans="4:4" x14ac:dyDescent="0.35">
      <c r="D2971" s="215"/>
    </row>
    <row r="2972" spans="4:4" x14ac:dyDescent="0.35">
      <c r="D2972" s="215"/>
    </row>
    <row r="2973" spans="4:4" x14ac:dyDescent="0.35">
      <c r="D2973" s="215"/>
    </row>
    <row r="2974" spans="4:4" x14ac:dyDescent="0.35">
      <c r="D2974" s="215"/>
    </row>
    <row r="2975" spans="4:4" x14ac:dyDescent="0.35">
      <c r="D2975" s="215"/>
    </row>
    <row r="2976" spans="4:4" x14ac:dyDescent="0.35">
      <c r="D2976" s="215"/>
    </row>
    <row r="2977" spans="4:4" x14ac:dyDescent="0.35">
      <c r="D2977" s="215"/>
    </row>
    <row r="2978" spans="4:4" x14ac:dyDescent="0.35">
      <c r="D2978" s="215"/>
    </row>
    <row r="2979" spans="4:4" x14ac:dyDescent="0.35">
      <c r="D2979" s="215"/>
    </row>
    <row r="2980" spans="4:4" x14ac:dyDescent="0.35">
      <c r="D2980" s="215"/>
    </row>
    <row r="2981" spans="4:4" x14ac:dyDescent="0.35">
      <c r="D2981" s="215"/>
    </row>
    <row r="2982" spans="4:4" x14ac:dyDescent="0.35">
      <c r="D2982" s="215"/>
    </row>
    <row r="2983" spans="4:4" x14ac:dyDescent="0.35">
      <c r="D2983" s="215"/>
    </row>
    <row r="2984" spans="4:4" x14ac:dyDescent="0.35">
      <c r="D2984" s="215"/>
    </row>
    <row r="2985" spans="4:4" x14ac:dyDescent="0.35">
      <c r="D2985" s="215"/>
    </row>
    <row r="2986" spans="4:4" x14ac:dyDescent="0.35">
      <c r="D2986" s="215"/>
    </row>
    <row r="2987" spans="4:4" x14ac:dyDescent="0.35">
      <c r="D2987" s="215"/>
    </row>
    <row r="2988" spans="4:4" x14ac:dyDescent="0.35">
      <c r="D2988" s="215"/>
    </row>
    <row r="2989" spans="4:4" x14ac:dyDescent="0.35">
      <c r="D2989" s="215"/>
    </row>
    <row r="2990" spans="4:4" x14ac:dyDescent="0.35">
      <c r="D2990" s="215"/>
    </row>
    <row r="2991" spans="4:4" x14ac:dyDescent="0.35">
      <c r="D2991" s="215"/>
    </row>
    <row r="2992" spans="4:4" x14ac:dyDescent="0.35">
      <c r="D2992" s="215"/>
    </row>
    <row r="2993" spans="4:4" x14ac:dyDescent="0.35">
      <c r="D2993" s="215"/>
    </row>
    <row r="2994" spans="4:4" x14ac:dyDescent="0.35">
      <c r="D2994" s="215"/>
    </row>
    <row r="2995" spans="4:4" x14ac:dyDescent="0.35">
      <c r="D2995" s="215"/>
    </row>
    <row r="2996" spans="4:4" x14ac:dyDescent="0.35">
      <c r="D2996" s="215"/>
    </row>
    <row r="2997" spans="4:4" x14ac:dyDescent="0.35">
      <c r="D2997" s="215"/>
    </row>
    <row r="2998" spans="4:4" x14ac:dyDescent="0.35">
      <c r="D2998" s="215"/>
    </row>
    <row r="2999" spans="4:4" x14ac:dyDescent="0.35">
      <c r="D2999" s="215"/>
    </row>
    <row r="3000" spans="4:4" x14ac:dyDescent="0.35">
      <c r="D3000" s="215"/>
    </row>
    <row r="3001" spans="4:4" x14ac:dyDescent="0.35">
      <c r="D3001" s="215"/>
    </row>
    <row r="3002" spans="4:4" x14ac:dyDescent="0.35">
      <c r="D3002" s="215"/>
    </row>
    <row r="3003" spans="4:4" x14ac:dyDescent="0.35">
      <c r="D3003" s="215"/>
    </row>
    <row r="3004" spans="4:4" x14ac:dyDescent="0.35">
      <c r="D3004" s="215"/>
    </row>
    <row r="3005" spans="4:4" x14ac:dyDescent="0.35">
      <c r="D3005" s="215"/>
    </row>
    <row r="3006" spans="4:4" x14ac:dyDescent="0.35">
      <c r="D3006" s="215"/>
    </row>
    <row r="3007" spans="4:4" x14ac:dyDescent="0.35">
      <c r="D3007" s="215"/>
    </row>
    <row r="3008" spans="4:4" x14ac:dyDescent="0.35">
      <c r="D3008" s="215"/>
    </row>
    <row r="3009" spans="4:4" x14ac:dyDescent="0.35">
      <c r="D3009" s="215"/>
    </row>
    <row r="3010" spans="4:4" x14ac:dyDescent="0.35">
      <c r="D3010" s="215"/>
    </row>
    <row r="3011" spans="4:4" x14ac:dyDescent="0.35">
      <c r="D3011" s="215"/>
    </row>
    <row r="3012" spans="4:4" x14ac:dyDescent="0.35">
      <c r="D3012" s="215"/>
    </row>
    <row r="3013" spans="4:4" x14ac:dyDescent="0.35">
      <c r="D3013" s="215"/>
    </row>
    <row r="3014" spans="4:4" x14ac:dyDescent="0.35">
      <c r="D3014" s="215"/>
    </row>
    <row r="3015" spans="4:4" x14ac:dyDescent="0.35">
      <c r="D3015" s="215"/>
    </row>
    <row r="3016" spans="4:4" x14ac:dyDescent="0.35">
      <c r="D3016" s="215"/>
    </row>
    <row r="3017" spans="4:4" x14ac:dyDescent="0.35">
      <c r="D3017" s="215"/>
    </row>
    <row r="3018" spans="4:4" x14ac:dyDescent="0.35">
      <c r="D3018" s="215"/>
    </row>
    <row r="3019" spans="4:4" x14ac:dyDescent="0.35">
      <c r="D3019" s="215"/>
    </row>
    <row r="3020" spans="4:4" x14ac:dyDescent="0.35">
      <c r="D3020" s="215"/>
    </row>
    <row r="3021" spans="4:4" x14ac:dyDescent="0.35">
      <c r="D3021" s="215"/>
    </row>
    <row r="3022" spans="4:4" x14ac:dyDescent="0.35">
      <c r="D3022" s="215"/>
    </row>
    <row r="3023" spans="4:4" x14ac:dyDescent="0.35">
      <c r="D3023" s="215"/>
    </row>
    <row r="3024" spans="4:4" x14ac:dyDescent="0.35">
      <c r="D3024" s="215"/>
    </row>
    <row r="3025" spans="4:4" x14ac:dyDescent="0.35">
      <c r="D3025" s="215"/>
    </row>
    <row r="3026" spans="4:4" x14ac:dyDescent="0.35">
      <c r="D3026" s="215"/>
    </row>
    <row r="3027" spans="4:4" x14ac:dyDescent="0.35">
      <c r="D3027" s="215"/>
    </row>
    <row r="3028" spans="4:4" x14ac:dyDescent="0.35">
      <c r="D3028" s="215"/>
    </row>
    <row r="3029" spans="4:4" x14ac:dyDescent="0.35">
      <c r="D3029" s="215"/>
    </row>
    <row r="3030" spans="4:4" x14ac:dyDescent="0.35">
      <c r="D3030" s="215"/>
    </row>
    <row r="3031" spans="4:4" x14ac:dyDescent="0.35">
      <c r="D3031" s="215"/>
    </row>
    <row r="3032" spans="4:4" x14ac:dyDescent="0.35">
      <c r="D3032" s="215"/>
    </row>
    <row r="3033" spans="4:4" x14ac:dyDescent="0.35">
      <c r="D3033" s="215"/>
    </row>
    <row r="3034" spans="4:4" x14ac:dyDescent="0.35">
      <c r="D3034" s="215"/>
    </row>
    <row r="3035" spans="4:4" x14ac:dyDescent="0.35">
      <c r="D3035" s="215"/>
    </row>
    <row r="3036" spans="4:4" x14ac:dyDescent="0.35">
      <c r="D3036" s="215"/>
    </row>
    <row r="3037" spans="4:4" x14ac:dyDescent="0.35">
      <c r="D3037" s="215"/>
    </row>
    <row r="3038" spans="4:4" x14ac:dyDescent="0.35">
      <c r="D3038" s="215"/>
    </row>
    <row r="3039" spans="4:4" x14ac:dyDescent="0.35">
      <c r="D3039" s="215"/>
    </row>
    <row r="3040" spans="4:4" x14ac:dyDescent="0.35">
      <c r="D3040" s="215"/>
    </row>
    <row r="3041" spans="4:4" x14ac:dyDescent="0.35">
      <c r="D3041" s="215"/>
    </row>
    <row r="3042" spans="4:4" x14ac:dyDescent="0.35">
      <c r="D3042" s="215"/>
    </row>
    <row r="3043" spans="4:4" x14ac:dyDescent="0.35">
      <c r="D3043" s="215"/>
    </row>
    <row r="3044" spans="4:4" x14ac:dyDescent="0.35">
      <c r="D3044" s="215"/>
    </row>
    <row r="3045" spans="4:4" x14ac:dyDescent="0.35">
      <c r="D3045" s="215"/>
    </row>
    <row r="3046" spans="4:4" x14ac:dyDescent="0.35">
      <c r="D3046" s="215"/>
    </row>
    <row r="3047" spans="4:4" x14ac:dyDescent="0.35">
      <c r="D3047" s="215"/>
    </row>
    <row r="3048" spans="4:4" x14ac:dyDescent="0.35">
      <c r="D3048" s="215"/>
    </row>
    <row r="3049" spans="4:4" x14ac:dyDescent="0.35">
      <c r="D3049" s="215"/>
    </row>
    <row r="3050" spans="4:4" x14ac:dyDescent="0.35">
      <c r="D3050" s="215"/>
    </row>
    <row r="3051" spans="4:4" x14ac:dyDescent="0.35">
      <c r="D3051" s="215"/>
    </row>
    <row r="3052" spans="4:4" x14ac:dyDescent="0.35">
      <c r="D3052" s="215"/>
    </row>
    <row r="3053" spans="4:4" x14ac:dyDescent="0.35">
      <c r="D3053" s="215"/>
    </row>
    <row r="3054" spans="4:4" x14ac:dyDescent="0.35">
      <c r="D3054" s="215"/>
    </row>
    <row r="3055" spans="4:4" x14ac:dyDescent="0.35">
      <c r="D3055" s="215"/>
    </row>
    <row r="3056" spans="4:4" x14ac:dyDescent="0.35">
      <c r="D3056" s="215"/>
    </row>
    <row r="3057" spans="4:4" x14ac:dyDescent="0.35">
      <c r="D3057" s="215"/>
    </row>
    <row r="3058" spans="4:4" x14ac:dyDescent="0.35">
      <c r="D3058" s="215"/>
    </row>
    <row r="3059" spans="4:4" x14ac:dyDescent="0.35">
      <c r="D3059" s="215"/>
    </row>
    <row r="3060" spans="4:4" x14ac:dyDescent="0.35">
      <c r="D3060" s="215"/>
    </row>
    <row r="3061" spans="4:4" x14ac:dyDescent="0.35">
      <c r="D3061" s="215"/>
    </row>
    <row r="3062" spans="4:4" x14ac:dyDescent="0.35">
      <c r="D3062" s="215"/>
    </row>
    <row r="3063" spans="4:4" x14ac:dyDescent="0.35">
      <c r="D3063" s="215"/>
    </row>
    <row r="3064" spans="4:4" x14ac:dyDescent="0.35">
      <c r="D3064" s="215"/>
    </row>
    <row r="3065" spans="4:4" x14ac:dyDescent="0.35">
      <c r="D3065" s="215"/>
    </row>
    <row r="3066" spans="4:4" x14ac:dyDescent="0.35">
      <c r="D3066" s="215"/>
    </row>
    <row r="3067" spans="4:4" x14ac:dyDescent="0.35">
      <c r="D3067" s="215"/>
    </row>
    <row r="3068" spans="4:4" x14ac:dyDescent="0.35">
      <c r="D3068" s="215"/>
    </row>
    <row r="3069" spans="4:4" x14ac:dyDescent="0.35">
      <c r="D3069" s="215"/>
    </row>
    <row r="3070" spans="4:4" x14ac:dyDescent="0.35">
      <c r="D3070" s="215"/>
    </row>
    <row r="3071" spans="4:4" x14ac:dyDescent="0.35">
      <c r="D3071" s="215"/>
    </row>
    <row r="3072" spans="4:4" x14ac:dyDescent="0.35">
      <c r="D3072" s="215"/>
    </row>
    <row r="3073" spans="4:4" x14ac:dyDescent="0.35">
      <c r="D3073" s="215"/>
    </row>
    <row r="3074" spans="4:4" x14ac:dyDescent="0.35">
      <c r="D3074" s="215"/>
    </row>
    <row r="3075" spans="4:4" x14ac:dyDescent="0.35">
      <c r="D3075" s="215"/>
    </row>
    <row r="3076" spans="4:4" x14ac:dyDescent="0.35">
      <c r="D3076" s="215"/>
    </row>
    <row r="3077" spans="4:4" x14ac:dyDescent="0.35">
      <c r="D3077" s="215"/>
    </row>
    <row r="3078" spans="4:4" x14ac:dyDescent="0.35">
      <c r="D3078" s="215"/>
    </row>
    <row r="3079" spans="4:4" x14ac:dyDescent="0.35">
      <c r="D3079" s="215"/>
    </row>
    <row r="3080" spans="4:4" x14ac:dyDescent="0.35">
      <c r="D3080" s="215"/>
    </row>
    <row r="3081" spans="4:4" x14ac:dyDescent="0.35">
      <c r="D3081" s="215"/>
    </row>
    <row r="3082" spans="4:4" x14ac:dyDescent="0.35">
      <c r="D3082" s="215"/>
    </row>
    <row r="3083" spans="4:4" x14ac:dyDescent="0.35">
      <c r="D3083" s="215"/>
    </row>
    <row r="3084" spans="4:4" x14ac:dyDescent="0.35">
      <c r="D3084" s="215"/>
    </row>
    <row r="3085" spans="4:4" x14ac:dyDescent="0.35">
      <c r="D3085" s="215"/>
    </row>
    <row r="3086" spans="4:4" x14ac:dyDescent="0.35">
      <c r="D3086" s="215"/>
    </row>
    <row r="3087" spans="4:4" x14ac:dyDescent="0.35">
      <c r="D3087" s="215"/>
    </row>
    <row r="3088" spans="4:4" x14ac:dyDescent="0.35">
      <c r="D3088" s="215"/>
    </row>
    <row r="3089" spans="4:4" x14ac:dyDescent="0.35">
      <c r="D3089" s="215"/>
    </row>
    <row r="3090" spans="4:4" x14ac:dyDescent="0.35">
      <c r="D3090" s="215"/>
    </row>
    <row r="3091" spans="4:4" x14ac:dyDescent="0.35">
      <c r="D3091" s="215"/>
    </row>
    <row r="3092" spans="4:4" x14ac:dyDescent="0.35">
      <c r="D3092" s="215"/>
    </row>
    <row r="3093" spans="4:4" x14ac:dyDescent="0.35">
      <c r="D3093" s="215"/>
    </row>
    <row r="3094" spans="4:4" x14ac:dyDescent="0.35">
      <c r="D3094" s="215"/>
    </row>
    <row r="3095" spans="4:4" x14ac:dyDescent="0.35">
      <c r="D3095" s="215"/>
    </row>
    <row r="3096" spans="4:4" x14ac:dyDescent="0.35">
      <c r="D3096" s="215"/>
    </row>
    <row r="3097" spans="4:4" x14ac:dyDescent="0.35">
      <c r="D3097" s="215"/>
    </row>
    <row r="3098" spans="4:4" x14ac:dyDescent="0.35">
      <c r="D3098" s="215"/>
    </row>
    <row r="3099" spans="4:4" x14ac:dyDescent="0.35">
      <c r="D3099" s="215"/>
    </row>
    <row r="3100" spans="4:4" x14ac:dyDescent="0.35">
      <c r="D3100" s="215"/>
    </row>
    <row r="3101" spans="4:4" x14ac:dyDescent="0.35">
      <c r="D3101" s="215"/>
    </row>
    <row r="3102" spans="4:4" x14ac:dyDescent="0.35">
      <c r="D3102" s="215"/>
    </row>
    <row r="3103" spans="4:4" x14ac:dyDescent="0.35">
      <c r="D3103" s="215"/>
    </row>
    <row r="3104" spans="4:4" x14ac:dyDescent="0.35">
      <c r="D3104" s="215"/>
    </row>
    <row r="3105" spans="4:4" x14ac:dyDescent="0.35">
      <c r="D3105" s="215"/>
    </row>
    <row r="3106" spans="4:4" x14ac:dyDescent="0.35">
      <c r="D3106" s="215"/>
    </row>
    <row r="3107" spans="4:4" x14ac:dyDescent="0.35">
      <c r="D3107" s="215"/>
    </row>
    <row r="3108" spans="4:4" x14ac:dyDescent="0.35">
      <c r="D3108" s="215"/>
    </row>
    <row r="3109" spans="4:4" x14ac:dyDescent="0.35">
      <c r="D3109" s="215"/>
    </row>
    <row r="3110" spans="4:4" x14ac:dyDescent="0.35">
      <c r="D3110" s="215"/>
    </row>
    <row r="3111" spans="4:4" x14ac:dyDescent="0.35">
      <c r="D3111" s="215"/>
    </row>
    <row r="3112" spans="4:4" x14ac:dyDescent="0.35">
      <c r="D3112" s="215"/>
    </row>
    <row r="3113" spans="4:4" x14ac:dyDescent="0.35">
      <c r="D3113" s="215"/>
    </row>
    <row r="3114" spans="4:4" x14ac:dyDescent="0.35">
      <c r="D3114" s="215"/>
    </row>
    <row r="3115" spans="4:4" x14ac:dyDescent="0.35">
      <c r="D3115" s="215"/>
    </row>
    <row r="3116" spans="4:4" x14ac:dyDescent="0.35">
      <c r="D3116" s="215"/>
    </row>
    <row r="3117" spans="4:4" x14ac:dyDescent="0.35">
      <c r="D3117" s="215"/>
    </row>
    <row r="3118" spans="4:4" x14ac:dyDescent="0.35">
      <c r="D3118" s="215"/>
    </row>
    <row r="3119" spans="4:4" x14ac:dyDescent="0.35">
      <c r="D3119" s="215"/>
    </row>
    <row r="3120" spans="4:4" x14ac:dyDescent="0.35">
      <c r="D3120" s="215"/>
    </row>
    <row r="3121" spans="4:4" x14ac:dyDescent="0.35">
      <c r="D3121" s="215"/>
    </row>
    <row r="3122" spans="4:4" x14ac:dyDescent="0.35">
      <c r="D3122" s="215"/>
    </row>
    <row r="3123" spans="4:4" x14ac:dyDescent="0.35">
      <c r="D3123" s="215"/>
    </row>
    <row r="3124" spans="4:4" x14ac:dyDescent="0.35">
      <c r="D3124" s="215"/>
    </row>
    <row r="3125" spans="4:4" x14ac:dyDescent="0.35">
      <c r="D3125" s="215"/>
    </row>
    <row r="3126" spans="4:4" x14ac:dyDescent="0.35">
      <c r="D3126" s="215"/>
    </row>
    <row r="3127" spans="4:4" x14ac:dyDescent="0.35">
      <c r="D3127" s="215"/>
    </row>
    <row r="3128" spans="4:4" x14ac:dyDescent="0.35">
      <c r="D3128" s="215"/>
    </row>
    <row r="3129" spans="4:4" x14ac:dyDescent="0.35">
      <c r="D3129" s="215"/>
    </row>
    <row r="3130" spans="4:4" x14ac:dyDescent="0.35">
      <c r="D3130" s="215"/>
    </row>
    <row r="3131" spans="4:4" x14ac:dyDescent="0.35">
      <c r="D3131" s="215"/>
    </row>
    <row r="3132" spans="4:4" x14ac:dyDescent="0.35">
      <c r="D3132" s="215"/>
    </row>
    <row r="3133" spans="4:4" x14ac:dyDescent="0.35">
      <c r="D3133" s="215"/>
    </row>
    <row r="3134" spans="4:4" x14ac:dyDescent="0.35">
      <c r="D3134" s="215"/>
    </row>
    <row r="3135" spans="4:4" x14ac:dyDescent="0.35">
      <c r="D3135" s="215"/>
    </row>
    <row r="3136" spans="4:4" x14ac:dyDescent="0.35">
      <c r="D3136" s="215"/>
    </row>
    <row r="3137" spans="4:4" x14ac:dyDescent="0.35">
      <c r="D3137" s="215"/>
    </row>
    <row r="3138" spans="4:4" x14ac:dyDescent="0.35">
      <c r="D3138" s="215"/>
    </row>
    <row r="3139" spans="4:4" x14ac:dyDescent="0.35">
      <c r="D3139" s="215"/>
    </row>
    <row r="3140" spans="4:4" x14ac:dyDescent="0.35">
      <c r="D3140" s="215"/>
    </row>
    <row r="3141" spans="4:4" x14ac:dyDescent="0.35">
      <c r="D3141" s="215"/>
    </row>
    <row r="3142" spans="4:4" x14ac:dyDescent="0.35">
      <c r="D3142" s="215"/>
    </row>
    <row r="3143" spans="4:4" x14ac:dyDescent="0.35">
      <c r="D3143" s="215"/>
    </row>
    <row r="3144" spans="4:4" x14ac:dyDescent="0.35">
      <c r="D3144" s="215"/>
    </row>
    <row r="3145" spans="4:4" x14ac:dyDescent="0.35">
      <c r="D3145" s="215"/>
    </row>
    <row r="3146" spans="4:4" x14ac:dyDescent="0.35">
      <c r="D3146" s="215"/>
    </row>
    <row r="3147" spans="4:4" x14ac:dyDescent="0.35">
      <c r="D3147" s="215"/>
    </row>
    <row r="3148" spans="4:4" x14ac:dyDescent="0.35">
      <c r="D3148" s="215"/>
    </row>
    <row r="3149" spans="4:4" x14ac:dyDescent="0.35">
      <c r="D3149" s="215"/>
    </row>
    <row r="3150" spans="4:4" x14ac:dyDescent="0.35">
      <c r="D3150" s="215"/>
    </row>
    <row r="3151" spans="4:4" x14ac:dyDescent="0.35">
      <c r="D3151" s="215"/>
    </row>
    <row r="3152" spans="4:4" x14ac:dyDescent="0.35">
      <c r="D3152" s="215"/>
    </row>
    <row r="3153" spans="4:4" x14ac:dyDescent="0.35">
      <c r="D3153" s="215"/>
    </row>
    <row r="3154" spans="4:4" x14ac:dyDescent="0.35">
      <c r="D3154" s="215"/>
    </row>
    <row r="3155" spans="4:4" x14ac:dyDescent="0.35">
      <c r="D3155" s="215"/>
    </row>
    <row r="3156" spans="4:4" x14ac:dyDescent="0.35">
      <c r="D3156" s="215"/>
    </row>
    <row r="3157" spans="4:4" x14ac:dyDescent="0.35">
      <c r="D3157" s="215"/>
    </row>
    <row r="3158" spans="4:4" x14ac:dyDescent="0.35">
      <c r="D3158" s="215"/>
    </row>
    <row r="3159" spans="4:4" x14ac:dyDescent="0.35">
      <c r="D3159" s="215"/>
    </row>
    <row r="3160" spans="4:4" x14ac:dyDescent="0.35">
      <c r="D3160" s="215"/>
    </row>
    <row r="3161" spans="4:4" x14ac:dyDescent="0.35">
      <c r="D3161" s="215"/>
    </row>
    <row r="3162" spans="4:4" x14ac:dyDescent="0.35">
      <c r="D3162" s="215"/>
    </row>
    <row r="3163" spans="4:4" x14ac:dyDescent="0.35">
      <c r="D3163" s="215"/>
    </row>
    <row r="3164" spans="4:4" x14ac:dyDescent="0.35">
      <c r="D3164" s="215"/>
    </row>
    <row r="3165" spans="4:4" x14ac:dyDescent="0.35">
      <c r="D3165" s="215"/>
    </row>
    <row r="3166" spans="4:4" x14ac:dyDescent="0.35">
      <c r="D3166" s="215"/>
    </row>
    <row r="3167" spans="4:4" x14ac:dyDescent="0.35">
      <c r="D3167" s="215"/>
    </row>
    <row r="3168" spans="4:4" x14ac:dyDescent="0.35">
      <c r="D3168" s="215"/>
    </row>
    <row r="3169" spans="4:4" x14ac:dyDescent="0.35">
      <c r="D3169" s="215"/>
    </row>
    <row r="3170" spans="4:4" x14ac:dyDescent="0.35">
      <c r="D3170" s="215"/>
    </row>
    <row r="3171" spans="4:4" x14ac:dyDescent="0.35">
      <c r="D3171" s="215"/>
    </row>
    <row r="3172" spans="4:4" x14ac:dyDescent="0.35">
      <c r="D3172" s="215"/>
    </row>
    <row r="3173" spans="4:4" x14ac:dyDescent="0.35">
      <c r="D3173" s="215"/>
    </row>
    <row r="3174" spans="4:4" x14ac:dyDescent="0.35">
      <c r="D3174" s="215"/>
    </row>
    <row r="3175" spans="4:4" x14ac:dyDescent="0.35">
      <c r="D3175" s="215"/>
    </row>
    <row r="3176" spans="4:4" x14ac:dyDescent="0.35">
      <c r="D3176" s="215"/>
    </row>
    <row r="3177" spans="4:4" x14ac:dyDescent="0.35">
      <c r="D3177" s="215"/>
    </row>
    <row r="3178" spans="4:4" x14ac:dyDescent="0.35">
      <c r="D3178" s="215"/>
    </row>
    <row r="3179" spans="4:4" x14ac:dyDescent="0.35">
      <c r="D3179" s="215"/>
    </row>
    <row r="3180" spans="4:4" x14ac:dyDescent="0.35">
      <c r="D3180" s="215"/>
    </row>
    <row r="3181" spans="4:4" x14ac:dyDescent="0.35">
      <c r="D3181" s="215"/>
    </row>
    <row r="3182" spans="4:4" x14ac:dyDescent="0.35">
      <c r="D3182" s="215"/>
    </row>
    <row r="3183" spans="4:4" x14ac:dyDescent="0.35">
      <c r="D3183" s="215"/>
    </row>
    <row r="3184" spans="4:4" x14ac:dyDescent="0.35">
      <c r="D3184" s="215"/>
    </row>
    <row r="3185" spans="4:4" x14ac:dyDescent="0.35">
      <c r="D3185" s="215"/>
    </row>
    <row r="3186" spans="4:4" x14ac:dyDescent="0.35">
      <c r="D3186" s="215"/>
    </row>
    <row r="3187" spans="4:4" x14ac:dyDescent="0.35">
      <c r="D3187" s="215"/>
    </row>
    <row r="3188" spans="4:4" x14ac:dyDescent="0.35">
      <c r="D3188" s="215"/>
    </row>
    <row r="3189" spans="4:4" x14ac:dyDescent="0.35">
      <c r="D3189" s="215"/>
    </row>
    <row r="3190" spans="4:4" x14ac:dyDescent="0.35">
      <c r="D3190" s="215"/>
    </row>
    <row r="3191" spans="4:4" x14ac:dyDescent="0.35">
      <c r="D3191" s="215"/>
    </row>
    <row r="3192" spans="4:4" x14ac:dyDescent="0.35">
      <c r="D3192" s="215"/>
    </row>
    <row r="3193" spans="4:4" x14ac:dyDescent="0.35">
      <c r="D3193" s="215"/>
    </row>
    <row r="3194" spans="4:4" x14ac:dyDescent="0.35">
      <c r="D3194" s="215"/>
    </row>
    <row r="3195" spans="4:4" x14ac:dyDescent="0.35">
      <c r="D3195" s="215"/>
    </row>
    <row r="3196" spans="4:4" x14ac:dyDescent="0.35">
      <c r="D3196" s="215"/>
    </row>
    <row r="3197" spans="4:4" x14ac:dyDescent="0.35">
      <c r="D3197" s="215"/>
    </row>
    <row r="3198" spans="4:4" x14ac:dyDescent="0.35">
      <c r="D3198" s="215"/>
    </row>
    <row r="3199" spans="4:4" x14ac:dyDescent="0.35">
      <c r="D3199" s="215"/>
    </row>
    <row r="3200" spans="4:4" x14ac:dyDescent="0.35">
      <c r="D3200" s="215"/>
    </row>
    <row r="3201" spans="4:4" x14ac:dyDescent="0.35">
      <c r="D3201" s="215"/>
    </row>
    <row r="3202" spans="4:4" x14ac:dyDescent="0.35">
      <c r="D3202" s="215"/>
    </row>
    <row r="3203" spans="4:4" x14ac:dyDescent="0.35">
      <c r="D3203" s="215"/>
    </row>
    <row r="3204" spans="4:4" x14ac:dyDescent="0.35">
      <c r="D3204" s="215"/>
    </row>
    <row r="3205" spans="4:4" x14ac:dyDescent="0.35">
      <c r="D3205" s="215"/>
    </row>
    <row r="3206" spans="4:4" x14ac:dyDescent="0.35">
      <c r="D3206" s="215"/>
    </row>
    <row r="3207" spans="4:4" x14ac:dyDescent="0.35">
      <c r="D3207" s="215"/>
    </row>
    <row r="3208" spans="4:4" x14ac:dyDescent="0.35">
      <c r="D3208" s="215"/>
    </row>
    <row r="3209" spans="4:4" x14ac:dyDescent="0.35">
      <c r="D3209" s="215"/>
    </row>
    <row r="3210" spans="4:4" x14ac:dyDescent="0.35">
      <c r="D3210" s="215"/>
    </row>
    <row r="3211" spans="4:4" x14ac:dyDescent="0.35">
      <c r="D3211" s="215"/>
    </row>
    <row r="3212" spans="4:4" x14ac:dyDescent="0.35">
      <c r="D3212" s="215"/>
    </row>
    <row r="3213" spans="4:4" x14ac:dyDescent="0.35">
      <c r="D3213" s="215"/>
    </row>
    <row r="3214" spans="4:4" x14ac:dyDescent="0.35">
      <c r="D3214" s="215"/>
    </row>
    <row r="3215" spans="4:4" x14ac:dyDescent="0.35">
      <c r="D3215" s="215"/>
    </row>
    <row r="3216" spans="4:4" x14ac:dyDescent="0.35">
      <c r="D3216" s="215"/>
    </row>
    <row r="3217" spans="4:4" x14ac:dyDescent="0.35">
      <c r="D3217" s="215"/>
    </row>
    <row r="3218" spans="4:4" x14ac:dyDescent="0.35">
      <c r="D3218" s="215"/>
    </row>
    <row r="3219" spans="4:4" x14ac:dyDescent="0.35">
      <c r="D3219" s="215"/>
    </row>
    <row r="3220" spans="4:4" x14ac:dyDescent="0.35">
      <c r="D3220" s="215"/>
    </row>
    <row r="3221" spans="4:4" x14ac:dyDescent="0.35">
      <c r="D3221" s="215"/>
    </row>
    <row r="3222" spans="4:4" x14ac:dyDescent="0.35">
      <c r="D3222" s="215"/>
    </row>
    <row r="3223" spans="4:4" x14ac:dyDescent="0.35">
      <c r="D3223" s="215"/>
    </row>
    <row r="3224" spans="4:4" x14ac:dyDescent="0.35">
      <c r="D3224" s="215"/>
    </row>
    <row r="3225" spans="4:4" x14ac:dyDescent="0.35">
      <c r="D3225" s="215"/>
    </row>
    <row r="3226" spans="4:4" x14ac:dyDescent="0.35">
      <c r="D3226" s="215"/>
    </row>
    <row r="3227" spans="4:4" x14ac:dyDescent="0.35">
      <c r="D3227" s="215"/>
    </row>
    <row r="3228" spans="4:4" x14ac:dyDescent="0.35">
      <c r="D3228" s="215"/>
    </row>
    <row r="3229" spans="4:4" x14ac:dyDescent="0.35">
      <c r="D3229" s="215"/>
    </row>
    <row r="3230" spans="4:4" x14ac:dyDescent="0.35">
      <c r="D3230" s="215"/>
    </row>
    <row r="3231" spans="4:4" x14ac:dyDescent="0.35">
      <c r="D3231" s="215"/>
    </row>
    <row r="3232" spans="4:4" x14ac:dyDescent="0.35">
      <c r="D3232" s="215"/>
    </row>
    <row r="3233" spans="4:4" x14ac:dyDescent="0.35">
      <c r="D3233" s="215"/>
    </row>
    <row r="3234" spans="4:4" x14ac:dyDescent="0.35">
      <c r="D3234" s="215"/>
    </row>
    <row r="3235" spans="4:4" x14ac:dyDescent="0.35">
      <c r="D3235" s="215"/>
    </row>
    <row r="3236" spans="4:4" x14ac:dyDescent="0.35">
      <c r="D3236" s="215"/>
    </row>
    <row r="3237" spans="4:4" x14ac:dyDescent="0.35">
      <c r="D3237" s="215"/>
    </row>
    <row r="3238" spans="4:4" x14ac:dyDescent="0.35">
      <c r="D3238" s="215"/>
    </row>
    <row r="3239" spans="4:4" x14ac:dyDescent="0.35">
      <c r="D3239" s="215"/>
    </row>
    <row r="3240" spans="4:4" x14ac:dyDescent="0.35">
      <c r="D3240" s="215"/>
    </row>
    <row r="3241" spans="4:4" x14ac:dyDescent="0.35">
      <c r="D3241" s="215"/>
    </row>
    <row r="3242" spans="4:4" x14ac:dyDescent="0.35">
      <c r="D3242" s="215"/>
    </row>
    <row r="3243" spans="4:4" x14ac:dyDescent="0.35">
      <c r="D3243" s="215"/>
    </row>
    <row r="3244" spans="4:4" x14ac:dyDescent="0.35">
      <c r="D3244" s="215"/>
    </row>
    <row r="3245" spans="4:4" x14ac:dyDescent="0.35">
      <c r="D3245" s="215"/>
    </row>
    <row r="3246" spans="4:4" x14ac:dyDescent="0.35">
      <c r="D3246" s="215"/>
    </row>
    <row r="3247" spans="4:4" x14ac:dyDescent="0.35">
      <c r="D3247" s="215"/>
    </row>
    <row r="3248" spans="4:4" x14ac:dyDescent="0.35">
      <c r="D3248" s="215"/>
    </row>
    <row r="3249" spans="4:4" x14ac:dyDescent="0.35">
      <c r="D3249" s="215"/>
    </row>
    <row r="3250" spans="4:4" x14ac:dyDescent="0.35">
      <c r="D3250" s="215"/>
    </row>
    <row r="3251" spans="4:4" x14ac:dyDescent="0.35">
      <c r="D3251" s="215"/>
    </row>
    <row r="3252" spans="4:4" x14ac:dyDescent="0.35">
      <c r="D3252" s="215"/>
    </row>
    <row r="3253" spans="4:4" x14ac:dyDescent="0.35">
      <c r="D3253" s="215"/>
    </row>
    <row r="3254" spans="4:4" x14ac:dyDescent="0.35">
      <c r="D3254" s="215"/>
    </row>
    <row r="3255" spans="4:4" x14ac:dyDescent="0.35">
      <c r="D3255" s="215"/>
    </row>
    <row r="3256" spans="4:4" x14ac:dyDescent="0.35">
      <c r="D3256" s="215"/>
    </row>
    <row r="3257" spans="4:4" x14ac:dyDescent="0.35">
      <c r="D3257" s="215"/>
    </row>
    <row r="3258" spans="4:4" x14ac:dyDescent="0.35">
      <c r="D3258" s="215"/>
    </row>
    <row r="3259" spans="4:4" x14ac:dyDescent="0.35">
      <c r="D3259" s="215"/>
    </row>
    <row r="3260" spans="4:4" x14ac:dyDescent="0.35">
      <c r="D3260" s="215"/>
    </row>
    <row r="3261" spans="4:4" x14ac:dyDescent="0.35">
      <c r="D3261" s="215"/>
    </row>
    <row r="3262" spans="4:4" x14ac:dyDescent="0.35">
      <c r="D3262" s="215"/>
    </row>
    <row r="3263" spans="4:4" x14ac:dyDescent="0.35">
      <c r="D3263" s="215"/>
    </row>
    <row r="3264" spans="4:4" x14ac:dyDescent="0.35">
      <c r="D3264" s="215"/>
    </row>
    <row r="3265" spans="4:4" x14ac:dyDescent="0.35">
      <c r="D3265" s="215"/>
    </row>
    <row r="3266" spans="4:4" x14ac:dyDescent="0.35">
      <c r="D3266" s="215"/>
    </row>
    <row r="3267" spans="4:4" x14ac:dyDescent="0.35">
      <c r="D3267" s="215"/>
    </row>
    <row r="3268" spans="4:4" x14ac:dyDescent="0.35">
      <c r="D3268" s="215"/>
    </row>
    <row r="3269" spans="4:4" x14ac:dyDescent="0.35">
      <c r="D3269" s="215"/>
    </row>
    <row r="3270" spans="4:4" x14ac:dyDescent="0.35">
      <c r="D3270" s="215"/>
    </row>
    <row r="3271" spans="4:4" x14ac:dyDescent="0.35">
      <c r="D3271" s="215"/>
    </row>
    <row r="3272" spans="4:4" x14ac:dyDescent="0.35">
      <c r="D3272" s="215"/>
    </row>
    <row r="3273" spans="4:4" x14ac:dyDescent="0.35">
      <c r="D3273" s="215"/>
    </row>
    <row r="3274" spans="4:4" x14ac:dyDescent="0.35">
      <c r="D3274" s="215"/>
    </row>
    <row r="3275" spans="4:4" x14ac:dyDescent="0.35">
      <c r="D3275" s="215"/>
    </row>
    <row r="3276" spans="4:4" x14ac:dyDescent="0.35">
      <c r="D3276" s="215"/>
    </row>
    <row r="3277" spans="4:4" x14ac:dyDescent="0.35">
      <c r="D3277" s="215"/>
    </row>
    <row r="3278" spans="4:4" x14ac:dyDescent="0.35">
      <c r="D3278" s="215"/>
    </row>
    <row r="3279" spans="4:4" x14ac:dyDescent="0.35">
      <c r="D3279" s="215"/>
    </row>
    <row r="3280" spans="4:4" x14ac:dyDescent="0.35">
      <c r="D3280" s="215"/>
    </row>
    <row r="3281" spans="4:4" x14ac:dyDescent="0.35">
      <c r="D3281" s="215"/>
    </row>
    <row r="3282" spans="4:4" x14ac:dyDescent="0.35">
      <c r="D3282" s="215"/>
    </row>
    <row r="3283" spans="4:4" x14ac:dyDescent="0.35">
      <c r="D3283" s="215"/>
    </row>
    <row r="3284" spans="4:4" x14ac:dyDescent="0.35">
      <c r="D3284" s="215"/>
    </row>
    <row r="3285" spans="4:4" x14ac:dyDescent="0.35">
      <c r="D3285" s="215"/>
    </row>
    <row r="3286" spans="4:4" x14ac:dyDescent="0.35">
      <c r="D3286" s="215"/>
    </row>
    <row r="3287" spans="4:4" x14ac:dyDescent="0.35">
      <c r="D3287" s="215"/>
    </row>
    <row r="3288" spans="4:4" x14ac:dyDescent="0.35">
      <c r="D3288" s="215"/>
    </row>
    <row r="3289" spans="4:4" x14ac:dyDescent="0.35">
      <c r="D3289" s="215"/>
    </row>
    <row r="3290" spans="4:4" x14ac:dyDescent="0.35">
      <c r="D3290" s="215"/>
    </row>
    <row r="3291" spans="4:4" x14ac:dyDescent="0.35">
      <c r="D3291" s="215"/>
    </row>
    <row r="3292" spans="4:4" x14ac:dyDescent="0.35">
      <c r="D3292" s="215"/>
    </row>
    <row r="3293" spans="4:4" x14ac:dyDescent="0.35">
      <c r="D3293" s="215"/>
    </row>
    <row r="3294" spans="4:4" x14ac:dyDescent="0.35">
      <c r="D3294" s="215"/>
    </row>
    <row r="3295" spans="4:4" x14ac:dyDescent="0.35">
      <c r="D3295" s="215"/>
    </row>
    <row r="3296" spans="4:4" x14ac:dyDescent="0.35">
      <c r="D3296" s="215"/>
    </row>
    <row r="3297" spans="4:4" x14ac:dyDescent="0.35">
      <c r="D3297" s="215"/>
    </row>
    <row r="3298" spans="4:4" x14ac:dyDescent="0.35">
      <c r="D3298" s="215"/>
    </row>
    <row r="3299" spans="4:4" x14ac:dyDescent="0.35">
      <c r="D3299" s="215"/>
    </row>
    <row r="3300" spans="4:4" x14ac:dyDescent="0.35">
      <c r="D3300" s="215"/>
    </row>
    <row r="3301" spans="4:4" x14ac:dyDescent="0.35">
      <c r="D3301" s="215"/>
    </row>
    <row r="3302" spans="4:4" x14ac:dyDescent="0.35">
      <c r="D3302" s="215"/>
    </row>
    <row r="3303" spans="4:4" x14ac:dyDescent="0.35">
      <c r="D3303" s="215"/>
    </row>
    <row r="3304" spans="4:4" x14ac:dyDescent="0.35">
      <c r="D3304" s="215"/>
    </row>
    <row r="3305" spans="4:4" x14ac:dyDescent="0.35">
      <c r="D3305" s="215"/>
    </row>
    <row r="3306" spans="4:4" x14ac:dyDescent="0.35">
      <c r="D3306" s="215"/>
    </row>
    <row r="3307" spans="4:4" x14ac:dyDescent="0.35">
      <c r="D3307" s="215"/>
    </row>
    <row r="3308" spans="4:4" x14ac:dyDescent="0.35">
      <c r="D3308" s="215"/>
    </row>
    <row r="3309" spans="4:4" x14ac:dyDescent="0.35">
      <c r="D3309" s="215"/>
    </row>
    <row r="3310" spans="4:4" x14ac:dyDescent="0.35">
      <c r="D3310" s="215"/>
    </row>
    <row r="3311" spans="4:4" x14ac:dyDescent="0.35">
      <c r="D3311" s="215"/>
    </row>
    <row r="3312" spans="4:4" x14ac:dyDescent="0.35">
      <c r="D3312" s="215"/>
    </row>
    <row r="3313" spans="4:4" x14ac:dyDescent="0.35">
      <c r="D3313" s="215"/>
    </row>
    <row r="3314" spans="4:4" x14ac:dyDescent="0.35">
      <c r="D3314" s="215"/>
    </row>
    <row r="3315" spans="4:4" x14ac:dyDescent="0.35">
      <c r="D3315" s="215"/>
    </row>
    <row r="3316" spans="4:4" x14ac:dyDescent="0.35">
      <c r="D3316" s="215"/>
    </row>
    <row r="3317" spans="4:4" x14ac:dyDescent="0.35">
      <c r="D3317" s="215"/>
    </row>
    <row r="3318" spans="4:4" x14ac:dyDescent="0.35">
      <c r="D3318" s="215"/>
    </row>
    <row r="3319" spans="4:4" x14ac:dyDescent="0.35">
      <c r="D3319" s="215"/>
    </row>
    <row r="3320" spans="4:4" x14ac:dyDescent="0.35">
      <c r="D3320" s="215"/>
    </row>
    <row r="3321" spans="4:4" x14ac:dyDescent="0.35">
      <c r="D3321" s="215"/>
    </row>
    <row r="3322" spans="4:4" x14ac:dyDescent="0.35">
      <c r="D3322" s="215"/>
    </row>
    <row r="3323" spans="4:4" x14ac:dyDescent="0.35">
      <c r="D3323" s="215"/>
    </row>
    <row r="3324" spans="4:4" x14ac:dyDescent="0.35">
      <c r="D3324" s="215"/>
    </row>
    <row r="3325" spans="4:4" x14ac:dyDescent="0.35">
      <c r="D3325" s="215"/>
    </row>
    <row r="3326" spans="4:4" x14ac:dyDescent="0.35">
      <c r="D3326" s="215"/>
    </row>
    <row r="3327" spans="4:4" x14ac:dyDescent="0.35">
      <c r="D3327" s="215"/>
    </row>
    <row r="3328" spans="4:4" x14ac:dyDescent="0.35">
      <c r="D3328" s="215"/>
    </row>
    <row r="3329" spans="4:4" x14ac:dyDescent="0.35">
      <c r="D3329" s="215"/>
    </row>
    <row r="3330" spans="4:4" x14ac:dyDescent="0.35">
      <c r="D3330" s="215"/>
    </row>
    <row r="3331" spans="4:4" x14ac:dyDescent="0.35">
      <c r="D3331" s="215"/>
    </row>
    <row r="3332" spans="4:4" x14ac:dyDescent="0.35">
      <c r="D3332" s="215"/>
    </row>
    <row r="3333" spans="4:4" x14ac:dyDescent="0.35">
      <c r="D3333" s="215"/>
    </row>
    <row r="3334" spans="4:4" x14ac:dyDescent="0.35">
      <c r="D3334" s="215"/>
    </row>
    <row r="3335" spans="4:4" x14ac:dyDescent="0.35">
      <c r="D3335" s="215"/>
    </row>
    <row r="3336" spans="4:4" x14ac:dyDescent="0.35">
      <c r="D3336" s="215"/>
    </row>
    <row r="3337" spans="4:4" x14ac:dyDescent="0.35">
      <c r="D3337" s="215"/>
    </row>
    <row r="3338" spans="4:4" x14ac:dyDescent="0.35">
      <c r="D3338" s="215"/>
    </row>
    <row r="3339" spans="4:4" x14ac:dyDescent="0.35">
      <c r="D3339" s="215"/>
    </row>
    <row r="3340" spans="4:4" x14ac:dyDescent="0.35">
      <c r="D3340" s="215"/>
    </row>
    <row r="3341" spans="4:4" x14ac:dyDescent="0.35">
      <c r="D3341" s="215"/>
    </row>
    <row r="3342" spans="4:4" x14ac:dyDescent="0.35">
      <c r="D3342" s="215"/>
    </row>
    <row r="3343" spans="4:4" x14ac:dyDescent="0.35">
      <c r="D3343" s="215"/>
    </row>
    <row r="3344" spans="4:4" x14ac:dyDescent="0.35">
      <c r="D3344" s="215"/>
    </row>
    <row r="3345" spans="4:4" x14ac:dyDescent="0.35">
      <c r="D3345" s="215"/>
    </row>
    <row r="3346" spans="4:4" x14ac:dyDescent="0.35">
      <c r="D3346" s="215"/>
    </row>
    <row r="3347" spans="4:4" x14ac:dyDescent="0.35">
      <c r="D3347" s="215"/>
    </row>
    <row r="3348" spans="4:4" x14ac:dyDescent="0.35">
      <c r="D3348" s="215"/>
    </row>
    <row r="3349" spans="4:4" x14ac:dyDescent="0.35">
      <c r="D3349" s="215"/>
    </row>
    <row r="3350" spans="4:4" x14ac:dyDescent="0.35">
      <c r="D3350" s="215"/>
    </row>
    <row r="3351" spans="4:4" x14ac:dyDescent="0.35">
      <c r="D3351" s="215"/>
    </row>
    <row r="3352" spans="4:4" x14ac:dyDescent="0.35">
      <c r="D3352" s="215"/>
    </row>
    <row r="3353" spans="4:4" x14ac:dyDescent="0.35">
      <c r="D3353" s="215"/>
    </row>
    <row r="3354" spans="4:4" x14ac:dyDescent="0.35">
      <c r="D3354" s="215"/>
    </row>
    <row r="3355" spans="4:4" x14ac:dyDescent="0.35">
      <c r="D3355" s="215"/>
    </row>
    <row r="3356" spans="4:4" x14ac:dyDescent="0.35">
      <c r="D3356" s="215"/>
    </row>
    <row r="3357" spans="4:4" x14ac:dyDescent="0.35">
      <c r="D3357" s="215"/>
    </row>
    <row r="3358" spans="4:4" x14ac:dyDescent="0.35">
      <c r="D3358" s="215"/>
    </row>
    <row r="3359" spans="4:4" x14ac:dyDescent="0.35">
      <c r="D3359" s="215"/>
    </row>
    <row r="3360" spans="4:4" x14ac:dyDescent="0.35">
      <c r="D3360" s="215"/>
    </row>
    <row r="3361" spans="4:4" x14ac:dyDescent="0.35">
      <c r="D3361" s="215"/>
    </row>
    <row r="3362" spans="4:4" x14ac:dyDescent="0.35">
      <c r="D3362" s="215"/>
    </row>
    <row r="3363" spans="4:4" x14ac:dyDescent="0.35">
      <c r="D3363" s="215"/>
    </row>
    <row r="3364" spans="4:4" x14ac:dyDescent="0.35">
      <c r="D3364" s="215"/>
    </row>
    <row r="3365" spans="4:4" x14ac:dyDescent="0.35">
      <c r="D3365" s="215"/>
    </row>
    <row r="3366" spans="4:4" x14ac:dyDescent="0.35">
      <c r="D3366" s="215"/>
    </row>
    <row r="3367" spans="4:4" x14ac:dyDescent="0.35">
      <c r="D3367" s="215"/>
    </row>
    <row r="3368" spans="4:4" x14ac:dyDescent="0.35">
      <c r="D3368" s="215"/>
    </row>
    <row r="3369" spans="4:4" x14ac:dyDescent="0.35">
      <c r="D3369" s="215"/>
    </row>
    <row r="3370" spans="4:4" x14ac:dyDescent="0.35">
      <c r="D3370" s="215"/>
    </row>
    <row r="3371" spans="4:4" x14ac:dyDescent="0.35">
      <c r="D3371" s="215"/>
    </row>
    <row r="3372" spans="4:4" x14ac:dyDescent="0.35">
      <c r="D3372" s="215"/>
    </row>
    <row r="3373" spans="4:4" x14ac:dyDescent="0.35">
      <c r="D3373" s="215"/>
    </row>
    <row r="3374" spans="4:4" x14ac:dyDescent="0.35">
      <c r="D3374" s="215"/>
    </row>
    <row r="3375" spans="4:4" x14ac:dyDescent="0.35">
      <c r="D3375" s="215"/>
    </row>
    <row r="3376" spans="4:4" x14ac:dyDescent="0.35">
      <c r="D3376" s="215"/>
    </row>
    <row r="3377" spans="4:4" x14ac:dyDescent="0.35">
      <c r="D3377" s="215"/>
    </row>
    <row r="3378" spans="4:4" x14ac:dyDescent="0.35">
      <c r="D3378" s="215"/>
    </row>
    <row r="3379" spans="4:4" x14ac:dyDescent="0.35">
      <c r="D3379" s="215"/>
    </row>
    <row r="3380" spans="4:4" x14ac:dyDescent="0.35">
      <c r="D3380" s="215"/>
    </row>
    <row r="3381" spans="4:4" x14ac:dyDescent="0.35">
      <c r="D3381" s="215"/>
    </row>
    <row r="3382" spans="4:4" x14ac:dyDescent="0.35">
      <c r="D3382" s="215"/>
    </row>
    <row r="3383" spans="4:4" x14ac:dyDescent="0.35">
      <c r="D3383" s="215"/>
    </row>
    <row r="3384" spans="4:4" x14ac:dyDescent="0.35">
      <c r="D3384" s="215"/>
    </row>
    <row r="3385" spans="4:4" x14ac:dyDescent="0.35">
      <c r="D3385" s="215"/>
    </row>
    <row r="3386" spans="4:4" x14ac:dyDescent="0.35">
      <c r="D3386" s="215"/>
    </row>
    <row r="3387" spans="4:4" x14ac:dyDescent="0.35">
      <c r="D3387" s="215"/>
    </row>
    <row r="3388" spans="4:4" x14ac:dyDescent="0.35">
      <c r="D3388" s="215"/>
    </row>
    <row r="3389" spans="4:4" x14ac:dyDescent="0.35">
      <c r="D3389" s="215"/>
    </row>
    <row r="3390" spans="4:4" x14ac:dyDescent="0.35">
      <c r="D3390" s="215"/>
    </row>
    <row r="3391" spans="4:4" x14ac:dyDescent="0.35">
      <c r="D3391" s="215"/>
    </row>
    <row r="3392" spans="4:4" x14ac:dyDescent="0.35">
      <c r="D3392" s="215"/>
    </row>
    <row r="3393" spans="4:4" x14ac:dyDescent="0.35">
      <c r="D3393" s="215"/>
    </row>
    <row r="3394" spans="4:4" x14ac:dyDescent="0.35">
      <c r="D3394" s="215"/>
    </row>
    <row r="3395" spans="4:4" x14ac:dyDescent="0.35">
      <c r="D3395" s="215"/>
    </row>
    <row r="3396" spans="4:4" x14ac:dyDescent="0.35">
      <c r="D3396" s="215"/>
    </row>
    <row r="3397" spans="4:4" x14ac:dyDescent="0.35">
      <c r="D3397" s="215"/>
    </row>
    <row r="3398" spans="4:4" x14ac:dyDescent="0.35">
      <c r="D3398" s="215"/>
    </row>
    <row r="3399" spans="4:4" x14ac:dyDescent="0.35">
      <c r="D3399" s="215"/>
    </row>
    <row r="3400" spans="4:4" x14ac:dyDescent="0.35">
      <c r="D3400" s="215"/>
    </row>
    <row r="3401" spans="4:4" x14ac:dyDescent="0.35">
      <c r="D3401" s="215"/>
    </row>
    <row r="3402" spans="4:4" x14ac:dyDescent="0.35">
      <c r="D3402" s="215"/>
    </row>
    <row r="3403" spans="4:4" x14ac:dyDescent="0.35">
      <c r="D3403" s="215"/>
    </row>
    <row r="3404" spans="4:4" x14ac:dyDescent="0.35">
      <c r="D3404" s="215"/>
    </row>
    <row r="3405" spans="4:4" x14ac:dyDescent="0.35">
      <c r="D3405" s="215"/>
    </row>
    <row r="3406" spans="4:4" x14ac:dyDescent="0.35">
      <c r="D3406" s="215"/>
    </row>
    <row r="3407" spans="4:4" x14ac:dyDescent="0.35">
      <c r="D3407" s="215"/>
    </row>
    <row r="3408" spans="4:4" x14ac:dyDescent="0.35">
      <c r="D3408" s="215"/>
    </row>
    <row r="3409" spans="4:4" x14ac:dyDescent="0.35">
      <c r="D3409" s="215"/>
    </row>
    <row r="3410" spans="4:4" x14ac:dyDescent="0.35">
      <c r="D3410" s="215"/>
    </row>
    <row r="3411" spans="4:4" x14ac:dyDescent="0.35">
      <c r="D3411" s="215"/>
    </row>
    <row r="3412" spans="4:4" x14ac:dyDescent="0.35">
      <c r="D3412" s="215"/>
    </row>
    <row r="3413" spans="4:4" x14ac:dyDescent="0.35">
      <c r="D3413" s="215"/>
    </row>
    <row r="3414" spans="4:4" x14ac:dyDescent="0.35">
      <c r="D3414" s="215"/>
    </row>
    <row r="3415" spans="4:4" x14ac:dyDescent="0.35">
      <c r="D3415" s="215"/>
    </row>
    <row r="3416" spans="4:4" x14ac:dyDescent="0.35">
      <c r="D3416" s="215"/>
    </row>
    <row r="3417" spans="4:4" x14ac:dyDescent="0.35">
      <c r="D3417" s="215"/>
    </row>
    <row r="3418" spans="4:4" x14ac:dyDescent="0.35">
      <c r="D3418" s="215"/>
    </row>
    <row r="3419" spans="4:4" x14ac:dyDescent="0.35">
      <c r="D3419" s="215"/>
    </row>
    <row r="3420" spans="4:4" x14ac:dyDescent="0.35">
      <c r="D3420" s="215"/>
    </row>
    <row r="3421" spans="4:4" x14ac:dyDescent="0.35">
      <c r="D3421" s="215"/>
    </row>
    <row r="3422" spans="4:4" x14ac:dyDescent="0.35">
      <c r="D3422" s="215"/>
    </row>
    <row r="3423" spans="4:4" x14ac:dyDescent="0.35">
      <c r="D3423" s="215"/>
    </row>
    <row r="3424" spans="4:4" x14ac:dyDescent="0.35">
      <c r="D3424" s="215"/>
    </row>
    <row r="3425" spans="4:4" x14ac:dyDescent="0.35">
      <c r="D3425" s="215"/>
    </row>
    <row r="3426" spans="4:4" x14ac:dyDescent="0.35">
      <c r="D3426" s="215"/>
    </row>
    <row r="3427" spans="4:4" x14ac:dyDescent="0.35">
      <c r="D3427" s="215"/>
    </row>
    <row r="3428" spans="4:4" x14ac:dyDescent="0.35">
      <c r="D3428" s="215"/>
    </row>
    <row r="3429" spans="4:4" x14ac:dyDescent="0.35">
      <c r="D3429" s="215"/>
    </row>
    <row r="3430" spans="4:4" x14ac:dyDescent="0.35">
      <c r="D3430" s="215"/>
    </row>
    <row r="3431" spans="4:4" x14ac:dyDescent="0.35">
      <c r="D3431" s="215"/>
    </row>
    <row r="3432" spans="4:4" x14ac:dyDescent="0.35">
      <c r="D3432" s="215"/>
    </row>
    <row r="3433" spans="4:4" x14ac:dyDescent="0.35">
      <c r="D3433" s="215"/>
    </row>
    <row r="3434" spans="4:4" x14ac:dyDescent="0.35">
      <c r="D3434" s="215"/>
    </row>
    <row r="3435" spans="4:4" x14ac:dyDescent="0.35">
      <c r="D3435" s="215"/>
    </row>
    <row r="3436" spans="4:4" x14ac:dyDescent="0.35">
      <c r="D3436" s="215"/>
    </row>
    <row r="3437" spans="4:4" x14ac:dyDescent="0.35">
      <c r="D3437" s="215"/>
    </row>
    <row r="3438" spans="4:4" x14ac:dyDescent="0.35">
      <c r="D3438" s="215"/>
    </row>
    <row r="3439" spans="4:4" x14ac:dyDescent="0.35">
      <c r="D3439" s="215"/>
    </row>
    <row r="3440" spans="4:4" x14ac:dyDescent="0.35">
      <c r="D3440" s="215"/>
    </row>
    <row r="3441" spans="4:4" x14ac:dyDescent="0.35">
      <c r="D3441" s="215"/>
    </row>
    <row r="3442" spans="4:4" x14ac:dyDescent="0.35">
      <c r="D3442" s="215"/>
    </row>
    <row r="3443" spans="4:4" x14ac:dyDescent="0.35">
      <c r="D3443" s="215"/>
    </row>
    <row r="3444" spans="4:4" x14ac:dyDescent="0.35">
      <c r="D3444" s="215"/>
    </row>
    <row r="3445" spans="4:4" x14ac:dyDescent="0.35">
      <c r="D3445" s="215"/>
    </row>
    <row r="3446" spans="4:4" x14ac:dyDescent="0.35">
      <c r="D3446" s="215"/>
    </row>
    <row r="3447" spans="4:4" x14ac:dyDescent="0.35">
      <c r="D3447" s="215"/>
    </row>
    <row r="3448" spans="4:4" x14ac:dyDescent="0.35">
      <c r="D3448" s="215"/>
    </row>
    <row r="3449" spans="4:4" x14ac:dyDescent="0.35">
      <c r="D3449" s="215"/>
    </row>
    <row r="3450" spans="4:4" x14ac:dyDescent="0.35">
      <c r="D3450" s="215"/>
    </row>
    <row r="3451" spans="4:4" x14ac:dyDescent="0.35">
      <c r="D3451" s="215"/>
    </row>
    <row r="3452" spans="4:4" x14ac:dyDescent="0.35">
      <c r="D3452" s="215"/>
    </row>
    <row r="3453" spans="4:4" x14ac:dyDescent="0.35">
      <c r="D3453" s="215"/>
    </row>
    <row r="3454" spans="4:4" x14ac:dyDescent="0.35">
      <c r="D3454" s="215"/>
    </row>
    <row r="3455" spans="4:4" x14ac:dyDescent="0.35">
      <c r="D3455" s="215"/>
    </row>
    <row r="3456" spans="4:4" x14ac:dyDescent="0.35">
      <c r="D3456" s="215"/>
    </row>
    <row r="3457" spans="4:4" x14ac:dyDescent="0.35">
      <c r="D3457" s="215"/>
    </row>
    <row r="3458" spans="4:4" x14ac:dyDescent="0.35">
      <c r="D3458" s="215"/>
    </row>
    <row r="3459" spans="4:4" x14ac:dyDescent="0.35">
      <c r="D3459" s="215"/>
    </row>
    <row r="3460" spans="4:4" x14ac:dyDescent="0.35">
      <c r="D3460" s="215"/>
    </row>
    <row r="3461" spans="4:4" x14ac:dyDescent="0.35">
      <c r="D3461" s="215"/>
    </row>
    <row r="3462" spans="4:4" x14ac:dyDescent="0.35">
      <c r="D3462" s="215"/>
    </row>
    <row r="3463" spans="4:4" x14ac:dyDescent="0.35">
      <c r="D3463" s="215"/>
    </row>
    <row r="3464" spans="4:4" x14ac:dyDescent="0.35">
      <c r="D3464" s="215"/>
    </row>
    <row r="3465" spans="4:4" x14ac:dyDescent="0.35">
      <c r="D3465" s="215"/>
    </row>
    <row r="3466" spans="4:4" x14ac:dyDescent="0.35">
      <c r="D3466" s="215"/>
    </row>
    <row r="3467" spans="4:4" x14ac:dyDescent="0.35">
      <c r="D3467" s="215"/>
    </row>
    <row r="3468" spans="4:4" x14ac:dyDescent="0.35">
      <c r="D3468" s="215"/>
    </row>
    <row r="3469" spans="4:4" x14ac:dyDescent="0.35">
      <c r="D3469" s="215"/>
    </row>
    <row r="3470" spans="4:4" x14ac:dyDescent="0.35">
      <c r="D3470" s="215"/>
    </row>
    <row r="3471" spans="4:4" x14ac:dyDescent="0.35">
      <c r="D3471" s="215"/>
    </row>
    <row r="3472" spans="4:4" x14ac:dyDescent="0.35">
      <c r="D3472" s="215"/>
    </row>
    <row r="3473" spans="4:4" x14ac:dyDescent="0.35">
      <c r="D3473" s="215"/>
    </row>
    <row r="3474" spans="4:4" x14ac:dyDescent="0.35">
      <c r="D3474" s="215"/>
    </row>
    <row r="3475" spans="4:4" x14ac:dyDescent="0.35">
      <c r="D3475" s="215"/>
    </row>
    <row r="3476" spans="4:4" x14ac:dyDescent="0.35">
      <c r="D3476" s="215"/>
    </row>
    <row r="3477" spans="4:4" x14ac:dyDescent="0.35">
      <c r="D3477" s="215"/>
    </row>
    <row r="3478" spans="4:4" x14ac:dyDescent="0.35">
      <c r="D3478" s="215"/>
    </row>
    <row r="3479" spans="4:4" x14ac:dyDescent="0.35">
      <c r="D3479" s="215"/>
    </row>
    <row r="3480" spans="4:4" x14ac:dyDescent="0.35">
      <c r="D3480" s="215"/>
    </row>
    <row r="3481" spans="4:4" x14ac:dyDescent="0.35">
      <c r="D3481" s="215"/>
    </row>
    <row r="3482" spans="4:4" x14ac:dyDescent="0.35">
      <c r="D3482" s="215"/>
    </row>
    <row r="3483" spans="4:4" x14ac:dyDescent="0.35">
      <c r="D3483" s="215"/>
    </row>
    <row r="3484" spans="4:4" x14ac:dyDescent="0.35">
      <c r="D3484" s="215"/>
    </row>
    <row r="3485" spans="4:4" x14ac:dyDescent="0.35">
      <c r="D3485" s="215"/>
    </row>
    <row r="3486" spans="4:4" x14ac:dyDescent="0.35">
      <c r="D3486" s="215"/>
    </row>
    <row r="3487" spans="4:4" x14ac:dyDescent="0.35">
      <c r="D3487" s="215"/>
    </row>
    <row r="3488" spans="4:4" x14ac:dyDescent="0.35">
      <c r="D3488" s="215"/>
    </row>
    <row r="3489" spans="4:4" x14ac:dyDescent="0.35">
      <c r="D3489" s="215"/>
    </row>
    <row r="3490" spans="4:4" x14ac:dyDescent="0.35">
      <c r="D3490" s="215"/>
    </row>
    <row r="3491" spans="4:4" x14ac:dyDescent="0.35">
      <c r="D3491" s="215"/>
    </row>
    <row r="3492" spans="4:4" x14ac:dyDescent="0.35">
      <c r="D3492" s="215"/>
    </row>
    <row r="3493" spans="4:4" x14ac:dyDescent="0.35">
      <c r="D3493" s="215"/>
    </row>
    <row r="3494" spans="4:4" x14ac:dyDescent="0.35">
      <c r="D3494" s="215"/>
    </row>
    <row r="3495" spans="4:4" x14ac:dyDescent="0.35">
      <c r="D3495" s="215"/>
    </row>
    <row r="3496" spans="4:4" x14ac:dyDescent="0.35">
      <c r="D3496" s="215"/>
    </row>
    <row r="3497" spans="4:4" x14ac:dyDescent="0.35">
      <c r="D3497" s="215"/>
    </row>
    <row r="3498" spans="4:4" x14ac:dyDescent="0.35">
      <c r="D3498" s="215"/>
    </row>
    <row r="3499" spans="4:4" x14ac:dyDescent="0.35">
      <c r="D3499" s="215"/>
    </row>
    <row r="3500" spans="4:4" x14ac:dyDescent="0.35">
      <c r="D3500" s="215"/>
    </row>
    <row r="3501" spans="4:4" x14ac:dyDescent="0.35">
      <c r="D3501" s="215"/>
    </row>
    <row r="3502" spans="4:4" x14ac:dyDescent="0.35">
      <c r="D3502" s="215"/>
    </row>
    <row r="3503" spans="4:4" x14ac:dyDescent="0.35">
      <c r="D3503" s="215"/>
    </row>
    <row r="3504" spans="4:4" x14ac:dyDescent="0.35">
      <c r="D3504" s="215"/>
    </row>
    <row r="3505" spans="4:4" x14ac:dyDescent="0.35">
      <c r="D3505" s="215"/>
    </row>
    <row r="3506" spans="4:4" x14ac:dyDescent="0.35">
      <c r="D3506" s="215"/>
    </row>
    <row r="3507" spans="4:4" x14ac:dyDescent="0.35">
      <c r="D3507" s="215"/>
    </row>
    <row r="3508" spans="4:4" x14ac:dyDescent="0.35">
      <c r="D3508" s="215"/>
    </row>
    <row r="3509" spans="4:4" x14ac:dyDescent="0.35">
      <c r="D3509" s="215"/>
    </row>
    <row r="3510" spans="4:4" x14ac:dyDescent="0.35">
      <c r="D3510" s="215"/>
    </row>
    <row r="3511" spans="4:4" x14ac:dyDescent="0.35">
      <c r="D3511" s="215"/>
    </row>
    <row r="3512" spans="4:4" x14ac:dyDescent="0.35">
      <c r="D3512" s="215"/>
    </row>
    <row r="3513" spans="4:4" x14ac:dyDescent="0.35">
      <c r="D3513" s="215"/>
    </row>
    <row r="3514" spans="4:4" x14ac:dyDescent="0.35">
      <c r="D3514" s="215"/>
    </row>
    <row r="3515" spans="4:4" x14ac:dyDescent="0.35">
      <c r="D3515" s="215"/>
    </row>
    <row r="3516" spans="4:4" x14ac:dyDescent="0.35">
      <c r="D3516" s="215"/>
    </row>
    <row r="3517" spans="4:4" x14ac:dyDescent="0.35">
      <c r="D3517" s="215"/>
    </row>
    <row r="3518" spans="4:4" x14ac:dyDescent="0.35">
      <c r="D3518" s="215"/>
    </row>
    <row r="3519" spans="4:4" x14ac:dyDescent="0.35">
      <c r="D3519" s="215"/>
    </row>
    <row r="3520" spans="4:4" x14ac:dyDescent="0.35">
      <c r="D3520" s="215"/>
    </row>
    <row r="3521" spans="4:4" x14ac:dyDescent="0.35">
      <c r="D3521" s="215"/>
    </row>
    <row r="3522" spans="4:4" x14ac:dyDescent="0.35">
      <c r="D3522" s="215"/>
    </row>
    <row r="3523" spans="4:4" x14ac:dyDescent="0.35">
      <c r="D3523" s="215"/>
    </row>
    <row r="3524" spans="4:4" x14ac:dyDescent="0.35">
      <c r="D3524" s="215"/>
    </row>
    <row r="3525" spans="4:4" x14ac:dyDescent="0.35">
      <c r="D3525" s="215"/>
    </row>
    <row r="3526" spans="4:4" x14ac:dyDescent="0.35">
      <c r="D3526" s="215"/>
    </row>
    <row r="3527" spans="4:4" x14ac:dyDescent="0.35">
      <c r="D3527" s="215"/>
    </row>
    <row r="3528" spans="4:4" x14ac:dyDescent="0.35">
      <c r="D3528" s="215"/>
    </row>
    <row r="3529" spans="4:4" x14ac:dyDescent="0.35">
      <c r="D3529" s="215"/>
    </row>
    <row r="3530" spans="4:4" x14ac:dyDescent="0.35">
      <c r="D3530" s="215"/>
    </row>
    <row r="3531" spans="4:4" x14ac:dyDescent="0.35">
      <c r="D3531" s="215"/>
    </row>
    <row r="3532" spans="4:4" x14ac:dyDescent="0.35">
      <c r="D3532" s="215"/>
    </row>
    <row r="3533" spans="4:4" x14ac:dyDescent="0.35">
      <c r="D3533" s="215"/>
    </row>
    <row r="3534" spans="4:4" x14ac:dyDescent="0.35">
      <c r="D3534" s="215"/>
    </row>
    <row r="3535" spans="4:4" x14ac:dyDescent="0.35">
      <c r="D3535" s="215"/>
    </row>
    <row r="3536" spans="4:4" x14ac:dyDescent="0.35">
      <c r="D3536" s="215"/>
    </row>
    <row r="3537" spans="4:4" x14ac:dyDescent="0.35">
      <c r="D3537" s="215"/>
    </row>
    <row r="3538" spans="4:4" x14ac:dyDescent="0.35">
      <c r="D3538" s="215"/>
    </row>
    <row r="3539" spans="4:4" x14ac:dyDescent="0.35">
      <c r="D3539" s="215"/>
    </row>
    <row r="3540" spans="4:4" x14ac:dyDescent="0.35">
      <c r="D3540" s="215"/>
    </row>
    <row r="3541" spans="4:4" x14ac:dyDescent="0.35">
      <c r="D3541" s="215"/>
    </row>
    <row r="3542" spans="4:4" x14ac:dyDescent="0.35">
      <c r="D3542" s="215"/>
    </row>
    <row r="3543" spans="4:4" x14ac:dyDescent="0.35">
      <c r="D3543" s="215"/>
    </row>
    <row r="3544" spans="4:4" x14ac:dyDescent="0.35">
      <c r="D3544" s="215"/>
    </row>
    <row r="3545" spans="4:4" x14ac:dyDescent="0.35">
      <c r="D3545" s="215"/>
    </row>
    <row r="3546" spans="4:4" x14ac:dyDescent="0.35">
      <c r="D3546" s="215"/>
    </row>
    <row r="3547" spans="4:4" x14ac:dyDescent="0.35">
      <c r="D3547" s="215"/>
    </row>
    <row r="3548" spans="4:4" x14ac:dyDescent="0.35">
      <c r="D3548" s="215"/>
    </row>
    <row r="3549" spans="4:4" x14ac:dyDescent="0.35">
      <c r="D3549" s="215"/>
    </row>
    <row r="3550" spans="4:4" x14ac:dyDescent="0.35">
      <c r="D3550" s="215"/>
    </row>
    <row r="3551" spans="4:4" x14ac:dyDescent="0.35">
      <c r="D3551" s="215"/>
    </row>
    <row r="3552" spans="4:4" x14ac:dyDescent="0.35">
      <c r="D3552" s="215"/>
    </row>
    <row r="3553" spans="4:4" x14ac:dyDescent="0.35">
      <c r="D3553" s="215"/>
    </row>
    <row r="3554" spans="4:4" x14ac:dyDescent="0.35">
      <c r="D3554" s="215"/>
    </row>
    <row r="3555" spans="4:4" x14ac:dyDescent="0.35">
      <c r="D3555" s="215"/>
    </row>
    <row r="3556" spans="4:4" x14ac:dyDescent="0.35">
      <c r="D3556" s="215"/>
    </row>
    <row r="3557" spans="4:4" x14ac:dyDescent="0.35">
      <c r="D3557" s="215"/>
    </row>
    <row r="3558" spans="4:4" x14ac:dyDescent="0.35">
      <c r="D3558" s="215"/>
    </row>
    <row r="3559" spans="4:4" x14ac:dyDescent="0.35">
      <c r="D3559" s="215"/>
    </row>
    <row r="3560" spans="4:4" x14ac:dyDescent="0.35">
      <c r="D3560" s="215"/>
    </row>
    <row r="3561" spans="4:4" x14ac:dyDescent="0.35">
      <c r="D3561" s="215"/>
    </row>
    <row r="3562" spans="4:4" x14ac:dyDescent="0.35">
      <c r="D3562" s="215"/>
    </row>
    <row r="3563" spans="4:4" x14ac:dyDescent="0.35">
      <c r="D3563" s="215"/>
    </row>
    <row r="3564" spans="4:4" x14ac:dyDescent="0.35">
      <c r="D3564" s="215"/>
    </row>
    <row r="3565" spans="4:4" x14ac:dyDescent="0.35">
      <c r="D3565" s="215"/>
    </row>
    <row r="3566" spans="4:4" x14ac:dyDescent="0.35">
      <c r="D3566" s="215"/>
    </row>
    <row r="3567" spans="4:4" x14ac:dyDescent="0.35">
      <c r="D3567" s="215"/>
    </row>
    <row r="3568" spans="4:4" x14ac:dyDescent="0.35">
      <c r="D3568" s="215"/>
    </row>
    <row r="3569" spans="4:4" x14ac:dyDescent="0.35">
      <c r="D3569" s="215"/>
    </row>
    <row r="3570" spans="4:4" x14ac:dyDescent="0.35">
      <c r="D3570" s="215"/>
    </row>
    <row r="3571" spans="4:4" x14ac:dyDescent="0.35">
      <c r="D3571" s="215"/>
    </row>
    <row r="3572" spans="4:4" x14ac:dyDescent="0.35">
      <c r="D3572" s="215"/>
    </row>
    <row r="3573" spans="4:4" x14ac:dyDescent="0.35">
      <c r="D3573" s="215"/>
    </row>
    <row r="3574" spans="4:4" x14ac:dyDescent="0.35">
      <c r="D3574" s="215"/>
    </row>
    <row r="3575" spans="4:4" x14ac:dyDescent="0.35">
      <c r="D3575" s="215"/>
    </row>
    <row r="3576" spans="4:4" x14ac:dyDescent="0.35">
      <c r="D3576" s="215"/>
    </row>
    <row r="3577" spans="4:4" x14ac:dyDescent="0.35">
      <c r="D3577" s="215"/>
    </row>
    <row r="3578" spans="4:4" x14ac:dyDescent="0.35">
      <c r="D3578" s="215"/>
    </row>
    <row r="3579" spans="4:4" x14ac:dyDescent="0.35">
      <c r="D3579" s="215"/>
    </row>
    <row r="3580" spans="4:4" x14ac:dyDescent="0.35">
      <c r="D3580" s="215"/>
    </row>
    <row r="3581" spans="4:4" x14ac:dyDescent="0.35">
      <c r="D3581" s="215"/>
    </row>
    <row r="3582" spans="4:4" x14ac:dyDescent="0.35">
      <c r="D3582" s="215"/>
    </row>
    <row r="3583" spans="4:4" x14ac:dyDescent="0.35">
      <c r="D3583" s="215"/>
    </row>
    <row r="3584" spans="4:4" x14ac:dyDescent="0.35">
      <c r="D3584" s="215"/>
    </row>
    <row r="3585" spans="4:4" x14ac:dyDescent="0.35">
      <c r="D3585" s="215"/>
    </row>
    <row r="3586" spans="4:4" x14ac:dyDescent="0.35">
      <c r="D3586" s="215"/>
    </row>
    <row r="3587" spans="4:4" x14ac:dyDescent="0.35">
      <c r="D3587" s="215"/>
    </row>
    <row r="3588" spans="4:4" x14ac:dyDescent="0.35">
      <c r="D3588" s="215"/>
    </row>
    <row r="3589" spans="4:4" x14ac:dyDescent="0.35">
      <c r="D3589" s="215"/>
    </row>
    <row r="3590" spans="4:4" x14ac:dyDescent="0.35">
      <c r="D3590" s="215"/>
    </row>
    <row r="3591" spans="4:4" x14ac:dyDescent="0.35">
      <c r="D3591" s="215"/>
    </row>
    <row r="3592" spans="4:4" x14ac:dyDescent="0.35">
      <c r="D3592" s="215"/>
    </row>
    <row r="3593" spans="4:4" x14ac:dyDescent="0.35">
      <c r="D3593" s="215"/>
    </row>
    <row r="3594" spans="4:4" x14ac:dyDescent="0.35">
      <c r="D3594" s="215"/>
    </row>
    <row r="3595" spans="4:4" x14ac:dyDescent="0.35">
      <c r="D3595" s="215"/>
    </row>
    <row r="3596" spans="4:4" x14ac:dyDescent="0.35">
      <c r="D3596" s="215"/>
    </row>
    <row r="3597" spans="4:4" x14ac:dyDescent="0.35">
      <c r="D3597" s="215"/>
    </row>
    <row r="3598" spans="4:4" x14ac:dyDescent="0.35">
      <c r="D3598" s="215"/>
    </row>
    <row r="3599" spans="4:4" x14ac:dyDescent="0.35">
      <c r="D3599" s="215"/>
    </row>
    <row r="3600" spans="4:4" x14ac:dyDescent="0.35">
      <c r="D3600" s="215"/>
    </row>
    <row r="3601" spans="4:4" x14ac:dyDescent="0.35">
      <c r="D3601" s="215"/>
    </row>
    <row r="3602" spans="4:4" x14ac:dyDescent="0.35">
      <c r="D3602" s="215"/>
    </row>
    <row r="3603" spans="4:4" x14ac:dyDescent="0.35">
      <c r="D3603" s="215"/>
    </row>
    <row r="3604" spans="4:4" x14ac:dyDescent="0.35">
      <c r="D3604" s="215"/>
    </row>
    <row r="3605" spans="4:4" x14ac:dyDescent="0.35">
      <c r="D3605" s="215"/>
    </row>
    <row r="3606" spans="4:4" x14ac:dyDescent="0.35">
      <c r="D3606" s="215"/>
    </row>
    <row r="3607" spans="4:4" x14ac:dyDescent="0.35">
      <c r="D3607" s="215"/>
    </row>
    <row r="3608" spans="4:4" x14ac:dyDescent="0.35">
      <c r="D3608" s="215"/>
    </row>
    <row r="3609" spans="4:4" x14ac:dyDescent="0.35">
      <c r="D3609" s="215"/>
    </row>
    <row r="3610" spans="4:4" x14ac:dyDescent="0.35">
      <c r="D3610" s="215"/>
    </row>
    <row r="3611" spans="4:4" x14ac:dyDescent="0.35">
      <c r="D3611" s="215"/>
    </row>
    <row r="3612" spans="4:4" x14ac:dyDescent="0.35">
      <c r="D3612" s="215"/>
    </row>
    <row r="3613" spans="4:4" x14ac:dyDescent="0.35">
      <c r="D3613" s="215"/>
    </row>
    <row r="3614" spans="4:4" x14ac:dyDescent="0.35">
      <c r="D3614" s="215"/>
    </row>
    <row r="3615" spans="4:4" x14ac:dyDescent="0.35">
      <c r="D3615" s="215"/>
    </row>
    <row r="3616" spans="4:4" x14ac:dyDescent="0.35">
      <c r="D3616" s="215"/>
    </row>
    <row r="3617" spans="4:4" x14ac:dyDescent="0.35">
      <c r="D3617" s="215"/>
    </row>
    <row r="3618" spans="4:4" x14ac:dyDescent="0.35">
      <c r="D3618" s="215"/>
    </row>
    <row r="3619" spans="4:4" x14ac:dyDescent="0.35">
      <c r="D3619" s="215"/>
    </row>
    <row r="3620" spans="4:4" x14ac:dyDescent="0.35">
      <c r="D3620" s="215"/>
    </row>
    <row r="3621" spans="4:4" x14ac:dyDescent="0.35">
      <c r="D3621" s="215"/>
    </row>
    <row r="3622" spans="4:4" x14ac:dyDescent="0.35">
      <c r="D3622" s="215"/>
    </row>
    <row r="3623" spans="4:4" x14ac:dyDescent="0.35">
      <c r="D3623" s="215"/>
    </row>
    <row r="3624" spans="4:4" x14ac:dyDescent="0.35">
      <c r="D3624" s="215"/>
    </row>
    <row r="3625" spans="4:4" x14ac:dyDescent="0.35">
      <c r="D3625" s="215"/>
    </row>
    <row r="3626" spans="4:4" x14ac:dyDescent="0.35">
      <c r="D3626" s="215"/>
    </row>
    <row r="3627" spans="4:4" x14ac:dyDescent="0.35">
      <c r="D3627" s="215"/>
    </row>
    <row r="3628" spans="4:4" x14ac:dyDescent="0.35">
      <c r="D3628" s="215"/>
    </row>
    <row r="3629" spans="4:4" x14ac:dyDescent="0.35">
      <c r="D3629" s="215"/>
    </row>
    <row r="3630" spans="4:4" x14ac:dyDescent="0.35">
      <c r="D3630" s="215"/>
    </row>
    <row r="3631" spans="4:4" x14ac:dyDescent="0.35">
      <c r="D3631" s="215"/>
    </row>
    <row r="3632" spans="4:4" x14ac:dyDescent="0.35">
      <c r="D3632" s="215"/>
    </row>
    <row r="3633" spans="4:4" x14ac:dyDescent="0.35">
      <c r="D3633" s="215"/>
    </row>
    <row r="3634" spans="4:4" x14ac:dyDescent="0.35">
      <c r="D3634" s="215"/>
    </row>
    <row r="3635" spans="4:4" x14ac:dyDescent="0.35">
      <c r="D3635" s="215"/>
    </row>
    <row r="3636" spans="4:4" x14ac:dyDescent="0.35">
      <c r="D3636" s="215"/>
    </row>
    <row r="3637" spans="4:4" x14ac:dyDescent="0.35">
      <c r="D3637" s="215"/>
    </row>
    <row r="3638" spans="4:4" x14ac:dyDescent="0.35">
      <c r="D3638" s="215"/>
    </row>
    <row r="3639" spans="4:4" x14ac:dyDescent="0.35">
      <c r="D3639" s="215"/>
    </row>
    <row r="3640" spans="4:4" x14ac:dyDescent="0.35">
      <c r="D3640" s="215"/>
    </row>
    <row r="3641" spans="4:4" x14ac:dyDescent="0.35">
      <c r="D3641" s="215"/>
    </row>
    <row r="3642" spans="4:4" x14ac:dyDescent="0.35">
      <c r="D3642" s="215"/>
    </row>
    <row r="3643" spans="4:4" x14ac:dyDescent="0.35">
      <c r="D3643" s="215"/>
    </row>
    <row r="3644" spans="4:4" x14ac:dyDescent="0.35">
      <c r="D3644" s="215"/>
    </row>
    <row r="3645" spans="4:4" x14ac:dyDescent="0.35">
      <c r="D3645" s="215"/>
    </row>
    <row r="3646" spans="4:4" x14ac:dyDescent="0.35">
      <c r="D3646" s="215"/>
    </row>
    <row r="3647" spans="4:4" x14ac:dyDescent="0.35">
      <c r="D3647" s="215"/>
    </row>
    <row r="3648" spans="4:4" x14ac:dyDescent="0.35">
      <c r="D3648" s="215"/>
    </row>
    <row r="3649" spans="4:4" x14ac:dyDescent="0.35">
      <c r="D3649" s="215"/>
    </row>
    <row r="3650" spans="4:4" x14ac:dyDescent="0.35">
      <c r="D3650" s="215"/>
    </row>
    <row r="3651" spans="4:4" x14ac:dyDescent="0.35">
      <c r="D3651" s="215"/>
    </row>
    <row r="3652" spans="4:4" x14ac:dyDescent="0.35">
      <c r="D3652" s="215"/>
    </row>
    <row r="3653" spans="4:4" x14ac:dyDescent="0.35">
      <c r="D3653" s="215"/>
    </row>
    <row r="3654" spans="4:4" x14ac:dyDescent="0.35">
      <c r="D3654" s="215"/>
    </row>
    <row r="3655" spans="4:4" x14ac:dyDescent="0.35">
      <c r="D3655" s="215"/>
    </row>
    <row r="3656" spans="4:4" x14ac:dyDescent="0.35">
      <c r="D3656" s="215"/>
    </row>
    <row r="3657" spans="4:4" x14ac:dyDescent="0.35">
      <c r="D3657" s="215"/>
    </row>
    <row r="3658" spans="4:4" x14ac:dyDescent="0.35">
      <c r="D3658" s="215"/>
    </row>
    <row r="3659" spans="4:4" x14ac:dyDescent="0.35">
      <c r="D3659" s="215"/>
    </row>
    <row r="3660" spans="4:4" x14ac:dyDescent="0.35">
      <c r="D3660" s="215"/>
    </row>
    <row r="3661" spans="4:4" x14ac:dyDescent="0.35">
      <c r="D3661" s="215"/>
    </row>
    <row r="3662" spans="4:4" x14ac:dyDescent="0.35">
      <c r="D3662" s="215"/>
    </row>
    <row r="3663" spans="4:4" x14ac:dyDescent="0.35">
      <c r="D3663" s="215"/>
    </row>
    <row r="3664" spans="4:4" x14ac:dyDescent="0.35">
      <c r="D3664" s="215"/>
    </row>
    <row r="3665" spans="4:4" x14ac:dyDescent="0.35">
      <c r="D3665" s="215"/>
    </row>
    <row r="3666" spans="4:4" x14ac:dyDescent="0.35">
      <c r="D3666" s="215"/>
    </row>
    <row r="3667" spans="4:4" x14ac:dyDescent="0.35">
      <c r="D3667" s="215"/>
    </row>
    <row r="3668" spans="4:4" x14ac:dyDescent="0.35">
      <c r="D3668" s="215"/>
    </row>
    <row r="3669" spans="4:4" x14ac:dyDescent="0.35">
      <c r="D3669" s="215"/>
    </row>
    <row r="3670" spans="4:4" x14ac:dyDescent="0.35">
      <c r="D3670" s="215"/>
    </row>
    <row r="3671" spans="4:4" x14ac:dyDescent="0.35">
      <c r="D3671" s="215"/>
    </row>
    <row r="3672" spans="4:4" x14ac:dyDescent="0.35">
      <c r="D3672" s="215"/>
    </row>
    <row r="3673" spans="4:4" x14ac:dyDescent="0.35">
      <c r="D3673" s="215"/>
    </row>
    <row r="3674" spans="4:4" x14ac:dyDescent="0.35">
      <c r="D3674" s="215"/>
    </row>
    <row r="3675" spans="4:4" x14ac:dyDescent="0.35">
      <c r="D3675" s="215"/>
    </row>
    <row r="3676" spans="4:4" x14ac:dyDescent="0.35">
      <c r="D3676" s="215"/>
    </row>
    <row r="3677" spans="4:4" x14ac:dyDescent="0.35">
      <c r="D3677" s="215"/>
    </row>
    <row r="3678" spans="4:4" x14ac:dyDescent="0.35">
      <c r="D3678" s="215"/>
    </row>
    <row r="3679" spans="4:4" x14ac:dyDescent="0.35">
      <c r="D3679" s="215"/>
    </row>
    <row r="3680" spans="4:4" x14ac:dyDescent="0.35">
      <c r="D3680" s="215"/>
    </row>
    <row r="3681" spans="4:4" x14ac:dyDescent="0.35">
      <c r="D3681" s="215"/>
    </row>
    <row r="3682" spans="4:4" x14ac:dyDescent="0.35">
      <c r="D3682" s="215"/>
    </row>
    <row r="3683" spans="4:4" x14ac:dyDescent="0.35">
      <c r="D3683" s="215"/>
    </row>
    <row r="3684" spans="4:4" x14ac:dyDescent="0.35">
      <c r="D3684" s="215"/>
    </row>
    <row r="3685" spans="4:4" x14ac:dyDescent="0.35">
      <c r="D3685" s="215"/>
    </row>
    <row r="3686" spans="4:4" x14ac:dyDescent="0.35">
      <c r="D3686" s="215"/>
    </row>
    <row r="3687" spans="4:4" x14ac:dyDescent="0.35">
      <c r="D3687" s="215"/>
    </row>
    <row r="3688" spans="4:4" x14ac:dyDescent="0.35">
      <c r="D3688" s="215"/>
    </row>
    <row r="3689" spans="4:4" x14ac:dyDescent="0.35">
      <c r="D3689" s="215"/>
    </row>
    <row r="3690" spans="4:4" x14ac:dyDescent="0.35">
      <c r="D3690" s="215"/>
    </row>
    <row r="3691" spans="4:4" x14ac:dyDescent="0.35">
      <c r="D3691" s="215"/>
    </row>
    <row r="3692" spans="4:4" x14ac:dyDescent="0.35">
      <c r="D3692" s="215"/>
    </row>
    <row r="3693" spans="4:4" x14ac:dyDescent="0.35">
      <c r="D3693" s="215"/>
    </row>
    <row r="3694" spans="4:4" x14ac:dyDescent="0.35">
      <c r="D3694" s="215"/>
    </row>
    <row r="3695" spans="4:4" x14ac:dyDescent="0.35">
      <c r="D3695" s="215"/>
    </row>
    <row r="3696" spans="4:4" x14ac:dyDescent="0.35">
      <c r="D3696" s="215"/>
    </row>
    <row r="3697" spans="4:4" x14ac:dyDescent="0.35">
      <c r="D3697" s="215"/>
    </row>
    <row r="3698" spans="4:4" x14ac:dyDescent="0.35">
      <c r="D3698" s="215"/>
    </row>
    <row r="3699" spans="4:4" x14ac:dyDescent="0.35">
      <c r="D3699" s="215"/>
    </row>
    <row r="3700" spans="4:4" x14ac:dyDescent="0.35">
      <c r="D3700" s="215"/>
    </row>
    <row r="3701" spans="4:4" x14ac:dyDescent="0.35">
      <c r="D3701" s="215"/>
    </row>
    <row r="3702" spans="4:4" x14ac:dyDescent="0.35">
      <c r="D3702" s="215"/>
    </row>
    <row r="3703" spans="4:4" x14ac:dyDescent="0.35">
      <c r="D3703" s="215"/>
    </row>
    <row r="3704" spans="4:4" x14ac:dyDescent="0.35">
      <c r="D3704" s="215"/>
    </row>
    <row r="3705" spans="4:4" x14ac:dyDescent="0.35">
      <c r="D3705" s="215"/>
    </row>
    <row r="3706" spans="4:4" x14ac:dyDescent="0.35">
      <c r="D3706" s="215"/>
    </row>
    <row r="3707" spans="4:4" x14ac:dyDescent="0.35">
      <c r="D3707" s="215"/>
    </row>
    <row r="3708" spans="4:4" x14ac:dyDescent="0.35">
      <c r="D3708" s="215"/>
    </row>
    <row r="3709" spans="4:4" x14ac:dyDescent="0.35">
      <c r="D3709" s="215"/>
    </row>
    <row r="3710" spans="4:4" x14ac:dyDescent="0.35">
      <c r="D3710" s="215"/>
    </row>
    <row r="3711" spans="4:4" x14ac:dyDescent="0.35">
      <c r="D3711" s="215"/>
    </row>
    <row r="3712" spans="4:4" x14ac:dyDescent="0.35">
      <c r="D3712" s="215"/>
    </row>
    <row r="3713" spans="4:4" x14ac:dyDescent="0.35">
      <c r="D3713" s="215"/>
    </row>
    <row r="3714" spans="4:4" x14ac:dyDescent="0.35">
      <c r="D3714" s="215"/>
    </row>
    <row r="3715" spans="4:4" x14ac:dyDescent="0.35">
      <c r="D3715" s="215"/>
    </row>
    <row r="3716" spans="4:4" x14ac:dyDescent="0.35">
      <c r="D3716" s="215"/>
    </row>
    <row r="3717" spans="4:4" x14ac:dyDescent="0.35">
      <c r="D3717" s="215"/>
    </row>
    <row r="3718" spans="4:4" x14ac:dyDescent="0.35">
      <c r="D3718" s="215"/>
    </row>
    <row r="3719" spans="4:4" x14ac:dyDescent="0.35">
      <c r="D3719" s="215"/>
    </row>
    <row r="3720" spans="4:4" x14ac:dyDescent="0.35">
      <c r="D3720" s="215"/>
    </row>
    <row r="3721" spans="4:4" x14ac:dyDescent="0.35">
      <c r="D3721" s="215"/>
    </row>
    <row r="3722" spans="4:4" x14ac:dyDescent="0.35">
      <c r="D3722" s="215"/>
    </row>
    <row r="3723" spans="4:4" x14ac:dyDescent="0.35">
      <c r="D3723" s="215"/>
    </row>
    <row r="3724" spans="4:4" x14ac:dyDescent="0.35">
      <c r="D3724" s="215"/>
    </row>
    <row r="3725" spans="4:4" x14ac:dyDescent="0.35">
      <c r="D3725" s="215"/>
    </row>
    <row r="3726" spans="4:4" x14ac:dyDescent="0.35">
      <c r="D3726" s="215"/>
    </row>
    <row r="3727" spans="4:4" x14ac:dyDescent="0.35">
      <c r="D3727" s="215"/>
    </row>
    <row r="3728" spans="4:4" x14ac:dyDescent="0.35">
      <c r="D3728" s="215"/>
    </row>
    <row r="3729" spans="4:4" x14ac:dyDescent="0.35">
      <c r="D3729" s="215"/>
    </row>
    <row r="3730" spans="4:4" x14ac:dyDescent="0.35">
      <c r="D3730" s="215"/>
    </row>
    <row r="3731" spans="4:4" x14ac:dyDescent="0.35">
      <c r="D3731" s="215"/>
    </row>
    <row r="3732" spans="4:4" x14ac:dyDescent="0.35">
      <c r="D3732" s="215"/>
    </row>
    <row r="3733" spans="4:4" x14ac:dyDescent="0.35">
      <c r="D3733" s="215"/>
    </row>
    <row r="3734" spans="4:4" x14ac:dyDescent="0.35">
      <c r="D3734" s="215"/>
    </row>
    <row r="3735" spans="4:4" x14ac:dyDescent="0.35">
      <c r="D3735" s="215"/>
    </row>
    <row r="3736" spans="4:4" x14ac:dyDescent="0.35">
      <c r="D3736" s="215"/>
    </row>
    <row r="3737" spans="4:4" x14ac:dyDescent="0.35">
      <c r="D3737" s="215"/>
    </row>
    <row r="3738" spans="4:4" x14ac:dyDescent="0.35">
      <c r="D3738" s="215"/>
    </row>
    <row r="3739" spans="4:4" x14ac:dyDescent="0.35">
      <c r="D3739" s="215"/>
    </row>
    <row r="3740" spans="4:4" x14ac:dyDescent="0.35">
      <c r="D3740" s="215"/>
    </row>
    <row r="3741" spans="4:4" x14ac:dyDescent="0.35">
      <c r="D3741" s="215"/>
    </row>
    <row r="3742" spans="4:4" x14ac:dyDescent="0.35">
      <c r="D3742" s="215"/>
    </row>
    <row r="3743" spans="4:4" x14ac:dyDescent="0.35">
      <c r="D3743" s="215"/>
    </row>
    <row r="3744" spans="4:4" x14ac:dyDescent="0.35">
      <c r="D3744" s="215"/>
    </row>
    <row r="3745" spans="4:4" x14ac:dyDescent="0.35">
      <c r="D3745" s="215"/>
    </row>
    <row r="3746" spans="4:4" x14ac:dyDescent="0.35">
      <c r="D3746" s="215"/>
    </row>
    <row r="3747" spans="4:4" x14ac:dyDescent="0.35">
      <c r="D3747" s="215"/>
    </row>
    <row r="3748" spans="4:4" x14ac:dyDescent="0.35">
      <c r="D3748" s="215"/>
    </row>
    <row r="3749" spans="4:4" x14ac:dyDescent="0.35">
      <c r="D3749" s="215"/>
    </row>
    <row r="3750" spans="4:4" x14ac:dyDescent="0.35">
      <c r="D3750" s="215"/>
    </row>
    <row r="3751" spans="4:4" x14ac:dyDescent="0.35">
      <c r="D3751" s="215"/>
    </row>
    <row r="3752" spans="4:4" x14ac:dyDescent="0.35">
      <c r="D3752" s="215"/>
    </row>
    <row r="3753" spans="4:4" x14ac:dyDescent="0.35">
      <c r="D3753" s="215"/>
    </row>
    <row r="3754" spans="4:4" x14ac:dyDescent="0.35">
      <c r="D3754" s="215"/>
    </row>
    <row r="3755" spans="4:4" x14ac:dyDescent="0.35">
      <c r="D3755" s="215"/>
    </row>
    <row r="3756" spans="4:4" x14ac:dyDescent="0.35">
      <c r="D3756" s="215"/>
    </row>
    <row r="3757" spans="4:4" x14ac:dyDescent="0.35">
      <c r="D3757" s="215"/>
    </row>
    <row r="3758" spans="4:4" x14ac:dyDescent="0.35">
      <c r="D3758" s="215"/>
    </row>
    <row r="3759" spans="4:4" x14ac:dyDescent="0.35">
      <c r="D3759" s="215"/>
    </row>
    <row r="3760" spans="4:4" x14ac:dyDescent="0.35">
      <c r="D3760" s="215"/>
    </row>
    <row r="3761" spans="4:4" x14ac:dyDescent="0.35">
      <c r="D3761" s="215"/>
    </row>
    <row r="3762" spans="4:4" x14ac:dyDescent="0.35">
      <c r="D3762" s="215"/>
    </row>
    <row r="3763" spans="4:4" x14ac:dyDescent="0.35">
      <c r="D3763" s="215"/>
    </row>
    <row r="3764" spans="4:4" x14ac:dyDescent="0.35">
      <c r="D3764" s="215"/>
    </row>
    <row r="3765" spans="4:4" x14ac:dyDescent="0.35">
      <c r="D3765" s="215"/>
    </row>
    <row r="3766" spans="4:4" x14ac:dyDescent="0.35">
      <c r="D3766" s="215"/>
    </row>
    <row r="3767" spans="4:4" x14ac:dyDescent="0.35">
      <c r="D3767" s="215"/>
    </row>
    <row r="3768" spans="4:4" x14ac:dyDescent="0.35">
      <c r="D3768" s="215"/>
    </row>
    <row r="3769" spans="4:4" x14ac:dyDescent="0.35">
      <c r="D3769" s="215"/>
    </row>
    <row r="3770" spans="4:4" x14ac:dyDescent="0.35">
      <c r="D3770" s="215"/>
    </row>
    <row r="3771" spans="4:4" x14ac:dyDescent="0.35">
      <c r="D3771" s="215"/>
    </row>
    <row r="3772" spans="4:4" x14ac:dyDescent="0.35">
      <c r="D3772" s="215"/>
    </row>
    <row r="3773" spans="4:4" x14ac:dyDescent="0.35">
      <c r="D3773" s="215"/>
    </row>
    <row r="3774" spans="4:4" x14ac:dyDescent="0.35">
      <c r="D3774" s="215"/>
    </row>
    <row r="3775" spans="4:4" x14ac:dyDescent="0.35">
      <c r="D3775" s="215"/>
    </row>
    <row r="3776" spans="4:4" x14ac:dyDescent="0.35">
      <c r="D3776" s="215"/>
    </row>
    <row r="3777" spans="4:4" x14ac:dyDescent="0.35">
      <c r="D3777" s="215"/>
    </row>
    <row r="3778" spans="4:4" x14ac:dyDescent="0.35">
      <c r="D3778" s="215"/>
    </row>
    <row r="3779" spans="4:4" x14ac:dyDescent="0.35">
      <c r="D3779" s="215"/>
    </row>
    <row r="3780" spans="4:4" x14ac:dyDescent="0.35">
      <c r="D3780" s="215"/>
    </row>
    <row r="3781" spans="4:4" x14ac:dyDescent="0.35">
      <c r="D3781" s="215"/>
    </row>
    <row r="3782" spans="4:4" x14ac:dyDescent="0.35">
      <c r="D3782" s="215"/>
    </row>
    <row r="3783" spans="4:4" x14ac:dyDescent="0.35">
      <c r="D3783" s="215"/>
    </row>
    <row r="3784" spans="4:4" x14ac:dyDescent="0.35">
      <c r="D3784" s="215"/>
    </row>
    <row r="3785" spans="4:4" x14ac:dyDescent="0.35">
      <c r="D3785" s="215"/>
    </row>
    <row r="3786" spans="4:4" x14ac:dyDescent="0.35">
      <c r="D3786" s="215"/>
    </row>
    <row r="3787" spans="4:4" x14ac:dyDescent="0.35">
      <c r="D3787" s="215"/>
    </row>
    <row r="3788" spans="4:4" x14ac:dyDescent="0.35">
      <c r="D3788" s="215"/>
    </row>
    <row r="3789" spans="4:4" x14ac:dyDescent="0.35">
      <c r="D3789" s="215"/>
    </row>
    <row r="3790" spans="4:4" x14ac:dyDescent="0.35">
      <c r="D3790" s="215"/>
    </row>
    <row r="3791" spans="4:4" x14ac:dyDescent="0.35">
      <c r="D3791" s="215"/>
    </row>
    <row r="3792" spans="4:4" x14ac:dyDescent="0.35">
      <c r="D3792" s="215"/>
    </row>
    <row r="3793" spans="4:4" x14ac:dyDescent="0.35">
      <c r="D3793" s="215"/>
    </row>
    <row r="3794" spans="4:4" x14ac:dyDescent="0.35">
      <c r="D3794" s="215"/>
    </row>
    <row r="3795" spans="4:4" x14ac:dyDescent="0.35">
      <c r="D3795" s="215"/>
    </row>
    <row r="3796" spans="4:4" x14ac:dyDescent="0.35">
      <c r="D3796" s="215"/>
    </row>
    <row r="3797" spans="4:4" x14ac:dyDescent="0.35">
      <c r="D3797" s="215"/>
    </row>
    <row r="3798" spans="4:4" x14ac:dyDescent="0.35">
      <c r="D3798" s="215"/>
    </row>
    <row r="3799" spans="4:4" x14ac:dyDescent="0.35">
      <c r="D3799" s="215"/>
    </row>
    <row r="3800" spans="4:4" x14ac:dyDescent="0.35">
      <c r="D3800" s="215"/>
    </row>
    <row r="3801" spans="4:4" x14ac:dyDescent="0.35">
      <c r="D3801" s="215"/>
    </row>
    <row r="3802" spans="4:4" x14ac:dyDescent="0.35">
      <c r="D3802" s="215"/>
    </row>
    <row r="3803" spans="4:4" x14ac:dyDescent="0.35">
      <c r="D3803" s="215"/>
    </row>
    <row r="3804" spans="4:4" x14ac:dyDescent="0.35">
      <c r="D3804" s="215"/>
    </row>
    <row r="3805" spans="4:4" x14ac:dyDescent="0.35">
      <c r="D3805" s="215"/>
    </row>
    <row r="3806" spans="4:4" x14ac:dyDescent="0.35">
      <c r="D3806" s="215"/>
    </row>
    <row r="3807" spans="4:4" x14ac:dyDescent="0.35">
      <c r="D3807" s="215"/>
    </row>
    <row r="3808" spans="4:4" x14ac:dyDescent="0.35">
      <c r="D3808" s="215"/>
    </row>
    <row r="3809" spans="4:4" x14ac:dyDescent="0.35">
      <c r="D3809" s="215"/>
    </row>
    <row r="3810" spans="4:4" x14ac:dyDescent="0.35">
      <c r="D3810" s="215"/>
    </row>
    <row r="3811" spans="4:4" x14ac:dyDescent="0.35">
      <c r="D3811" s="215"/>
    </row>
    <row r="3812" spans="4:4" x14ac:dyDescent="0.35">
      <c r="D3812" s="215"/>
    </row>
    <row r="3813" spans="4:4" x14ac:dyDescent="0.35">
      <c r="D3813" s="215"/>
    </row>
    <row r="3814" spans="4:4" x14ac:dyDescent="0.35">
      <c r="D3814" s="215"/>
    </row>
    <row r="3815" spans="4:4" x14ac:dyDescent="0.35">
      <c r="D3815" s="215"/>
    </row>
    <row r="3816" spans="4:4" x14ac:dyDescent="0.35">
      <c r="D3816" s="215"/>
    </row>
    <row r="3817" spans="4:4" x14ac:dyDescent="0.35">
      <c r="D3817" s="215"/>
    </row>
    <row r="3818" spans="4:4" x14ac:dyDescent="0.35">
      <c r="D3818" s="215"/>
    </row>
    <row r="3819" spans="4:4" x14ac:dyDescent="0.35">
      <c r="D3819" s="215"/>
    </row>
    <row r="3820" spans="4:4" x14ac:dyDescent="0.35">
      <c r="D3820" s="215"/>
    </row>
    <row r="3821" spans="4:4" x14ac:dyDescent="0.35">
      <c r="D3821" s="215"/>
    </row>
    <row r="3822" spans="4:4" x14ac:dyDescent="0.35">
      <c r="D3822" s="215"/>
    </row>
    <row r="3823" spans="4:4" x14ac:dyDescent="0.35">
      <c r="D3823" s="215"/>
    </row>
    <row r="3824" spans="4:4" x14ac:dyDescent="0.35">
      <c r="D3824" s="215"/>
    </row>
    <row r="3825" spans="4:4" x14ac:dyDescent="0.35">
      <c r="D3825" s="215"/>
    </row>
    <row r="3826" spans="4:4" x14ac:dyDescent="0.35">
      <c r="D3826" s="215"/>
    </row>
    <row r="3827" spans="4:4" x14ac:dyDescent="0.35">
      <c r="D3827" s="215"/>
    </row>
    <row r="3828" spans="4:4" x14ac:dyDescent="0.35">
      <c r="D3828" s="215"/>
    </row>
    <row r="3829" spans="4:4" x14ac:dyDescent="0.35">
      <c r="D3829" s="215"/>
    </row>
    <row r="3830" spans="4:4" x14ac:dyDescent="0.35">
      <c r="D3830" s="215"/>
    </row>
    <row r="3831" spans="4:4" x14ac:dyDescent="0.35">
      <c r="D3831" s="215"/>
    </row>
    <row r="3832" spans="4:4" x14ac:dyDescent="0.35">
      <c r="D3832" s="215"/>
    </row>
    <row r="3833" spans="4:4" x14ac:dyDescent="0.35">
      <c r="D3833" s="215"/>
    </row>
    <row r="3834" spans="4:4" x14ac:dyDescent="0.35">
      <c r="D3834" s="215"/>
    </row>
    <row r="3835" spans="4:4" x14ac:dyDescent="0.35">
      <c r="D3835" s="215"/>
    </row>
    <row r="3836" spans="4:4" x14ac:dyDescent="0.35">
      <c r="D3836" s="215"/>
    </row>
    <row r="3837" spans="4:4" x14ac:dyDescent="0.35">
      <c r="D3837" s="215"/>
    </row>
    <row r="3838" spans="4:4" x14ac:dyDescent="0.35">
      <c r="D3838" s="215"/>
    </row>
    <row r="3839" spans="4:4" x14ac:dyDescent="0.35">
      <c r="D3839" s="215"/>
    </row>
    <row r="3840" spans="4:4" x14ac:dyDescent="0.35">
      <c r="D3840" s="215"/>
    </row>
    <row r="3841" spans="4:4" x14ac:dyDescent="0.35">
      <c r="D3841" s="215"/>
    </row>
    <row r="3842" spans="4:4" x14ac:dyDescent="0.35">
      <c r="D3842" s="215"/>
    </row>
    <row r="3843" spans="4:4" x14ac:dyDescent="0.35">
      <c r="D3843" s="215"/>
    </row>
    <row r="3844" spans="4:4" x14ac:dyDescent="0.35">
      <c r="D3844" s="215"/>
    </row>
    <row r="3845" spans="4:4" x14ac:dyDescent="0.35">
      <c r="D3845" s="215"/>
    </row>
    <row r="3846" spans="4:4" x14ac:dyDescent="0.35">
      <c r="D3846" s="215"/>
    </row>
    <row r="3847" spans="4:4" x14ac:dyDescent="0.35">
      <c r="D3847" s="215"/>
    </row>
    <row r="3848" spans="4:4" x14ac:dyDescent="0.35">
      <c r="D3848" s="215"/>
    </row>
    <row r="3849" spans="4:4" x14ac:dyDescent="0.35">
      <c r="D3849" s="215"/>
    </row>
    <row r="3850" spans="4:4" x14ac:dyDescent="0.35">
      <c r="D3850" s="215"/>
    </row>
    <row r="3851" spans="4:4" x14ac:dyDescent="0.35">
      <c r="D3851" s="215"/>
    </row>
    <row r="3852" spans="4:4" x14ac:dyDescent="0.35">
      <c r="D3852" s="215"/>
    </row>
    <row r="3853" spans="4:4" x14ac:dyDescent="0.35">
      <c r="D3853" s="215"/>
    </row>
    <row r="3854" spans="4:4" x14ac:dyDescent="0.35">
      <c r="D3854" s="215"/>
    </row>
    <row r="3855" spans="4:4" x14ac:dyDescent="0.35">
      <c r="D3855" s="215"/>
    </row>
    <row r="3856" spans="4:4" x14ac:dyDescent="0.35">
      <c r="D3856" s="215"/>
    </row>
    <row r="3857" spans="4:4" x14ac:dyDescent="0.35">
      <c r="D3857" s="215"/>
    </row>
    <row r="3858" spans="4:4" x14ac:dyDescent="0.35">
      <c r="D3858" s="215"/>
    </row>
    <row r="3859" spans="4:4" x14ac:dyDescent="0.35">
      <c r="D3859" s="215"/>
    </row>
    <row r="3860" spans="4:4" x14ac:dyDescent="0.35">
      <c r="D3860" s="215"/>
    </row>
    <row r="3861" spans="4:4" x14ac:dyDescent="0.35">
      <c r="D3861" s="215"/>
    </row>
    <row r="3862" spans="4:4" x14ac:dyDescent="0.35">
      <c r="D3862" s="215"/>
    </row>
    <row r="3863" spans="4:4" x14ac:dyDescent="0.35">
      <c r="D3863" s="215"/>
    </row>
    <row r="3864" spans="4:4" x14ac:dyDescent="0.35">
      <c r="D3864" s="215"/>
    </row>
    <row r="3865" spans="4:4" x14ac:dyDescent="0.35">
      <c r="D3865" s="215"/>
    </row>
    <row r="3866" spans="4:4" x14ac:dyDescent="0.35">
      <c r="D3866" s="215"/>
    </row>
    <row r="3867" spans="4:4" x14ac:dyDescent="0.35">
      <c r="D3867" s="215"/>
    </row>
    <row r="3868" spans="4:4" x14ac:dyDescent="0.35">
      <c r="D3868" s="215"/>
    </row>
    <row r="3869" spans="4:4" x14ac:dyDescent="0.35">
      <c r="D3869" s="215"/>
    </row>
    <row r="3870" spans="4:4" x14ac:dyDescent="0.35">
      <c r="D3870" s="215"/>
    </row>
    <row r="3871" spans="4:4" x14ac:dyDescent="0.35">
      <c r="D3871" s="215"/>
    </row>
    <row r="3872" spans="4:4" x14ac:dyDescent="0.35">
      <c r="D3872" s="215"/>
    </row>
    <row r="3873" spans="4:4" x14ac:dyDescent="0.35">
      <c r="D3873" s="215"/>
    </row>
    <row r="3874" spans="4:4" x14ac:dyDescent="0.35">
      <c r="D3874" s="215"/>
    </row>
    <row r="3875" spans="4:4" x14ac:dyDescent="0.35">
      <c r="D3875" s="215"/>
    </row>
    <row r="3876" spans="4:4" x14ac:dyDescent="0.35">
      <c r="D3876" s="215"/>
    </row>
    <row r="3877" spans="4:4" x14ac:dyDescent="0.35">
      <c r="D3877" s="215"/>
    </row>
    <row r="3878" spans="4:4" x14ac:dyDescent="0.35">
      <c r="D3878" s="215"/>
    </row>
    <row r="3879" spans="4:4" x14ac:dyDescent="0.35">
      <c r="D3879" s="215"/>
    </row>
    <row r="3880" spans="4:4" x14ac:dyDescent="0.35">
      <c r="D3880" s="215"/>
    </row>
    <row r="3881" spans="4:4" x14ac:dyDescent="0.35">
      <c r="D3881" s="215"/>
    </row>
    <row r="3882" spans="4:4" x14ac:dyDescent="0.35">
      <c r="D3882" s="215"/>
    </row>
    <row r="3883" spans="4:4" x14ac:dyDescent="0.35">
      <c r="D3883" s="215"/>
    </row>
    <row r="3884" spans="4:4" x14ac:dyDescent="0.35">
      <c r="D3884" s="215"/>
    </row>
    <row r="3885" spans="4:4" x14ac:dyDescent="0.35">
      <c r="D3885" s="215"/>
    </row>
    <row r="3886" spans="4:4" x14ac:dyDescent="0.35">
      <c r="D3886" s="215"/>
    </row>
    <row r="3887" spans="4:4" x14ac:dyDescent="0.35">
      <c r="D3887" s="215"/>
    </row>
    <row r="3888" spans="4:4" x14ac:dyDescent="0.35">
      <c r="D3888" s="215"/>
    </row>
    <row r="3889" spans="4:4" x14ac:dyDescent="0.35">
      <c r="D3889" s="215"/>
    </row>
    <row r="3890" spans="4:4" x14ac:dyDescent="0.35">
      <c r="D3890" s="215"/>
    </row>
    <row r="3891" spans="4:4" x14ac:dyDescent="0.35">
      <c r="D3891" s="215"/>
    </row>
    <row r="3892" spans="4:4" x14ac:dyDescent="0.35">
      <c r="D3892" s="215"/>
    </row>
    <row r="3893" spans="4:4" x14ac:dyDescent="0.35">
      <c r="D3893" s="215"/>
    </row>
    <row r="3894" spans="4:4" x14ac:dyDescent="0.35">
      <c r="D3894" s="215"/>
    </row>
    <row r="3895" spans="4:4" x14ac:dyDescent="0.35">
      <c r="D3895" s="215"/>
    </row>
    <row r="3896" spans="4:4" x14ac:dyDescent="0.35">
      <c r="D3896" s="215"/>
    </row>
    <row r="3897" spans="4:4" x14ac:dyDescent="0.35">
      <c r="D3897" s="215"/>
    </row>
    <row r="3898" spans="4:4" x14ac:dyDescent="0.35">
      <c r="D3898" s="215"/>
    </row>
    <row r="3899" spans="4:4" x14ac:dyDescent="0.35">
      <c r="D3899" s="215"/>
    </row>
    <row r="3900" spans="4:4" x14ac:dyDescent="0.35">
      <c r="D3900" s="215"/>
    </row>
    <row r="3901" spans="4:4" x14ac:dyDescent="0.35">
      <c r="D3901" s="215"/>
    </row>
    <row r="3902" spans="4:4" x14ac:dyDescent="0.35">
      <c r="D3902" s="215"/>
    </row>
    <row r="3903" spans="4:4" x14ac:dyDescent="0.35">
      <c r="D3903" s="215"/>
    </row>
    <row r="3904" spans="4:4" x14ac:dyDescent="0.35">
      <c r="D3904" s="215"/>
    </row>
    <row r="3905" spans="4:4" x14ac:dyDescent="0.35">
      <c r="D3905" s="215"/>
    </row>
    <row r="3906" spans="4:4" x14ac:dyDescent="0.35">
      <c r="D3906" s="215"/>
    </row>
    <row r="3907" spans="4:4" x14ac:dyDescent="0.35">
      <c r="D3907" s="215"/>
    </row>
    <row r="3908" spans="4:4" x14ac:dyDescent="0.35">
      <c r="D3908" s="215"/>
    </row>
    <row r="3909" spans="4:4" x14ac:dyDescent="0.35">
      <c r="D3909" s="215"/>
    </row>
    <row r="3910" spans="4:4" x14ac:dyDescent="0.35">
      <c r="D3910" s="215"/>
    </row>
    <row r="3911" spans="4:4" x14ac:dyDescent="0.35">
      <c r="D3911" s="215"/>
    </row>
    <row r="3912" spans="4:4" x14ac:dyDescent="0.35">
      <c r="D3912" s="215"/>
    </row>
    <row r="3913" spans="4:4" x14ac:dyDescent="0.35">
      <c r="D3913" s="215"/>
    </row>
    <row r="3914" spans="4:4" x14ac:dyDescent="0.35">
      <c r="D3914" s="215"/>
    </row>
    <row r="3915" spans="4:4" x14ac:dyDescent="0.35">
      <c r="D3915" s="215"/>
    </row>
    <row r="3916" spans="4:4" x14ac:dyDescent="0.35">
      <c r="D3916" s="215"/>
    </row>
    <row r="3917" spans="4:4" x14ac:dyDescent="0.35">
      <c r="D3917" s="215"/>
    </row>
    <row r="3918" spans="4:4" x14ac:dyDescent="0.35">
      <c r="D3918" s="215"/>
    </row>
    <row r="3919" spans="4:4" x14ac:dyDescent="0.35">
      <c r="D3919" s="215"/>
    </row>
    <row r="3920" spans="4:4" x14ac:dyDescent="0.35">
      <c r="D3920" s="215"/>
    </row>
    <row r="3921" spans="4:4" x14ac:dyDescent="0.35">
      <c r="D3921" s="215"/>
    </row>
    <row r="3922" spans="4:4" x14ac:dyDescent="0.35">
      <c r="D3922" s="215"/>
    </row>
    <row r="3923" spans="4:4" x14ac:dyDescent="0.35">
      <c r="D3923" s="215"/>
    </row>
    <row r="3924" spans="4:4" x14ac:dyDescent="0.35">
      <c r="D3924" s="215"/>
    </row>
    <row r="3925" spans="4:4" x14ac:dyDescent="0.35">
      <c r="D3925" s="215"/>
    </row>
    <row r="3926" spans="4:4" x14ac:dyDescent="0.35">
      <c r="D3926" s="215"/>
    </row>
    <row r="3927" spans="4:4" x14ac:dyDescent="0.35">
      <c r="D3927" s="215"/>
    </row>
    <row r="3928" spans="4:4" x14ac:dyDescent="0.35">
      <c r="D3928" s="215"/>
    </row>
    <row r="3929" spans="4:4" x14ac:dyDescent="0.35">
      <c r="D3929" s="215"/>
    </row>
    <row r="3930" spans="4:4" x14ac:dyDescent="0.35">
      <c r="D3930" s="215"/>
    </row>
    <row r="3931" spans="4:4" x14ac:dyDescent="0.35">
      <c r="D3931" s="215"/>
    </row>
    <row r="3932" spans="4:4" x14ac:dyDescent="0.35">
      <c r="D3932" s="215"/>
    </row>
    <row r="3933" spans="4:4" x14ac:dyDescent="0.35">
      <c r="D3933" s="215"/>
    </row>
    <row r="3934" spans="4:4" x14ac:dyDescent="0.35">
      <c r="D3934" s="215"/>
    </row>
    <row r="3935" spans="4:4" x14ac:dyDescent="0.35">
      <c r="D3935" s="215"/>
    </row>
    <row r="3936" spans="4:4" x14ac:dyDescent="0.35">
      <c r="D3936" s="215"/>
    </row>
    <row r="3937" spans="4:4" x14ac:dyDescent="0.35">
      <c r="D3937" s="215"/>
    </row>
    <row r="3938" spans="4:4" x14ac:dyDescent="0.35">
      <c r="D3938" s="215"/>
    </row>
    <row r="3939" spans="4:4" x14ac:dyDescent="0.35">
      <c r="D3939" s="215"/>
    </row>
    <row r="3940" spans="4:4" x14ac:dyDescent="0.35">
      <c r="D3940" s="215"/>
    </row>
    <row r="3941" spans="4:4" x14ac:dyDescent="0.35">
      <c r="D3941" s="215"/>
    </row>
    <row r="3942" spans="4:4" x14ac:dyDescent="0.35">
      <c r="D3942" s="215"/>
    </row>
    <row r="3943" spans="4:4" x14ac:dyDescent="0.35">
      <c r="D3943" s="215"/>
    </row>
    <row r="3944" spans="4:4" x14ac:dyDescent="0.35">
      <c r="D3944" s="215"/>
    </row>
    <row r="3945" spans="4:4" x14ac:dyDescent="0.35">
      <c r="D3945" s="215"/>
    </row>
    <row r="3946" spans="4:4" x14ac:dyDescent="0.35">
      <c r="D3946" s="215"/>
    </row>
    <row r="3947" spans="4:4" x14ac:dyDescent="0.35">
      <c r="D3947" s="215"/>
    </row>
    <row r="3948" spans="4:4" x14ac:dyDescent="0.35">
      <c r="D3948" s="215"/>
    </row>
    <row r="3949" spans="4:4" x14ac:dyDescent="0.35">
      <c r="D3949" s="215"/>
    </row>
    <row r="3950" spans="4:4" x14ac:dyDescent="0.35">
      <c r="D3950" s="215"/>
    </row>
    <row r="3951" spans="4:4" x14ac:dyDescent="0.35">
      <c r="D3951" s="215"/>
    </row>
    <row r="3952" spans="4:4" x14ac:dyDescent="0.35">
      <c r="D3952" s="215"/>
    </row>
    <row r="3953" spans="4:4" x14ac:dyDescent="0.35">
      <c r="D3953" s="215"/>
    </row>
    <row r="3954" spans="4:4" x14ac:dyDescent="0.35">
      <c r="D3954" s="215"/>
    </row>
    <row r="3955" spans="4:4" x14ac:dyDescent="0.35">
      <c r="D3955" s="215"/>
    </row>
    <row r="3956" spans="4:4" x14ac:dyDescent="0.35">
      <c r="D3956" s="215"/>
    </row>
    <row r="3957" spans="4:4" x14ac:dyDescent="0.35">
      <c r="D3957" s="215"/>
    </row>
    <row r="3958" spans="4:4" x14ac:dyDescent="0.35">
      <c r="D3958" s="215"/>
    </row>
    <row r="3959" spans="4:4" x14ac:dyDescent="0.35">
      <c r="D3959" s="215"/>
    </row>
    <row r="3960" spans="4:4" x14ac:dyDescent="0.35">
      <c r="D3960" s="215"/>
    </row>
    <row r="3961" spans="4:4" x14ac:dyDescent="0.35">
      <c r="D3961" s="215"/>
    </row>
    <row r="3962" spans="4:4" x14ac:dyDescent="0.35">
      <c r="D3962" s="215"/>
    </row>
    <row r="3963" spans="4:4" x14ac:dyDescent="0.35">
      <c r="D3963" s="215"/>
    </row>
    <row r="3964" spans="4:4" x14ac:dyDescent="0.35">
      <c r="D3964" s="215"/>
    </row>
    <row r="3965" spans="4:4" x14ac:dyDescent="0.35">
      <c r="D3965" s="215"/>
    </row>
    <row r="3966" spans="4:4" x14ac:dyDescent="0.35">
      <c r="D3966" s="215"/>
    </row>
    <row r="3967" spans="4:4" x14ac:dyDescent="0.35">
      <c r="D3967" s="215"/>
    </row>
    <row r="3968" spans="4:4" x14ac:dyDescent="0.35">
      <c r="D3968" s="215"/>
    </row>
    <row r="3969" spans="4:4" x14ac:dyDescent="0.35">
      <c r="D3969" s="215"/>
    </row>
    <row r="3970" spans="4:4" x14ac:dyDescent="0.35">
      <c r="D3970" s="215"/>
    </row>
    <row r="3971" spans="4:4" x14ac:dyDescent="0.35">
      <c r="D3971" s="215"/>
    </row>
    <row r="3972" spans="4:4" x14ac:dyDescent="0.35">
      <c r="D3972" s="215"/>
    </row>
    <row r="3973" spans="4:4" x14ac:dyDescent="0.35">
      <c r="D3973" s="215"/>
    </row>
    <row r="3974" spans="4:4" x14ac:dyDescent="0.35">
      <c r="D3974" s="215"/>
    </row>
    <row r="3975" spans="4:4" x14ac:dyDescent="0.35">
      <c r="D3975" s="215"/>
    </row>
    <row r="3976" spans="4:4" x14ac:dyDescent="0.35">
      <c r="D3976" s="215"/>
    </row>
    <row r="3977" spans="4:4" x14ac:dyDescent="0.35">
      <c r="D3977" s="215"/>
    </row>
    <row r="3978" spans="4:4" x14ac:dyDescent="0.35">
      <c r="D3978" s="215"/>
    </row>
    <row r="3979" spans="4:4" x14ac:dyDescent="0.35">
      <c r="D3979" s="215"/>
    </row>
    <row r="3980" spans="4:4" x14ac:dyDescent="0.35">
      <c r="D3980" s="215"/>
    </row>
    <row r="3981" spans="4:4" x14ac:dyDescent="0.35">
      <c r="D3981" s="215"/>
    </row>
    <row r="3982" spans="4:4" x14ac:dyDescent="0.35">
      <c r="D3982" s="215"/>
    </row>
    <row r="3983" spans="4:4" x14ac:dyDescent="0.35">
      <c r="D3983" s="215"/>
    </row>
    <row r="3984" spans="4:4" x14ac:dyDescent="0.35">
      <c r="D3984" s="215"/>
    </row>
    <row r="3985" spans="4:4" x14ac:dyDescent="0.35">
      <c r="D3985" s="215"/>
    </row>
    <row r="3986" spans="4:4" x14ac:dyDescent="0.35">
      <c r="D3986" s="215"/>
    </row>
    <row r="3987" spans="4:4" x14ac:dyDescent="0.35">
      <c r="D3987" s="215"/>
    </row>
    <row r="3988" spans="4:4" x14ac:dyDescent="0.35">
      <c r="D3988" s="215"/>
    </row>
    <row r="3989" spans="4:4" x14ac:dyDescent="0.35">
      <c r="D3989" s="215"/>
    </row>
    <row r="3990" spans="4:4" x14ac:dyDescent="0.35">
      <c r="D3990" s="215"/>
    </row>
    <row r="3991" spans="4:4" x14ac:dyDescent="0.35">
      <c r="D3991" s="215"/>
    </row>
    <row r="3992" spans="4:4" x14ac:dyDescent="0.35">
      <c r="D3992" s="215"/>
    </row>
    <row r="3993" spans="4:4" x14ac:dyDescent="0.35">
      <c r="D3993" s="215"/>
    </row>
    <row r="3994" spans="4:4" x14ac:dyDescent="0.35">
      <c r="D3994" s="215"/>
    </row>
    <row r="3995" spans="4:4" x14ac:dyDescent="0.35">
      <c r="D3995" s="215"/>
    </row>
    <row r="3996" spans="4:4" x14ac:dyDescent="0.35">
      <c r="D3996" s="215"/>
    </row>
    <row r="3997" spans="4:4" x14ac:dyDescent="0.35">
      <c r="D3997" s="215"/>
    </row>
    <row r="3998" spans="4:4" x14ac:dyDescent="0.35">
      <c r="D3998" s="215"/>
    </row>
    <row r="3999" spans="4:4" x14ac:dyDescent="0.35">
      <c r="D3999" s="215"/>
    </row>
    <row r="4000" spans="4:4" x14ac:dyDescent="0.35">
      <c r="D4000" s="215"/>
    </row>
    <row r="4001" spans="4:4" x14ac:dyDescent="0.35">
      <c r="D4001" s="215"/>
    </row>
    <row r="4002" spans="4:4" x14ac:dyDescent="0.35">
      <c r="D4002" s="215"/>
    </row>
    <row r="4003" spans="4:4" x14ac:dyDescent="0.35">
      <c r="D4003" s="215"/>
    </row>
    <row r="4004" spans="4:4" x14ac:dyDescent="0.35">
      <c r="D4004" s="215"/>
    </row>
    <row r="4005" spans="4:4" x14ac:dyDescent="0.35">
      <c r="D4005" s="215"/>
    </row>
    <row r="4006" spans="4:4" x14ac:dyDescent="0.35">
      <c r="D4006" s="215"/>
    </row>
    <row r="4007" spans="4:4" x14ac:dyDescent="0.35">
      <c r="D4007" s="215"/>
    </row>
    <row r="4008" spans="4:4" x14ac:dyDescent="0.35">
      <c r="D4008" s="215"/>
    </row>
    <row r="4009" spans="4:4" x14ac:dyDescent="0.35">
      <c r="D4009" s="215"/>
    </row>
    <row r="4010" spans="4:4" x14ac:dyDescent="0.35">
      <c r="D4010" s="215"/>
    </row>
    <row r="4011" spans="4:4" x14ac:dyDescent="0.35">
      <c r="D4011" s="215"/>
    </row>
    <row r="4012" spans="4:4" x14ac:dyDescent="0.35">
      <c r="D4012" s="215"/>
    </row>
    <row r="4013" spans="4:4" x14ac:dyDescent="0.35">
      <c r="D4013" s="215"/>
    </row>
    <row r="4014" spans="4:4" x14ac:dyDescent="0.35">
      <c r="D4014" s="215"/>
    </row>
    <row r="4015" spans="4:4" x14ac:dyDescent="0.35">
      <c r="D4015" s="215"/>
    </row>
    <row r="4016" spans="4:4" x14ac:dyDescent="0.35">
      <c r="D4016" s="215"/>
    </row>
    <row r="4017" spans="4:4" x14ac:dyDescent="0.35">
      <c r="D4017" s="215"/>
    </row>
    <row r="4018" spans="4:4" x14ac:dyDescent="0.35">
      <c r="D4018" s="215"/>
    </row>
    <row r="4019" spans="4:4" x14ac:dyDescent="0.35">
      <c r="D4019" s="215"/>
    </row>
    <row r="4020" spans="4:4" x14ac:dyDescent="0.35">
      <c r="D4020" s="215"/>
    </row>
    <row r="4021" spans="4:4" x14ac:dyDescent="0.35">
      <c r="D4021" s="215"/>
    </row>
    <row r="4022" spans="4:4" x14ac:dyDescent="0.35">
      <c r="D4022" s="215"/>
    </row>
    <row r="4023" spans="4:4" x14ac:dyDescent="0.35">
      <c r="D4023" s="215"/>
    </row>
    <row r="4024" spans="4:4" x14ac:dyDescent="0.35">
      <c r="D4024" s="215"/>
    </row>
    <row r="4025" spans="4:4" x14ac:dyDescent="0.35">
      <c r="D4025" s="215"/>
    </row>
    <row r="4026" spans="4:4" x14ac:dyDescent="0.35">
      <c r="D4026" s="215"/>
    </row>
    <row r="4027" spans="4:4" x14ac:dyDescent="0.35">
      <c r="D4027" s="215"/>
    </row>
    <row r="4028" spans="4:4" x14ac:dyDescent="0.35">
      <c r="D4028" s="215"/>
    </row>
    <row r="4029" spans="4:4" x14ac:dyDescent="0.35">
      <c r="D4029" s="215"/>
    </row>
    <row r="4030" spans="4:4" x14ac:dyDescent="0.35">
      <c r="D4030" s="215"/>
    </row>
    <row r="4031" spans="4:4" x14ac:dyDescent="0.35">
      <c r="D4031" s="215"/>
    </row>
    <row r="4032" spans="4:4" x14ac:dyDescent="0.35">
      <c r="D4032" s="215"/>
    </row>
    <row r="4033" spans="4:4" x14ac:dyDescent="0.35">
      <c r="D4033" s="215"/>
    </row>
    <row r="4034" spans="4:4" x14ac:dyDescent="0.35">
      <c r="D4034" s="215"/>
    </row>
    <row r="4035" spans="4:4" x14ac:dyDescent="0.35">
      <c r="D4035" s="215"/>
    </row>
    <row r="4036" spans="4:4" x14ac:dyDescent="0.35">
      <c r="D4036" s="215"/>
    </row>
    <row r="4037" spans="4:4" x14ac:dyDescent="0.35">
      <c r="D4037" s="215"/>
    </row>
    <row r="4038" spans="4:4" x14ac:dyDescent="0.35">
      <c r="D4038" s="215"/>
    </row>
    <row r="4039" spans="4:4" x14ac:dyDescent="0.35">
      <c r="D4039" s="215"/>
    </row>
    <row r="4040" spans="4:4" x14ac:dyDescent="0.35">
      <c r="D4040" s="215"/>
    </row>
    <row r="4041" spans="4:4" x14ac:dyDescent="0.35">
      <c r="D4041" s="215"/>
    </row>
    <row r="4042" spans="4:4" x14ac:dyDescent="0.35">
      <c r="D4042" s="215"/>
    </row>
    <row r="4043" spans="4:4" x14ac:dyDescent="0.35">
      <c r="D4043" s="215"/>
    </row>
    <row r="4044" spans="4:4" x14ac:dyDescent="0.35">
      <c r="D4044" s="215"/>
    </row>
    <row r="4045" spans="4:4" x14ac:dyDescent="0.35">
      <c r="D4045" s="215"/>
    </row>
    <row r="4046" spans="4:4" x14ac:dyDescent="0.35">
      <c r="D4046" s="215"/>
    </row>
    <row r="4047" spans="4:4" x14ac:dyDescent="0.35">
      <c r="D4047" s="215"/>
    </row>
    <row r="4048" spans="4:4" x14ac:dyDescent="0.35">
      <c r="D4048" s="215"/>
    </row>
    <row r="4049" spans="4:4" x14ac:dyDescent="0.35">
      <c r="D4049" s="215"/>
    </row>
    <row r="4050" spans="4:4" x14ac:dyDescent="0.35">
      <c r="D4050" s="215"/>
    </row>
    <row r="4051" spans="4:4" x14ac:dyDescent="0.35">
      <c r="D4051" s="215"/>
    </row>
    <row r="4052" spans="4:4" x14ac:dyDescent="0.35">
      <c r="D4052" s="215"/>
    </row>
    <row r="4053" spans="4:4" x14ac:dyDescent="0.35">
      <c r="D4053" s="215"/>
    </row>
    <row r="4054" spans="4:4" x14ac:dyDescent="0.35">
      <c r="D4054" s="215"/>
    </row>
    <row r="4055" spans="4:4" x14ac:dyDescent="0.35">
      <c r="D4055" s="215"/>
    </row>
    <row r="4056" spans="4:4" x14ac:dyDescent="0.35">
      <c r="D4056" s="215"/>
    </row>
    <row r="4057" spans="4:4" x14ac:dyDescent="0.35">
      <c r="D4057" s="215"/>
    </row>
    <row r="4058" spans="4:4" x14ac:dyDescent="0.35">
      <c r="D4058" s="215"/>
    </row>
    <row r="4059" spans="4:4" x14ac:dyDescent="0.35">
      <c r="D4059" s="215"/>
    </row>
    <row r="4060" spans="4:4" x14ac:dyDescent="0.35">
      <c r="D4060" s="215"/>
    </row>
    <row r="4061" spans="4:4" x14ac:dyDescent="0.35">
      <c r="D4061" s="215"/>
    </row>
    <row r="4062" spans="4:4" x14ac:dyDescent="0.35">
      <c r="D4062" s="215"/>
    </row>
    <row r="4063" spans="4:4" x14ac:dyDescent="0.35">
      <c r="D4063" s="215"/>
    </row>
    <row r="4064" spans="4:4" x14ac:dyDescent="0.35">
      <c r="D4064" s="215"/>
    </row>
    <row r="4065" spans="4:4" x14ac:dyDescent="0.35">
      <c r="D4065" s="215"/>
    </row>
    <row r="4066" spans="4:4" x14ac:dyDescent="0.35">
      <c r="D4066" s="215"/>
    </row>
    <row r="4067" spans="4:4" x14ac:dyDescent="0.35">
      <c r="D4067" s="215"/>
    </row>
    <row r="4068" spans="4:4" x14ac:dyDescent="0.35">
      <c r="D4068" s="215"/>
    </row>
    <row r="4069" spans="4:4" x14ac:dyDescent="0.35">
      <c r="D4069" s="215"/>
    </row>
    <row r="4070" spans="4:4" x14ac:dyDescent="0.35">
      <c r="D4070" s="215"/>
    </row>
    <row r="4071" spans="4:4" x14ac:dyDescent="0.35">
      <c r="D4071" s="215"/>
    </row>
    <row r="4072" spans="4:4" x14ac:dyDescent="0.35">
      <c r="D4072" s="215"/>
    </row>
    <row r="4073" spans="4:4" x14ac:dyDescent="0.35">
      <c r="D4073" s="215"/>
    </row>
    <row r="4074" spans="4:4" x14ac:dyDescent="0.35">
      <c r="D4074" s="215"/>
    </row>
    <row r="4075" spans="4:4" x14ac:dyDescent="0.35">
      <c r="D4075" s="215"/>
    </row>
    <row r="4076" spans="4:4" x14ac:dyDescent="0.35">
      <c r="D4076" s="215"/>
    </row>
    <row r="4077" spans="4:4" x14ac:dyDescent="0.35">
      <c r="D4077" s="215"/>
    </row>
    <row r="4078" spans="4:4" x14ac:dyDescent="0.35">
      <c r="D4078" s="215"/>
    </row>
    <row r="4079" spans="4:4" x14ac:dyDescent="0.35">
      <c r="D4079" s="215"/>
    </row>
    <row r="4080" spans="4:4" x14ac:dyDescent="0.35">
      <c r="D4080" s="215"/>
    </row>
    <row r="4081" spans="4:4" x14ac:dyDescent="0.35">
      <c r="D4081" s="215"/>
    </row>
    <row r="4082" spans="4:4" x14ac:dyDescent="0.35">
      <c r="D4082" s="215"/>
    </row>
    <row r="4083" spans="4:4" x14ac:dyDescent="0.35">
      <c r="D4083" s="215"/>
    </row>
    <row r="4084" spans="4:4" x14ac:dyDescent="0.35">
      <c r="D4084" s="215"/>
    </row>
    <row r="4085" spans="4:4" x14ac:dyDescent="0.35">
      <c r="D4085" s="215"/>
    </row>
    <row r="4086" spans="4:4" x14ac:dyDescent="0.35">
      <c r="D4086" s="215"/>
    </row>
    <row r="4087" spans="4:4" x14ac:dyDescent="0.35">
      <c r="D4087" s="215"/>
    </row>
    <row r="4088" spans="4:4" x14ac:dyDescent="0.35">
      <c r="D4088" s="215"/>
    </row>
    <row r="4089" spans="4:4" x14ac:dyDescent="0.35">
      <c r="D4089" s="215"/>
    </row>
    <row r="4090" spans="4:4" x14ac:dyDescent="0.35">
      <c r="D4090" s="215"/>
    </row>
    <row r="4091" spans="4:4" x14ac:dyDescent="0.35">
      <c r="D4091" s="215"/>
    </row>
    <row r="4092" spans="4:4" x14ac:dyDescent="0.35">
      <c r="D4092" s="215"/>
    </row>
    <row r="4093" spans="4:4" x14ac:dyDescent="0.35">
      <c r="D4093" s="215"/>
    </row>
    <row r="4094" spans="4:4" x14ac:dyDescent="0.35">
      <c r="D4094" s="215"/>
    </row>
    <row r="4095" spans="4:4" x14ac:dyDescent="0.35">
      <c r="D4095" s="215"/>
    </row>
    <row r="4096" spans="4:4" x14ac:dyDescent="0.35">
      <c r="D4096" s="215"/>
    </row>
    <row r="4097" spans="4:4" x14ac:dyDescent="0.35">
      <c r="D4097" s="215"/>
    </row>
    <row r="4098" spans="4:4" x14ac:dyDescent="0.35">
      <c r="D4098" s="215"/>
    </row>
    <row r="4099" spans="4:4" x14ac:dyDescent="0.35">
      <c r="D4099" s="215"/>
    </row>
    <row r="4100" spans="4:4" x14ac:dyDescent="0.35">
      <c r="D4100" s="215"/>
    </row>
    <row r="4101" spans="4:4" x14ac:dyDescent="0.35">
      <c r="D4101" s="215"/>
    </row>
    <row r="4102" spans="4:4" x14ac:dyDescent="0.35">
      <c r="D4102" s="215"/>
    </row>
    <row r="4103" spans="4:4" x14ac:dyDescent="0.35">
      <c r="D4103" s="215"/>
    </row>
    <row r="4104" spans="4:4" x14ac:dyDescent="0.35">
      <c r="D4104" s="215"/>
    </row>
    <row r="4105" spans="4:4" x14ac:dyDescent="0.35">
      <c r="D4105" s="215"/>
    </row>
    <row r="4106" spans="4:4" x14ac:dyDescent="0.35">
      <c r="D4106" s="215"/>
    </row>
    <row r="4107" spans="4:4" x14ac:dyDescent="0.35">
      <c r="D4107" s="215"/>
    </row>
    <row r="4108" spans="4:4" x14ac:dyDescent="0.35">
      <c r="D4108" s="215"/>
    </row>
    <row r="4109" spans="4:4" x14ac:dyDescent="0.35">
      <c r="D4109" s="215"/>
    </row>
    <row r="4110" spans="4:4" x14ac:dyDescent="0.35">
      <c r="D4110" s="215"/>
    </row>
    <row r="4111" spans="4:4" x14ac:dyDescent="0.35">
      <c r="D4111" s="215"/>
    </row>
    <row r="4112" spans="4:4" x14ac:dyDescent="0.35">
      <c r="D4112" s="215"/>
    </row>
    <row r="4113" spans="4:4" x14ac:dyDescent="0.35">
      <c r="D4113" s="215"/>
    </row>
    <row r="4114" spans="4:4" x14ac:dyDescent="0.35">
      <c r="D4114" s="215"/>
    </row>
    <row r="4115" spans="4:4" x14ac:dyDescent="0.35">
      <c r="D4115" s="215"/>
    </row>
    <row r="4116" spans="4:4" x14ac:dyDescent="0.35">
      <c r="D4116" s="215"/>
    </row>
    <row r="4117" spans="4:4" x14ac:dyDescent="0.35">
      <c r="D4117" s="215"/>
    </row>
    <row r="4118" spans="4:4" x14ac:dyDescent="0.35">
      <c r="D4118" s="215"/>
    </row>
    <row r="4119" spans="4:4" x14ac:dyDescent="0.35">
      <c r="D4119" s="215"/>
    </row>
    <row r="4120" spans="4:4" x14ac:dyDescent="0.35">
      <c r="D4120" s="215"/>
    </row>
    <row r="4121" spans="4:4" x14ac:dyDescent="0.35">
      <c r="D4121" s="215"/>
    </row>
    <row r="4122" spans="4:4" x14ac:dyDescent="0.35">
      <c r="D4122" s="215"/>
    </row>
    <row r="4123" spans="4:4" x14ac:dyDescent="0.35">
      <c r="D4123" s="215"/>
    </row>
    <row r="4124" spans="4:4" x14ac:dyDescent="0.35">
      <c r="D4124" s="215"/>
    </row>
    <row r="4125" spans="4:4" x14ac:dyDescent="0.35">
      <c r="D4125" s="215"/>
    </row>
    <row r="4126" spans="4:4" x14ac:dyDescent="0.35">
      <c r="D4126" s="215"/>
    </row>
    <row r="4127" spans="4:4" x14ac:dyDescent="0.35">
      <c r="D4127" s="215"/>
    </row>
    <row r="4128" spans="4:4" x14ac:dyDescent="0.35">
      <c r="D4128" s="215"/>
    </row>
    <row r="4129" spans="4:4" x14ac:dyDescent="0.35">
      <c r="D4129" s="215"/>
    </row>
    <row r="4130" spans="4:4" x14ac:dyDescent="0.35">
      <c r="D4130" s="215"/>
    </row>
    <row r="4131" spans="4:4" x14ac:dyDescent="0.35">
      <c r="D4131" s="215"/>
    </row>
    <row r="4132" spans="4:4" x14ac:dyDescent="0.35">
      <c r="D4132" s="215"/>
    </row>
    <row r="4133" spans="4:4" x14ac:dyDescent="0.35">
      <c r="D4133" s="215"/>
    </row>
    <row r="4134" spans="4:4" x14ac:dyDescent="0.35">
      <c r="D4134" s="215"/>
    </row>
    <row r="4135" spans="4:4" x14ac:dyDescent="0.35">
      <c r="D4135" s="215"/>
    </row>
    <row r="4136" spans="4:4" x14ac:dyDescent="0.35">
      <c r="D4136" s="215"/>
    </row>
    <row r="4137" spans="4:4" x14ac:dyDescent="0.35">
      <c r="D4137" s="215"/>
    </row>
    <row r="4138" spans="4:4" x14ac:dyDescent="0.35">
      <c r="D4138" s="215"/>
    </row>
    <row r="4139" spans="4:4" x14ac:dyDescent="0.35">
      <c r="D4139" s="215"/>
    </row>
    <row r="4140" spans="4:4" x14ac:dyDescent="0.35">
      <c r="D4140" s="215"/>
    </row>
    <row r="4141" spans="4:4" x14ac:dyDescent="0.35">
      <c r="D4141" s="215"/>
    </row>
    <row r="4142" spans="4:4" x14ac:dyDescent="0.35">
      <c r="D4142" s="215"/>
    </row>
    <row r="4143" spans="4:4" x14ac:dyDescent="0.35">
      <c r="D4143" s="215"/>
    </row>
    <row r="4144" spans="4:4" x14ac:dyDescent="0.35">
      <c r="D4144" s="215"/>
    </row>
    <row r="4145" spans="4:4" x14ac:dyDescent="0.35">
      <c r="D4145" s="215"/>
    </row>
    <row r="4146" spans="4:4" x14ac:dyDescent="0.35">
      <c r="D4146" s="215"/>
    </row>
    <row r="4147" spans="4:4" x14ac:dyDescent="0.35">
      <c r="D4147" s="215"/>
    </row>
    <row r="4148" spans="4:4" x14ac:dyDescent="0.35">
      <c r="D4148" s="215"/>
    </row>
    <row r="4149" spans="4:4" x14ac:dyDescent="0.35">
      <c r="D4149" s="215"/>
    </row>
    <row r="4150" spans="4:4" x14ac:dyDescent="0.35">
      <c r="D4150" s="215"/>
    </row>
    <row r="4151" spans="4:4" x14ac:dyDescent="0.35">
      <c r="D4151" s="215"/>
    </row>
    <row r="4152" spans="4:4" x14ac:dyDescent="0.35">
      <c r="D4152" s="215"/>
    </row>
    <row r="4153" spans="4:4" x14ac:dyDescent="0.35">
      <c r="D4153" s="215"/>
    </row>
    <row r="4154" spans="4:4" x14ac:dyDescent="0.35">
      <c r="D4154" s="215"/>
    </row>
    <row r="4155" spans="4:4" x14ac:dyDescent="0.35">
      <c r="D4155" s="215"/>
    </row>
    <row r="4156" spans="4:4" x14ac:dyDescent="0.35">
      <c r="D4156" s="215"/>
    </row>
    <row r="4157" spans="4:4" x14ac:dyDescent="0.35">
      <c r="D4157" s="215"/>
    </row>
    <row r="4158" spans="4:4" x14ac:dyDescent="0.35">
      <c r="D4158" s="215"/>
    </row>
    <row r="4159" spans="4:4" x14ac:dyDescent="0.35">
      <c r="D4159" s="215"/>
    </row>
    <row r="4160" spans="4:4" x14ac:dyDescent="0.35">
      <c r="D4160" s="215"/>
    </row>
    <row r="4161" spans="4:4" x14ac:dyDescent="0.35">
      <c r="D4161" s="215"/>
    </row>
    <row r="4162" spans="4:4" x14ac:dyDescent="0.35">
      <c r="D4162" s="215"/>
    </row>
    <row r="4163" spans="4:4" x14ac:dyDescent="0.35">
      <c r="D4163" s="215"/>
    </row>
    <row r="4164" spans="4:4" x14ac:dyDescent="0.35">
      <c r="D4164" s="215"/>
    </row>
    <row r="4165" spans="4:4" x14ac:dyDescent="0.35">
      <c r="D4165" s="215"/>
    </row>
    <row r="4166" spans="4:4" x14ac:dyDescent="0.35">
      <c r="D4166" s="215"/>
    </row>
    <row r="4167" spans="4:4" x14ac:dyDescent="0.35">
      <c r="D4167" s="215"/>
    </row>
    <row r="4168" spans="4:4" x14ac:dyDescent="0.35">
      <c r="D4168" s="215"/>
    </row>
    <row r="4169" spans="4:4" x14ac:dyDescent="0.35">
      <c r="D4169" s="215"/>
    </row>
    <row r="4170" spans="4:4" x14ac:dyDescent="0.35">
      <c r="D4170" s="215"/>
    </row>
    <row r="4171" spans="4:4" x14ac:dyDescent="0.35">
      <c r="D4171" s="215"/>
    </row>
    <row r="4172" spans="4:4" x14ac:dyDescent="0.35">
      <c r="D4172" s="215"/>
    </row>
    <row r="4173" spans="4:4" x14ac:dyDescent="0.35">
      <c r="D4173" s="215"/>
    </row>
    <row r="4174" spans="4:4" x14ac:dyDescent="0.35">
      <c r="D4174" s="215"/>
    </row>
    <row r="4175" spans="4:4" x14ac:dyDescent="0.35">
      <c r="D4175" s="215"/>
    </row>
    <row r="4176" spans="4:4" x14ac:dyDescent="0.35">
      <c r="D4176" s="215"/>
    </row>
    <row r="4177" spans="4:4" x14ac:dyDescent="0.35">
      <c r="D4177" s="215"/>
    </row>
    <row r="4178" spans="4:4" x14ac:dyDescent="0.35">
      <c r="D4178" s="215"/>
    </row>
    <row r="4179" spans="4:4" x14ac:dyDescent="0.35">
      <c r="D4179" s="215"/>
    </row>
    <row r="4180" spans="4:4" x14ac:dyDescent="0.35">
      <c r="D4180" s="215"/>
    </row>
    <row r="4181" spans="4:4" x14ac:dyDescent="0.35">
      <c r="D4181" s="215"/>
    </row>
    <row r="4182" spans="4:4" x14ac:dyDescent="0.35">
      <c r="D4182" s="215"/>
    </row>
    <row r="4183" spans="4:4" x14ac:dyDescent="0.35">
      <c r="D4183" s="215"/>
    </row>
    <row r="4184" spans="4:4" x14ac:dyDescent="0.35">
      <c r="D4184" s="215"/>
    </row>
    <row r="4185" spans="4:4" x14ac:dyDescent="0.35">
      <c r="D4185" s="215"/>
    </row>
    <row r="4186" spans="4:4" x14ac:dyDescent="0.35">
      <c r="D4186" s="215"/>
    </row>
    <row r="4187" spans="4:4" x14ac:dyDescent="0.35">
      <c r="D4187" s="215"/>
    </row>
    <row r="4188" spans="4:4" x14ac:dyDescent="0.35">
      <c r="D4188" s="215"/>
    </row>
    <row r="4189" spans="4:4" x14ac:dyDescent="0.35">
      <c r="D4189" s="215"/>
    </row>
    <row r="4190" spans="4:4" x14ac:dyDescent="0.35">
      <c r="D4190" s="215"/>
    </row>
    <row r="4191" spans="4:4" x14ac:dyDescent="0.35">
      <c r="D4191" s="215"/>
    </row>
    <row r="4192" spans="4:4" x14ac:dyDescent="0.35">
      <c r="D4192" s="215"/>
    </row>
    <row r="4193" spans="4:4" x14ac:dyDescent="0.35">
      <c r="D4193" s="215"/>
    </row>
    <row r="4194" spans="4:4" x14ac:dyDescent="0.35">
      <c r="D4194" s="215"/>
    </row>
    <row r="4195" spans="4:4" x14ac:dyDescent="0.35">
      <c r="D4195" s="215"/>
    </row>
    <row r="4196" spans="4:4" x14ac:dyDescent="0.35">
      <c r="D4196" s="215"/>
    </row>
    <row r="4197" spans="4:4" x14ac:dyDescent="0.35">
      <c r="D4197" s="215"/>
    </row>
    <row r="4198" spans="4:4" x14ac:dyDescent="0.35">
      <c r="D4198" s="215"/>
    </row>
    <row r="4199" spans="4:4" x14ac:dyDescent="0.35">
      <c r="D4199" s="215"/>
    </row>
    <row r="4200" spans="4:4" x14ac:dyDescent="0.35">
      <c r="D4200" s="215"/>
    </row>
    <row r="4201" spans="4:4" x14ac:dyDescent="0.35">
      <c r="D4201" s="215"/>
    </row>
    <row r="4202" spans="4:4" x14ac:dyDescent="0.35">
      <c r="D4202" s="215"/>
    </row>
    <row r="4203" spans="4:4" x14ac:dyDescent="0.35">
      <c r="D4203" s="215"/>
    </row>
    <row r="4204" spans="4:4" x14ac:dyDescent="0.35">
      <c r="D4204" s="215"/>
    </row>
    <row r="4205" spans="4:4" x14ac:dyDescent="0.35">
      <c r="D4205" s="215"/>
    </row>
    <row r="4206" spans="4:4" x14ac:dyDescent="0.35">
      <c r="D4206" s="215"/>
    </row>
    <row r="4207" spans="4:4" x14ac:dyDescent="0.35">
      <c r="D4207" s="215"/>
    </row>
    <row r="4208" spans="4:4" x14ac:dyDescent="0.35">
      <c r="D4208" s="215"/>
    </row>
    <row r="4209" spans="4:4" x14ac:dyDescent="0.35">
      <c r="D4209" s="215"/>
    </row>
    <row r="4210" spans="4:4" x14ac:dyDescent="0.35">
      <c r="D4210" s="215"/>
    </row>
    <row r="4211" spans="4:4" x14ac:dyDescent="0.35">
      <c r="D4211" s="215"/>
    </row>
    <row r="4212" spans="4:4" x14ac:dyDescent="0.35">
      <c r="D4212" s="215"/>
    </row>
    <row r="4213" spans="4:4" x14ac:dyDescent="0.35">
      <c r="D4213" s="215"/>
    </row>
    <row r="4214" spans="4:4" x14ac:dyDescent="0.35">
      <c r="D4214" s="215"/>
    </row>
    <row r="4215" spans="4:4" x14ac:dyDescent="0.35">
      <c r="D4215" s="215"/>
    </row>
    <row r="4216" spans="4:4" x14ac:dyDescent="0.35">
      <c r="D4216" s="215"/>
    </row>
    <row r="4217" spans="4:4" x14ac:dyDescent="0.35">
      <c r="D4217" s="215"/>
    </row>
    <row r="4218" spans="4:4" x14ac:dyDescent="0.35">
      <c r="D4218" s="215"/>
    </row>
    <row r="4219" spans="4:4" x14ac:dyDescent="0.35">
      <c r="D4219" s="215"/>
    </row>
    <row r="4220" spans="4:4" x14ac:dyDescent="0.35">
      <c r="D4220" s="215"/>
    </row>
    <row r="4221" spans="4:4" x14ac:dyDescent="0.35">
      <c r="D4221" s="215"/>
    </row>
    <row r="4222" spans="4:4" x14ac:dyDescent="0.35">
      <c r="D4222" s="215"/>
    </row>
    <row r="4223" spans="4:4" x14ac:dyDescent="0.35">
      <c r="D4223" s="215"/>
    </row>
    <row r="4224" spans="4:4" x14ac:dyDescent="0.35">
      <c r="D4224" s="215"/>
    </row>
    <row r="4225" spans="4:4" x14ac:dyDescent="0.35">
      <c r="D4225" s="215"/>
    </row>
    <row r="4226" spans="4:4" x14ac:dyDescent="0.35">
      <c r="D4226" s="215"/>
    </row>
    <row r="4227" spans="4:4" x14ac:dyDescent="0.35">
      <c r="D4227" s="215"/>
    </row>
    <row r="4228" spans="4:4" x14ac:dyDescent="0.35">
      <c r="D4228" s="215"/>
    </row>
    <row r="4229" spans="4:4" x14ac:dyDescent="0.35">
      <c r="D4229" s="215"/>
    </row>
    <row r="4230" spans="4:4" x14ac:dyDescent="0.35">
      <c r="D4230" s="215"/>
    </row>
    <row r="4231" spans="4:4" x14ac:dyDescent="0.35">
      <c r="D4231" s="215"/>
    </row>
    <row r="4232" spans="4:4" x14ac:dyDescent="0.35">
      <c r="D4232" s="215"/>
    </row>
    <row r="4233" spans="4:4" x14ac:dyDescent="0.35">
      <c r="D4233" s="215"/>
    </row>
    <row r="4234" spans="4:4" x14ac:dyDescent="0.35">
      <c r="D4234" s="215"/>
    </row>
    <row r="4235" spans="4:4" x14ac:dyDescent="0.35">
      <c r="D4235" s="215"/>
    </row>
    <row r="4236" spans="4:4" x14ac:dyDescent="0.35">
      <c r="D4236" s="215"/>
    </row>
    <row r="4237" spans="4:4" x14ac:dyDescent="0.35">
      <c r="D4237" s="215"/>
    </row>
    <row r="4238" spans="4:4" x14ac:dyDescent="0.35">
      <c r="D4238" s="215"/>
    </row>
    <row r="4239" spans="4:4" x14ac:dyDescent="0.35">
      <c r="D4239" s="215"/>
    </row>
    <row r="4240" spans="4:4" x14ac:dyDescent="0.35">
      <c r="D4240" s="215"/>
    </row>
    <row r="4241" spans="4:4" x14ac:dyDescent="0.35">
      <c r="D4241" s="215"/>
    </row>
    <row r="4242" spans="4:4" x14ac:dyDescent="0.35">
      <c r="D4242" s="215"/>
    </row>
    <row r="4243" spans="4:4" x14ac:dyDescent="0.35">
      <c r="D4243" s="215"/>
    </row>
    <row r="4244" spans="4:4" x14ac:dyDescent="0.35">
      <c r="D4244" s="215"/>
    </row>
    <row r="4245" spans="4:4" x14ac:dyDescent="0.35">
      <c r="D4245" s="215"/>
    </row>
    <row r="4246" spans="4:4" x14ac:dyDescent="0.35">
      <c r="D4246" s="215"/>
    </row>
    <row r="4247" spans="4:4" x14ac:dyDescent="0.35">
      <c r="D4247" s="215"/>
    </row>
    <row r="4248" spans="4:4" x14ac:dyDescent="0.35">
      <c r="D4248" s="215"/>
    </row>
    <row r="4249" spans="4:4" x14ac:dyDescent="0.35">
      <c r="D4249" s="215"/>
    </row>
    <row r="4250" spans="4:4" x14ac:dyDescent="0.35">
      <c r="D4250" s="215"/>
    </row>
    <row r="4251" spans="4:4" x14ac:dyDescent="0.35">
      <c r="D4251" s="215"/>
    </row>
    <row r="4252" spans="4:4" x14ac:dyDescent="0.35">
      <c r="D4252" s="215"/>
    </row>
    <row r="4253" spans="4:4" x14ac:dyDescent="0.35">
      <c r="D4253" s="215"/>
    </row>
    <row r="4254" spans="4:4" x14ac:dyDescent="0.35">
      <c r="D4254" s="215"/>
    </row>
    <row r="4255" spans="4:4" x14ac:dyDescent="0.35">
      <c r="D4255" s="215"/>
    </row>
    <row r="4256" spans="4:4" x14ac:dyDescent="0.35">
      <c r="D4256" s="215"/>
    </row>
    <row r="4257" spans="4:4" x14ac:dyDescent="0.35">
      <c r="D4257" s="215"/>
    </row>
    <row r="4258" spans="4:4" x14ac:dyDescent="0.35">
      <c r="D4258" s="215"/>
    </row>
    <row r="4259" spans="4:4" x14ac:dyDescent="0.35">
      <c r="D4259" s="215"/>
    </row>
    <row r="4260" spans="4:4" x14ac:dyDescent="0.35">
      <c r="D4260" s="215"/>
    </row>
    <row r="4261" spans="4:4" x14ac:dyDescent="0.35">
      <c r="D4261" s="215"/>
    </row>
    <row r="4262" spans="4:4" x14ac:dyDescent="0.35">
      <c r="D4262" s="215"/>
    </row>
    <row r="4263" spans="4:4" x14ac:dyDescent="0.35">
      <c r="D4263" s="215"/>
    </row>
    <row r="4264" spans="4:4" x14ac:dyDescent="0.35">
      <c r="D4264" s="215"/>
    </row>
    <row r="4265" spans="4:4" x14ac:dyDescent="0.35">
      <c r="D4265" s="215"/>
    </row>
    <row r="4266" spans="4:4" x14ac:dyDescent="0.35">
      <c r="D4266" s="215"/>
    </row>
    <row r="4267" spans="4:4" x14ac:dyDescent="0.35">
      <c r="D4267" s="215"/>
    </row>
    <row r="4268" spans="4:4" x14ac:dyDescent="0.35">
      <c r="D4268" s="215"/>
    </row>
    <row r="4269" spans="4:4" x14ac:dyDescent="0.35">
      <c r="D4269" s="215"/>
    </row>
    <row r="4270" spans="4:4" x14ac:dyDescent="0.35">
      <c r="D4270" s="215"/>
    </row>
    <row r="4271" spans="4:4" x14ac:dyDescent="0.35">
      <c r="D4271" s="215"/>
    </row>
    <row r="4272" spans="4:4" x14ac:dyDescent="0.35">
      <c r="D4272" s="215"/>
    </row>
    <row r="4273" spans="4:4" x14ac:dyDescent="0.35">
      <c r="D4273" s="215"/>
    </row>
    <row r="4274" spans="4:4" x14ac:dyDescent="0.35">
      <c r="D4274" s="215"/>
    </row>
    <row r="4275" spans="4:4" x14ac:dyDescent="0.35">
      <c r="D4275" s="215"/>
    </row>
    <row r="4276" spans="4:4" x14ac:dyDescent="0.35">
      <c r="D4276" s="215"/>
    </row>
    <row r="4277" spans="4:4" x14ac:dyDescent="0.35">
      <c r="D4277" s="215"/>
    </row>
    <row r="4278" spans="4:4" x14ac:dyDescent="0.35">
      <c r="D4278" s="215"/>
    </row>
    <row r="4279" spans="4:4" x14ac:dyDescent="0.35">
      <c r="D4279" s="215"/>
    </row>
    <row r="4280" spans="4:4" x14ac:dyDescent="0.35">
      <c r="D4280" s="215"/>
    </row>
    <row r="4281" spans="4:4" x14ac:dyDescent="0.35">
      <c r="D4281" s="215"/>
    </row>
    <row r="4282" spans="4:4" x14ac:dyDescent="0.35">
      <c r="D4282" s="215"/>
    </row>
    <row r="4283" spans="4:4" x14ac:dyDescent="0.35">
      <c r="D4283" s="215"/>
    </row>
    <row r="4284" spans="4:4" x14ac:dyDescent="0.35">
      <c r="D4284" s="215"/>
    </row>
    <row r="4285" spans="4:4" x14ac:dyDescent="0.35">
      <c r="D4285" s="215"/>
    </row>
    <row r="4286" spans="4:4" x14ac:dyDescent="0.35">
      <c r="D4286" s="215"/>
    </row>
    <row r="4287" spans="4:4" x14ac:dyDescent="0.35">
      <c r="D4287" s="215"/>
    </row>
    <row r="4288" spans="4:4" x14ac:dyDescent="0.35">
      <c r="D4288" s="215"/>
    </row>
    <row r="4289" spans="4:4" x14ac:dyDescent="0.35">
      <c r="D4289" s="215"/>
    </row>
    <row r="4290" spans="4:4" x14ac:dyDescent="0.35">
      <c r="D4290" s="215"/>
    </row>
    <row r="4291" spans="4:4" x14ac:dyDescent="0.35">
      <c r="D4291" s="215"/>
    </row>
    <row r="4292" spans="4:4" x14ac:dyDescent="0.35">
      <c r="D4292" s="215"/>
    </row>
    <row r="4293" spans="4:4" x14ac:dyDescent="0.35">
      <c r="D4293" s="215"/>
    </row>
    <row r="4294" spans="4:4" x14ac:dyDescent="0.35">
      <c r="D4294" s="215"/>
    </row>
    <row r="4295" spans="4:4" x14ac:dyDescent="0.35">
      <c r="D4295" s="215"/>
    </row>
    <row r="4296" spans="4:4" x14ac:dyDescent="0.35">
      <c r="D4296" s="215"/>
    </row>
    <row r="4297" spans="4:4" x14ac:dyDescent="0.35">
      <c r="D4297" s="215"/>
    </row>
    <row r="4298" spans="4:4" x14ac:dyDescent="0.35">
      <c r="D4298" s="215"/>
    </row>
    <row r="4299" spans="4:4" x14ac:dyDescent="0.35">
      <c r="D4299" s="215"/>
    </row>
    <row r="4300" spans="4:4" x14ac:dyDescent="0.35">
      <c r="D4300" s="215"/>
    </row>
    <row r="4301" spans="4:4" x14ac:dyDescent="0.35">
      <c r="D4301" s="215"/>
    </row>
    <row r="4302" spans="4:4" x14ac:dyDescent="0.35">
      <c r="D4302" s="215"/>
    </row>
    <row r="4303" spans="4:4" x14ac:dyDescent="0.35">
      <c r="D4303" s="215"/>
    </row>
    <row r="4304" spans="4:4" x14ac:dyDescent="0.35">
      <c r="D4304" s="215"/>
    </row>
    <row r="4305" spans="4:4" x14ac:dyDescent="0.35">
      <c r="D4305" s="215"/>
    </row>
    <row r="4306" spans="4:4" x14ac:dyDescent="0.35">
      <c r="D4306" s="215"/>
    </row>
    <row r="4307" spans="4:4" x14ac:dyDescent="0.35">
      <c r="D4307" s="215"/>
    </row>
    <row r="4308" spans="4:4" x14ac:dyDescent="0.35">
      <c r="D4308" s="215"/>
    </row>
    <row r="4309" spans="4:4" x14ac:dyDescent="0.35">
      <c r="D4309" s="215"/>
    </row>
    <row r="4310" spans="4:4" x14ac:dyDescent="0.35">
      <c r="D4310" s="215"/>
    </row>
    <row r="4311" spans="4:4" x14ac:dyDescent="0.35">
      <c r="D4311" s="215"/>
    </row>
    <row r="4312" spans="4:4" x14ac:dyDescent="0.35">
      <c r="D4312" s="215"/>
    </row>
    <row r="4313" spans="4:4" x14ac:dyDescent="0.35">
      <c r="D4313" s="215"/>
    </row>
    <row r="4314" spans="4:4" x14ac:dyDescent="0.35">
      <c r="D4314" s="215"/>
    </row>
    <row r="4315" spans="4:4" x14ac:dyDescent="0.35">
      <c r="D4315" s="215"/>
    </row>
    <row r="4316" spans="4:4" x14ac:dyDescent="0.35">
      <c r="D4316" s="215"/>
    </row>
    <row r="4317" spans="4:4" x14ac:dyDescent="0.35">
      <c r="D4317" s="215"/>
    </row>
    <row r="4318" spans="4:4" x14ac:dyDescent="0.35">
      <c r="D4318" s="215"/>
    </row>
    <row r="4319" spans="4:4" x14ac:dyDescent="0.35">
      <c r="D4319" s="215"/>
    </row>
    <row r="4320" spans="4:4" x14ac:dyDescent="0.35">
      <c r="D4320" s="215"/>
    </row>
    <row r="4321" spans="4:4" x14ac:dyDescent="0.35">
      <c r="D4321" s="215"/>
    </row>
    <row r="4322" spans="4:4" x14ac:dyDescent="0.35">
      <c r="D4322" s="215"/>
    </row>
    <row r="4323" spans="4:4" x14ac:dyDescent="0.35">
      <c r="D4323" s="215"/>
    </row>
    <row r="4324" spans="4:4" x14ac:dyDescent="0.35">
      <c r="D4324" s="215"/>
    </row>
    <row r="4325" spans="4:4" x14ac:dyDescent="0.35">
      <c r="D4325" s="215"/>
    </row>
    <row r="4326" spans="4:4" x14ac:dyDescent="0.35">
      <c r="D4326" s="215"/>
    </row>
    <row r="4327" spans="4:4" x14ac:dyDescent="0.35">
      <c r="D4327" s="215"/>
    </row>
    <row r="4328" spans="4:4" x14ac:dyDescent="0.35">
      <c r="D4328" s="215"/>
    </row>
    <row r="4329" spans="4:4" x14ac:dyDescent="0.35">
      <c r="D4329" s="215"/>
    </row>
    <row r="4330" spans="4:4" x14ac:dyDescent="0.35">
      <c r="D4330" s="215"/>
    </row>
    <row r="4331" spans="4:4" x14ac:dyDescent="0.35">
      <c r="D4331" s="215"/>
    </row>
    <row r="4332" spans="4:4" x14ac:dyDescent="0.35">
      <c r="D4332" s="215"/>
    </row>
    <row r="4333" spans="4:4" x14ac:dyDescent="0.35">
      <c r="D4333" s="215"/>
    </row>
    <row r="4334" spans="4:4" x14ac:dyDescent="0.35">
      <c r="D4334" s="215"/>
    </row>
    <row r="4335" spans="4:4" x14ac:dyDescent="0.35">
      <c r="D4335" s="215"/>
    </row>
    <row r="4336" spans="4:4" x14ac:dyDescent="0.35">
      <c r="D4336" s="215"/>
    </row>
    <row r="4337" spans="4:4" x14ac:dyDescent="0.35">
      <c r="D4337" s="215"/>
    </row>
    <row r="4338" spans="4:4" x14ac:dyDescent="0.35">
      <c r="D4338" s="215"/>
    </row>
    <row r="4339" spans="4:4" x14ac:dyDescent="0.35">
      <c r="D4339" s="215"/>
    </row>
    <row r="4340" spans="4:4" x14ac:dyDescent="0.35">
      <c r="D4340" s="215"/>
    </row>
    <row r="4341" spans="4:4" x14ac:dyDescent="0.35">
      <c r="D4341" s="215"/>
    </row>
    <row r="4342" spans="4:4" x14ac:dyDescent="0.35">
      <c r="D4342" s="215"/>
    </row>
    <row r="4343" spans="4:4" x14ac:dyDescent="0.35">
      <c r="D4343" s="215"/>
    </row>
    <row r="4344" spans="4:4" x14ac:dyDescent="0.35">
      <c r="D4344" s="215"/>
    </row>
    <row r="4345" spans="4:4" x14ac:dyDescent="0.35">
      <c r="D4345" s="215"/>
    </row>
    <row r="4346" spans="4:4" x14ac:dyDescent="0.35">
      <c r="D4346" s="215"/>
    </row>
    <row r="4347" spans="4:4" x14ac:dyDescent="0.35">
      <c r="D4347" s="215"/>
    </row>
    <row r="4348" spans="4:4" x14ac:dyDescent="0.35">
      <c r="D4348" s="215"/>
    </row>
    <row r="4349" spans="4:4" x14ac:dyDescent="0.35">
      <c r="D4349" s="215"/>
    </row>
    <row r="4350" spans="4:4" x14ac:dyDescent="0.35">
      <c r="D4350" s="215"/>
    </row>
    <row r="4351" spans="4:4" x14ac:dyDescent="0.35">
      <c r="D4351" s="215"/>
    </row>
    <row r="4352" spans="4:4" x14ac:dyDescent="0.35">
      <c r="D4352" s="215"/>
    </row>
    <row r="4353" spans="4:4" x14ac:dyDescent="0.35">
      <c r="D4353" s="215"/>
    </row>
    <row r="4354" spans="4:4" x14ac:dyDescent="0.35">
      <c r="D4354" s="215"/>
    </row>
    <row r="4355" spans="4:4" x14ac:dyDescent="0.35">
      <c r="D4355" s="215"/>
    </row>
    <row r="4356" spans="4:4" x14ac:dyDescent="0.35">
      <c r="D4356" s="215"/>
    </row>
    <row r="4357" spans="4:4" x14ac:dyDescent="0.35">
      <c r="D4357" s="215"/>
    </row>
    <row r="4358" spans="4:4" x14ac:dyDescent="0.35">
      <c r="D4358" s="215"/>
    </row>
    <row r="4359" spans="4:4" x14ac:dyDescent="0.35">
      <c r="D4359" s="215"/>
    </row>
    <row r="4360" spans="4:4" x14ac:dyDescent="0.35">
      <c r="D4360" s="215"/>
    </row>
    <row r="4361" spans="4:4" x14ac:dyDescent="0.35">
      <c r="D4361" s="215"/>
    </row>
    <row r="4362" spans="4:4" x14ac:dyDescent="0.35">
      <c r="D4362" s="215"/>
    </row>
    <row r="4363" spans="4:4" x14ac:dyDescent="0.35">
      <c r="D4363" s="215"/>
    </row>
    <row r="4364" spans="4:4" x14ac:dyDescent="0.35">
      <c r="D4364" s="215"/>
    </row>
    <row r="4365" spans="4:4" x14ac:dyDescent="0.35">
      <c r="D4365" s="215"/>
    </row>
    <row r="4366" spans="4:4" x14ac:dyDescent="0.35">
      <c r="D4366" s="215"/>
    </row>
    <row r="4367" spans="4:4" x14ac:dyDescent="0.35">
      <c r="D4367" s="215"/>
    </row>
    <row r="4368" spans="4:4" x14ac:dyDescent="0.35">
      <c r="D4368" s="215"/>
    </row>
    <row r="4369" spans="4:4" x14ac:dyDescent="0.35">
      <c r="D4369" s="215"/>
    </row>
    <row r="4370" spans="4:4" x14ac:dyDescent="0.35">
      <c r="D4370" s="215"/>
    </row>
    <row r="4371" spans="4:4" x14ac:dyDescent="0.35">
      <c r="D4371" s="215"/>
    </row>
    <row r="4372" spans="4:4" x14ac:dyDescent="0.35">
      <c r="D4372" s="215"/>
    </row>
    <row r="4373" spans="4:4" x14ac:dyDescent="0.35">
      <c r="D4373" s="215"/>
    </row>
    <row r="4374" spans="4:4" x14ac:dyDescent="0.35">
      <c r="D4374" s="215"/>
    </row>
    <row r="4375" spans="4:4" x14ac:dyDescent="0.35">
      <c r="D4375" s="215"/>
    </row>
    <row r="4376" spans="4:4" x14ac:dyDescent="0.35">
      <c r="D4376" s="215"/>
    </row>
    <row r="4377" spans="4:4" x14ac:dyDescent="0.35">
      <c r="D4377" s="215"/>
    </row>
    <row r="4378" spans="4:4" x14ac:dyDescent="0.35">
      <c r="D4378" s="215"/>
    </row>
    <row r="4379" spans="4:4" x14ac:dyDescent="0.35">
      <c r="D4379" s="215"/>
    </row>
    <row r="4380" spans="4:4" x14ac:dyDescent="0.35">
      <c r="D4380" s="215"/>
    </row>
    <row r="4381" spans="4:4" x14ac:dyDescent="0.35">
      <c r="D4381" s="215"/>
    </row>
    <row r="4382" spans="4:4" x14ac:dyDescent="0.35">
      <c r="D4382" s="215"/>
    </row>
    <row r="4383" spans="4:4" x14ac:dyDescent="0.35">
      <c r="D4383" s="215"/>
    </row>
    <row r="4384" spans="4:4" x14ac:dyDescent="0.35">
      <c r="D4384" s="215"/>
    </row>
    <row r="4385" spans="4:4" x14ac:dyDescent="0.35">
      <c r="D4385" s="215"/>
    </row>
    <row r="4386" spans="4:4" x14ac:dyDescent="0.35">
      <c r="D4386" s="215"/>
    </row>
    <row r="4387" spans="4:4" x14ac:dyDescent="0.35">
      <c r="D4387" s="215"/>
    </row>
    <row r="4388" spans="4:4" x14ac:dyDescent="0.35">
      <c r="D4388" s="215"/>
    </row>
    <row r="4389" spans="4:4" x14ac:dyDescent="0.35">
      <c r="D4389" s="215"/>
    </row>
    <row r="4390" spans="4:4" x14ac:dyDescent="0.35">
      <c r="D4390" s="215"/>
    </row>
    <row r="4391" spans="4:4" x14ac:dyDescent="0.35">
      <c r="D4391" s="215"/>
    </row>
    <row r="4392" spans="4:4" x14ac:dyDescent="0.35">
      <c r="D4392" s="215"/>
    </row>
    <row r="4393" spans="4:4" x14ac:dyDescent="0.35">
      <c r="D4393" s="215"/>
    </row>
    <row r="4394" spans="4:4" x14ac:dyDescent="0.35">
      <c r="D4394" s="215"/>
    </row>
    <row r="4395" spans="4:4" x14ac:dyDescent="0.35">
      <c r="D4395" s="215"/>
    </row>
    <row r="4396" spans="4:4" x14ac:dyDescent="0.35">
      <c r="D4396" s="215"/>
    </row>
    <row r="4397" spans="4:4" x14ac:dyDescent="0.35">
      <c r="D4397" s="215"/>
    </row>
    <row r="4398" spans="4:4" x14ac:dyDescent="0.35">
      <c r="D4398" s="215"/>
    </row>
    <row r="4399" spans="4:4" x14ac:dyDescent="0.35">
      <c r="D4399" s="215"/>
    </row>
    <row r="4400" spans="4:4" x14ac:dyDescent="0.35">
      <c r="D4400" s="215"/>
    </row>
    <row r="4401" spans="4:4" x14ac:dyDescent="0.35">
      <c r="D4401" s="215"/>
    </row>
    <row r="4402" spans="4:4" x14ac:dyDescent="0.35">
      <c r="D4402" s="215"/>
    </row>
    <row r="4403" spans="4:4" x14ac:dyDescent="0.35">
      <c r="D4403" s="215"/>
    </row>
    <row r="4404" spans="4:4" x14ac:dyDescent="0.35">
      <c r="D4404" s="215"/>
    </row>
    <row r="4405" spans="4:4" x14ac:dyDescent="0.35">
      <c r="D4405" s="215"/>
    </row>
    <row r="4406" spans="4:4" x14ac:dyDescent="0.35">
      <c r="D4406" s="215"/>
    </row>
    <row r="4407" spans="4:4" x14ac:dyDescent="0.35">
      <c r="D4407" s="215"/>
    </row>
    <row r="4408" spans="4:4" x14ac:dyDescent="0.35">
      <c r="D4408" s="215"/>
    </row>
    <row r="4409" spans="4:4" x14ac:dyDescent="0.35">
      <c r="D4409" s="215"/>
    </row>
    <row r="4410" spans="4:4" x14ac:dyDescent="0.35">
      <c r="D4410" s="215"/>
    </row>
    <row r="4411" spans="4:4" x14ac:dyDescent="0.35">
      <c r="D4411" s="215"/>
    </row>
    <row r="4412" spans="4:4" x14ac:dyDescent="0.35">
      <c r="D4412" s="215"/>
    </row>
    <row r="4413" spans="4:4" x14ac:dyDescent="0.35">
      <c r="D4413" s="215"/>
    </row>
    <row r="4414" spans="4:4" x14ac:dyDescent="0.35">
      <c r="D4414" s="215"/>
    </row>
    <row r="4415" spans="4:4" x14ac:dyDescent="0.35">
      <c r="D4415" s="215"/>
    </row>
    <row r="4416" spans="4:4" x14ac:dyDescent="0.35">
      <c r="D4416" s="215"/>
    </row>
    <row r="4417" spans="4:4" x14ac:dyDescent="0.35">
      <c r="D4417" s="215"/>
    </row>
    <row r="4418" spans="4:4" x14ac:dyDescent="0.35">
      <c r="D4418" s="215"/>
    </row>
    <row r="4419" spans="4:4" x14ac:dyDescent="0.35">
      <c r="D4419" s="215"/>
    </row>
    <row r="4420" spans="4:4" x14ac:dyDescent="0.35">
      <c r="D4420" s="215"/>
    </row>
    <row r="4421" spans="4:4" x14ac:dyDescent="0.35">
      <c r="D4421" s="215"/>
    </row>
    <row r="4422" spans="4:4" x14ac:dyDescent="0.35">
      <c r="D4422" s="215"/>
    </row>
    <row r="4423" spans="4:4" x14ac:dyDescent="0.35">
      <c r="D4423" s="215"/>
    </row>
    <row r="4424" spans="4:4" x14ac:dyDescent="0.35">
      <c r="D4424" s="215"/>
    </row>
    <row r="4425" spans="4:4" x14ac:dyDescent="0.35">
      <c r="D4425" s="215"/>
    </row>
    <row r="4426" spans="4:4" x14ac:dyDescent="0.35">
      <c r="D4426" s="215"/>
    </row>
    <row r="4427" spans="4:4" x14ac:dyDescent="0.35">
      <c r="D4427" s="215"/>
    </row>
    <row r="4428" spans="4:4" x14ac:dyDescent="0.35">
      <c r="D4428" s="215"/>
    </row>
    <row r="4429" spans="4:4" x14ac:dyDescent="0.35">
      <c r="D4429" s="215"/>
    </row>
    <row r="4430" spans="4:4" x14ac:dyDescent="0.35">
      <c r="D4430" s="215"/>
    </row>
    <row r="4431" spans="4:4" x14ac:dyDescent="0.35">
      <c r="D4431" s="215"/>
    </row>
    <row r="4432" spans="4:4" x14ac:dyDescent="0.35">
      <c r="D4432" s="215"/>
    </row>
    <row r="4433" spans="4:4" x14ac:dyDescent="0.35">
      <c r="D4433" s="215"/>
    </row>
    <row r="4434" spans="4:4" x14ac:dyDescent="0.35">
      <c r="D4434" s="215"/>
    </row>
    <row r="4435" spans="4:4" x14ac:dyDescent="0.35">
      <c r="D4435" s="215"/>
    </row>
    <row r="4436" spans="4:4" x14ac:dyDescent="0.35">
      <c r="D4436" s="215"/>
    </row>
    <row r="4437" spans="4:4" x14ac:dyDescent="0.35">
      <c r="D4437" s="215"/>
    </row>
    <row r="4438" spans="4:4" x14ac:dyDescent="0.35">
      <c r="D4438" s="215"/>
    </row>
    <row r="4439" spans="4:4" x14ac:dyDescent="0.35">
      <c r="D4439" s="215"/>
    </row>
    <row r="4440" spans="4:4" x14ac:dyDescent="0.35">
      <c r="D4440" s="215"/>
    </row>
    <row r="4441" spans="4:4" x14ac:dyDescent="0.35">
      <c r="D4441" s="215"/>
    </row>
    <row r="4442" spans="4:4" x14ac:dyDescent="0.35">
      <c r="D4442" s="215"/>
    </row>
    <row r="4443" spans="4:4" x14ac:dyDescent="0.35">
      <c r="D4443" s="215"/>
    </row>
    <row r="4444" spans="4:4" x14ac:dyDescent="0.35">
      <c r="D4444" s="215"/>
    </row>
    <row r="4445" spans="4:4" x14ac:dyDescent="0.35">
      <c r="D4445" s="215"/>
    </row>
    <row r="4446" spans="4:4" x14ac:dyDescent="0.35">
      <c r="D4446" s="215"/>
    </row>
    <row r="4447" spans="4:4" x14ac:dyDescent="0.35">
      <c r="D4447" s="215"/>
    </row>
    <row r="4448" spans="4:4" x14ac:dyDescent="0.35">
      <c r="D4448" s="215"/>
    </row>
    <row r="4449" spans="4:4" x14ac:dyDescent="0.35">
      <c r="D4449" s="215"/>
    </row>
    <row r="4450" spans="4:4" x14ac:dyDescent="0.35">
      <c r="D4450" s="215"/>
    </row>
    <row r="4451" spans="4:4" x14ac:dyDescent="0.35">
      <c r="D4451" s="215"/>
    </row>
    <row r="4452" spans="4:4" x14ac:dyDescent="0.35">
      <c r="D4452" s="215"/>
    </row>
    <row r="4453" spans="4:4" x14ac:dyDescent="0.35">
      <c r="D4453" s="215"/>
    </row>
    <row r="4454" spans="4:4" x14ac:dyDescent="0.35">
      <c r="D4454" s="215"/>
    </row>
    <row r="4455" spans="4:4" x14ac:dyDescent="0.35">
      <c r="D4455" s="215"/>
    </row>
    <row r="4456" spans="4:4" x14ac:dyDescent="0.35">
      <c r="D4456" s="215"/>
    </row>
    <row r="4457" spans="4:4" x14ac:dyDescent="0.35">
      <c r="D4457" s="215"/>
    </row>
    <row r="4458" spans="4:4" x14ac:dyDescent="0.35">
      <c r="D4458" s="215"/>
    </row>
    <row r="4459" spans="4:4" x14ac:dyDescent="0.35">
      <c r="D4459" s="215"/>
    </row>
    <row r="4460" spans="4:4" x14ac:dyDescent="0.35">
      <c r="D4460" s="215"/>
    </row>
    <row r="4461" spans="4:4" x14ac:dyDescent="0.35">
      <c r="D4461" s="215"/>
    </row>
    <row r="4462" spans="4:4" x14ac:dyDescent="0.35">
      <c r="D4462" s="215"/>
    </row>
    <row r="4463" spans="4:4" x14ac:dyDescent="0.35">
      <c r="D4463" s="215"/>
    </row>
    <row r="4464" spans="4:4" x14ac:dyDescent="0.35">
      <c r="D4464" s="215"/>
    </row>
    <row r="4465" spans="4:4" x14ac:dyDescent="0.35">
      <c r="D4465" s="215"/>
    </row>
    <row r="4466" spans="4:4" x14ac:dyDescent="0.35">
      <c r="D4466" s="215"/>
    </row>
    <row r="4467" spans="4:4" x14ac:dyDescent="0.35">
      <c r="D4467" s="215"/>
    </row>
    <row r="4468" spans="4:4" x14ac:dyDescent="0.35">
      <c r="D4468" s="215"/>
    </row>
    <row r="4469" spans="4:4" x14ac:dyDescent="0.35">
      <c r="D4469" s="215"/>
    </row>
    <row r="4470" spans="4:4" x14ac:dyDescent="0.35">
      <c r="D4470" s="215"/>
    </row>
    <row r="4471" spans="4:4" x14ac:dyDescent="0.35">
      <c r="D4471" s="215"/>
    </row>
    <row r="4472" spans="4:4" x14ac:dyDescent="0.35">
      <c r="D4472" s="215"/>
    </row>
    <row r="4473" spans="4:4" x14ac:dyDescent="0.35">
      <c r="D4473" s="215"/>
    </row>
    <row r="4474" spans="4:4" x14ac:dyDescent="0.35">
      <c r="D4474" s="215"/>
    </row>
    <row r="4475" spans="4:4" x14ac:dyDescent="0.35">
      <c r="D4475" s="215"/>
    </row>
    <row r="4476" spans="4:4" x14ac:dyDescent="0.35">
      <c r="D4476" s="215"/>
    </row>
    <row r="4477" spans="4:4" x14ac:dyDescent="0.35">
      <c r="D4477" s="215"/>
    </row>
    <row r="4478" spans="4:4" x14ac:dyDescent="0.35">
      <c r="D4478" s="215"/>
    </row>
    <row r="4479" spans="4:4" x14ac:dyDescent="0.35">
      <c r="D4479" s="215"/>
    </row>
    <row r="4480" spans="4:4" x14ac:dyDescent="0.35">
      <c r="D4480" s="215"/>
    </row>
    <row r="4481" spans="4:4" x14ac:dyDescent="0.35">
      <c r="D4481" s="215"/>
    </row>
    <row r="4482" spans="4:4" x14ac:dyDescent="0.35">
      <c r="D4482" s="215"/>
    </row>
    <row r="4483" spans="4:4" x14ac:dyDescent="0.35">
      <c r="D4483" s="215"/>
    </row>
    <row r="4484" spans="4:4" x14ac:dyDescent="0.35">
      <c r="D4484" s="215"/>
    </row>
    <row r="4485" spans="4:4" x14ac:dyDescent="0.35">
      <c r="D4485" s="215"/>
    </row>
    <row r="4486" spans="4:4" x14ac:dyDescent="0.35">
      <c r="D4486" s="215"/>
    </row>
    <row r="4487" spans="4:4" x14ac:dyDescent="0.35">
      <c r="D4487" s="215"/>
    </row>
    <row r="4488" spans="4:4" x14ac:dyDescent="0.35">
      <c r="D4488" s="215"/>
    </row>
    <row r="4489" spans="4:4" x14ac:dyDescent="0.35">
      <c r="D4489" s="215"/>
    </row>
    <row r="4490" spans="4:4" x14ac:dyDescent="0.35">
      <c r="D4490" s="215"/>
    </row>
    <row r="4491" spans="4:4" x14ac:dyDescent="0.35">
      <c r="D4491" s="215"/>
    </row>
    <row r="4492" spans="4:4" x14ac:dyDescent="0.35">
      <c r="D4492" s="215"/>
    </row>
    <row r="4493" spans="4:4" x14ac:dyDescent="0.35">
      <c r="D4493" s="215"/>
    </row>
    <row r="4494" spans="4:4" x14ac:dyDescent="0.35">
      <c r="D4494" s="215"/>
    </row>
    <row r="4495" spans="4:4" x14ac:dyDescent="0.35">
      <c r="D4495" s="215"/>
    </row>
    <row r="4496" spans="4:4" x14ac:dyDescent="0.35">
      <c r="D4496" s="215"/>
    </row>
    <row r="4497" spans="4:4" x14ac:dyDescent="0.35">
      <c r="D4497" s="215"/>
    </row>
    <row r="4498" spans="4:4" x14ac:dyDescent="0.35">
      <c r="D4498" s="215"/>
    </row>
    <row r="4499" spans="4:4" x14ac:dyDescent="0.35">
      <c r="D4499" s="215"/>
    </row>
    <row r="4500" spans="4:4" x14ac:dyDescent="0.35">
      <c r="D4500" s="215"/>
    </row>
    <row r="4501" spans="4:4" x14ac:dyDescent="0.35">
      <c r="D4501" s="215"/>
    </row>
    <row r="4502" spans="4:4" x14ac:dyDescent="0.35">
      <c r="D4502" s="215"/>
    </row>
    <row r="4503" spans="4:4" x14ac:dyDescent="0.35">
      <c r="D4503" s="215"/>
    </row>
    <row r="4504" spans="4:4" x14ac:dyDescent="0.35">
      <c r="D4504" s="215"/>
    </row>
    <row r="4505" spans="4:4" x14ac:dyDescent="0.35">
      <c r="D4505" s="215"/>
    </row>
    <row r="4506" spans="4:4" x14ac:dyDescent="0.35">
      <c r="D4506" s="215"/>
    </row>
    <row r="4507" spans="4:4" x14ac:dyDescent="0.35">
      <c r="D4507" s="215"/>
    </row>
    <row r="4508" spans="4:4" x14ac:dyDescent="0.35">
      <c r="D4508" s="215"/>
    </row>
    <row r="4509" spans="4:4" x14ac:dyDescent="0.35">
      <c r="D4509" s="215"/>
    </row>
    <row r="4510" spans="4:4" x14ac:dyDescent="0.35">
      <c r="D4510" s="215"/>
    </row>
    <row r="4511" spans="4:4" x14ac:dyDescent="0.35">
      <c r="D4511" s="215"/>
    </row>
    <row r="4512" spans="4:4" x14ac:dyDescent="0.35">
      <c r="D4512" s="215"/>
    </row>
    <row r="4513" spans="4:4" x14ac:dyDescent="0.35">
      <c r="D4513" s="215"/>
    </row>
    <row r="4514" spans="4:4" x14ac:dyDescent="0.35">
      <c r="D4514" s="215"/>
    </row>
    <row r="4515" spans="4:4" x14ac:dyDescent="0.35">
      <c r="D4515" s="215"/>
    </row>
    <row r="4516" spans="4:4" x14ac:dyDescent="0.35">
      <c r="D4516" s="215"/>
    </row>
    <row r="4517" spans="4:4" x14ac:dyDescent="0.35">
      <c r="D4517" s="215"/>
    </row>
    <row r="4518" spans="4:4" x14ac:dyDescent="0.35">
      <c r="D4518" s="215"/>
    </row>
    <row r="4519" spans="4:4" x14ac:dyDescent="0.35">
      <c r="D4519" s="215"/>
    </row>
    <row r="4520" spans="4:4" x14ac:dyDescent="0.35">
      <c r="D4520" s="215"/>
    </row>
    <row r="4521" spans="4:4" x14ac:dyDescent="0.35">
      <c r="D4521" s="215"/>
    </row>
    <row r="4522" spans="4:4" x14ac:dyDescent="0.35">
      <c r="D4522" s="215"/>
    </row>
    <row r="4523" spans="4:4" x14ac:dyDescent="0.35">
      <c r="D4523" s="215"/>
    </row>
    <row r="4524" spans="4:4" x14ac:dyDescent="0.35">
      <c r="D4524" s="215"/>
    </row>
    <row r="4525" spans="4:4" x14ac:dyDescent="0.35">
      <c r="D4525" s="215"/>
    </row>
    <row r="4526" spans="4:4" x14ac:dyDescent="0.35">
      <c r="D4526" s="215"/>
    </row>
    <row r="4527" spans="4:4" x14ac:dyDescent="0.35">
      <c r="D4527" s="215"/>
    </row>
    <row r="4528" spans="4:4" x14ac:dyDescent="0.35">
      <c r="D4528" s="215"/>
    </row>
    <row r="4529" spans="4:4" x14ac:dyDescent="0.35">
      <c r="D4529" s="215"/>
    </row>
    <row r="4530" spans="4:4" x14ac:dyDescent="0.35">
      <c r="D4530" s="215"/>
    </row>
    <row r="4531" spans="4:4" x14ac:dyDescent="0.35">
      <c r="D4531" s="215"/>
    </row>
    <row r="4532" spans="4:4" x14ac:dyDescent="0.35">
      <c r="D4532" s="215"/>
    </row>
    <row r="4533" spans="4:4" x14ac:dyDescent="0.35">
      <c r="D4533" s="215"/>
    </row>
    <row r="4534" spans="4:4" x14ac:dyDescent="0.35">
      <c r="D4534" s="215"/>
    </row>
    <row r="4535" spans="4:4" x14ac:dyDescent="0.35">
      <c r="D4535" s="215"/>
    </row>
    <row r="4536" spans="4:4" x14ac:dyDescent="0.35">
      <c r="D4536" s="215"/>
    </row>
    <row r="4537" spans="4:4" x14ac:dyDescent="0.35">
      <c r="D4537" s="215"/>
    </row>
    <row r="4538" spans="4:4" x14ac:dyDescent="0.35">
      <c r="D4538" s="215"/>
    </row>
    <row r="4539" spans="4:4" x14ac:dyDescent="0.35">
      <c r="D4539" s="215"/>
    </row>
    <row r="4540" spans="4:4" x14ac:dyDescent="0.35">
      <c r="D4540" s="215"/>
    </row>
    <row r="4541" spans="4:4" x14ac:dyDescent="0.35">
      <c r="D4541" s="215"/>
    </row>
    <row r="4542" spans="4:4" x14ac:dyDescent="0.35">
      <c r="D4542" s="215"/>
    </row>
    <row r="4543" spans="4:4" x14ac:dyDescent="0.35">
      <c r="D4543" s="215"/>
    </row>
    <row r="4544" spans="4:4" x14ac:dyDescent="0.35">
      <c r="D4544" s="215"/>
    </row>
    <row r="4545" spans="4:4" x14ac:dyDescent="0.35">
      <c r="D4545" s="215"/>
    </row>
    <row r="4546" spans="4:4" x14ac:dyDescent="0.35">
      <c r="D4546" s="215"/>
    </row>
    <row r="4547" spans="4:4" x14ac:dyDescent="0.35">
      <c r="D4547" s="215"/>
    </row>
    <row r="4548" spans="4:4" x14ac:dyDescent="0.35">
      <c r="D4548" s="215"/>
    </row>
    <row r="4549" spans="4:4" x14ac:dyDescent="0.35">
      <c r="D4549" s="215"/>
    </row>
    <row r="4550" spans="4:4" x14ac:dyDescent="0.35">
      <c r="D4550" s="215"/>
    </row>
    <row r="4551" spans="4:4" x14ac:dyDescent="0.35">
      <c r="D4551" s="215"/>
    </row>
    <row r="4552" spans="4:4" x14ac:dyDescent="0.35">
      <c r="D4552" s="215"/>
    </row>
    <row r="4553" spans="4:4" x14ac:dyDescent="0.35">
      <c r="D4553" s="215"/>
    </row>
    <row r="4554" spans="4:4" x14ac:dyDescent="0.35">
      <c r="D4554" s="215"/>
    </row>
    <row r="4555" spans="4:4" x14ac:dyDescent="0.35">
      <c r="D4555" s="215"/>
    </row>
    <row r="4556" spans="4:4" x14ac:dyDescent="0.35">
      <c r="D4556" s="215"/>
    </row>
    <row r="4557" spans="4:4" x14ac:dyDescent="0.35">
      <c r="D4557" s="215"/>
    </row>
    <row r="4558" spans="4:4" x14ac:dyDescent="0.35">
      <c r="D4558" s="215"/>
    </row>
    <row r="4559" spans="4:4" x14ac:dyDescent="0.35">
      <c r="D4559" s="215"/>
    </row>
    <row r="4560" spans="4:4" x14ac:dyDescent="0.35">
      <c r="D4560" s="215"/>
    </row>
    <row r="4561" spans="4:4" x14ac:dyDescent="0.35">
      <c r="D4561" s="215"/>
    </row>
    <row r="4562" spans="4:4" x14ac:dyDescent="0.35">
      <c r="D4562" s="215"/>
    </row>
    <row r="4563" spans="4:4" x14ac:dyDescent="0.35">
      <c r="D4563" s="215"/>
    </row>
    <row r="4564" spans="4:4" x14ac:dyDescent="0.35">
      <c r="D4564" s="215"/>
    </row>
    <row r="4565" spans="4:4" x14ac:dyDescent="0.35">
      <c r="D4565" s="215"/>
    </row>
    <row r="4566" spans="4:4" x14ac:dyDescent="0.35">
      <c r="D4566" s="215"/>
    </row>
    <row r="4567" spans="4:4" x14ac:dyDescent="0.35">
      <c r="D4567" s="215"/>
    </row>
    <row r="4568" spans="4:4" x14ac:dyDescent="0.35">
      <c r="D4568" s="215"/>
    </row>
    <row r="4569" spans="4:4" x14ac:dyDescent="0.35">
      <c r="D4569" s="215"/>
    </row>
    <row r="4570" spans="4:4" x14ac:dyDescent="0.35">
      <c r="D4570" s="215"/>
    </row>
    <row r="4571" spans="4:4" x14ac:dyDescent="0.35">
      <c r="D4571" s="215"/>
    </row>
    <row r="4572" spans="4:4" x14ac:dyDescent="0.35">
      <c r="D4572" s="215"/>
    </row>
    <row r="4573" spans="4:4" x14ac:dyDescent="0.35">
      <c r="D4573" s="215"/>
    </row>
    <row r="4574" spans="4:4" x14ac:dyDescent="0.35">
      <c r="D4574" s="215"/>
    </row>
    <row r="4575" spans="4:4" x14ac:dyDescent="0.35">
      <c r="D4575" s="215"/>
    </row>
    <row r="4576" spans="4:4" x14ac:dyDescent="0.35">
      <c r="D4576" s="215"/>
    </row>
    <row r="4577" spans="4:4" x14ac:dyDescent="0.35">
      <c r="D4577" s="215"/>
    </row>
    <row r="4578" spans="4:4" x14ac:dyDescent="0.35">
      <c r="D4578" s="215"/>
    </row>
    <row r="4579" spans="4:4" x14ac:dyDescent="0.35">
      <c r="D4579" s="215"/>
    </row>
    <row r="4580" spans="4:4" x14ac:dyDescent="0.35">
      <c r="D4580" s="215"/>
    </row>
    <row r="4581" spans="4:4" x14ac:dyDescent="0.35">
      <c r="D4581" s="215"/>
    </row>
    <row r="4582" spans="4:4" x14ac:dyDescent="0.35">
      <c r="D4582" s="215"/>
    </row>
    <row r="4583" spans="4:4" x14ac:dyDescent="0.35">
      <c r="D4583" s="215"/>
    </row>
    <row r="4584" spans="4:4" x14ac:dyDescent="0.35">
      <c r="D4584" s="215"/>
    </row>
    <row r="4585" spans="4:4" x14ac:dyDescent="0.35">
      <c r="D4585" s="215"/>
    </row>
    <row r="4586" spans="4:4" x14ac:dyDescent="0.35">
      <c r="D4586" s="215"/>
    </row>
    <row r="4587" spans="4:4" x14ac:dyDescent="0.35">
      <c r="D4587" s="215"/>
    </row>
    <row r="4588" spans="4:4" x14ac:dyDescent="0.35">
      <c r="D4588" s="215"/>
    </row>
    <row r="4589" spans="4:4" x14ac:dyDescent="0.35">
      <c r="D4589" s="215"/>
    </row>
    <row r="4590" spans="4:4" x14ac:dyDescent="0.35">
      <c r="D4590" s="215"/>
    </row>
    <row r="4591" spans="4:4" x14ac:dyDescent="0.35">
      <c r="D4591" s="215"/>
    </row>
    <row r="4592" spans="4:4" x14ac:dyDescent="0.35">
      <c r="D4592" s="215"/>
    </row>
    <row r="4593" spans="4:4" x14ac:dyDescent="0.35">
      <c r="D4593" s="215"/>
    </row>
    <row r="4594" spans="4:4" x14ac:dyDescent="0.35">
      <c r="D4594" s="215"/>
    </row>
    <row r="4595" spans="4:4" x14ac:dyDescent="0.35">
      <c r="D4595" s="215"/>
    </row>
    <row r="4596" spans="4:4" x14ac:dyDescent="0.35">
      <c r="D4596" s="215"/>
    </row>
    <row r="4597" spans="4:4" x14ac:dyDescent="0.35">
      <c r="D4597" s="215"/>
    </row>
    <row r="4598" spans="4:4" x14ac:dyDescent="0.35">
      <c r="D4598" s="215"/>
    </row>
    <row r="4599" spans="4:4" x14ac:dyDescent="0.35">
      <c r="D4599" s="215"/>
    </row>
    <row r="4600" spans="4:4" x14ac:dyDescent="0.35">
      <c r="D4600" s="215"/>
    </row>
    <row r="4601" spans="4:4" x14ac:dyDescent="0.35">
      <c r="D4601" s="215"/>
    </row>
    <row r="4602" spans="4:4" x14ac:dyDescent="0.35">
      <c r="D4602" s="215"/>
    </row>
    <row r="4603" spans="4:4" x14ac:dyDescent="0.35">
      <c r="D4603" s="215"/>
    </row>
    <row r="4604" spans="4:4" x14ac:dyDescent="0.35">
      <c r="D4604" s="215"/>
    </row>
    <row r="4605" spans="4:4" x14ac:dyDescent="0.35">
      <c r="D4605" s="215"/>
    </row>
    <row r="4606" spans="4:4" x14ac:dyDescent="0.35">
      <c r="D4606" s="215"/>
    </row>
    <row r="4607" spans="4:4" x14ac:dyDescent="0.35">
      <c r="D4607" s="215"/>
    </row>
    <row r="4608" spans="4:4" x14ac:dyDescent="0.35">
      <c r="D4608" s="215"/>
    </row>
    <row r="4609" spans="4:4" x14ac:dyDescent="0.35">
      <c r="D4609" s="215"/>
    </row>
    <row r="4610" spans="4:4" x14ac:dyDescent="0.35">
      <c r="D4610" s="215"/>
    </row>
    <row r="4611" spans="4:4" x14ac:dyDescent="0.35">
      <c r="D4611" s="215"/>
    </row>
    <row r="4612" spans="4:4" x14ac:dyDescent="0.35">
      <c r="D4612" s="215"/>
    </row>
    <row r="4613" spans="4:4" x14ac:dyDescent="0.35">
      <c r="D4613" s="215"/>
    </row>
    <row r="4614" spans="4:4" x14ac:dyDescent="0.35">
      <c r="D4614" s="215"/>
    </row>
    <row r="4615" spans="4:4" x14ac:dyDescent="0.35">
      <c r="D4615" s="215"/>
    </row>
    <row r="4616" spans="4:4" x14ac:dyDescent="0.35">
      <c r="D4616" s="215"/>
    </row>
    <row r="4617" spans="4:4" x14ac:dyDescent="0.35">
      <c r="D4617" s="215"/>
    </row>
    <row r="4618" spans="4:4" x14ac:dyDescent="0.35">
      <c r="D4618" s="215"/>
    </row>
    <row r="4619" spans="4:4" x14ac:dyDescent="0.35">
      <c r="D4619" s="215"/>
    </row>
    <row r="4620" spans="4:4" x14ac:dyDescent="0.35">
      <c r="D4620" s="215"/>
    </row>
    <row r="4621" spans="4:4" x14ac:dyDescent="0.35">
      <c r="D4621" s="215"/>
    </row>
    <row r="4622" spans="4:4" x14ac:dyDescent="0.35">
      <c r="D4622" s="215"/>
    </row>
    <row r="4623" spans="4:4" x14ac:dyDescent="0.35">
      <c r="D4623" s="215"/>
    </row>
    <row r="4624" spans="4:4" x14ac:dyDescent="0.35">
      <c r="D4624" s="215"/>
    </row>
    <row r="4625" spans="4:4" x14ac:dyDescent="0.35">
      <c r="D4625" s="215"/>
    </row>
    <row r="4626" spans="4:4" x14ac:dyDescent="0.35">
      <c r="D4626" s="215"/>
    </row>
    <row r="4627" spans="4:4" x14ac:dyDescent="0.35">
      <c r="D4627" s="215"/>
    </row>
    <row r="4628" spans="4:4" x14ac:dyDescent="0.35">
      <c r="D4628" s="215"/>
    </row>
    <row r="4629" spans="4:4" x14ac:dyDescent="0.35">
      <c r="D4629" s="215"/>
    </row>
    <row r="4630" spans="4:4" x14ac:dyDescent="0.35">
      <c r="D4630" s="215"/>
    </row>
    <row r="4631" spans="4:4" x14ac:dyDescent="0.35">
      <c r="D4631" s="215"/>
    </row>
    <row r="4632" spans="4:4" x14ac:dyDescent="0.35">
      <c r="D4632" s="215"/>
    </row>
    <row r="4633" spans="4:4" x14ac:dyDescent="0.35">
      <c r="D4633" s="215"/>
    </row>
    <row r="4634" spans="4:4" x14ac:dyDescent="0.35">
      <c r="D4634" s="215"/>
    </row>
    <row r="4635" spans="4:4" x14ac:dyDescent="0.35">
      <c r="D4635" s="215"/>
    </row>
    <row r="4636" spans="4:4" x14ac:dyDescent="0.35">
      <c r="D4636" s="215"/>
    </row>
    <row r="4637" spans="4:4" x14ac:dyDescent="0.35">
      <c r="D4637" s="215"/>
    </row>
    <row r="4638" spans="4:4" x14ac:dyDescent="0.35">
      <c r="D4638" s="215"/>
    </row>
    <row r="4639" spans="4:4" x14ac:dyDescent="0.35">
      <c r="D4639" s="215"/>
    </row>
    <row r="4640" spans="4:4" x14ac:dyDescent="0.35">
      <c r="D4640" s="215"/>
    </row>
    <row r="4641" spans="4:4" x14ac:dyDescent="0.35">
      <c r="D4641" s="215"/>
    </row>
    <row r="4642" spans="4:4" x14ac:dyDescent="0.35">
      <c r="D4642" s="215"/>
    </row>
    <row r="4643" spans="4:4" x14ac:dyDescent="0.35">
      <c r="D4643" s="215"/>
    </row>
    <row r="4644" spans="4:4" x14ac:dyDescent="0.35">
      <c r="D4644" s="215"/>
    </row>
    <row r="4645" spans="4:4" x14ac:dyDescent="0.35">
      <c r="D4645" s="215"/>
    </row>
    <row r="4646" spans="4:4" x14ac:dyDescent="0.35">
      <c r="D4646" s="215"/>
    </row>
    <row r="4647" spans="4:4" x14ac:dyDescent="0.35">
      <c r="D4647" s="215"/>
    </row>
    <row r="4648" spans="4:4" x14ac:dyDescent="0.35">
      <c r="D4648" s="215"/>
    </row>
    <row r="4649" spans="4:4" x14ac:dyDescent="0.35">
      <c r="D4649" s="215"/>
    </row>
    <row r="4650" spans="4:4" x14ac:dyDescent="0.35">
      <c r="D4650" s="215"/>
    </row>
    <row r="4651" spans="4:4" x14ac:dyDescent="0.35">
      <c r="D4651" s="215"/>
    </row>
    <row r="4652" spans="4:4" x14ac:dyDescent="0.35">
      <c r="D4652" s="215"/>
    </row>
    <row r="4653" spans="4:4" x14ac:dyDescent="0.35">
      <c r="D4653" s="215"/>
    </row>
    <row r="4654" spans="4:4" x14ac:dyDescent="0.35">
      <c r="D4654" s="215"/>
    </row>
    <row r="4655" spans="4:4" x14ac:dyDescent="0.35">
      <c r="D4655" s="215"/>
    </row>
    <row r="4656" spans="4:4" x14ac:dyDescent="0.35">
      <c r="D4656" s="215"/>
    </row>
    <row r="4657" spans="4:4" x14ac:dyDescent="0.35">
      <c r="D4657" s="215"/>
    </row>
    <row r="4658" spans="4:4" x14ac:dyDescent="0.35">
      <c r="D4658" s="215"/>
    </row>
    <row r="4659" spans="4:4" x14ac:dyDescent="0.35">
      <c r="D4659" s="215"/>
    </row>
    <row r="4660" spans="4:4" x14ac:dyDescent="0.35">
      <c r="D4660" s="215"/>
    </row>
    <row r="4661" spans="4:4" x14ac:dyDescent="0.35">
      <c r="D4661" s="215"/>
    </row>
    <row r="4662" spans="4:4" x14ac:dyDescent="0.35">
      <c r="D4662" s="215"/>
    </row>
    <row r="4663" spans="4:4" x14ac:dyDescent="0.35">
      <c r="D4663" s="215"/>
    </row>
    <row r="4664" spans="4:4" x14ac:dyDescent="0.35">
      <c r="D4664" s="215"/>
    </row>
    <row r="4665" spans="4:4" x14ac:dyDescent="0.35">
      <c r="D4665" s="215"/>
    </row>
    <row r="4666" spans="4:4" x14ac:dyDescent="0.35">
      <c r="D4666" s="215"/>
    </row>
    <row r="4667" spans="4:4" x14ac:dyDescent="0.35">
      <c r="D4667" s="215"/>
    </row>
    <row r="4668" spans="4:4" x14ac:dyDescent="0.35">
      <c r="D4668" s="215"/>
    </row>
    <row r="4669" spans="4:4" x14ac:dyDescent="0.35">
      <c r="D4669" s="215"/>
    </row>
    <row r="4670" spans="4:4" x14ac:dyDescent="0.35">
      <c r="D4670" s="215"/>
    </row>
    <row r="4671" spans="4:4" x14ac:dyDescent="0.35">
      <c r="D4671" s="215"/>
    </row>
    <row r="4672" spans="4:4" x14ac:dyDescent="0.35">
      <c r="D4672" s="215"/>
    </row>
    <row r="4673" spans="4:4" x14ac:dyDescent="0.35">
      <c r="D4673" s="215"/>
    </row>
    <row r="4674" spans="4:4" x14ac:dyDescent="0.35">
      <c r="D4674" s="215"/>
    </row>
    <row r="4675" spans="4:4" x14ac:dyDescent="0.35">
      <c r="D4675" s="215"/>
    </row>
    <row r="4676" spans="4:4" x14ac:dyDescent="0.35">
      <c r="D4676" s="215"/>
    </row>
    <row r="4677" spans="4:4" x14ac:dyDescent="0.35">
      <c r="D4677" s="215"/>
    </row>
    <row r="4678" spans="4:4" x14ac:dyDescent="0.35">
      <c r="D4678" s="215"/>
    </row>
    <row r="4679" spans="4:4" x14ac:dyDescent="0.35">
      <c r="D4679" s="215"/>
    </row>
    <row r="4680" spans="4:4" x14ac:dyDescent="0.35">
      <c r="D4680" s="215"/>
    </row>
    <row r="4681" spans="4:4" x14ac:dyDescent="0.35">
      <c r="D4681" s="215"/>
    </row>
    <row r="4682" spans="4:4" x14ac:dyDescent="0.35">
      <c r="D4682" s="215"/>
    </row>
    <row r="4683" spans="4:4" x14ac:dyDescent="0.35">
      <c r="D4683" s="215"/>
    </row>
    <row r="4684" spans="4:4" x14ac:dyDescent="0.35">
      <c r="D4684" s="215"/>
    </row>
    <row r="4685" spans="4:4" x14ac:dyDescent="0.35">
      <c r="D4685" s="215"/>
    </row>
    <row r="4686" spans="4:4" x14ac:dyDescent="0.35">
      <c r="D4686" s="215"/>
    </row>
    <row r="4687" spans="4:4" x14ac:dyDescent="0.35">
      <c r="D4687" s="215"/>
    </row>
    <row r="4688" spans="4:4" x14ac:dyDescent="0.35">
      <c r="D4688" s="215"/>
    </row>
    <row r="4689" spans="4:4" x14ac:dyDescent="0.35">
      <c r="D4689" s="215"/>
    </row>
    <row r="4690" spans="4:4" x14ac:dyDescent="0.35">
      <c r="D4690" s="215"/>
    </row>
    <row r="4691" spans="4:4" x14ac:dyDescent="0.35">
      <c r="D4691" s="215"/>
    </row>
    <row r="4692" spans="4:4" x14ac:dyDescent="0.35">
      <c r="D4692" s="215"/>
    </row>
    <row r="4693" spans="4:4" x14ac:dyDescent="0.35">
      <c r="D4693" s="215"/>
    </row>
    <row r="4694" spans="4:4" x14ac:dyDescent="0.35">
      <c r="D4694" s="215"/>
    </row>
    <row r="4695" spans="4:4" x14ac:dyDescent="0.35">
      <c r="D4695" s="215"/>
    </row>
    <row r="4696" spans="4:4" x14ac:dyDescent="0.35">
      <c r="D4696" s="215"/>
    </row>
    <row r="4697" spans="4:4" x14ac:dyDescent="0.35">
      <c r="D4697" s="215"/>
    </row>
    <row r="4698" spans="4:4" x14ac:dyDescent="0.35">
      <c r="D4698" s="215"/>
    </row>
    <row r="4699" spans="4:4" x14ac:dyDescent="0.35">
      <c r="D4699" s="215"/>
    </row>
    <row r="4700" spans="4:4" x14ac:dyDescent="0.35">
      <c r="D4700" s="215"/>
    </row>
    <row r="4701" spans="4:4" x14ac:dyDescent="0.35">
      <c r="D4701" s="215"/>
    </row>
    <row r="4702" spans="4:4" x14ac:dyDescent="0.35">
      <c r="D4702" s="215"/>
    </row>
    <row r="4703" spans="4:4" x14ac:dyDescent="0.35">
      <c r="D4703" s="215"/>
    </row>
    <row r="4704" spans="4:4" x14ac:dyDescent="0.35">
      <c r="D4704" s="215"/>
    </row>
    <row r="4705" spans="4:4" x14ac:dyDescent="0.35">
      <c r="D4705" s="215"/>
    </row>
    <row r="4706" spans="4:4" x14ac:dyDescent="0.35">
      <c r="D4706" s="215"/>
    </row>
    <row r="4707" spans="4:4" x14ac:dyDescent="0.35">
      <c r="D4707" s="215"/>
    </row>
    <row r="4708" spans="4:4" x14ac:dyDescent="0.35">
      <c r="D4708" s="215"/>
    </row>
    <row r="4709" spans="4:4" x14ac:dyDescent="0.35">
      <c r="D4709" s="215"/>
    </row>
    <row r="4710" spans="4:4" x14ac:dyDescent="0.35">
      <c r="D4710" s="215"/>
    </row>
    <row r="4711" spans="4:4" x14ac:dyDescent="0.35">
      <c r="D4711" s="215"/>
    </row>
    <row r="4712" spans="4:4" x14ac:dyDescent="0.35">
      <c r="D4712" s="215"/>
    </row>
    <row r="4713" spans="4:4" x14ac:dyDescent="0.35">
      <c r="D4713" s="215"/>
    </row>
    <row r="4714" spans="4:4" x14ac:dyDescent="0.35">
      <c r="D4714" s="215"/>
    </row>
    <row r="4715" spans="4:4" x14ac:dyDescent="0.35">
      <c r="D4715" s="215"/>
    </row>
    <row r="4716" spans="4:4" x14ac:dyDescent="0.35">
      <c r="D4716" s="215"/>
    </row>
    <row r="4717" spans="4:4" x14ac:dyDescent="0.35">
      <c r="D4717" s="215"/>
    </row>
    <row r="4718" spans="4:4" x14ac:dyDescent="0.35">
      <c r="D4718" s="215"/>
    </row>
    <row r="4719" spans="4:4" x14ac:dyDescent="0.35">
      <c r="D4719" s="215"/>
    </row>
    <row r="4720" spans="4:4" x14ac:dyDescent="0.35">
      <c r="D4720" s="215"/>
    </row>
    <row r="4721" spans="4:4" x14ac:dyDescent="0.35">
      <c r="D4721" s="215"/>
    </row>
    <row r="4722" spans="4:4" x14ac:dyDescent="0.35">
      <c r="D4722" s="215"/>
    </row>
    <row r="4723" spans="4:4" x14ac:dyDescent="0.35">
      <c r="D4723" s="215"/>
    </row>
    <row r="4724" spans="4:4" x14ac:dyDescent="0.35">
      <c r="D4724" s="215"/>
    </row>
    <row r="4725" spans="4:4" x14ac:dyDescent="0.35">
      <c r="D4725" s="215"/>
    </row>
    <row r="4726" spans="4:4" x14ac:dyDescent="0.35">
      <c r="D4726" s="215"/>
    </row>
    <row r="4727" spans="4:4" x14ac:dyDescent="0.35">
      <c r="D4727" s="215"/>
    </row>
    <row r="4728" spans="4:4" x14ac:dyDescent="0.35">
      <c r="D4728" s="215"/>
    </row>
    <row r="4729" spans="4:4" x14ac:dyDescent="0.35">
      <c r="D4729" s="215"/>
    </row>
    <row r="4730" spans="4:4" x14ac:dyDescent="0.35">
      <c r="D4730" s="215"/>
    </row>
    <row r="4731" spans="4:4" x14ac:dyDescent="0.35">
      <c r="D4731" s="215"/>
    </row>
    <row r="4732" spans="4:4" x14ac:dyDescent="0.35">
      <c r="D4732" s="215"/>
    </row>
    <row r="4733" spans="4:4" x14ac:dyDescent="0.35">
      <c r="D4733" s="215"/>
    </row>
    <row r="4734" spans="4:4" x14ac:dyDescent="0.35">
      <c r="D4734" s="215"/>
    </row>
    <row r="4735" spans="4:4" x14ac:dyDescent="0.35">
      <c r="D4735" s="215"/>
    </row>
    <row r="4736" spans="4:4" x14ac:dyDescent="0.35">
      <c r="D4736" s="215"/>
    </row>
    <row r="4737" spans="4:4" x14ac:dyDescent="0.35">
      <c r="D4737" s="215"/>
    </row>
    <row r="4738" spans="4:4" x14ac:dyDescent="0.35">
      <c r="D4738" s="215"/>
    </row>
    <row r="4739" spans="4:4" x14ac:dyDescent="0.35">
      <c r="D4739" s="215"/>
    </row>
    <row r="4740" spans="4:4" x14ac:dyDescent="0.35">
      <c r="D4740" s="215"/>
    </row>
    <row r="4741" spans="4:4" x14ac:dyDescent="0.35">
      <c r="D4741" s="215"/>
    </row>
    <row r="4742" spans="4:4" x14ac:dyDescent="0.35">
      <c r="D4742" s="215"/>
    </row>
    <row r="4743" spans="4:4" x14ac:dyDescent="0.35">
      <c r="D4743" s="215"/>
    </row>
    <row r="4744" spans="4:4" x14ac:dyDescent="0.35">
      <c r="D4744" s="215"/>
    </row>
    <row r="4745" spans="4:4" x14ac:dyDescent="0.35">
      <c r="D4745" s="215"/>
    </row>
    <row r="4746" spans="4:4" x14ac:dyDescent="0.35">
      <c r="D4746" s="215"/>
    </row>
    <row r="4747" spans="4:4" x14ac:dyDescent="0.35">
      <c r="D4747" s="215"/>
    </row>
    <row r="4748" spans="4:4" x14ac:dyDescent="0.35">
      <c r="D4748" s="215"/>
    </row>
    <row r="4749" spans="4:4" x14ac:dyDescent="0.35">
      <c r="D4749" s="215"/>
    </row>
    <row r="4750" spans="4:4" x14ac:dyDescent="0.35">
      <c r="D4750" s="215"/>
    </row>
    <row r="4751" spans="4:4" x14ac:dyDescent="0.35">
      <c r="D4751" s="215"/>
    </row>
    <row r="4752" spans="4:4" x14ac:dyDescent="0.35">
      <c r="D4752" s="215"/>
    </row>
    <row r="4753" spans="4:4" x14ac:dyDescent="0.35">
      <c r="D4753" s="215"/>
    </row>
    <row r="4754" spans="4:4" x14ac:dyDescent="0.35">
      <c r="D4754" s="215"/>
    </row>
    <row r="4755" spans="4:4" x14ac:dyDescent="0.35">
      <c r="D4755" s="215"/>
    </row>
    <row r="4756" spans="4:4" x14ac:dyDescent="0.35">
      <c r="D4756" s="215"/>
    </row>
    <row r="4757" spans="4:4" x14ac:dyDescent="0.35">
      <c r="D4757" s="215"/>
    </row>
    <row r="4758" spans="4:4" x14ac:dyDescent="0.35">
      <c r="D4758" s="215"/>
    </row>
    <row r="4759" spans="4:4" x14ac:dyDescent="0.35">
      <c r="D4759" s="215"/>
    </row>
    <row r="4760" spans="4:4" x14ac:dyDescent="0.35">
      <c r="D4760" s="215"/>
    </row>
    <row r="4761" spans="4:4" x14ac:dyDescent="0.35">
      <c r="D4761" s="215"/>
    </row>
    <row r="4762" spans="4:4" x14ac:dyDescent="0.35">
      <c r="D4762" s="215"/>
    </row>
    <row r="4763" spans="4:4" x14ac:dyDescent="0.35">
      <c r="D4763" s="215"/>
    </row>
    <row r="4764" spans="4:4" x14ac:dyDescent="0.35">
      <c r="D4764" s="215"/>
    </row>
    <row r="4765" spans="4:4" x14ac:dyDescent="0.35">
      <c r="D4765" s="215"/>
    </row>
    <row r="4766" spans="4:4" x14ac:dyDescent="0.35">
      <c r="D4766" s="215"/>
    </row>
    <row r="4767" spans="4:4" x14ac:dyDescent="0.35">
      <c r="D4767" s="215"/>
    </row>
    <row r="4768" spans="4:4" x14ac:dyDescent="0.35">
      <c r="D4768" s="215"/>
    </row>
    <row r="4769" spans="4:4" x14ac:dyDescent="0.35">
      <c r="D4769" s="215"/>
    </row>
    <row r="4770" spans="4:4" x14ac:dyDescent="0.35">
      <c r="D4770" s="215"/>
    </row>
    <row r="4771" spans="4:4" x14ac:dyDescent="0.35">
      <c r="D4771" s="215"/>
    </row>
    <row r="4772" spans="4:4" x14ac:dyDescent="0.35">
      <c r="D4772" s="215"/>
    </row>
    <row r="4773" spans="4:4" x14ac:dyDescent="0.35">
      <c r="D4773" s="215"/>
    </row>
    <row r="4774" spans="4:4" x14ac:dyDescent="0.35">
      <c r="D4774" s="215"/>
    </row>
    <row r="4775" spans="4:4" x14ac:dyDescent="0.35">
      <c r="D4775" s="215"/>
    </row>
    <row r="4776" spans="4:4" x14ac:dyDescent="0.35">
      <c r="D4776" s="215"/>
    </row>
    <row r="4777" spans="4:4" x14ac:dyDescent="0.35">
      <c r="D4777" s="215"/>
    </row>
    <row r="4778" spans="4:4" x14ac:dyDescent="0.35">
      <c r="D4778" s="215"/>
    </row>
    <row r="4779" spans="4:4" x14ac:dyDescent="0.35">
      <c r="D4779" s="215"/>
    </row>
    <row r="4780" spans="4:4" x14ac:dyDescent="0.35">
      <c r="D4780" s="215"/>
    </row>
    <row r="4781" spans="4:4" x14ac:dyDescent="0.35">
      <c r="D4781" s="215"/>
    </row>
    <row r="4782" spans="4:4" x14ac:dyDescent="0.35">
      <c r="D4782" s="215"/>
    </row>
    <row r="4783" spans="4:4" x14ac:dyDescent="0.35">
      <c r="D4783" s="215"/>
    </row>
    <row r="4784" spans="4:4" x14ac:dyDescent="0.35">
      <c r="D4784" s="215"/>
    </row>
    <row r="4785" spans="4:4" x14ac:dyDescent="0.35">
      <c r="D4785" s="215"/>
    </row>
    <row r="4786" spans="4:4" x14ac:dyDescent="0.35">
      <c r="D4786" s="215"/>
    </row>
    <row r="4787" spans="4:4" x14ac:dyDescent="0.35">
      <c r="D4787" s="215"/>
    </row>
    <row r="4788" spans="4:4" x14ac:dyDescent="0.35">
      <c r="D4788" s="215"/>
    </row>
    <row r="4789" spans="4:4" x14ac:dyDescent="0.35">
      <c r="D4789" s="215"/>
    </row>
    <row r="4790" spans="4:4" x14ac:dyDescent="0.35">
      <c r="D4790" s="215"/>
    </row>
    <row r="4791" spans="4:4" x14ac:dyDescent="0.35">
      <c r="D4791" s="215"/>
    </row>
    <row r="4792" spans="4:4" x14ac:dyDescent="0.35">
      <c r="D4792" s="215"/>
    </row>
    <row r="4793" spans="4:4" x14ac:dyDescent="0.35">
      <c r="D4793" s="215"/>
    </row>
    <row r="4794" spans="4:4" x14ac:dyDescent="0.35">
      <c r="D4794" s="215"/>
    </row>
    <row r="4795" spans="4:4" x14ac:dyDescent="0.35">
      <c r="D4795" s="215"/>
    </row>
    <row r="4796" spans="4:4" x14ac:dyDescent="0.35">
      <c r="D4796" s="215"/>
    </row>
    <row r="4797" spans="4:4" x14ac:dyDescent="0.35">
      <c r="D4797" s="215"/>
    </row>
    <row r="4798" spans="4:4" x14ac:dyDescent="0.35">
      <c r="D4798" s="215"/>
    </row>
    <row r="4799" spans="4:4" x14ac:dyDescent="0.35">
      <c r="D4799" s="215"/>
    </row>
    <row r="4800" spans="4:4" x14ac:dyDescent="0.35">
      <c r="D4800" s="215"/>
    </row>
    <row r="4801" spans="4:4" x14ac:dyDescent="0.35">
      <c r="D4801" s="215"/>
    </row>
    <row r="4802" spans="4:4" x14ac:dyDescent="0.35">
      <c r="D4802" s="215"/>
    </row>
    <row r="4803" spans="4:4" x14ac:dyDescent="0.35">
      <c r="D4803" s="215"/>
    </row>
    <row r="4804" spans="4:4" x14ac:dyDescent="0.35">
      <c r="D4804" s="215"/>
    </row>
    <row r="4805" spans="4:4" x14ac:dyDescent="0.35">
      <c r="D4805" s="215"/>
    </row>
    <row r="4806" spans="4:4" x14ac:dyDescent="0.35">
      <c r="D4806" s="215"/>
    </row>
    <row r="4807" spans="4:4" x14ac:dyDescent="0.35">
      <c r="D4807" s="215"/>
    </row>
    <row r="4808" spans="4:4" x14ac:dyDescent="0.35">
      <c r="D4808" s="215"/>
    </row>
    <row r="4809" spans="4:4" x14ac:dyDescent="0.35">
      <c r="D4809" s="215"/>
    </row>
    <row r="4810" spans="4:4" x14ac:dyDescent="0.35">
      <c r="D4810" s="215"/>
    </row>
    <row r="4811" spans="4:4" x14ac:dyDescent="0.35">
      <c r="D4811" s="215"/>
    </row>
    <row r="4812" spans="4:4" x14ac:dyDescent="0.35">
      <c r="D4812" s="215"/>
    </row>
    <row r="4813" spans="4:4" x14ac:dyDescent="0.35">
      <c r="D4813" s="215"/>
    </row>
    <row r="4814" spans="4:4" x14ac:dyDescent="0.35">
      <c r="D4814" s="215"/>
    </row>
    <row r="4815" spans="4:4" x14ac:dyDescent="0.35">
      <c r="D4815" s="215"/>
    </row>
    <row r="4816" spans="4:4" x14ac:dyDescent="0.35">
      <c r="D4816" s="215"/>
    </row>
    <row r="4817" spans="4:4" x14ac:dyDescent="0.35">
      <c r="D4817" s="215"/>
    </row>
    <row r="4818" spans="4:4" x14ac:dyDescent="0.35">
      <c r="D4818" s="215"/>
    </row>
    <row r="4819" spans="4:4" x14ac:dyDescent="0.35">
      <c r="D4819" s="215"/>
    </row>
    <row r="4820" spans="4:4" x14ac:dyDescent="0.35">
      <c r="D4820" s="215"/>
    </row>
    <row r="4821" spans="4:4" x14ac:dyDescent="0.35">
      <c r="D4821" s="215"/>
    </row>
    <row r="4822" spans="4:4" x14ac:dyDescent="0.35">
      <c r="D4822" s="215"/>
    </row>
    <row r="4823" spans="4:4" x14ac:dyDescent="0.35">
      <c r="D4823" s="215"/>
    </row>
    <row r="4824" spans="4:4" x14ac:dyDescent="0.35">
      <c r="D4824" s="215"/>
    </row>
    <row r="4825" spans="4:4" x14ac:dyDescent="0.35">
      <c r="D4825" s="215"/>
    </row>
    <row r="4826" spans="4:4" x14ac:dyDescent="0.35">
      <c r="D4826" s="215"/>
    </row>
    <row r="4827" spans="4:4" x14ac:dyDescent="0.35">
      <c r="D4827" s="215"/>
    </row>
    <row r="4828" spans="4:4" x14ac:dyDescent="0.35">
      <c r="D4828" s="215"/>
    </row>
    <row r="4829" spans="4:4" x14ac:dyDescent="0.35">
      <c r="D4829" s="215"/>
    </row>
    <row r="4830" spans="4:4" x14ac:dyDescent="0.35">
      <c r="D4830" s="215"/>
    </row>
    <row r="4831" spans="4:4" x14ac:dyDescent="0.35">
      <c r="D4831" s="215"/>
    </row>
    <row r="4832" spans="4:4" x14ac:dyDescent="0.35">
      <c r="D4832" s="215"/>
    </row>
    <row r="4833" spans="4:4" x14ac:dyDescent="0.35">
      <c r="D4833" s="215"/>
    </row>
    <row r="4834" spans="4:4" x14ac:dyDescent="0.35">
      <c r="D4834" s="215"/>
    </row>
    <row r="4835" spans="4:4" x14ac:dyDescent="0.35">
      <c r="D4835" s="215"/>
    </row>
    <row r="4836" spans="4:4" x14ac:dyDescent="0.35">
      <c r="D4836" s="215"/>
    </row>
    <row r="4837" spans="4:4" x14ac:dyDescent="0.35">
      <c r="D4837" s="215"/>
    </row>
    <row r="4838" spans="4:4" x14ac:dyDescent="0.35">
      <c r="D4838" s="215"/>
    </row>
    <row r="4839" spans="4:4" x14ac:dyDescent="0.35">
      <c r="D4839" s="215"/>
    </row>
    <row r="4840" spans="4:4" x14ac:dyDescent="0.35">
      <c r="D4840" s="215"/>
    </row>
    <row r="4841" spans="4:4" x14ac:dyDescent="0.35">
      <c r="D4841" s="215"/>
    </row>
    <row r="4842" spans="4:4" x14ac:dyDescent="0.35">
      <c r="D4842" s="215"/>
    </row>
    <row r="4843" spans="4:4" x14ac:dyDescent="0.35">
      <c r="D4843" s="215"/>
    </row>
    <row r="4844" spans="4:4" x14ac:dyDescent="0.35">
      <c r="D4844" s="215"/>
    </row>
    <row r="4845" spans="4:4" x14ac:dyDescent="0.35">
      <c r="D4845" s="215"/>
    </row>
    <row r="4846" spans="4:4" x14ac:dyDescent="0.35">
      <c r="D4846" s="215"/>
    </row>
    <row r="4847" spans="4:4" x14ac:dyDescent="0.35">
      <c r="D4847" s="215"/>
    </row>
    <row r="4848" spans="4:4" x14ac:dyDescent="0.35">
      <c r="D4848" s="215"/>
    </row>
    <row r="4849" spans="4:4" x14ac:dyDescent="0.35">
      <c r="D4849" s="215"/>
    </row>
    <row r="4850" spans="4:4" x14ac:dyDescent="0.35">
      <c r="D4850" s="215"/>
    </row>
    <row r="4851" spans="4:4" x14ac:dyDescent="0.35">
      <c r="D4851" s="215"/>
    </row>
    <row r="4852" spans="4:4" x14ac:dyDescent="0.35">
      <c r="D4852" s="215"/>
    </row>
    <row r="4853" spans="4:4" x14ac:dyDescent="0.35">
      <c r="D4853" s="215"/>
    </row>
    <row r="4854" spans="4:4" x14ac:dyDescent="0.35">
      <c r="D4854" s="215"/>
    </row>
    <row r="4855" spans="4:4" x14ac:dyDescent="0.35">
      <c r="D4855" s="215"/>
    </row>
    <row r="4856" spans="4:4" x14ac:dyDescent="0.35">
      <c r="D4856" s="215"/>
    </row>
    <row r="4857" spans="4:4" x14ac:dyDescent="0.35">
      <c r="D4857" s="215"/>
    </row>
    <row r="4858" spans="4:4" x14ac:dyDescent="0.35">
      <c r="D4858" s="215"/>
    </row>
    <row r="4859" spans="4:4" x14ac:dyDescent="0.35">
      <c r="D4859" s="215"/>
    </row>
    <row r="4860" spans="4:4" x14ac:dyDescent="0.35">
      <c r="D4860" s="215"/>
    </row>
    <row r="4861" spans="4:4" x14ac:dyDescent="0.35">
      <c r="D4861" s="215"/>
    </row>
    <row r="4862" spans="4:4" x14ac:dyDescent="0.35">
      <c r="D4862" s="215"/>
    </row>
    <row r="4863" spans="4:4" x14ac:dyDescent="0.35">
      <c r="D4863" s="215"/>
    </row>
    <row r="4864" spans="4:4" x14ac:dyDescent="0.35">
      <c r="D4864" s="215"/>
    </row>
    <row r="4865" spans="4:4" x14ac:dyDescent="0.35">
      <c r="D4865" s="215"/>
    </row>
    <row r="4866" spans="4:4" x14ac:dyDescent="0.35">
      <c r="D4866" s="215"/>
    </row>
    <row r="4867" spans="4:4" x14ac:dyDescent="0.35">
      <c r="D4867" s="215"/>
    </row>
    <row r="4868" spans="4:4" x14ac:dyDescent="0.35">
      <c r="D4868" s="215"/>
    </row>
    <row r="4869" spans="4:4" x14ac:dyDescent="0.35">
      <c r="D4869" s="215"/>
    </row>
    <row r="4870" spans="4:4" x14ac:dyDescent="0.35">
      <c r="D4870" s="215"/>
    </row>
    <row r="4871" spans="4:4" x14ac:dyDescent="0.35">
      <c r="D4871" s="215"/>
    </row>
    <row r="4872" spans="4:4" x14ac:dyDescent="0.35">
      <c r="D4872" s="215"/>
    </row>
    <row r="4873" spans="4:4" x14ac:dyDescent="0.35">
      <c r="D4873" s="215"/>
    </row>
    <row r="4874" spans="4:4" x14ac:dyDescent="0.35">
      <c r="D4874" s="215"/>
    </row>
    <row r="4875" spans="4:4" x14ac:dyDescent="0.35">
      <c r="D4875" s="215"/>
    </row>
    <row r="4876" spans="4:4" x14ac:dyDescent="0.35">
      <c r="D4876" s="215"/>
    </row>
    <row r="4877" spans="4:4" x14ac:dyDescent="0.35">
      <c r="D4877" s="215"/>
    </row>
    <row r="4878" spans="4:4" x14ac:dyDescent="0.35">
      <c r="D4878" s="215"/>
    </row>
    <row r="4879" spans="4:4" x14ac:dyDescent="0.35">
      <c r="D4879" s="215"/>
    </row>
    <row r="4880" spans="4:4" x14ac:dyDescent="0.35">
      <c r="D4880" s="215"/>
    </row>
    <row r="4881" spans="4:4" x14ac:dyDescent="0.35">
      <c r="D4881" s="215"/>
    </row>
    <row r="4882" spans="4:4" x14ac:dyDescent="0.35">
      <c r="D4882" s="215"/>
    </row>
    <row r="4883" spans="4:4" x14ac:dyDescent="0.35">
      <c r="D4883" s="215"/>
    </row>
    <row r="4884" spans="4:4" x14ac:dyDescent="0.35">
      <c r="D4884" s="215"/>
    </row>
    <row r="4885" spans="4:4" x14ac:dyDescent="0.35">
      <c r="D4885" s="215"/>
    </row>
    <row r="4886" spans="4:4" x14ac:dyDescent="0.35">
      <c r="D4886" s="215"/>
    </row>
    <row r="4887" spans="4:4" x14ac:dyDescent="0.35">
      <c r="D4887" s="215"/>
    </row>
    <row r="4888" spans="4:4" x14ac:dyDescent="0.35">
      <c r="D4888" s="215"/>
    </row>
    <row r="4889" spans="4:4" x14ac:dyDescent="0.35">
      <c r="D4889" s="215"/>
    </row>
    <row r="4890" spans="4:4" x14ac:dyDescent="0.35">
      <c r="D4890" s="215"/>
    </row>
    <row r="4891" spans="4:4" x14ac:dyDescent="0.35">
      <c r="D4891" s="215"/>
    </row>
    <row r="4892" spans="4:4" x14ac:dyDescent="0.35">
      <c r="D4892" s="215"/>
    </row>
    <row r="4893" spans="4:4" x14ac:dyDescent="0.35">
      <c r="D4893" s="215"/>
    </row>
    <row r="4894" spans="4:4" x14ac:dyDescent="0.35">
      <c r="D4894" s="215"/>
    </row>
    <row r="4895" spans="4:4" x14ac:dyDescent="0.35">
      <c r="D4895" s="215"/>
    </row>
    <row r="4896" spans="4:4" x14ac:dyDescent="0.35">
      <c r="D4896" s="215"/>
    </row>
    <row r="4897" spans="4:4" x14ac:dyDescent="0.35">
      <c r="D4897" s="215"/>
    </row>
    <row r="4898" spans="4:4" x14ac:dyDescent="0.35">
      <c r="D4898" s="215"/>
    </row>
    <row r="4899" spans="4:4" x14ac:dyDescent="0.35">
      <c r="D4899" s="215"/>
    </row>
    <row r="4900" spans="4:4" x14ac:dyDescent="0.35">
      <c r="D4900" s="215"/>
    </row>
    <row r="4901" spans="4:4" x14ac:dyDescent="0.35">
      <c r="D4901" s="215"/>
    </row>
    <row r="4902" spans="4:4" x14ac:dyDescent="0.35">
      <c r="D4902" s="215"/>
    </row>
    <row r="4903" spans="4:4" x14ac:dyDescent="0.35">
      <c r="D4903" s="215"/>
    </row>
    <row r="4904" spans="4:4" x14ac:dyDescent="0.35">
      <c r="D4904" s="215"/>
    </row>
    <row r="4905" spans="4:4" x14ac:dyDescent="0.35">
      <c r="D4905" s="215"/>
    </row>
    <row r="4906" spans="4:4" x14ac:dyDescent="0.35">
      <c r="D4906" s="215"/>
    </row>
    <row r="4907" spans="4:4" x14ac:dyDescent="0.35">
      <c r="D4907" s="215"/>
    </row>
    <row r="4908" spans="4:4" x14ac:dyDescent="0.35">
      <c r="D4908" s="215"/>
    </row>
    <row r="4909" spans="4:4" x14ac:dyDescent="0.35">
      <c r="D4909" s="215"/>
    </row>
    <row r="4910" spans="4:4" x14ac:dyDescent="0.35">
      <c r="D4910" s="215"/>
    </row>
    <row r="4911" spans="4:4" x14ac:dyDescent="0.35">
      <c r="D4911" s="215"/>
    </row>
    <row r="4912" spans="4:4" x14ac:dyDescent="0.35">
      <c r="D4912" s="215"/>
    </row>
    <row r="4913" spans="4:4" x14ac:dyDescent="0.35">
      <c r="D4913" s="215"/>
    </row>
    <row r="4914" spans="4:4" x14ac:dyDescent="0.35">
      <c r="D4914" s="215"/>
    </row>
    <row r="4915" spans="4:4" x14ac:dyDescent="0.35">
      <c r="D4915" s="215"/>
    </row>
    <row r="4916" spans="4:4" x14ac:dyDescent="0.35">
      <c r="D4916" s="215"/>
    </row>
    <row r="4917" spans="4:4" x14ac:dyDescent="0.35">
      <c r="D4917" s="215"/>
    </row>
    <row r="4918" spans="4:4" x14ac:dyDescent="0.35">
      <c r="D4918" s="215"/>
    </row>
    <row r="4919" spans="4:4" x14ac:dyDescent="0.35">
      <c r="D4919" s="215"/>
    </row>
    <row r="4920" spans="4:4" x14ac:dyDescent="0.35">
      <c r="D4920" s="215"/>
    </row>
    <row r="4921" spans="4:4" x14ac:dyDescent="0.35">
      <c r="D4921" s="215"/>
    </row>
    <row r="4922" spans="4:4" x14ac:dyDescent="0.35">
      <c r="D4922" s="215"/>
    </row>
    <row r="4923" spans="4:4" x14ac:dyDescent="0.35">
      <c r="D4923" s="215"/>
    </row>
    <row r="4924" spans="4:4" x14ac:dyDescent="0.35">
      <c r="D4924" s="215"/>
    </row>
    <row r="4925" spans="4:4" x14ac:dyDescent="0.35">
      <c r="D4925" s="215"/>
    </row>
    <row r="4926" spans="4:4" x14ac:dyDescent="0.35">
      <c r="D4926" s="215"/>
    </row>
    <row r="4927" spans="4:4" x14ac:dyDescent="0.35">
      <c r="D4927" s="215"/>
    </row>
    <row r="4928" spans="4:4" x14ac:dyDescent="0.35">
      <c r="D4928" s="215"/>
    </row>
    <row r="4929" spans="4:4" x14ac:dyDescent="0.35">
      <c r="D4929" s="215"/>
    </row>
    <row r="4930" spans="4:4" x14ac:dyDescent="0.35">
      <c r="D4930" s="215"/>
    </row>
    <row r="4931" spans="4:4" x14ac:dyDescent="0.35">
      <c r="D4931" s="215"/>
    </row>
    <row r="4932" spans="4:4" x14ac:dyDescent="0.35">
      <c r="D4932" s="215"/>
    </row>
    <row r="4933" spans="4:4" x14ac:dyDescent="0.35">
      <c r="D4933" s="215"/>
    </row>
    <row r="4934" spans="4:4" x14ac:dyDescent="0.35">
      <c r="D4934" s="215"/>
    </row>
    <row r="4935" spans="4:4" x14ac:dyDescent="0.35">
      <c r="D4935" s="215"/>
    </row>
    <row r="4936" spans="4:4" x14ac:dyDescent="0.35">
      <c r="D4936" s="215"/>
    </row>
    <row r="4937" spans="4:4" x14ac:dyDescent="0.35">
      <c r="D4937" s="215"/>
    </row>
    <row r="4938" spans="4:4" x14ac:dyDescent="0.35">
      <c r="D4938" s="215"/>
    </row>
    <row r="4939" spans="4:4" x14ac:dyDescent="0.35">
      <c r="D4939" s="215"/>
    </row>
    <row r="4940" spans="4:4" x14ac:dyDescent="0.35">
      <c r="D4940" s="215"/>
    </row>
    <row r="4941" spans="4:4" x14ac:dyDescent="0.35">
      <c r="D4941" s="215"/>
    </row>
    <row r="4942" spans="4:4" x14ac:dyDescent="0.35">
      <c r="D4942" s="215"/>
    </row>
    <row r="4943" spans="4:4" x14ac:dyDescent="0.35">
      <c r="D4943" s="215"/>
    </row>
    <row r="4944" spans="4:4" x14ac:dyDescent="0.35">
      <c r="D4944" s="215"/>
    </row>
    <row r="4945" spans="4:4" x14ac:dyDescent="0.35">
      <c r="D4945" s="215"/>
    </row>
    <row r="4946" spans="4:4" x14ac:dyDescent="0.35">
      <c r="D4946" s="215"/>
    </row>
    <row r="4947" spans="4:4" x14ac:dyDescent="0.35">
      <c r="D4947" s="215"/>
    </row>
    <row r="4948" spans="4:4" x14ac:dyDescent="0.35">
      <c r="D4948" s="215"/>
    </row>
    <row r="4949" spans="4:4" x14ac:dyDescent="0.35">
      <c r="D4949" s="215"/>
    </row>
    <row r="4950" spans="4:4" x14ac:dyDescent="0.35">
      <c r="D4950" s="215"/>
    </row>
    <row r="4951" spans="4:4" x14ac:dyDescent="0.35">
      <c r="D4951" s="215"/>
    </row>
    <row r="4952" spans="4:4" x14ac:dyDescent="0.35">
      <c r="D4952" s="215"/>
    </row>
    <row r="4953" spans="4:4" x14ac:dyDescent="0.35">
      <c r="D4953" s="215"/>
    </row>
    <row r="4954" spans="4:4" x14ac:dyDescent="0.35">
      <c r="D4954" s="215"/>
    </row>
    <row r="4955" spans="4:4" x14ac:dyDescent="0.35">
      <c r="D4955" s="215"/>
    </row>
    <row r="4956" spans="4:4" x14ac:dyDescent="0.35">
      <c r="D4956" s="215"/>
    </row>
    <row r="4957" spans="4:4" x14ac:dyDescent="0.35">
      <c r="D4957" s="215"/>
    </row>
    <row r="4958" spans="4:4" x14ac:dyDescent="0.35">
      <c r="D4958" s="215"/>
    </row>
    <row r="4959" spans="4:4" x14ac:dyDescent="0.35">
      <c r="D4959" s="215"/>
    </row>
    <row r="4960" spans="4:4" x14ac:dyDescent="0.35">
      <c r="D4960" s="215"/>
    </row>
    <row r="4961" spans="4:4" x14ac:dyDescent="0.35">
      <c r="D4961" s="215"/>
    </row>
    <row r="4962" spans="4:4" x14ac:dyDescent="0.35">
      <c r="D4962" s="215"/>
    </row>
    <row r="4963" spans="4:4" x14ac:dyDescent="0.35">
      <c r="D4963" s="215"/>
    </row>
    <row r="4964" spans="4:4" x14ac:dyDescent="0.35">
      <c r="D4964" s="215"/>
    </row>
    <row r="4965" spans="4:4" x14ac:dyDescent="0.35">
      <c r="D4965" s="215"/>
    </row>
    <row r="4966" spans="4:4" x14ac:dyDescent="0.35">
      <c r="D4966" s="215"/>
    </row>
    <row r="4967" spans="4:4" x14ac:dyDescent="0.35">
      <c r="D4967" s="215"/>
    </row>
    <row r="4968" spans="4:4" x14ac:dyDescent="0.35">
      <c r="D4968" s="215"/>
    </row>
    <row r="4969" spans="4:4" x14ac:dyDescent="0.35">
      <c r="D4969" s="215"/>
    </row>
    <row r="4970" spans="4:4" x14ac:dyDescent="0.35">
      <c r="D4970" s="215"/>
    </row>
    <row r="4971" spans="4:4" x14ac:dyDescent="0.35">
      <c r="D4971" s="215"/>
    </row>
    <row r="4972" spans="4:4" x14ac:dyDescent="0.35">
      <c r="D4972" s="215"/>
    </row>
    <row r="4973" spans="4:4" x14ac:dyDescent="0.35">
      <c r="D4973" s="215"/>
    </row>
    <row r="4974" spans="4:4" x14ac:dyDescent="0.35">
      <c r="D4974" s="215"/>
    </row>
    <row r="4975" spans="4:4" x14ac:dyDescent="0.35">
      <c r="D4975" s="215"/>
    </row>
    <row r="4976" spans="4:4" x14ac:dyDescent="0.35">
      <c r="D4976" s="215"/>
    </row>
    <row r="4977" spans="4:4" x14ac:dyDescent="0.35">
      <c r="D4977" s="215"/>
    </row>
    <row r="4978" spans="4:4" x14ac:dyDescent="0.35">
      <c r="D4978" s="215"/>
    </row>
    <row r="4979" spans="4:4" x14ac:dyDescent="0.35">
      <c r="D4979" s="215"/>
    </row>
    <row r="4980" spans="4:4" x14ac:dyDescent="0.35">
      <c r="D4980" s="215"/>
    </row>
    <row r="4981" spans="4:4" x14ac:dyDescent="0.35">
      <c r="D4981" s="215"/>
    </row>
    <row r="4982" spans="4:4" x14ac:dyDescent="0.35">
      <c r="D4982" s="215"/>
    </row>
    <row r="4983" spans="4:4" x14ac:dyDescent="0.35">
      <c r="D4983" s="215"/>
    </row>
    <row r="4984" spans="4:4" x14ac:dyDescent="0.35">
      <c r="D4984" s="215"/>
    </row>
    <row r="4985" spans="4:4" x14ac:dyDescent="0.35">
      <c r="D4985" s="215"/>
    </row>
    <row r="4986" spans="4:4" x14ac:dyDescent="0.35">
      <c r="D4986" s="215"/>
    </row>
    <row r="4987" spans="4:4" x14ac:dyDescent="0.35">
      <c r="D4987" s="215"/>
    </row>
    <row r="4988" spans="4:4" x14ac:dyDescent="0.35">
      <c r="D4988" s="215"/>
    </row>
    <row r="4989" spans="4:4" x14ac:dyDescent="0.35">
      <c r="D4989" s="215"/>
    </row>
    <row r="4990" spans="4:4" x14ac:dyDescent="0.35">
      <c r="D4990" s="215"/>
    </row>
    <row r="4991" spans="4:4" x14ac:dyDescent="0.35">
      <c r="D4991" s="215"/>
    </row>
    <row r="4992" spans="4:4" x14ac:dyDescent="0.35">
      <c r="D4992" s="215"/>
    </row>
    <row r="4993" spans="4:4" x14ac:dyDescent="0.35">
      <c r="D4993" s="215"/>
    </row>
    <row r="4994" spans="4:4" x14ac:dyDescent="0.35">
      <c r="D4994" s="215"/>
    </row>
    <row r="4995" spans="4:4" x14ac:dyDescent="0.35">
      <c r="D4995" s="215"/>
    </row>
    <row r="4996" spans="4:4" x14ac:dyDescent="0.35">
      <c r="D4996" s="215"/>
    </row>
    <row r="4997" spans="4:4" x14ac:dyDescent="0.35">
      <c r="D4997" s="215"/>
    </row>
    <row r="4998" spans="4:4" x14ac:dyDescent="0.35">
      <c r="D4998" s="215"/>
    </row>
    <row r="4999" spans="4:4" x14ac:dyDescent="0.35">
      <c r="D4999" s="215"/>
    </row>
    <row r="5000" spans="4:4" x14ac:dyDescent="0.35">
      <c r="D5000" s="215"/>
    </row>
    <row r="5001" spans="4:4" x14ac:dyDescent="0.35">
      <c r="D5001" s="215"/>
    </row>
    <row r="5002" spans="4:4" x14ac:dyDescent="0.35">
      <c r="D5002" s="215"/>
    </row>
    <row r="5003" spans="4:4" x14ac:dyDescent="0.35">
      <c r="D5003" s="215"/>
    </row>
    <row r="5004" spans="4:4" x14ac:dyDescent="0.35">
      <c r="D5004" s="215"/>
    </row>
    <row r="5005" spans="4:4" x14ac:dyDescent="0.35">
      <c r="D5005" s="215"/>
    </row>
  </sheetData>
  <sheetProtection algorithmName="SHA-512" hashValue="ayeQd3Q35Lb3dLqc11yRMglPW7CEZkNhXr63qV8zrA5j+uFNK0sIjtkV9j/CcXDtXyYm91KrsmudMxTRzZDplQ==" saltValue="oPCObUklFecM5/NbKDmXiw==" spinCount="100000" sheet="1" objects="1" scenarios="1"/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C065-F490-48C4-9E58-68DF100D080B}">
  <sheetPr codeName="Sheet2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35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35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35">
      <c r="A4" s="87" t="s">
        <v>72</v>
      </c>
      <c r="B4" s="88"/>
      <c r="C4" s="519"/>
      <c r="D4" s="519"/>
      <c r="E4" s="519"/>
      <c r="F4" s="519"/>
      <c r="G4" s="520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0F15-AFD2-43BA-A551-4077E099AFFD}">
  <sheetPr codeName="Sheet2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35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35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35">
      <c r="A4" s="87" t="s">
        <v>72</v>
      </c>
      <c r="B4" s="88"/>
      <c r="C4" s="519"/>
      <c r="D4" s="519"/>
      <c r="E4" s="519"/>
      <c r="F4" s="519"/>
      <c r="G4" s="520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97EA-5F81-4EFF-9F45-86DB4D9806ED}">
  <sheetPr codeName="Sheet29">
    <outlinePr summaryBelow="0"/>
  </sheetPr>
  <dimension ref="B1:BM342"/>
  <sheetViews>
    <sheetView showGridLines="0" zoomScale="70" zoomScaleNormal="70" workbookViewId="0">
      <selection activeCell="F132" sqref="F132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customWidth="1"/>
    <col min="10" max="10" width="19.1328125" customWidth="1"/>
    <col min="11" max="11" width="19.1328125" hidden="1" customWidth="1"/>
    <col min="12" max="12" width="8" customWidth="1"/>
    <col min="13" max="13" width="9.265625" hidden="1" customWidth="1"/>
    <col min="15" max="21" width="12.1328125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567" t="s">
        <v>1406</v>
      </c>
      <c r="M2" s="568"/>
      <c r="N2" s="568"/>
      <c r="O2" s="568"/>
      <c r="P2" s="568"/>
      <c r="Q2" s="568"/>
      <c r="R2" s="568"/>
      <c r="S2" s="568"/>
      <c r="T2" s="568"/>
      <c r="U2" s="568"/>
      <c r="V2" s="568"/>
      <c r="AT2" s="270" t="s">
        <v>1599</v>
      </c>
    </row>
    <row r="3" spans="2:46" ht="6.95" hidden="1" customHeight="1" x14ac:dyDescent="0.35">
      <c r="B3" s="271"/>
      <c r="C3" s="272"/>
      <c r="D3" s="272"/>
      <c r="E3" s="272"/>
      <c r="F3" s="272"/>
      <c r="G3" s="272"/>
      <c r="H3" s="272"/>
      <c r="I3" s="272"/>
      <c r="J3" s="272"/>
      <c r="K3" s="272"/>
      <c r="L3" s="273"/>
      <c r="AT3" s="270" t="s">
        <v>32</v>
      </c>
    </row>
    <row r="4" spans="2:46" ht="24.95" hidden="1" customHeight="1" x14ac:dyDescent="0.35">
      <c r="B4" s="273"/>
      <c r="D4" s="274" t="s">
        <v>1407</v>
      </c>
      <c r="L4" s="273"/>
      <c r="M4" s="275" t="s">
        <v>1408</v>
      </c>
      <c r="AT4" s="270" t="s">
        <v>1409</v>
      </c>
    </row>
    <row r="5" spans="2:46" ht="6.95" hidden="1" customHeight="1" x14ac:dyDescent="0.35">
      <c r="B5" s="273"/>
      <c r="L5" s="273"/>
    </row>
    <row r="6" spans="2:46" ht="12" hidden="1" customHeight="1" x14ac:dyDescent="0.35">
      <c r="B6" s="273"/>
      <c r="D6" s="276" t="s">
        <v>2</v>
      </c>
      <c r="L6" s="273"/>
    </row>
    <row r="7" spans="2:46" ht="16.5" hidden="1" customHeight="1" x14ac:dyDescent="0.35">
      <c r="B7" s="273"/>
      <c r="E7" s="565" t="s">
        <v>1849</v>
      </c>
      <c r="F7" s="566"/>
      <c r="G7" s="566"/>
      <c r="H7" s="566"/>
      <c r="L7" s="273"/>
    </row>
    <row r="8" spans="2:46" s="277" customFormat="1" ht="12" hidden="1" customHeight="1" x14ac:dyDescent="0.35">
      <c r="B8" s="278"/>
      <c r="D8" s="276" t="s">
        <v>1410</v>
      </c>
      <c r="L8" s="278"/>
    </row>
    <row r="9" spans="2:46" s="277" customFormat="1" ht="16.5" hidden="1" customHeight="1" x14ac:dyDescent="0.35">
      <c r="B9" s="278"/>
      <c r="E9" s="563" t="s">
        <v>1600</v>
      </c>
      <c r="F9" s="564"/>
      <c r="G9" s="564"/>
      <c r="H9" s="564"/>
      <c r="L9" s="278"/>
    </row>
    <row r="10" spans="2:46" s="277" customFormat="1" ht="12.75" hidden="1" x14ac:dyDescent="0.35">
      <c r="B10" s="278"/>
      <c r="L10" s="278"/>
    </row>
    <row r="11" spans="2:46" s="277" customFormat="1" ht="12" hidden="1" customHeight="1" x14ac:dyDescent="0.35">
      <c r="B11" s="278"/>
      <c r="D11" s="276" t="s">
        <v>1411</v>
      </c>
      <c r="F11" s="279" t="s">
        <v>414</v>
      </c>
      <c r="I11" s="276" t="s">
        <v>1412</v>
      </c>
      <c r="J11" s="279" t="s">
        <v>414</v>
      </c>
      <c r="L11" s="278"/>
    </row>
    <row r="12" spans="2:46" s="277" customFormat="1" ht="12" hidden="1" customHeight="1" x14ac:dyDescent="0.35">
      <c r="B12" s="278"/>
      <c r="D12" s="276" t="s">
        <v>1413</v>
      </c>
      <c r="F12" s="279" t="s">
        <v>267</v>
      </c>
      <c r="I12" s="276" t="s">
        <v>1414</v>
      </c>
      <c r="J12" s="433" t="s">
        <v>1850</v>
      </c>
      <c r="L12" s="278"/>
    </row>
    <row r="13" spans="2:46" s="277" customFormat="1" ht="10.9" hidden="1" customHeight="1" x14ac:dyDescent="0.35">
      <c r="B13" s="278"/>
      <c r="L13" s="278"/>
    </row>
    <row r="14" spans="2:46" s="277" customFormat="1" ht="12" hidden="1" customHeight="1" x14ac:dyDescent="0.35">
      <c r="B14" s="278"/>
      <c r="D14" s="276" t="s">
        <v>1415</v>
      </c>
      <c r="I14" s="276" t="s">
        <v>1416</v>
      </c>
      <c r="J14" s="279" t="s">
        <v>414</v>
      </c>
      <c r="L14" s="278"/>
    </row>
    <row r="15" spans="2:46" s="277" customFormat="1" ht="18" hidden="1" customHeight="1" x14ac:dyDescent="0.35">
      <c r="B15" s="278"/>
      <c r="E15" s="279" t="s">
        <v>267</v>
      </c>
      <c r="I15" s="276" t="s">
        <v>7</v>
      </c>
      <c r="J15" s="279" t="s">
        <v>414</v>
      </c>
      <c r="L15" s="278"/>
    </row>
    <row r="16" spans="2:46" s="277" customFormat="1" ht="6.95" hidden="1" customHeight="1" x14ac:dyDescent="0.35">
      <c r="B16" s="278"/>
      <c r="L16" s="278"/>
    </row>
    <row r="17" spans="2:12" s="277" customFormat="1" ht="12" hidden="1" customHeight="1" x14ac:dyDescent="0.35">
      <c r="B17" s="278"/>
      <c r="D17" s="276" t="s">
        <v>9</v>
      </c>
      <c r="I17" s="276" t="s">
        <v>1416</v>
      </c>
      <c r="J17" s="279" t="s">
        <v>414</v>
      </c>
      <c r="L17" s="278"/>
    </row>
    <row r="18" spans="2:12" s="277" customFormat="1" ht="18" hidden="1" customHeight="1" x14ac:dyDescent="0.35">
      <c r="B18" s="278"/>
      <c r="E18" s="569" t="s">
        <v>267</v>
      </c>
      <c r="F18" s="569"/>
      <c r="G18" s="569"/>
      <c r="H18" s="569"/>
      <c r="I18" s="276" t="s">
        <v>7</v>
      </c>
      <c r="J18" s="279" t="s">
        <v>414</v>
      </c>
      <c r="L18" s="278"/>
    </row>
    <row r="19" spans="2:12" s="277" customFormat="1" ht="6.95" hidden="1" customHeight="1" x14ac:dyDescent="0.35">
      <c r="B19" s="278"/>
      <c r="L19" s="278"/>
    </row>
    <row r="20" spans="2:12" s="277" customFormat="1" ht="12" hidden="1" customHeight="1" x14ac:dyDescent="0.35">
      <c r="B20" s="278"/>
      <c r="D20" s="276" t="s">
        <v>8</v>
      </c>
      <c r="I20" s="276" t="s">
        <v>1416</v>
      </c>
      <c r="J20" s="279" t="s">
        <v>414</v>
      </c>
      <c r="L20" s="278"/>
    </row>
    <row r="21" spans="2:12" s="277" customFormat="1" ht="18" hidden="1" customHeight="1" x14ac:dyDescent="0.35">
      <c r="B21" s="278"/>
      <c r="E21" s="279" t="s">
        <v>267</v>
      </c>
      <c r="I21" s="276" t="s">
        <v>7</v>
      </c>
      <c r="J21" s="279" t="s">
        <v>414</v>
      </c>
      <c r="L21" s="278"/>
    </row>
    <row r="22" spans="2:12" s="277" customFormat="1" ht="6.95" hidden="1" customHeight="1" x14ac:dyDescent="0.35">
      <c r="B22" s="278"/>
      <c r="L22" s="278"/>
    </row>
    <row r="23" spans="2:12" s="277" customFormat="1" ht="12" hidden="1" customHeight="1" x14ac:dyDescent="0.35">
      <c r="B23" s="278"/>
      <c r="D23" s="276" t="s">
        <v>1417</v>
      </c>
      <c r="I23" s="276" t="s">
        <v>1416</v>
      </c>
      <c r="J23" s="279" t="s">
        <v>414</v>
      </c>
      <c r="L23" s="278"/>
    </row>
    <row r="24" spans="2:12" s="277" customFormat="1" ht="18" hidden="1" customHeight="1" x14ac:dyDescent="0.35">
      <c r="B24" s="278"/>
      <c r="E24" s="279" t="s">
        <v>267</v>
      </c>
      <c r="I24" s="276" t="s">
        <v>7</v>
      </c>
      <c r="J24" s="279" t="s">
        <v>414</v>
      </c>
      <c r="L24" s="278"/>
    </row>
    <row r="25" spans="2:12" s="277" customFormat="1" ht="6.95" hidden="1" customHeight="1" x14ac:dyDescent="0.35">
      <c r="B25" s="278"/>
      <c r="L25" s="278"/>
    </row>
    <row r="26" spans="2:12" s="277" customFormat="1" ht="12" hidden="1" customHeight="1" x14ac:dyDescent="0.35">
      <c r="B26" s="278"/>
      <c r="D26" s="276" t="s">
        <v>1418</v>
      </c>
      <c r="L26" s="278"/>
    </row>
    <row r="27" spans="2:12" s="280" customFormat="1" ht="16.5" hidden="1" customHeight="1" x14ac:dyDescent="0.35">
      <c r="B27" s="281"/>
      <c r="E27" s="570" t="s">
        <v>414</v>
      </c>
      <c r="F27" s="570"/>
      <c r="G27" s="570"/>
      <c r="H27" s="570"/>
      <c r="L27" s="281"/>
    </row>
    <row r="28" spans="2:12" s="277" customFormat="1" ht="6.95" hidden="1" customHeight="1" x14ac:dyDescent="0.35">
      <c r="B28" s="278"/>
      <c r="L28" s="278"/>
    </row>
    <row r="29" spans="2:12" s="277" customFormat="1" ht="6.95" hidden="1" customHeight="1" x14ac:dyDescent="0.35">
      <c r="B29" s="278"/>
      <c r="D29" s="282"/>
      <c r="E29" s="282"/>
      <c r="F29" s="282"/>
      <c r="G29" s="282"/>
      <c r="H29" s="282"/>
      <c r="I29" s="282"/>
      <c r="J29" s="282"/>
      <c r="K29" s="282"/>
      <c r="L29" s="278"/>
    </row>
    <row r="30" spans="2:12" s="277" customFormat="1" ht="25.35" hidden="1" customHeight="1" x14ac:dyDescent="0.35">
      <c r="B30" s="278"/>
      <c r="D30" s="283" t="s">
        <v>1419</v>
      </c>
      <c r="J30" s="434">
        <f>ROUND(J129, 2)</f>
        <v>0</v>
      </c>
      <c r="L30" s="278"/>
    </row>
    <row r="31" spans="2:12" s="277" customFormat="1" ht="6.95" hidden="1" customHeight="1" x14ac:dyDescent="0.35">
      <c r="B31" s="278"/>
      <c r="D31" s="282"/>
      <c r="E31" s="282"/>
      <c r="F31" s="282"/>
      <c r="G31" s="282"/>
      <c r="H31" s="282"/>
      <c r="I31" s="282"/>
      <c r="J31" s="282"/>
      <c r="K31" s="282"/>
      <c r="L31" s="278"/>
    </row>
    <row r="32" spans="2:12" s="277" customFormat="1" ht="14.45" hidden="1" customHeight="1" x14ac:dyDescent="0.35">
      <c r="B32" s="278"/>
      <c r="F32" s="284" t="s">
        <v>1420</v>
      </c>
      <c r="I32" s="284" t="s">
        <v>1421</v>
      </c>
      <c r="J32" s="284" t="s">
        <v>1422</v>
      </c>
      <c r="L32" s="278"/>
    </row>
    <row r="33" spans="2:12" s="277" customFormat="1" ht="14.45" hidden="1" customHeight="1" x14ac:dyDescent="0.35">
      <c r="B33" s="278"/>
      <c r="D33" s="285" t="s">
        <v>90</v>
      </c>
      <c r="E33" s="276" t="s">
        <v>1213</v>
      </c>
      <c r="F33" s="286">
        <f>ROUND((SUM(BE129:BE341)),  2)</f>
        <v>0</v>
      </c>
      <c r="I33" s="287">
        <v>0.21</v>
      </c>
      <c r="J33" s="286">
        <f>ROUND(((SUM(BE129:BE341))*I33),  2)</f>
        <v>0</v>
      </c>
      <c r="L33" s="278"/>
    </row>
    <row r="34" spans="2:12" s="277" customFormat="1" ht="14.45" hidden="1" customHeight="1" x14ac:dyDescent="0.35">
      <c r="B34" s="278"/>
      <c r="E34" s="276" t="s">
        <v>1423</v>
      </c>
      <c r="F34" s="286">
        <f>ROUND((SUM(BF129:BF341)),  2)</f>
        <v>0</v>
      </c>
      <c r="I34" s="287">
        <v>0.15</v>
      </c>
      <c r="J34" s="286">
        <f>ROUND(((SUM(BF129:BF341))*I34),  2)</f>
        <v>0</v>
      </c>
      <c r="L34" s="278"/>
    </row>
    <row r="35" spans="2:12" s="277" customFormat="1" ht="14.45" hidden="1" customHeight="1" x14ac:dyDescent="0.35">
      <c r="B35" s="278"/>
      <c r="E35" s="276" t="s">
        <v>1424</v>
      </c>
      <c r="F35" s="286">
        <f>ROUND((SUM(BG129:BG341)),  2)</f>
        <v>0</v>
      </c>
      <c r="I35" s="287">
        <v>0.21</v>
      </c>
      <c r="J35" s="286">
        <f>0</f>
        <v>0</v>
      </c>
      <c r="L35" s="278"/>
    </row>
    <row r="36" spans="2:12" s="277" customFormat="1" ht="14.45" hidden="1" customHeight="1" x14ac:dyDescent="0.35">
      <c r="B36" s="278"/>
      <c r="E36" s="276" t="s">
        <v>1425</v>
      </c>
      <c r="F36" s="286">
        <f>ROUND((SUM(BH129:BH341)),  2)</f>
        <v>0</v>
      </c>
      <c r="I36" s="287">
        <v>0.15</v>
      </c>
      <c r="J36" s="286">
        <f>0</f>
        <v>0</v>
      </c>
      <c r="L36" s="278"/>
    </row>
    <row r="37" spans="2:12" s="277" customFormat="1" ht="14.45" hidden="1" customHeight="1" x14ac:dyDescent="0.35">
      <c r="B37" s="278"/>
      <c r="E37" s="276" t="s">
        <v>1426</v>
      </c>
      <c r="F37" s="286">
        <f>ROUND((SUM(BI129:BI341)),  2)</f>
        <v>0</v>
      </c>
      <c r="I37" s="287">
        <v>0</v>
      </c>
      <c r="J37" s="286">
        <f>0</f>
        <v>0</v>
      </c>
      <c r="L37" s="278"/>
    </row>
    <row r="38" spans="2:12" s="277" customFormat="1" ht="6.95" hidden="1" customHeight="1" x14ac:dyDescent="0.35">
      <c r="B38" s="278"/>
      <c r="L38" s="278"/>
    </row>
    <row r="39" spans="2:12" s="277" customFormat="1" ht="25.35" hidden="1" customHeight="1" x14ac:dyDescent="0.35">
      <c r="B39" s="278"/>
      <c r="C39" s="288"/>
      <c r="D39" s="289" t="s">
        <v>91</v>
      </c>
      <c r="E39" s="290"/>
      <c r="F39" s="290"/>
      <c r="G39" s="291" t="s">
        <v>21</v>
      </c>
      <c r="H39" s="292" t="s">
        <v>20</v>
      </c>
      <c r="I39" s="290"/>
      <c r="J39" s="435">
        <f>SUM(J30:J37)</f>
        <v>0</v>
      </c>
      <c r="K39" s="293"/>
      <c r="L39" s="278"/>
    </row>
    <row r="40" spans="2:12" s="277" customFormat="1" ht="14.45" hidden="1" customHeight="1" x14ac:dyDescent="0.35">
      <c r="B40" s="278"/>
      <c r="L40" s="278"/>
    </row>
    <row r="41" spans="2:12" ht="14.45" hidden="1" customHeight="1" x14ac:dyDescent="0.35">
      <c r="B41" s="273"/>
      <c r="L41" s="273"/>
    </row>
    <row r="42" spans="2:12" ht="14.45" hidden="1" customHeight="1" x14ac:dyDescent="0.35">
      <c r="B42" s="273"/>
      <c r="L42" s="273"/>
    </row>
    <row r="43" spans="2:12" ht="14.45" hidden="1" customHeight="1" x14ac:dyDescent="0.35">
      <c r="B43" s="273"/>
      <c r="L43" s="273"/>
    </row>
    <row r="44" spans="2:12" ht="14.45" hidden="1" customHeight="1" x14ac:dyDescent="0.35">
      <c r="B44" s="273"/>
      <c r="L44" s="273"/>
    </row>
    <row r="45" spans="2:12" ht="14.45" hidden="1" customHeight="1" x14ac:dyDescent="0.35">
      <c r="B45" s="273"/>
      <c r="L45" s="273"/>
    </row>
    <row r="46" spans="2:12" ht="14.45" hidden="1" customHeight="1" x14ac:dyDescent="0.35">
      <c r="B46" s="273"/>
      <c r="L46" s="273"/>
    </row>
    <row r="47" spans="2:12" ht="14.45" hidden="1" customHeight="1" x14ac:dyDescent="0.35">
      <c r="B47" s="273"/>
      <c r="L47" s="273"/>
    </row>
    <row r="48" spans="2:12" ht="14.45" hidden="1" customHeight="1" x14ac:dyDescent="0.35">
      <c r="B48" s="273"/>
      <c r="L48" s="273"/>
    </row>
    <row r="49" spans="2:12" ht="14.45" hidden="1" customHeight="1" x14ac:dyDescent="0.35">
      <c r="B49" s="273"/>
      <c r="L49" s="273"/>
    </row>
    <row r="50" spans="2:12" s="277" customFormat="1" ht="14.45" hidden="1" customHeight="1" x14ac:dyDescent="0.35">
      <c r="B50" s="278"/>
      <c r="D50" s="342" t="s">
        <v>1558</v>
      </c>
      <c r="E50" s="343"/>
      <c r="F50" s="343"/>
      <c r="G50" s="342" t="s">
        <v>1559</v>
      </c>
      <c r="H50" s="343"/>
      <c r="I50" s="343"/>
      <c r="J50" s="343"/>
      <c r="K50" s="343"/>
      <c r="L50" s="278"/>
    </row>
    <row r="51" spans="2:12" ht="12.75" hidden="1" x14ac:dyDescent="0.35">
      <c r="B51" s="273"/>
      <c r="L51" s="273"/>
    </row>
    <row r="52" spans="2:12" ht="12.75" hidden="1" x14ac:dyDescent="0.35">
      <c r="B52" s="273"/>
      <c r="L52" s="273"/>
    </row>
    <row r="53" spans="2:12" ht="12.75" hidden="1" x14ac:dyDescent="0.35">
      <c r="B53" s="273"/>
      <c r="L53" s="273"/>
    </row>
    <row r="54" spans="2:12" ht="12.75" hidden="1" x14ac:dyDescent="0.35">
      <c r="B54" s="273"/>
      <c r="L54" s="273"/>
    </row>
    <row r="55" spans="2:12" ht="12.75" hidden="1" x14ac:dyDescent="0.35">
      <c r="B55" s="273"/>
      <c r="L55" s="273"/>
    </row>
    <row r="56" spans="2:12" ht="12.75" hidden="1" x14ac:dyDescent="0.35">
      <c r="B56" s="273"/>
      <c r="L56" s="273"/>
    </row>
    <row r="57" spans="2:12" ht="12.75" hidden="1" x14ac:dyDescent="0.35">
      <c r="B57" s="273"/>
      <c r="L57" s="273"/>
    </row>
    <row r="58" spans="2:12" ht="12.75" hidden="1" x14ac:dyDescent="0.35">
      <c r="B58" s="273"/>
      <c r="L58" s="273"/>
    </row>
    <row r="59" spans="2:12" ht="12.75" hidden="1" x14ac:dyDescent="0.35">
      <c r="B59" s="273"/>
      <c r="L59" s="273"/>
    </row>
    <row r="60" spans="2:12" ht="12.75" hidden="1" x14ac:dyDescent="0.35">
      <c r="B60" s="273"/>
      <c r="L60" s="273"/>
    </row>
    <row r="61" spans="2:12" s="277" customFormat="1" ht="12.75" hidden="1" x14ac:dyDescent="0.35">
      <c r="B61" s="278"/>
      <c r="D61" s="344" t="s">
        <v>1560</v>
      </c>
      <c r="E61" s="345"/>
      <c r="F61" s="346" t="s">
        <v>1561</v>
      </c>
      <c r="G61" s="344" t="s">
        <v>1560</v>
      </c>
      <c r="H61" s="345"/>
      <c r="I61" s="345"/>
      <c r="J61" s="436" t="s">
        <v>1561</v>
      </c>
      <c r="K61" s="345"/>
      <c r="L61" s="278"/>
    </row>
    <row r="62" spans="2:12" ht="12.75" hidden="1" x14ac:dyDescent="0.35">
      <c r="B62" s="273"/>
      <c r="L62" s="273"/>
    </row>
    <row r="63" spans="2:12" ht="12.75" hidden="1" x14ac:dyDescent="0.35">
      <c r="B63" s="273"/>
      <c r="L63" s="273"/>
    </row>
    <row r="64" spans="2:12" ht="12.75" hidden="1" x14ac:dyDescent="0.35">
      <c r="B64" s="273"/>
      <c r="L64" s="273"/>
    </row>
    <row r="65" spans="2:12" s="277" customFormat="1" ht="13.15" hidden="1" x14ac:dyDescent="0.35">
      <c r="B65" s="278"/>
      <c r="D65" s="342" t="s">
        <v>1562</v>
      </c>
      <c r="E65" s="343"/>
      <c r="F65" s="343"/>
      <c r="G65" s="342" t="s">
        <v>1563</v>
      </c>
      <c r="H65" s="343"/>
      <c r="I65" s="343"/>
      <c r="J65" s="343"/>
      <c r="K65" s="343"/>
      <c r="L65" s="278"/>
    </row>
    <row r="66" spans="2:12" ht="12.75" hidden="1" x14ac:dyDescent="0.35">
      <c r="B66" s="273"/>
      <c r="L66" s="273"/>
    </row>
    <row r="67" spans="2:12" ht="12.75" hidden="1" x14ac:dyDescent="0.35">
      <c r="B67" s="273"/>
      <c r="L67" s="273"/>
    </row>
    <row r="68" spans="2:12" ht="12.75" hidden="1" x14ac:dyDescent="0.35">
      <c r="B68" s="273"/>
      <c r="L68" s="273"/>
    </row>
    <row r="69" spans="2:12" ht="12.75" hidden="1" x14ac:dyDescent="0.35">
      <c r="B69" s="273"/>
      <c r="L69" s="273"/>
    </row>
    <row r="70" spans="2:12" ht="12.75" hidden="1" x14ac:dyDescent="0.35">
      <c r="B70" s="273"/>
      <c r="L70" s="273"/>
    </row>
    <row r="71" spans="2:12" ht="12.75" hidden="1" x14ac:dyDescent="0.35">
      <c r="B71" s="273"/>
      <c r="L71" s="273"/>
    </row>
    <row r="72" spans="2:12" ht="12.75" hidden="1" x14ac:dyDescent="0.35">
      <c r="B72" s="273"/>
      <c r="L72" s="273"/>
    </row>
    <row r="73" spans="2:12" ht="12.75" hidden="1" x14ac:dyDescent="0.35">
      <c r="B73" s="273"/>
      <c r="L73" s="273"/>
    </row>
    <row r="74" spans="2:12" ht="12.75" hidden="1" x14ac:dyDescent="0.35">
      <c r="B74" s="273"/>
      <c r="L74" s="273"/>
    </row>
    <row r="75" spans="2:12" ht="12.75" hidden="1" x14ac:dyDescent="0.35">
      <c r="B75" s="273"/>
      <c r="L75" s="273"/>
    </row>
    <row r="76" spans="2:12" s="277" customFormat="1" ht="12.75" hidden="1" x14ac:dyDescent="0.35">
      <c r="B76" s="278"/>
      <c r="D76" s="344" t="s">
        <v>1560</v>
      </c>
      <c r="E76" s="345"/>
      <c r="F76" s="346" t="s">
        <v>1561</v>
      </c>
      <c r="G76" s="344" t="s">
        <v>1560</v>
      </c>
      <c r="H76" s="345"/>
      <c r="I76" s="345"/>
      <c r="J76" s="436" t="s">
        <v>1561</v>
      </c>
      <c r="K76" s="345"/>
      <c r="L76" s="278"/>
    </row>
    <row r="77" spans="2:12" s="277" customFormat="1" ht="14.45" hidden="1" customHeight="1" x14ac:dyDescent="0.35"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78"/>
    </row>
    <row r="78" spans="2:12" ht="12.75" hidden="1" x14ac:dyDescent="0.35"/>
    <row r="79" spans="2:12" ht="12.75" hidden="1" x14ac:dyDescent="0.35"/>
    <row r="80" spans="2:12" ht="12.75" hidden="1" x14ac:dyDescent="0.35"/>
    <row r="81" spans="2:47" s="277" customFormat="1" ht="6.95" hidden="1" customHeight="1" x14ac:dyDescent="0.35">
      <c r="B81" s="296"/>
      <c r="C81" s="297"/>
      <c r="D81" s="297"/>
      <c r="E81" s="297"/>
      <c r="F81" s="297"/>
      <c r="G81" s="297"/>
      <c r="H81" s="297"/>
      <c r="I81" s="297"/>
      <c r="J81" s="297"/>
      <c r="K81" s="297"/>
      <c r="L81" s="278"/>
    </row>
    <row r="82" spans="2:47" s="277" customFormat="1" ht="24.95" hidden="1" customHeight="1" x14ac:dyDescent="0.35">
      <c r="B82" s="278"/>
      <c r="C82" s="274" t="s">
        <v>1427</v>
      </c>
      <c r="L82" s="278"/>
    </row>
    <row r="83" spans="2:47" s="277" customFormat="1" ht="6.95" hidden="1" customHeight="1" x14ac:dyDescent="0.35">
      <c r="B83" s="278"/>
      <c r="L83" s="278"/>
    </row>
    <row r="84" spans="2:47" s="277" customFormat="1" ht="12" hidden="1" customHeight="1" x14ac:dyDescent="0.35">
      <c r="B84" s="278"/>
      <c r="C84" s="276" t="s">
        <v>2</v>
      </c>
      <c r="L84" s="278"/>
    </row>
    <row r="85" spans="2:47" s="277" customFormat="1" ht="16.5" hidden="1" customHeight="1" x14ac:dyDescent="0.35">
      <c r="B85" s="278"/>
      <c r="E85" s="565" t="str">
        <f>E7</f>
        <v>CTIV Kyjov - SO04 Autoservis</v>
      </c>
      <c r="F85" s="566"/>
      <c r="G85" s="566"/>
      <c r="H85" s="566"/>
      <c r="L85" s="278"/>
    </row>
    <row r="86" spans="2:47" s="277" customFormat="1" ht="12" hidden="1" customHeight="1" x14ac:dyDescent="0.35">
      <c r="B86" s="278"/>
      <c r="C86" s="276" t="s">
        <v>1410</v>
      </c>
      <c r="L86" s="278"/>
    </row>
    <row r="87" spans="2:47" s="277" customFormat="1" ht="16.5" hidden="1" customHeight="1" x14ac:dyDescent="0.35">
      <c r="B87" s="278"/>
      <c r="E87" s="563" t="str">
        <f>E9</f>
        <v>D.104.04 - Zdravotně_technické_instalace</v>
      </c>
      <c r="F87" s="564"/>
      <c r="G87" s="564"/>
      <c r="H87" s="564"/>
      <c r="L87" s="278"/>
    </row>
    <row r="88" spans="2:47" s="277" customFormat="1" ht="6.95" hidden="1" customHeight="1" x14ac:dyDescent="0.35">
      <c r="B88" s="278"/>
      <c r="L88" s="278"/>
    </row>
    <row r="89" spans="2:47" s="277" customFormat="1" ht="12" hidden="1" customHeight="1" x14ac:dyDescent="0.35">
      <c r="B89" s="278"/>
      <c r="C89" s="276" t="s">
        <v>1413</v>
      </c>
      <c r="F89" s="279" t="str">
        <f>F12</f>
        <v xml:space="preserve"> </v>
      </c>
      <c r="I89" s="276" t="s">
        <v>1414</v>
      </c>
      <c r="J89" s="433" t="str">
        <f>IF(J12="","",J12)</f>
        <v>11. 12. 2023</v>
      </c>
      <c r="L89" s="278"/>
    </row>
    <row r="90" spans="2:47" s="277" customFormat="1" ht="6.95" hidden="1" customHeight="1" x14ac:dyDescent="0.35">
      <c r="B90" s="278"/>
      <c r="L90" s="278"/>
    </row>
    <row r="91" spans="2:47" s="277" customFormat="1" ht="15.2" hidden="1" customHeight="1" x14ac:dyDescent="0.35">
      <c r="B91" s="278"/>
      <c r="C91" s="276" t="s">
        <v>1415</v>
      </c>
      <c r="F91" s="279" t="str">
        <f>E15</f>
        <v xml:space="preserve"> </v>
      </c>
      <c r="I91" s="276" t="s">
        <v>8</v>
      </c>
      <c r="J91" s="400" t="str">
        <f>E21</f>
        <v xml:space="preserve"> </v>
      </c>
      <c r="L91" s="278"/>
    </row>
    <row r="92" spans="2:47" s="277" customFormat="1" ht="15.2" hidden="1" customHeight="1" x14ac:dyDescent="0.35">
      <c r="B92" s="278"/>
      <c r="C92" s="276" t="s">
        <v>9</v>
      </c>
      <c r="F92" s="279" t="str">
        <f>IF(E18="","",E18)</f>
        <v xml:space="preserve"> </v>
      </c>
      <c r="I92" s="276" t="s">
        <v>1417</v>
      </c>
      <c r="J92" s="400" t="str">
        <f>E24</f>
        <v xml:space="preserve"> </v>
      </c>
      <c r="L92" s="278"/>
    </row>
    <row r="93" spans="2:47" s="277" customFormat="1" ht="10.35" hidden="1" customHeight="1" x14ac:dyDescent="0.35">
      <c r="B93" s="278"/>
      <c r="L93" s="278"/>
    </row>
    <row r="94" spans="2:47" s="277" customFormat="1" ht="29.25" hidden="1" customHeight="1" x14ac:dyDescent="0.35">
      <c r="B94" s="278"/>
      <c r="C94" s="298" t="s">
        <v>1428</v>
      </c>
      <c r="D94" s="288"/>
      <c r="E94" s="288"/>
      <c r="F94" s="288"/>
      <c r="G94" s="288"/>
      <c r="H94" s="288"/>
      <c r="I94" s="288"/>
      <c r="J94" s="437" t="s">
        <v>1429</v>
      </c>
      <c r="K94" s="288"/>
      <c r="L94" s="278"/>
    </row>
    <row r="95" spans="2:47" s="277" customFormat="1" ht="10.35" hidden="1" customHeight="1" x14ac:dyDescent="0.35">
      <c r="B95" s="278"/>
      <c r="L95" s="278"/>
    </row>
    <row r="96" spans="2:47" s="277" customFormat="1" ht="22.9" hidden="1" customHeight="1" x14ac:dyDescent="0.35">
      <c r="B96" s="278"/>
      <c r="C96" s="299" t="s">
        <v>1564</v>
      </c>
      <c r="J96" s="434">
        <f>J129</f>
        <v>0</v>
      </c>
      <c r="L96" s="278"/>
      <c r="AU96" s="270" t="s">
        <v>1210</v>
      </c>
    </row>
    <row r="97" spans="2:12" s="300" customFormat="1" ht="24.95" hidden="1" customHeight="1" x14ac:dyDescent="0.35">
      <c r="B97" s="301"/>
      <c r="D97" s="302" t="s">
        <v>1430</v>
      </c>
      <c r="E97" s="303"/>
      <c r="F97" s="303"/>
      <c r="G97" s="303"/>
      <c r="H97" s="303"/>
      <c r="I97" s="303"/>
      <c r="J97" s="438">
        <f>J130</f>
        <v>0</v>
      </c>
      <c r="L97" s="301"/>
    </row>
    <row r="98" spans="2:12" s="304" customFormat="1" ht="19.899999999999999" hidden="1" customHeight="1" x14ac:dyDescent="0.35">
      <c r="B98" s="305"/>
      <c r="D98" s="306" t="s">
        <v>1431</v>
      </c>
      <c r="E98" s="307"/>
      <c r="F98" s="307"/>
      <c r="G98" s="307"/>
      <c r="H98" s="307"/>
      <c r="I98" s="307"/>
      <c r="J98" s="439">
        <f>J131</f>
        <v>0</v>
      </c>
      <c r="L98" s="305"/>
    </row>
    <row r="99" spans="2:12" s="304" customFormat="1" ht="19.899999999999999" hidden="1" customHeight="1" x14ac:dyDescent="0.35">
      <c r="B99" s="305"/>
      <c r="D99" s="306" t="s">
        <v>1432</v>
      </c>
      <c r="E99" s="307"/>
      <c r="F99" s="307"/>
      <c r="G99" s="307"/>
      <c r="H99" s="307"/>
      <c r="I99" s="307"/>
      <c r="J99" s="439">
        <f>J138</f>
        <v>0</v>
      </c>
      <c r="L99" s="305"/>
    </row>
    <row r="100" spans="2:12" s="304" customFormat="1" ht="19.899999999999999" hidden="1" customHeight="1" x14ac:dyDescent="0.35">
      <c r="B100" s="305"/>
      <c r="D100" s="306" t="s">
        <v>1433</v>
      </c>
      <c r="E100" s="307"/>
      <c r="F100" s="307"/>
      <c r="G100" s="307"/>
      <c r="H100" s="307"/>
      <c r="I100" s="307"/>
      <c r="J100" s="439">
        <f>J142</f>
        <v>0</v>
      </c>
      <c r="L100" s="305"/>
    </row>
    <row r="101" spans="2:12" s="304" customFormat="1" ht="19.899999999999999" hidden="1" customHeight="1" x14ac:dyDescent="0.35">
      <c r="B101" s="305"/>
      <c r="D101" s="306" t="s">
        <v>1434</v>
      </c>
      <c r="E101" s="307"/>
      <c r="F101" s="307"/>
      <c r="G101" s="307"/>
      <c r="H101" s="307"/>
      <c r="I101" s="307"/>
      <c r="J101" s="439">
        <f>J149</f>
        <v>0</v>
      </c>
      <c r="L101" s="305"/>
    </row>
    <row r="102" spans="2:12" s="304" customFormat="1" ht="19.899999999999999" hidden="1" customHeight="1" x14ac:dyDescent="0.35">
      <c r="B102" s="305"/>
      <c r="D102" s="306" t="s">
        <v>1435</v>
      </c>
      <c r="E102" s="307"/>
      <c r="F102" s="307"/>
      <c r="G102" s="307"/>
      <c r="H102" s="307"/>
      <c r="I102" s="307"/>
      <c r="J102" s="439">
        <f>J153</f>
        <v>0</v>
      </c>
      <c r="L102" s="305"/>
    </row>
    <row r="103" spans="2:12" s="304" customFormat="1" ht="19.899999999999999" hidden="1" customHeight="1" x14ac:dyDescent="0.35">
      <c r="B103" s="305"/>
      <c r="D103" s="306" t="s">
        <v>1436</v>
      </c>
      <c r="E103" s="307"/>
      <c r="F103" s="307"/>
      <c r="G103" s="307"/>
      <c r="H103" s="307"/>
      <c r="I103" s="307"/>
      <c r="J103" s="439">
        <f>J163</f>
        <v>0</v>
      </c>
      <c r="L103" s="305"/>
    </row>
    <row r="104" spans="2:12" s="300" customFormat="1" ht="24.95" hidden="1" customHeight="1" x14ac:dyDescent="0.35">
      <c r="B104" s="301"/>
      <c r="D104" s="302" t="s">
        <v>1437</v>
      </c>
      <c r="E104" s="303"/>
      <c r="F104" s="303"/>
      <c r="G104" s="303"/>
      <c r="H104" s="303"/>
      <c r="I104" s="303"/>
      <c r="J104" s="438">
        <f>J181</f>
        <v>0</v>
      </c>
      <c r="L104" s="301"/>
    </row>
    <row r="105" spans="2:12" s="304" customFormat="1" ht="19.899999999999999" hidden="1" customHeight="1" x14ac:dyDescent="0.35">
      <c r="B105" s="305"/>
      <c r="D105" s="306" t="s">
        <v>1438</v>
      </c>
      <c r="E105" s="307"/>
      <c r="F105" s="307"/>
      <c r="G105" s="307"/>
      <c r="H105" s="307"/>
      <c r="I105" s="307"/>
      <c r="J105" s="439">
        <f>J182</f>
        <v>0</v>
      </c>
      <c r="L105" s="305"/>
    </row>
    <row r="106" spans="2:12" s="304" customFormat="1" ht="19.899999999999999" hidden="1" customHeight="1" x14ac:dyDescent="0.35">
      <c r="B106" s="305"/>
      <c r="D106" s="306" t="s">
        <v>1439</v>
      </c>
      <c r="E106" s="307"/>
      <c r="F106" s="307"/>
      <c r="G106" s="307"/>
      <c r="H106" s="307"/>
      <c r="I106" s="307"/>
      <c r="J106" s="439">
        <f>J188</f>
        <v>0</v>
      </c>
      <c r="L106" s="305"/>
    </row>
    <row r="107" spans="2:12" s="304" customFormat="1" ht="19.899999999999999" hidden="1" customHeight="1" x14ac:dyDescent="0.35">
      <c r="B107" s="305"/>
      <c r="D107" s="306" t="s">
        <v>1440</v>
      </c>
      <c r="E107" s="307"/>
      <c r="F107" s="307"/>
      <c r="G107" s="307"/>
      <c r="H107" s="307"/>
      <c r="I107" s="307"/>
      <c r="J107" s="439">
        <f>J241</f>
        <v>0</v>
      </c>
      <c r="L107" s="305"/>
    </row>
    <row r="108" spans="2:12" s="304" customFormat="1" ht="19.899999999999999" hidden="1" customHeight="1" x14ac:dyDescent="0.35">
      <c r="B108" s="305"/>
      <c r="D108" s="306" t="s">
        <v>1441</v>
      </c>
      <c r="E108" s="307"/>
      <c r="F108" s="307"/>
      <c r="G108" s="307"/>
      <c r="H108" s="307"/>
      <c r="I108" s="307"/>
      <c r="J108" s="439">
        <f>J296</f>
        <v>0</v>
      </c>
      <c r="L108" s="305"/>
    </row>
    <row r="109" spans="2:12" s="304" customFormat="1" ht="19.899999999999999" hidden="1" customHeight="1" x14ac:dyDescent="0.35">
      <c r="B109" s="305"/>
      <c r="D109" s="306" t="s">
        <v>1442</v>
      </c>
      <c r="E109" s="307"/>
      <c r="F109" s="307"/>
      <c r="G109" s="307"/>
      <c r="H109" s="307"/>
      <c r="I109" s="307"/>
      <c r="J109" s="439">
        <f>J335</f>
        <v>0</v>
      </c>
      <c r="L109" s="305"/>
    </row>
    <row r="110" spans="2:12" s="277" customFormat="1" ht="21.75" hidden="1" customHeight="1" x14ac:dyDescent="0.35">
      <c r="B110" s="278"/>
      <c r="L110" s="278"/>
    </row>
    <row r="111" spans="2:12" s="277" customFormat="1" ht="6.95" hidden="1" customHeight="1" x14ac:dyDescent="0.35">
      <c r="B111" s="294"/>
      <c r="C111" s="295"/>
      <c r="D111" s="295"/>
      <c r="E111" s="295"/>
      <c r="F111" s="295"/>
      <c r="G111" s="295"/>
      <c r="H111" s="295"/>
      <c r="I111" s="295"/>
      <c r="J111" s="295"/>
      <c r="K111" s="295"/>
      <c r="L111" s="278"/>
    </row>
    <row r="112" spans="2:12" ht="12.75" hidden="1" x14ac:dyDescent="0.35"/>
    <row r="113" spans="2:21" ht="12.75" hidden="1" x14ac:dyDescent="0.35"/>
    <row r="114" spans="2:21" ht="12.75" hidden="1" x14ac:dyDescent="0.35"/>
    <row r="115" spans="2:21" s="277" customFormat="1" ht="6.95" customHeight="1" x14ac:dyDescent="0.35">
      <c r="B115" s="296"/>
      <c r="C115" s="297"/>
      <c r="D115" s="297"/>
      <c r="E115" s="297"/>
      <c r="F115" s="297"/>
      <c r="G115" s="297"/>
      <c r="H115" s="297"/>
      <c r="I115" s="297"/>
      <c r="J115" s="297"/>
      <c r="K115" s="297"/>
      <c r="L115" s="278"/>
    </row>
    <row r="116" spans="2:21" s="277" customFormat="1" ht="24.95" customHeight="1" x14ac:dyDescent="0.35">
      <c r="B116" s="278"/>
      <c r="C116" s="274" t="s">
        <v>1443</v>
      </c>
      <c r="L116" s="278"/>
    </row>
    <row r="117" spans="2:21" s="277" customFormat="1" ht="6.95" customHeight="1" x14ac:dyDescent="0.35">
      <c r="B117" s="278"/>
      <c r="L117" s="278"/>
    </row>
    <row r="118" spans="2:21" s="277" customFormat="1" ht="12" customHeight="1" x14ac:dyDescent="0.35">
      <c r="B118" s="278"/>
      <c r="C118" s="276" t="s">
        <v>2</v>
      </c>
      <c r="L118" s="278"/>
    </row>
    <row r="119" spans="2:21" s="277" customFormat="1" ht="16.5" customHeight="1" x14ac:dyDescent="0.35">
      <c r="B119" s="278"/>
      <c r="E119" s="565" t="str">
        <f>E7</f>
        <v>CTIV Kyjov - SO04 Autoservis</v>
      </c>
      <c r="F119" s="566"/>
      <c r="G119" s="566"/>
      <c r="H119" s="566"/>
      <c r="L119" s="278"/>
    </row>
    <row r="120" spans="2:21" s="277" customFormat="1" ht="12" customHeight="1" x14ac:dyDescent="0.35">
      <c r="B120" s="278"/>
      <c r="C120" s="276" t="s">
        <v>1410</v>
      </c>
      <c r="L120" s="278"/>
    </row>
    <row r="121" spans="2:21" s="277" customFormat="1" ht="16.5" customHeight="1" x14ac:dyDescent="0.35">
      <c r="B121" s="278"/>
      <c r="E121" s="563" t="str">
        <f>E9</f>
        <v>D.104.04 - Zdravotně_technické_instalace</v>
      </c>
      <c r="F121" s="564"/>
      <c r="G121" s="564"/>
      <c r="H121" s="564"/>
      <c r="L121" s="278"/>
    </row>
    <row r="122" spans="2:21" s="277" customFormat="1" ht="6.95" customHeight="1" x14ac:dyDescent="0.35">
      <c r="B122" s="278"/>
      <c r="L122" s="278"/>
    </row>
    <row r="123" spans="2:21" s="277" customFormat="1" ht="12" customHeight="1" x14ac:dyDescent="0.35">
      <c r="B123" s="278"/>
      <c r="C123" s="276" t="s">
        <v>1413</v>
      </c>
      <c r="F123" s="279" t="str">
        <f>F12</f>
        <v xml:space="preserve"> </v>
      </c>
      <c r="I123" s="276" t="s">
        <v>1414</v>
      </c>
      <c r="J123" s="433" t="str">
        <f>IF(J12="","",J12)</f>
        <v>11. 12. 2023</v>
      </c>
      <c r="L123" s="278"/>
    </row>
    <row r="124" spans="2:21" s="277" customFormat="1" ht="6.95" customHeight="1" x14ac:dyDescent="0.35">
      <c r="B124" s="278"/>
      <c r="L124" s="278"/>
    </row>
    <row r="125" spans="2:21" s="277" customFormat="1" ht="15.2" customHeight="1" x14ac:dyDescent="0.35">
      <c r="B125" s="278"/>
      <c r="C125" s="276" t="s">
        <v>1415</v>
      </c>
      <c r="F125" s="279" t="str">
        <f>E15</f>
        <v xml:space="preserve"> </v>
      </c>
      <c r="I125" s="276" t="s">
        <v>8</v>
      </c>
      <c r="J125" s="400" t="str">
        <f>E21</f>
        <v xml:space="preserve"> </v>
      </c>
      <c r="L125" s="278"/>
    </row>
    <row r="126" spans="2:21" s="277" customFormat="1" ht="15.2" customHeight="1" x14ac:dyDescent="0.35">
      <c r="B126" s="278"/>
      <c r="C126" s="276" t="s">
        <v>9</v>
      </c>
      <c r="F126" s="279" t="str">
        <f>IF(E18="","",E18)</f>
        <v xml:space="preserve"> </v>
      </c>
      <c r="I126" s="276" t="s">
        <v>1417</v>
      </c>
      <c r="J126" s="400" t="str">
        <f>E24</f>
        <v xml:space="preserve"> </v>
      </c>
      <c r="L126" s="278"/>
    </row>
    <row r="127" spans="2:21" s="277" customFormat="1" ht="10.35" customHeight="1" x14ac:dyDescent="0.35">
      <c r="B127" s="278"/>
      <c r="L127" s="278"/>
    </row>
    <row r="128" spans="2:21" s="308" customFormat="1" ht="29.25" customHeight="1" x14ac:dyDescent="0.35">
      <c r="B128" s="309"/>
      <c r="C128" s="310" t="s">
        <v>1444</v>
      </c>
      <c r="D128" s="311" t="s">
        <v>1445</v>
      </c>
      <c r="E128" s="311" t="s">
        <v>1446</v>
      </c>
      <c r="F128" s="311" t="s">
        <v>622</v>
      </c>
      <c r="G128" s="311" t="s">
        <v>76</v>
      </c>
      <c r="H128" s="311" t="s">
        <v>77</v>
      </c>
      <c r="I128" s="311" t="s">
        <v>1447</v>
      </c>
      <c r="J128" s="440" t="s">
        <v>1429</v>
      </c>
      <c r="K128" s="347" t="s">
        <v>266</v>
      </c>
      <c r="L128" s="309"/>
      <c r="M128" s="312" t="s">
        <v>414</v>
      </c>
      <c r="N128" s="313" t="s">
        <v>90</v>
      </c>
      <c r="O128" s="313" t="s">
        <v>1448</v>
      </c>
      <c r="P128" s="313" t="s">
        <v>1449</v>
      </c>
      <c r="Q128" s="313" t="s">
        <v>1450</v>
      </c>
      <c r="R128" s="313" t="s">
        <v>1451</v>
      </c>
      <c r="S128" s="313" t="s">
        <v>1452</v>
      </c>
      <c r="T128" s="313" t="s">
        <v>1453</v>
      </c>
      <c r="U128" s="314" t="s">
        <v>101</v>
      </c>
    </row>
    <row r="129" spans="2:65" s="277" customFormat="1" ht="22.9" customHeight="1" x14ac:dyDescent="0.4">
      <c r="B129" s="278"/>
      <c r="C129" s="315" t="s">
        <v>1209</v>
      </c>
      <c r="J129" s="441">
        <f>BK129</f>
        <v>0</v>
      </c>
      <c r="L129" s="278"/>
      <c r="M129" s="316"/>
      <c r="N129" s="282"/>
      <c r="O129" s="282"/>
      <c r="P129" s="317">
        <f>P130+P181</f>
        <v>863.0614149999999</v>
      </c>
      <c r="Q129" s="282"/>
      <c r="R129" s="317">
        <f>R130+R181</f>
        <v>11.206294999999999</v>
      </c>
      <c r="S129" s="282"/>
      <c r="T129" s="317">
        <f>T130+T181</f>
        <v>18.445999999999998</v>
      </c>
      <c r="U129" s="348"/>
      <c r="AT129" s="270" t="s">
        <v>268</v>
      </c>
      <c r="AU129" s="270" t="s">
        <v>1210</v>
      </c>
      <c r="BK129" s="318">
        <f>BK130+BK181</f>
        <v>0</v>
      </c>
    </row>
    <row r="130" spans="2:65" s="319" customFormat="1" ht="25.9" customHeight="1" x14ac:dyDescent="0.4">
      <c r="B130" s="320"/>
      <c r="D130" s="321" t="s">
        <v>268</v>
      </c>
      <c r="E130" s="417" t="s">
        <v>13</v>
      </c>
      <c r="F130" s="417" t="s">
        <v>269</v>
      </c>
      <c r="J130" s="442">
        <f>BK130</f>
        <v>0</v>
      </c>
      <c r="L130" s="320"/>
      <c r="M130" s="322"/>
      <c r="P130" s="323">
        <f>P131+P138+P142+P149+P153+P163</f>
        <v>504.4633</v>
      </c>
      <c r="R130" s="323">
        <f>R131+R138+R142+R149+R153+R163</f>
        <v>9.7516049999999996</v>
      </c>
      <c r="T130" s="323">
        <f>T131+T138+T142+T149+T153+T163</f>
        <v>18.445999999999998</v>
      </c>
      <c r="U130" s="349"/>
      <c r="AR130" s="321" t="s">
        <v>30</v>
      </c>
      <c r="AT130" s="324" t="s">
        <v>268</v>
      </c>
      <c r="AU130" s="324" t="s">
        <v>1211</v>
      </c>
      <c r="AY130" s="321" t="s">
        <v>1212</v>
      </c>
      <c r="BK130" s="325">
        <f>BK131+BK138+BK142+BK149+BK153+BK163</f>
        <v>0</v>
      </c>
    </row>
    <row r="131" spans="2:65" s="319" customFormat="1" ht="22.9" customHeight="1" x14ac:dyDescent="0.35">
      <c r="B131" s="320"/>
      <c r="D131" s="321" t="s">
        <v>268</v>
      </c>
      <c r="E131" s="418" t="s">
        <v>30</v>
      </c>
      <c r="F131" s="418" t="s">
        <v>31</v>
      </c>
      <c r="J131" s="443">
        <f>BK131</f>
        <v>0</v>
      </c>
      <c r="L131" s="320"/>
      <c r="M131" s="322"/>
      <c r="P131" s="323">
        <f>SUM(P132:P137)</f>
        <v>7.0830000000000002</v>
      </c>
      <c r="R131" s="323">
        <f>SUM(R132:R137)</f>
        <v>0</v>
      </c>
      <c r="T131" s="323">
        <f>SUM(T132:T137)</f>
        <v>0</v>
      </c>
      <c r="U131" s="349"/>
      <c r="AR131" s="321" t="s">
        <v>30</v>
      </c>
      <c r="AT131" s="324" t="s">
        <v>268</v>
      </c>
      <c r="AU131" s="324" t="s">
        <v>30</v>
      </c>
      <c r="AY131" s="321" t="s">
        <v>1212</v>
      </c>
      <c r="BK131" s="325">
        <f>SUM(BK132:BK137)</f>
        <v>0</v>
      </c>
    </row>
    <row r="132" spans="2:65" s="277" customFormat="1" ht="33" customHeight="1" x14ac:dyDescent="0.35">
      <c r="B132" s="326"/>
      <c r="C132" s="419" t="s">
        <v>1458</v>
      </c>
      <c r="D132" s="419" t="s">
        <v>270</v>
      </c>
      <c r="E132" s="420" t="s">
        <v>271</v>
      </c>
      <c r="F132" s="421" t="s">
        <v>623</v>
      </c>
      <c r="G132" s="422" t="s">
        <v>106</v>
      </c>
      <c r="H132" s="423">
        <v>1</v>
      </c>
      <c r="I132" s="327"/>
      <c r="J132" s="444">
        <f>ROUND(I132*H132,2)</f>
        <v>0</v>
      </c>
      <c r="K132" s="350"/>
      <c r="L132" s="278"/>
      <c r="M132" s="328" t="s">
        <v>414</v>
      </c>
      <c r="N132" s="329" t="s">
        <v>1213</v>
      </c>
      <c r="O132" s="330">
        <v>4.4930000000000003</v>
      </c>
      <c r="P132" s="330">
        <f>O132*H132</f>
        <v>4.4930000000000003</v>
      </c>
      <c r="Q132" s="330">
        <v>0</v>
      </c>
      <c r="R132" s="330">
        <f>Q132*H132</f>
        <v>0</v>
      </c>
      <c r="S132" s="330">
        <v>0</v>
      </c>
      <c r="T132" s="330">
        <f>S132*H132</f>
        <v>0</v>
      </c>
      <c r="U132" s="351" t="s">
        <v>414</v>
      </c>
      <c r="AR132" s="331" t="s">
        <v>36</v>
      </c>
      <c r="AT132" s="331" t="s">
        <v>270</v>
      </c>
      <c r="AU132" s="331" t="s">
        <v>32</v>
      </c>
      <c r="AY132" s="270" t="s">
        <v>1212</v>
      </c>
      <c r="BE132" s="332">
        <f>IF(N132="základní",J132,0)</f>
        <v>0</v>
      </c>
      <c r="BF132" s="332">
        <f>IF(N132="snížená",J132,0)</f>
        <v>0</v>
      </c>
      <c r="BG132" s="332">
        <f>IF(N132="zákl. přenesená",J132,0)</f>
        <v>0</v>
      </c>
      <c r="BH132" s="332">
        <f>IF(N132="sníž. přenesená",J132,0)</f>
        <v>0</v>
      </c>
      <c r="BI132" s="332">
        <f>IF(N132="nulová",J132,0)</f>
        <v>0</v>
      </c>
      <c r="BJ132" s="270" t="s">
        <v>30</v>
      </c>
      <c r="BK132" s="332">
        <f>ROUND(I132*H132,2)</f>
        <v>0</v>
      </c>
      <c r="BL132" s="270" t="s">
        <v>36</v>
      </c>
      <c r="BM132" s="331" t="s">
        <v>1601</v>
      </c>
    </row>
    <row r="133" spans="2:65" s="277" customFormat="1" ht="27" x14ac:dyDescent="0.35">
      <c r="B133" s="278"/>
      <c r="D133" s="424" t="s">
        <v>1217</v>
      </c>
      <c r="F133" s="425" t="s">
        <v>272</v>
      </c>
      <c r="I133" s="415"/>
      <c r="L133" s="278"/>
      <c r="M133" s="333"/>
      <c r="U133" s="334"/>
      <c r="AT133" s="270" t="s">
        <v>1217</v>
      </c>
      <c r="AU133" s="270" t="s">
        <v>32</v>
      </c>
    </row>
    <row r="134" spans="2:65" s="277" customFormat="1" ht="12.75" x14ac:dyDescent="0.35">
      <c r="B134" s="278"/>
      <c r="D134" s="426" t="s">
        <v>1454</v>
      </c>
      <c r="F134" s="427" t="s">
        <v>1455</v>
      </c>
      <c r="I134" s="415"/>
      <c r="L134" s="278"/>
      <c r="M134" s="333"/>
      <c r="U134" s="334"/>
      <c r="AT134" s="270" t="s">
        <v>1454</v>
      </c>
      <c r="AU134" s="270" t="s">
        <v>32</v>
      </c>
    </row>
    <row r="135" spans="2:65" s="277" customFormat="1" ht="33" customHeight="1" x14ac:dyDescent="0.35">
      <c r="B135" s="326"/>
      <c r="C135" s="419" t="s">
        <v>1460</v>
      </c>
      <c r="D135" s="419" t="s">
        <v>270</v>
      </c>
      <c r="E135" s="420" t="s">
        <v>273</v>
      </c>
      <c r="F135" s="421" t="s">
        <v>624</v>
      </c>
      <c r="G135" s="422" t="s">
        <v>106</v>
      </c>
      <c r="H135" s="423">
        <v>1</v>
      </c>
      <c r="I135" s="327"/>
      <c r="J135" s="444">
        <f>ROUND(I135*H135,2)</f>
        <v>0</v>
      </c>
      <c r="K135" s="350"/>
      <c r="L135" s="278"/>
      <c r="M135" s="328" t="s">
        <v>414</v>
      </c>
      <c r="N135" s="329" t="s">
        <v>1213</v>
      </c>
      <c r="O135" s="330">
        <v>2.59</v>
      </c>
      <c r="P135" s="330">
        <f>O135*H135</f>
        <v>2.59</v>
      </c>
      <c r="Q135" s="330">
        <v>0</v>
      </c>
      <c r="R135" s="330">
        <f>Q135*H135</f>
        <v>0</v>
      </c>
      <c r="S135" s="330">
        <v>0</v>
      </c>
      <c r="T135" s="330">
        <f>S135*H135</f>
        <v>0</v>
      </c>
      <c r="U135" s="351" t="s">
        <v>414</v>
      </c>
      <c r="AR135" s="331" t="s">
        <v>36</v>
      </c>
      <c r="AT135" s="331" t="s">
        <v>270</v>
      </c>
      <c r="AU135" s="331" t="s">
        <v>32</v>
      </c>
      <c r="AY135" s="270" t="s">
        <v>1212</v>
      </c>
      <c r="BE135" s="332">
        <f>IF(N135="základní",J135,0)</f>
        <v>0</v>
      </c>
      <c r="BF135" s="332">
        <f>IF(N135="snížená",J135,0)</f>
        <v>0</v>
      </c>
      <c r="BG135" s="332">
        <f>IF(N135="zákl. přenesená",J135,0)</f>
        <v>0</v>
      </c>
      <c r="BH135" s="332">
        <f>IF(N135="sníž. přenesená",J135,0)</f>
        <v>0</v>
      </c>
      <c r="BI135" s="332">
        <f>IF(N135="nulová",J135,0)</f>
        <v>0</v>
      </c>
      <c r="BJ135" s="270" t="s">
        <v>30</v>
      </c>
      <c r="BK135" s="332">
        <f>ROUND(I135*H135,2)</f>
        <v>0</v>
      </c>
      <c r="BL135" s="270" t="s">
        <v>36</v>
      </c>
      <c r="BM135" s="331" t="s">
        <v>1602</v>
      </c>
    </row>
    <row r="136" spans="2:65" s="277" customFormat="1" ht="27" x14ac:dyDescent="0.35">
      <c r="B136" s="278"/>
      <c r="D136" s="424" t="s">
        <v>1217</v>
      </c>
      <c r="F136" s="425" t="s">
        <v>274</v>
      </c>
      <c r="I136" s="415"/>
      <c r="L136" s="278"/>
      <c r="M136" s="333"/>
      <c r="U136" s="334"/>
      <c r="AT136" s="270" t="s">
        <v>1217</v>
      </c>
      <c r="AU136" s="270" t="s">
        <v>32</v>
      </c>
    </row>
    <row r="137" spans="2:65" s="277" customFormat="1" ht="12.75" x14ac:dyDescent="0.35">
      <c r="B137" s="278"/>
      <c r="D137" s="426" t="s">
        <v>1454</v>
      </c>
      <c r="F137" s="427" t="s">
        <v>1457</v>
      </c>
      <c r="I137" s="415"/>
      <c r="L137" s="278"/>
      <c r="M137" s="333"/>
      <c r="U137" s="334"/>
      <c r="AT137" s="270" t="s">
        <v>1454</v>
      </c>
      <c r="AU137" s="270" t="s">
        <v>32</v>
      </c>
    </row>
    <row r="138" spans="2:65" s="319" customFormat="1" ht="22.9" customHeight="1" x14ac:dyDescent="0.35">
      <c r="B138" s="320"/>
      <c r="D138" s="321" t="s">
        <v>268</v>
      </c>
      <c r="E138" s="418" t="s">
        <v>34</v>
      </c>
      <c r="F138" s="418" t="s">
        <v>35</v>
      </c>
      <c r="I138" s="416"/>
      <c r="J138" s="443">
        <f>BK138</f>
        <v>0</v>
      </c>
      <c r="L138" s="320"/>
      <c r="M138" s="322"/>
      <c r="P138" s="323">
        <f>SUM(P139:P141)</f>
        <v>25.672499999999999</v>
      </c>
      <c r="R138" s="323">
        <f>SUM(R139:R141)</f>
        <v>5.7071249999999996</v>
      </c>
      <c r="T138" s="323">
        <f>SUM(T139:T141)</f>
        <v>0</v>
      </c>
      <c r="U138" s="349"/>
      <c r="AR138" s="321" t="s">
        <v>30</v>
      </c>
      <c r="AT138" s="324" t="s">
        <v>268</v>
      </c>
      <c r="AU138" s="324" t="s">
        <v>30</v>
      </c>
      <c r="AY138" s="321" t="s">
        <v>1212</v>
      </c>
      <c r="BK138" s="325">
        <f>SUM(BK139:BK141)</f>
        <v>0</v>
      </c>
    </row>
    <row r="139" spans="2:65" s="277" customFormat="1" ht="24.2" customHeight="1" x14ac:dyDescent="0.35">
      <c r="B139" s="326"/>
      <c r="C139" s="419" t="s">
        <v>34</v>
      </c>
      <c r="D139" s="419" t="s">
        <v>270</v>
      </c>
      <c r="E139" s="420" t="s">
        <v>275</v>
      </c>
      <c r="F139" s="421" t="s">
        <v>625</v>
      </c>
      <c r="G139" s="422" t="s">
        <v>132</v>
      </c>
      <c r="H139" s="423">
        <v>22.5</v>
      </c>
      <c r="I139" s="327"/>
      <c r="J139" s="444">
        <f>ROUND(I139*H139,2)</f>
        <v>0</v>
      </c>
      <c r="K139" s="350"/>
      <c r="L139" s="278"/>
      <c r="M139" s="328" t="s">
        <v>414</v>
      </c>
      <c r="N139" s="329" t="s">
        <v>1213</v>
      </c>
      <c r="O139" s="330">
        <v>1.141</v>
      </c>
      <c r="P139" s="330">
        <f>O139*H139</f>
        <v>25.672499999999999</v>
      </c>
      <c r="Q139" s="330">
        <v>0.25364999999999999</v>
      </c>
      <c r="R139" s="330">
        <f>Q139*H139</f>
        <v>5.7071249999999996</v>
      </c>
      <c r="S139" s="330">
        <v>0</v>
      </c>
      <c r="T139" s="330">
        <f>S139*H139</f>
        <v>0</v>
      </c>
      <c r="U139" s="351" t="s">
        <v>414</v>
      </c>
      <c r="AR139" s="331" t="s">
        <v>36</v>
      </c>
      <c r="AT139" s="331" t="s">
        <v>270</v>
      </c>
      <c r="AU139" s="331" t="s">
        <v>32</v>
      </c>
      <c r="AY139" s="270" t="s">
        <v>1212</v>
      </c>
      <c r="BE139" s="332">
        <f>IF(N139="základní",J139,0)</f>
        <v>0</v>
      </c>
      <c r="BF139" s="332">
        <f>IF(N139="snížená",J139,0)</f>
        <v>0</v>
      </c>
      <c r="BG139" s="332">
        <f>IF(N139="zákl. přenesená",J139,0)</f>
        <v>0</v>
      </c>
      <c r="BH139" s="332">
        <f>IF(N139="sníž. přenesená",J139,0)</f>
        <v>0</v>
      </c>
      <c r="BI139" s="332">
        <f>IF(N139="nulová",J139,0)</f>
        <v>0</v>
      </c>
      <c r="BJ139" s="270" t="s">
        <v>30</v>
      </c>
      <c r="BK139" s="332">
        <f>ROUND(I139*H139,2)</f>
        <v>0</v>
      </c>
      <c r="BL139" s="270" t="s">
        <v>36</v>
      </c>
      <c r="BM139" s="331" t="s">
        <v>1603</v>
      </c>
    </row>
    <row r="140" spans="2:65" s="277" customFormat="1" ht="18" x14ac:dyDescent="0.35">
      <c r="B140" s="278"/>
      <c r="D140" s="424" t="s">
        <v>1217</v>
      </c>
      <c r="F140" s="425" t="s">
        <v>276</v>
      </c>
      <c r="I140" s="415"/>
      <c r="L140" s="278"/>
      <c r="M140" s="333"/>
      <c r="U140" s="334"/>
      <c r="AT140" s="270" t="s">
        <v>1217</v>
      </c>
      <c r="AU140" s="270" t="s">
        <v>32</v>
      </c>
    </row>
    <row r="141" spans="2:65" s="277" customFormat="1" ht="12.75" x14ac:dyDescent="0.35">
      <c r="B141" s="278"/>
      <c r="D141" s="426" t="s">
        <v>1454</v>
      </c>
      <c r="F141" s="427" t="s">
        <v>1459</v>
      </c>
      <c r="I141" s="415"/>
      <c r="L141" s="278"/>
      <c r="M141" s="333"/>
      <c r="U141" s="334"/>
      <c r="AT141" s="270" t="s">
        <v>1454</v>
      </c>
      <c r="AU141" s="270" t="s">
        <v>32</v>
      </c>
    </row>
    <row r="142" spans="2:65" s="319" customFormat="1" ht="22.9" customHeight="1" x14ac:dyDescent="0.35">
      <c r="B142" s="320"/>
      <c r="D142" s="321" t="s">
        <v>268</v>
      </c>
      <c r="E142" s="418" t="s">
        <v>39</v>
      </c>
      <c r="F142" s="418" t="s">
        <v>277</v>
      </c>
      <c r="I142" s="416"/>
      <c r="J142" s="443">
        <f>BK142</f>
        <v>0</v>
      </c>
      <c r="L142" s="320"/>
      <c r="M142" s="322"/>
      <c r="P142" s="323">
        <f>SUM(P143:P148)</f>
        <v>80.687999999999988</v>
      </c>
      <c r="R142" s="323">
        <f>SUM(R143:R148)</f>
        <v>4.0444800000000001</v>
      </c>
      <c r="T142" s="323">
        <f>SUM(T143:T148)</f>
        <v>0</v>
      </c>
      <c r="U142" s="349"/>
      <c r="AR142" s="321" t="s">
        <v>30</v>
      </c>
      <c r="AT142" s="324" t="s">
        <v>268</v>
      </c>
      <c r="AU142" s="324" t="s">
        <v>30</v>
      </c>
      <c r="AY142" s="321" t="s">
        <v>1212</v>
      </c>
      <c r="BK142" s="325">
        <f>SUM(BK143:BK148)</f>
        <v>0</v>
      </c>
    </row>
    <row r="143" spans="2:65" s="277" customFormat="1" ht="21.75" customHeight="1" x14ac:dyDescent="0.35">
      <c r="B143" s="326"/>
      <c r="C143" s="419" t="s">
        <v>36</v>
      </c>
      <c r="D143" s="419" t="s">
        <v>270</v>
      </c>
      <c r="E143" s="420" t="s">
        <v>278</v>
      </c>
      <c r="F143" s="421" t="s">
        <v>626</v>
      </c>
      <c r="G143" s="422" t="s">
        <v>132</v>
      </c>
      <c r="H143" s="423">
        <v>57</v>
      </c>
      <c r="I143" s="327"/>
      <c r="J143" s="444">
        <f>ROUND(I143*H143,2)</f>
        <v>0</v>
      </c>
      <c r="K143" s="350"/>
      <c r="L143" s="278"/>
      <c r="M143" s="328" t="s">
        <v>414</v>
      </c>
      <c r="N143" s="329" t="s">
        <v>1213</v>
      </c>
      <c r="O143" s="330">
        <v>0.624</v>
      </c>
      <c r="P143" s="330">
        <f>O143*H143</f>
        <v>35.567999999999998</v>
      </c>
      <c r="Q143" s="330">
        <v>0.04</v>
      </c>
      <c r="R143" s="330">
        <f>Q143*H143</f>
        <v>2.2800000000000002</v>
      </c>
      <c r="S143" s="330">
        <v>0</v>
      </c>
      <c r="T143" s="330">
        <f>S143*H143</f>
        <v>0</v>
      </c>
      <c r="U143" s="351" t="s">
        <v>414</v>
      </c>
      <c r="AR143" s="331" t="s">
        <v>36</v>
      </c>
      <c r="AT143" s="331" t="s">
        <v>270</v>
      </c>
      <c r="AU143" s="331" t="s">
        <v>32</v>
      </c>
      <c r="AY143" s="270" t="s">
        <v>1212</v>
      </c>
      <c r="BE143" s="332">
        <f>IF(N143="základní",J143,0)</f>
        <v>0</v>
      </c>
      <c r="BF143" s="332">
        <f>IF(N143="snížená",J143,0)</f>
        <v>0</v>
      </c>
      <c r="BG143" s="332">
        <f>IF(N143="zákl. přenesená",J143,0)</f>
        <v>0</v>
      </c>
      <c r="BH143" s="332">
        <f>IF(N143="sníž. přenesená",J143,0)</f>
        <v>0</v>
      </c>
      <c r="BI143" s="332">
        <f>IF(N143="nulová",J143,0)</f>
        <v>0</v>
      </c>
      <c r="BJ143" s="270" t="s">
        <v>30</v>
      </c>
      <c r="BK143" s="332">
        <f>ROUND(I143*H143,2)</f>
        <v>0</v>
      </c>
      <c r="BL143" s="270" t="s">
        <v>36</v>
      </c>
      <c r="BM143" s="331" t="s">
        <v>1604</v>
      </c>
    </row>
    <row r="144" spans="2:65" s="277" customFormat="1" ht="12.75" x14ac:dyDescent="0.35">
      <c r="B144" s="278"/>
      <c r="D144" s="424" t="s">
        <v>1217</v>
      </c>
      <c r="F144" s="425" t="s">
        <v>279</v>
      </c>
      <c r="I144" s="415"/>
      <c r="L144" s="278"/>
      <c r="M144" s="333"/>
      <c r="U144" s="334"/>
      <c r="AT144" s="270" t="s">
        <v>1217</v>
      </c>
      <c r="AU144" s="270" t="s">
        <v>32</v>
      </c>
    </row>
    <row r="145" spans="2:65" s="277" customFormat="1" ht="12.75" x14ac:dyDescent="0.35">
      <c r="B145" s="278"/>
      <c r="D145" s="426" t="s">
        <v>1454</v>
      </c>
      <c r="F145" s="427" t="s">
        <v>1461</v>
      </c>
      <c r="I145" s="415"/>
      <c r="L145" s="278"/>
      <c r="M145" s="333"/>
      <c r="U145" s="334"/>
      <c r="AT145" s="270" t="s">
        <v>1454</v>
      </c>
      <c r="AU145" s="270" t="s">
        <v>32</v>
      </c>
    </row>
    <row r="146" spans="2:65" s="277" customFormat="1" ht="24.2" customHeight="1" x14ac:dyDescent="0.35">
      <c r="B146" s="326"/>
      <c r="C146" s="419" t="s">
        <v>38</v>
      </c>
      <c r="D146" s="419" t="s">
        <v>270</v>
      </c>
      <c r="E146" s="420" t="s">
        <v>280</v>
      </c>
      <c r="F146" s="421" t="s">
        <v>627</v>
      </c>
      <c r="G146" s="422" t="s">
        <v>132</v>
      </c>
      <c r="H146" s="423">
        <v>96</v>
      </c>
      <c r="I146" s="327"/>
      <c r="J146" s="444">
        <f>ROUND(I146*H146,2)</f>
        <v>0</v>
      </c>
      <c r="K146" s="350"/>
      <c r="L146" s="278"/>
      <c r="M146" s="328" t="s">
        <v>414</v>
      </c>
      <c r="N146" s="329" t="s">
        <v>1213</v>
      </c>
      <c r="O146" s="330">
        <v>0.47</v>
      </c>
      <c r="P146" s="330">
        <f>O146*H146</f>
        <v>45.12</v>
      </c>
      <c r="Q146" s="330">
        <v>1.8380000000000001E-2</v>
      </c>
      <c r="R146" s="330">
        <f>Q146*H146</f>
        <v>1.76448</v>
      </c>
      <c r="S146" s="330">
        <v>0</v>
      </c>
      <c r="T146" s="330">
        <f>S146*H146</f>
        <v>0</v>
      </c>
      <c r="U146" s="351" t="s">
        <v>414</v>
      </c>
      <c r="AR146" s="331" t="s">
        <v>36</v>
      </c>
      <c r="AT146" s="331" t="s">
        <v>270</v>
      </c>
      <c r="AU146" s="331" t="s">
        <v>32</v>
      </c>
      <c r="AY146" s="270" t="s">
        <v>1212</v>
      </c>
      <c r="BE146" s="332">
        <f>IF(N146="základní",J146,0)</f>
        <v>0</v>
      </c>
      <c r="BF146" s="332">
        <f>IF(N146="snížená",J146,0)</f>
        <v>0</v>
      </c>
      <c r="BG146" s="332">
        <f>IF(N146="zákl. přenesená",J146,0)</f>
        <v>0</v>
      </c>
      <c r="BH146" s="332">
        <f>IF(N146="sníž. přenesená",J146,0)</f>
        <v>0</v>
      </c>
      <c r="BI146" s="332">
        <f>IF(N146="nulová",J146,0)</f>
        <v>0</v>
      </c>
      <c r="BJ146" s="270" t="s">
        <v>30</v>
      </c>
      <c r="BK146" s="332">
        <f>ROUND(I146*H146,2)</f>
        <v>0</v>
      </c>
      <c r="BL146" s="270" t="s">
        <v>36</v>
      </c>
      <c r="BM146" s="331" t="s">
        <v>1605</v>
      </c>
    </row>
    <row r="147" spans="2:65" s="277" customFormat="1" ht="27" x14ac:dyDescent="0.35">
      <c r="B147" s="278"/>
      <c r="D147" s="424" t="s">
        <v>1217</v>
      </c>
      <c r="F147" s="425" t="s">
        <v>281</v>
      </c>
      <c r="I147" s="415"/>
      <c r="L147" s="278"/>
      <c r="M147" s="333"/>
      <c r="U147" s="334"/>
      <c r="AT147" s="270" t="s">
        <v>1217</v>
      </c>
      <c r="AU147" s="270" t="s">
        <v>32</v>
      </c>
    </row>
    <row r="148" spans="2:65" s="277" customFormat="1" ht="12.75" x14ac:dyDescent="0.35">
      <c r="B148" s="278"/>
      <c r="D148" s="426" t="s">
        <v>1454</v>
      </c>
      <c r="F148" s="427" t="s">
        <v>1463</v>
      </c>
      <c r="I148" s="415"/>
      <c r="L148" s="278"/>
      <c r="M148" s="333"/>
      <c r="U148" s="334"/>
      <c r="AT148" s="270" t="s">
        <v>1454</v>
      </c>
      <c r="AU148" s="270" t="s">
        <v>32</v>
      </c>
    </row>
    <row r="149" spans="2:65" s="319" customFormat="1" ht="22.9" customHeight="1" x14ac:dyDescent="0.35">
      <c r="B149" s="320"/>
      <c r="D149" s="321" t="s">
        <v>268</v>
      </c>
      <c r="E149" s="418" t="s">
        <v>282</v>
      </c>
      <c r="F149" s="418" t="s">
        <v>283</v>
      </c>
      <c r="I149" s="416"/>
      <c r="J149" s="443">
        <f>BK149</f>
        <v>0</v>
      </c>
      <c r="L149" s="320"/>
      <c r="M149" s="322"/>
      <c r="P149" s="323">
        <f>SUM(P150:P152)</f>
        <v>13.42</v>
      </c>
      <c r="R149" s="323">
        <f>SUM(R150:R152)</f>
        <v>0</v>
      </c>
      <c r="T149" s="323">
        <f>SUM(T150:T152)</f>
        <v>0</v>
      </c>
      <c r="U149" s="349"/>
      <c r="AR149" s="321" t="s">
        <v>30</v>
      </c>
      <c r="AT149" s="324" t="s">
        <v>268</v>
      </c>
      <c r="AU149" s="324" t="s">
        <v>30</v>
      </c>
      <c r="AY149" s="321" t="s">
        <v>1212</v>
      </c>
      <c r="BK149" s="325">
        <f>SUM(BK150:BK152)</f>
        <v>0</v>
      </c>
    </row>
    <row r="150" spans="2:65" s="277" customFormat="1" ht="16.5" customHeight="1" x14ac:dyDescent="0.35">
      <c r="B150" s="326"/>
      <c r="C150" s="419" t="s">
        <v>39</v>
      </c>
      <c r="D150" s="419" t="s">
        <v>270</v>
      </c>
      <c r="E150" s="420" t="s">
        <v>284</v>
      </c>
      <c r="F150" s="421" t="s">
        <v>628</v>
      </c>
      <c r="G150" s="422" t="s">
        <v>144</v>
      </c>
      <c r="H150" s="423">
        <v>305</v>
      </c>
      <c r="I150" s="327"/>
      <c r="J150" s="444">
        <f>ROUND(I150*H150,2)</f>
        <v>0</v>
      </c>
      <c r="K150" s="350"/>
      <c r="L150" s="278"/>
      <c r="M150" s="328" t="s">
        <v>414</v>
      </c>
      <c r="N150" s="329" t="s">
        <v>1213</v>
      </c>
      <c r="O150" s="330">
        <v>4.3999999999999997E-2</v>
      </c>
      <c r="P150" s="330">
        <f>O150*H150</f>
        <v>13.42</v>
      </c>
      <c r="Q150" s="330">
        <v>0</v>
      </c>
      <c r="R150" s="330">
        <f>Q150*H150</f>
        <v>0</v>
      </c>
      <c r="S150" s="330">
        <v>0</v>
      </c>
      <c r="T150" s="330">
        <f>S150*H150</f>
        <v>0</v>
      </c>
      <c r="U150" s="351" t="s">
        <v>414</v>
      </c>
      <c r="AR150" s="331" t="s">
        <v>36</v>
      </c>
      <c r="AT150" s="331" t="s">
        <v>270</v>
      </c>
      <c r="AU150" s="331" t="s">
        <v>32</v>
      </c>
      <c r="AY150" s="270" t="s">
        <v>1212</v>
      </c>
      <c r="BE150" s="332">
        <f>IF(N150="základní",J150,0)</f>
        <v>0</v>
      </c>
      <c r="BF150" s="332">
        <f>IF(N150="snížená",J150,0)</f>
        <v>0</v>
      </c>
      <c r="BG150" s="332">
        <f>IF(N150="zákl. přenesená",J150,0)</f>
        <v>0</v>
      </c>
      <c r="BH150" s="332">
        <f>IF(N150="sníž. přenesená",J150,0)</f>
        <v>0</v>
      </c>
      <c r="BI150" s="332">
        <f>IF(N150="nulová",J150,0)</f>
        <v>0</v>
      </c>
      <c r="BJ150" s="270" t="s">
        <v>30</v>
      </c>
      <c r="BK150" s="332">
        <f>ROUND(I150*H150,2)</f>
        <v>0</v>
      </c>
      <c r="BL150" s="270" t="s">
        <v>36</v>
      </c>
      <c r="BM150" s="331" t="s">
        <v>1606</v>
      </c>
    </row>
    <row r="151" spans="2:65" s="277" customFormat="1" ht="12.75" x14ac:dyDescent="0.35">
      <c r="B151" s="278"/>
      <c r="D151" s="424" t="s">
        <v>1217</v>
      </c>
      <c r="F151" s="425" t="s">
        <v>285</v>
      </c>
      <c r="I151" s="415"/>
      <c r="L151" s="278"/>
      <c r="M151" s="333"/>
      <c r="U151" s="334"/>
      <c r="AT151" s="270" t="s">
        <v>1217</v>
      </c>
      <c r="AU151" s="270" t="s">
        <v>32</v>
      </c>
    </row>
    <row r="152" spans="2:65" s="277" customFormat="1" ht="12.75" x14ac:dyDescent="0.35">
      <c r="B152" s="278"/>
      <c r="D152" s="426" t="s">
        <v>1454</v>
      </c>
      <c r="F152" s="427" t="s">
        <v>1465</v>
      </c>
      <c r="I152" s="415"/>
      <c r="L152" s="278"/>
      <c r="M152" s="333"/>
      <c r="U152" s="334"/>
      <c r="AT152" s="270" t="s">
        <v>1454</v>
      </c>
      <c r="AU152" s="270" t="s">
        <v>32</v>
      </c>
    </row>
    <row r="153" spans="2:65" s="319" customFormat="1" ht="22.9" customHeight="1" x14ac:dyDescent="0.35">
      <c r="B153" s="320"/>
      <c r="D153" s="321" t="s">
        <v>268</v>
      </c>
      <c r="E153" s="418" t="s">
        <v>41</v>
      </c>
      <c r="F153" s="418" t="s">
        <v>286</v>
      </c>
      <c r="I153" s="416"/>
      <c r="J153" s="443">
        <f>BK153</f>
        <v>0</v>
      </c>
      <c r="L153" s="320"/>
      <c r="M153" s="322"/>
      <c r="P153" s="323">
        <f>SUM(P154:P162)</f>
        <v>244.399</v>
      </c>
      <c r="R153" s="323">
        <f>SUM(R154:R162)</f>
        <v>0</v>
      </c>
      <c r="T153" s="323">
        <f>SUM(T154:T162)</f>
        <v>18.445999999999998</v>
      </c>
      <c r="U153" s="349"/>
      <c r="AR153" s="321" t="s">
        <v>30</v>
      </c>
      <c r="AT153" s="324" t="s">
        <v>268</v>
      </c>
      <c r="AU153" s="324" t="s">
        <v>30</v>
      </c>
      <c r="AY153" s="321" t="s">
        <v>1212</v>
      </c>
      <c r="BK153" s="325">
        <f>SUM(BK154:BK162)</f>
        <v>0</v>
      </c>
    </row>
    <row r="154" spans="2:65" s="277" customFormat="1" ht="24.2" customHeight="1" x14ac:dyDescent="0.35">
      <c r="B154" s="326"/>
      <c r="C154" s="419" t="s">
        <v>1214</v>
      </c>
      <c r="D154" s="419" t="s">
        <v>270</v>
      </c>
      <c r="E154" s="420" t="s">
        <v>287</v>
      </c>
      <c r="F154" s="421" t="s">
        <v>629</v>
      </c>
      <c r="G154" s="422" t="s">
        <v>80</v>
      </c>
      <c r="H154" s="423">
        <v>10</v>
      </c>
      <c r="I154" s="327"/>
      <c r="J154" s="444">
        <f>ROUND(I154*H154,2)</f>
        <v>0</v>
      </c>
      <c r="K154" s="350"/>
      <c r="L154" s="278"/>
      <c r="M154" s="328" t="s">
        <v>414</v>
      </c>
      <c r="N154" s="329" t="s">
        <v>1213</v>
      </c>
      <c r="O154" s="330">
        <v>1.6359999999999999</v>
      </c>
      <c r="P154" s="330">
        <f>O154*H154</f>
        <v>16.36</v>
      </c>
      <c r="Q154" s="330">
        <v>0</v>
      </c>
      <c r="R154" s="330">
        <f>Q154*H154</f>
        <v>0</v>
      </c>
      <c r="S154" s="330">
        <v>5.8999999999999997E-2</v>
      </c>
      <c r="T154" s="330">
        <f>S154*H154</f>
        <v>0.59</v>
      </c>
      <c r="U154" s="351" t="s">
        <v>414</v>
      </c>
      <c r="AR154" s="331" t="s">
        <v>36</v>
      </c>
      <c r="AT154" s="331" t="s">
        <v>270</v>
      </c>
      <c r="AU154" s="331" t="s">
        <v>32</v>
      </c>
      <c r="AY154" s="270" t="s">
        <v>1212</v>
      </c>
      <c r="BE154" s="332">
        <f>IF(N154="základní",J154,0)</f>
        <v>0</v>
      </c>
      <c r="BF154" s="332">
        <f>IF(N154="snížená",J154,0)</f>
        <v>0</v>
      </c>
      <c r="BG154" s="332">
        <f>IF(N154="zákl. přenesená",J154,0)</f>
        <v>0</v>
      </c>
      <c r="BH154" s="332">
        <f>IF(N154="sníž. přenesená",J154,0)</f>
        <v>0</v>
      </c>
      <c r="BI154" s="332">
        <f>IF(N154="nulová",J154,0)</f>
        <v>0</v>
      </c>
      <c r="BJ154" s="270" t="s">
        <v>30</v>
      </c>
      <c r="BK154" s="332">
        <f>ROUND(I154*H154,2)</f>
        <v>0</v>
      </c>
      <c r="BL154" s="270" t="s">
        <v>36</v>
      </c>
      <c r="BM154" s="331" t="s">
        <v>1607</v>
      </c>
    </row>
    <row r="155" spans="2:65" s="277" customFormat="1" ht="18" x14ac:dyDescent="0.35">
      <c r="B155" s="278"/>
      <c r="D155" s="424" t="s">
        <v>1217</v>
      </c>
      <c r="F155" s="425" t="s">
        <v>288</v>
      </c>
      <c r="I155" s="415"/>
      <c r="L155" s="278"/>
      <c r="M155" s="333"/>
      <c r="U155" s="334"/>
      <c r="AT155" s="270" t="s">
        <v>1217</v>
      </c>
      <c r="AU155" s="270" t="s">
        <v>32</v>
      </c>
    </row>
    <row r="156" spans="2:65" s="277" customFormat="1" ht="12.75" x14ac:dyDescent="0.35">
      <c r="B156" s="278"/>
      <c r="D156" s="426" t="s">
        <v>1454</v>
      </c>
      <c r="F156" s="427" t="s">
        <v>1466</v>
      </c>
      <c r="I156" s="415"/>
      <c r="L156" s="278"/>
      <c r="M156" s="333"/>
      <c r="U156" s="334"/>
      <c r="AT156" s="270" t="s">
        <v>1454</v>
      </c>
      <c r="AU156" s="270" t="s">
        <v>32</v>
      </c>
    </row>
    <row r="157" spans="2:65" s="277" customFormat="1" ht="24.2" customHeight="1" x14ac:dyDescent="0.35">
      <c r="B157" s="326"/>
      <c r="C157" s="419" t="s">
        <v>282</v>
      </c>
      <c r="D157" s="419" t="s">
        <v>270</v>
      </c>
      <c r="E157" s="420" t="s">
        <v>289</v>
      </c>
      <c r="F157" s="421" t="s">
        <v>630</v>
      </c>
      <c r="G157" s="422" t="s">
        <v>144</v>
      </c>
      <c r="H157" s="423">
        <v>317</v>
      </c>
      <c r="I157" s="327"/>
      <c r="J157" s="444">
        <f>ROUND(I157*H157,2)</f>
        <v>0</v>
      </c>
      <c r="K157" s="350"/>
      <c r="L157" s="278"/>
      <c r="M157" s="328" t="s">
        <v>414</v>
      </c>
      <c r="N157" s="329" t="s">
        <v>1213</v>
      </c>
      <c r="O157" s="330">
        <v>0.34200000000000003</v>
      </c>
      <c r="P157" s="330">
        <f>O157*H157</f>
        <v>108.414</v>
      </c>
      <c r="Q157" s="330">
        <v>0</v>
      </c>
      <c r="R157" s="330">
        <f>Q157*H157</f>
        <v>0</v>
      </c>
      <c r="S157" s="330">
        <v>1.7999999999999999E-2</v>
      </c>
      <c r="T157" s="330">
        <f>S157*H157</f>
        <v>5.7059999999999995</v>
      </c>
      <c r="U157" s="351" t="s">
        <v>414</v>
      </c>
      <c r="AR157" s="331" t="s">
        <v>36</v>
      </c>
      <c r="AT157" s="331" t="s">
        <v>270</v>
      </c>
      <c r="AU157" s="331" t="s">
        <v>32</v>
      </c>
      <c r="AY157" s="270" t="s">
        <v>1212</v>
      </c>
      <c r="BE157" s="332">
        <f>IF(N157="základní",J157,0)</f>
        <v>0</v>
      </c>
      <c r="BF157" s="332">
        <f>IF(N157="snížená",J157,0)</f>
        <v>0</v>
      </c>
      <c r="BG157" s="332">
        <f>IF(N157="zákl. přenesená",J157,0)</f>
        <v>0</v>
      </c>
      <c r="BH157" s="332">
        <f>IF(N157="sníž. přenesená",J157,0)</f>
        <v>0</v>
      </c>
      <c r="BI157" s="332">
        <f>IF(N157="nulová",J157,0)</f>
        <v>0</v>
      </c>
      <c r="BJ157" s="270" t="s">
        <v>30</v>
      </c>
      <c r="BK157" s="332">
        <f>ROUND(I157*H157,2)</f>
        <v>0</v>
      </c>
      <c r="BL157" s="270" t="s">
        <v>36</v>
      </c>
      <c r="BM157" s="331" t="s">
        <v>1608</v>
      </c>
    </row>
    <row r="158" spans="2:65" s="277" customFormat="1" ht="18" x14ac:dyDescent="0.35">
      <c r="B158" s="278"/>
      <c r="D158" s="424" t="s">
        <v>1217</v>
      </c>
      <c r="F158" s="425" t="s">
        <v>290</v>
      </c>
      <c r="I158" s="415"/>
      <c r="L158" s="278"/>
      <c r="M158" s="333"/>
      <c r="U158" s="334"/>
      <c r="AT158" s="270" t="s">
        <v>1217</v>
      </c>
      <c r="AU158" s="270" t="s">
        <v>32</v>
      </c>
    </row>
    <row r="159" spans="2:65" s="277" customFormat="1" ht="12.75" x14ac:dyDescent="0.35">
      <c r="B159" s="278"/>
      <c r="D159" s="426" t="s">
        <v>1454</v>
      </c>
      <c r="F159" s="427" t="s">
        <v>1467</v>
      </c>
      <c r="I159" s="415"/>
      <c r="L159" s="278"/>
      <c r="M159" s="333"/>
      <c r="U159" s="334"/>
      <c r="AT159" s="270" t="s">
        <v>1454</v>
      </c>
      <c r="AU159" s="270" t="s">
        <v>32</v>
      </c>
    </row>
    <row r="160" spans="2:65" s="277" customFormat="1" ht="33" customHeight="1" x14ac:dyDescent="0.35">
      <c r="B160" s="326"/>
      <c r="C160" s="419" t="s">
        <v>41</v>
      </c>
      <c r="D160" s="419" t="s">
        <v>270</v>
      </c>
      <c r="E160" s="420" t="s">
        <v>291</v>
      </c>
      <c r="F160" s="421" t="s">
        <v>631</v>
      </c>
      <c r="G160" s="422" t="s">
        <v>144</v>
      </c>
      <c r="H160" s="423">
        <v>75</v>
      </c>
      <c r="I160" s="327"/>
      <c r="J160" s="444">
        <f>ROUND(I160*H160,2)</f>
        <v>0</v>
      </c>
      <c r="K160" s="350"/>
      <c r="L160" s="278"/>
      <c r="M160" s="328" t="s">
        <v>414</v>
      </c>
      <c r="N160" s="329" t="s">
        <v>1213</v>
      </c>
      <c r="O160" s="330">
        <v>1.595</v>
      </c>
      <c r="P160" s="330">
        <f>O160*H160</f>
        <v>119.625</v>
      </c>
      <c r="Q160" s="330">
        <v>0</v>
      </c>
      <c r="R160" s="330">
        <f>Q160*H160</f>
        <v>0</v>
      </c>
      <c r="S160" s="330">
        <v>0.16200000000000001</v>
      </c>
      <c r="T160" s="330">
        <f>S160*H160</f>
        <v>12.15</v>
      </c>
      <c r="U160" s="351" t="s">
        <v>414</v>
      </c>
      <c r="AR160" s="331" t="s">
        <v>36</v>
      </c>
      <c r="AT160" s="331" t="s">
        <v>270</v>
      </c>
      <c r="AU160" s="331" t="s">
        <v>32</v>
      </c>
      <c r="AY160" s="270" t="s">
        <v>1212</v>
      </c>
      <c r="BE160" s="332">
        <f>IF(N160="základní",J160,0)</f>
        <v>0</v>
      </c>
      <c r="BF160" s="332">
        <f>IF(N160="snížená",J160,0)</f>
        <v>0</v>
      </c>
      <c r="BG160" s="332">
        <f>IF(N160="zákl. přenesená",J160,0)</f>
        <v>0</v>
      </c>
      <c r="BH160" s="332">
        <f>IF(N160="sníž. přenesená",J160,0)</f>
        <v>0</v>
      </c>
      <c r="BI160" s="332">
        <f>IF(N160="nulová",J160,0)</f>
        <v>0</v>
      </c>
      <c r="BJ160" s="270" t="s">
        <v>30</v>
      </c>
      <c r="BK160" s="332">
        <f>ROUND(I160*H160,2)</f>
        <v>0</v>
      </c>
      <c r="BL160" s="270" t="s">
        <v>36</v>
      </c>
      <c r="BM160" s="331" t="s">
        <v>1609</v>
      </c>
    </row>
    <row r="161" spans="2:65" s="277" customFormat="1" ht="27" x14ac:dyDescent="0.35">
      <c r="B161" s="278"/>
      <c r="D161" s="424" t="s">
        <v>1217</v>
      </c>
      <c r="F161" s="425" t="s">
        <v>292</v>
      </c>
      <c r="I161" s="415"/>
      <c r="L161" s="278"/>
      <c r="M161" s="333"/>
      <c r="U161" s="334"/>
      <c r="AT161" s="270" t="s">
        <v>1217</v>
      </c>
      <c r="AU161" s="270" t="s">
        <v>32</v>
      </c>
    </row>
    <row r="162" spans="2:65" s="277" customFormat="1" ht="12.75" x14ac:dyDescent="0.35">
      <c r="B162" s="278"/>
      <c r="D162" s="426" t="s">
        <v>1454</v>
      </c>
      <c r="F162" s="427" t="s">
        <v>1468</v>
      </c>
      <c r="I162" s="415"/>
      <c r="L162" s="278"/>
      <c r="M162" s="333"/>
      <c r="U162" s="334"/>
      <c r="AT162" s="270" t="s">
        <v>1454</v>
      </c>
      <c r="AU162" s="270" t="s">
        <v>32</v>
      </c>
    </row>
    <row r="163" spans="2:65" s="319" customFormat="1" ht="22.9" customHeight="1" x14ac:dyDescent="0.35">
      <c r="B163" s="320"/>
      <c r="D163" s="321" t="s">
        <v>268</v>
      </c>
      <c r="E163" s="418" t="s">
        <v>293</v>
      </c>
      <c r="F163" s="418" t="s">
        <v>294</v>
      </c>
      <c r="I163" s="416"/>
      <c r="J163" s="443">
        <f>BK163</f>
        <v>0</v>
      </c>
      <c r="L163" s="320"/>
      <c r="M163" s="322"/>
      <c r="P163" s="323">
        <f>SUM(P164:P180)</f>
        <v>133.20080000000002</v>
      </c>
      <c r="R163" s="323">
        <f>SUM(R164:R180)</f>
        <v>0</v>
      </c>
      <c r="T163" s="323">
        <f>SUM(T164:T180)</f>
        <v>0</v>
      </c>
      <c r="U163" s="349"/>
      <c r="AR163" s="321" t="s">
        <v>30</v>
      </c>
      <c r="AT163" s="324" t="s">
        <v>268</v>
      </c>
      <c r="AU163" s="324" t="s">
        <v>30</v>
      </c>
      <c r="AY163" s="321" t="s">
        <v>1212</v>
      </c>
      <c r="BK163" s="325">
        <f>SUM(BK164:BK180)</f>
        <v>0</v>
      </c>
    </row>
    <row r="164" spans="2:65" s="277" customFormat="1" ht="16.5" customHeight="1" x14ac:dyDescent="0.35">
      <c r="B164" s="326"/>
      <c r="C164" s="419" t="s">
        <v>244</v>
      </c>
      <c r="D164" s="419" t="s">
        <v>270</v>
      </c>
      <c r="E164" s="420" t="s">
        <v>295</v>
      </c>
      <c r="F164" s="421" t="s">
        <v>632</v>
      </c>
      <c r="G164" s="422" t="s">
        <v>126</v>
      </c>
      <c r="H164" s="423">
        <v>24.8</v>
      </c>
      <c r="I164" s="327"/>
      <c r="J164" s="444">
        <f>ROUND(I164*H164,2)</f>
        <v>0</v>
      </c>
      <c r="K164" s="350"/>
      <c r="L164" s="278"/>
      <c r="M164" s="328" t="s">
        <v>414</v>
      </c>
      <c r="N164" s="329" t="s">
        <v>1213</v>
      </c>
      <c r="O164" s="330">
        <v>0.13600000000000001</v>
      </c>
      <c r="P164" s="330">
        <f>O164*H164</f>
        <v>3.3728000000000002</v>
      </c>
      <c r="Q164" s="330">
        <v>0</v>
      </c>
      <c r="R164" s="330">
        <f>Q164*H164</f>
        <v>0</v>
      </c>
      <c r="S164" s="330">
        <v>0</v>
      </c>
      <c r="T164" s="330">
        <f>S164*H164</f>
        <v>0</v>
      </c>
      <c r="U164" s="351" t="s">
        <v>414</v>
      </c>
      <c r="AR164" s="331" t="s">
        <v>36</v>
      </c>
      <c r="AT164" s="331" t="s">
        <v>270</v>
      </c>
      <c r="AU164" s="331" t="s">
        <v>32</v>
      </c>
      <c r="AY164" s="270" t="s">
        <v>1212</v>
      </c>
      <c r="BE164" s="332">
        <f>IF(N164="základní",J164,0)</f>
        <v>0</v>
      </c>
      <c r="BF164" s="332">
        <f>IF(N164="snížená",J164,0)</f>
        <v>0</v>
      </c>
      <c r="BG164" s="332">
        <f>IF(N164="zákl. přenesená",J164,0)</f>
        <v>0</v>
      </c>
      <c r="BH164" s="332">
        <f>IF(N164="sníž. přenesená",J164,0)</f>
        <v>0</v>
      </c>
      <c r="BI164" s="332">
        <f>IF(N164="nulová",J164,0)</f>
        <v>0</v>
      </c>
      <c r="BJ164" s="270" t="s">
        <v>30</v>
      </c>
      <c r="BK164" s="332">
        <f>ROUND(I164*H164,2)</f>
        <v>0</v>
      </c>
      <c r="BL164" s="270" t="s">
        <v>36</v>
      </c>
      <c r="BM164" s="331" t="s">
        <v>1610</v>
      </c>
    </row>
    <row r="165" spans="2:65" s="277" customFormat="1" ht="18" x14ac:dyDescent="0.35">
      <c r="B165" s="278"/>
      <c r="D165" s="424" t="s">
        <v>1217</v>
      </c>
      <c r="F165" s="425" t="s">
        <v>296</v>
      </c>
      <c r="I165" s="415"/>
      <c r="L165" s="278"/>
      <c r="M165" s="333"/>
      <c r="U165" s="334"/>
      <c r="AT165" s="270" t="s">
        <v>1217</v>
      </c>
      <c r="AU165" s="270" t="s">
        <v>32</v>
      </c>
    </row>
    <row r="166" spans="2:65" s="277" customFormat="1" ht="12.75" x14ac:dyDescent="0.35">
      <c r="B166" s="278"/>
      <c r="D166" s="426" t="s">
        <v>1454</v>
      </c>
      <c r="F166" s="427" t="s">
        <v>1470</v>
      </c>
      <c r="I166" s="415"/>
      <c r="L166" s="278"/>
      <c r="M166" s="333"/>
      <c r="U166" s="334"/>
      <c r="AT166" s="270" t="s">
        <v>1454</v>
      </c>
      <c r="AU166" s="270" t="s">
        <v>32</v>
      </c>
    </row>
    <row r="167" spans="2:65" s="277" customFormat="1" ht="33" customHeight="1" x14ac:dyDescent="0.35">
      <c r="B167" s="326"/>
      <c r="C167" s="419" t="s">
        <v>1176</v>
      </c>
      <c r="D167" s="419" t="s">
        <v>270</v>
      </c>
      <c r="E167" s="420" t="s">
        <v>297</v>
      </c>
      <c r="F167" s="421" t="s">
        <v>633</v>
      </c>
      <c r="G167" s="422" t="s">
        <v>126</v>
      </c>
      <c r="H167" s="423">
        <v>24.8</v>
      </c>
      <c r="I167" s="327"/>
      <c r="J167" s="444">
        <f>ROUND(I167*H167,2)</f>
        <v>0</v>
      </c>
      <c r="K167" s="350"/>
      <c r="L167" s="278"/>
      <c r="M167" s="328" t="s">
        <v>414</v>
      </c>
      <c r="N167" s="329" t="s">
        <v>1213</v>
      </c>
      <c r="O167" s="330">
        <v>3.89</v>
      </c>
      <c r="P167" s="330">
        <f>O167*H167</f>
        <v>96.472000000000008</v>
      </c>
      <c r="Q167" s="330">
        <v>0</v>
      </c>
      <c r="R167" s="330">
        <f>Q167*H167</f>
        <v>0</v>
      </c>
      <c r="S167" s="330">
        <v>0</v>
      </c>
      <c r="T167" s="330">
        <f>S167*H167</f>
        <v>0</v>
      </c>
      <c r="U167" s="351" t="s">
        <v>414</v>
      </c>
      <c r="AR167" s="331" t="s">
        <v>36</v>
      </c>
      <c r="AT167" s="331" t="s">
        <v>270</v>
      </c>
      <c r="AU167" s="331" t="s">
        <v>32</v>
      </c>
      <c r="AY167" s="270" t="s">
        <v>1212</v>
      </c>
      <c r="BE167" s="332">
        <f>IF(N167="základní",J167,0)</f>
        <v>0</v>
      </c>
      <c r="BF167" s="332">
        <f>IF(N167="snížená",J167,0)</f>
        <v>0</v>
      </c>
      <c r="BG167" s="332">
        <f>IF(N167="zákl. přenesená",J167,0)</f>
        <v>0</v>
      </c>
      <c r="BH167" s="332">
        <f>IF(N167="sníž. přenesená",J167,0)</f>
        <v>0</v>
      </c>
      <c r="BI167" s="332">
        <f>IF(N167="nulová",J167,0)</f>
        <v>0</v>
      </c>
      <c r="BJ167" s="270" t="s">
        <v>30</v>
      </c>
      <c r="BK167" s="332">
        <f>ROUND(I167*H167,2)</f>
        <v>0</v>
      </c>
      <c r="BL167" s="270" t="s">
        <v>36</v>
      </c>
      <c r="BM167" s="331" t="s">
        <v>1611</v>
      </c>
    </row>
    <row r="168" spans="2:65" s="277" customFormat="1" ht="18" x14ac:dyDescent="0.35">
      <c r="B168" s="278"/>
      <c r="D168" s="424" t="s">
        <v>1217</v>
      </c>
      <c r="F168" s="425" t="s">
        <v>298</v>
      </c>
      <c r="I168" s="415"/>
      <c r="L168" s="278"/>
      <c r="M168" s="333"/>
      <c r="U168" s="334"/>
      <c r="AT168" s="270" t="s">
        <v>1217</v>
      </c>
      <c r="AU168" s="270" t="s">
        <v>32</v>
      </c>
    </row>
    <row r="169" spans="2:65" s="277" customFormat="1" ht="12.75" x14ac:dyDescent="0.35">
      <c r="B169" s="278"/>
      <c r="D169" s="426" t="s">
        <v>1454</v>
      </c>
      <c r="F169" s="427" t="s">
        <v>1471</v>
      </c>
      <c r="I169" s="415"/>
      <c r="L169" s="278"/>
      <c r="M169" s="333"/>
      <c r="U169" s="334"/>
      <c r="AT169" s="270" t="s">
        <v>1454</v>
      </c>
      <c r="AU169" s="270" t="s">
        <v>32</v>
      </c>
    </row>
    <row r="170" spans="2:65" s="277" customFormat="1" ht="33" customHeight="1" x14ac:dyDescent="0.35">
      <c r="B170" s="326"/>
      <c r="C170" s="419" t="s">
        <v>1178</v>
      </c>
      <c r="D170" s="419" t="s">
        <v>270</v>
      </c>
      <c r="E170" s="420" t="s">
        <v>299</v>
      </c>
      <c r="F170" s="421" t="s">
        <v>634</v>
      </c>
      <c r="G170" s="422" t="s">
        <v>126</v>
      </c>
      <c r="H170" s="423">
        <v>99.2</v>
      </c>
      <c r="I170" s="327"/>
      <c r="J170" s="444">
        <f>ROUND(I170*H170,2)</f>
        <v>0</v>
      </c>
      <c r="K170" s="350"/>
      <c r="L170" s="278"/>
      <c r="M170" s="328" t="s">
        <v>414</v>
      </c>
      <c r="N170" s="329" t="s">
        <v>1213</v>
      </c>
      <c r="O170" s="330">
        <v>0.26</v>
      </c>
      <c r="P170" s="330">
        <f>O170*H170</f>
        <v>25.792000000000002</v>
      </c>
      <c r="Q170" s="330">
        <v>0</v>
      </c>
      <c r="R170" s="330">
        <f>Q170*H170</f>
        <v>0</v>
      </c>
      <c r="S170" s="330">
        <v>0</v>
      </c>
      <c r="T170" s="330">
        <f>S170*H170</f>
        <v>0</v>
      </c>
      <c r="U170" s="351" t="s">
        <v>414</v>
      </c>
      <c r="AR170" s="331" t="s">
        <v>36</v>
      </c>
      <c r="AT170" s="331" t="s">
        <v>270</v>
      </c>
      <c r="AU170" s="331" t="s">
        <v>32</v>
      </c>
      <c r="AY170" s="270" t="s">
        <v>1212</v>
      </c>
      <c r="BE170" s="332">
        <f>IF(N170="základní",J170,0)</f>
        <v>0</v>
      </c>
      <c r="BF170" s="332">
        <f>IF(N170="snížená",J170,0)</f>
        <v>0</v>
      </c>
      <c r="BG170" s="332">
        <f>IF(N170="zákl. přenesená",J170,0)</f>
        <v>0</v>
      </c>
      <c r="BH170" s="332">
        <f>IF(N170="sníž. přenesená",J170,0)</f>
        <v>0</v>
      </c>
      <c r="BI170" s="332">
        <f>IF(N170="nulová",J170,0)</f>
        <v>0</v>
      </c>
      <c r="BJ170" s="270" t="s">
        <v>30</v>
      </c>
      <c r="BK170" s="332">
        <f>ROUND(I170*H170,2)</f>
        <v>0</v>
      </c>
      <c r="BL170" s="270" t="s">
        <v>36</v>
      </c>
      <c r="BM170" s="331" t="s">
        <v>1612</v>
      </c>
    </row>
    <row r="171" spans="2:65" s="277" customFormat="1" ht="27" x14ac:dyDescent="0.35">
      <c r="B171" s="278"/>
      <c r="D171" s="424" t="s">
        <v>1217</v>
      </c>
      <c r="F171" s="425" t="s">
        <v>300</v>
      </c>
      <c r="I171" s="415"/>
      <c r="L171" s="278"/>
      <c r="M171" s="333"/>
      <c r="U171" s="334"/>
      <c r="AT171" s="270" t="s">
        <v>1217</v>
      </c>
      <c r="AU171" s="270" t="s">
        <v>32</v>
      </c>
    </row>
    <row r="172" spans="2:65" s="277" customFormat="1" ht="12.75" x14ac:dyDescent="0.35">
      <c r="B172" s="278"/>
      <c r="D172" s="426" t="s">
        <v>1454</v>
      </c>
      <c r="F172" s="427" t="s">
        <v>1472</v>
      </c>
      <c r="I172" s="415"/>
      <c r="L172" s="278"/>
      <c r="M172" s="333"/>
      <c r="U172" s="334"/>
      <c r="AT172" s="270" t="s">
        <v>1454</v>
      </c>
      <c r="AU172" s="270" t="s">
        <v>32</v>
      </c>
    </row>
    <row r="173" spans="2:65" s="277" customFormat="1" ht="24.2" customHeight="1" x14ac:dyDescent="0.35">
      <c r="B173" s="326"/>
      <c r="C173" s="419" t="s">
        <v>1180</v>
      </c>
      <c r="D173" s="419" t="s">
        <v>270</v>
      </c>
      <c r="E173" s="420" t="s">
        <v>301</v>
      </c>
      <c r="F173" s="421" t="s">
        <v>635</v>
      </c>
      <c r="G173" s="422" t="s">
        <v>126</v>
      </c>
      <c r="H173" s="423">
        <v>24.8</v>
      </c>
      <c r="I173" s="327"/>
      <c r="J173" s="444">
        <f>ROUND(I173*H173,2)</f>
        <v>0</v>
      </c>
      <c r="K173" s="350"/>
      <c r="L173" s="278"/>
      <c r="M173" s="328" t="s">
        <v>414</v>
      </c>
      <c r="N173" s="329" t="s">
        <v>1213</v>
      </c>
      <c r="O173" s="330">
        <v>0.125</v>
      </c>
      <c r="P173" s="330">
        <f>O173*H173</f>
        <v>3.1</v>
      </c>
      <c r="Q173" s="330">
        <v>0</v>
      </c>
      <c r="R173" s="330">
        <f>Q173*H173</f>
        <v>0</v>
      </c>
      <c r="S173" s="330">
        <v>0</v>
      </c>
      <c r="T173" s="330">
        <f>S173*H173</f>
        <v>0</v>
      </c>
      <c r="U173" s="351" t="s">
        <v>414</v>
      </c>
      <c r="AR173" s="331" t="s">
        <v>36</v>
      </c>
      <c r="AT173" s="331" t="s">
        <v>270</v>
      </c>
      <c r="AU173" s="331" t="s">
        <v>32</v>
      </c>
      <c r="AY173" s="270" t="s">
        <v>1212</v>
      </c>
      <c r="BE173" s="332">
        <f>IF(N173="základní",J173,0)</f>
        <v>0</v>
      </c>
      <c r="BF173" s="332">
        <f>IF(N173="snížená",J173,0)</f>
        <v>0</v>
      </c>
      <c r="BG173" s="332">
        <f>IF(N173="zákl. přenesená",J173,0)</f>
        <v>0</v>
      </c>
      <c r="BH173" s="332">
        <f>IF(N173="sníž. přenesená",J173,0)</f>
        <v>0</v>
      </c>
      <c r="BI173" s="332">
        <f>IF(N173="nulová",J173,0)</f>
        <v>0</v>
      </c>
      <c r="BJ173" s="270" t="s">
        <v>30</v>
      </c>
      <c r="BK173" s="332">
        <f>ROUND(I173*H173,2)</f>
        <v>0</v>
      </c>
      <c r="BL173" s="270" t="s">
        <v>36</v>
      </c>
      <c r="BM173" s="331" t="s">
        <v>1613</v>
      </c>
    </row>
    <row r="174" spans="2:65" s="277" customFormat="1" ht="18" x14ac:dyDescent="0.35">
      <c r="B174" s="278"/>
      <c r="D174" s="424" t="s">
        <v>1217</v>
      </c>
      <c r="F174" s="425" t="s">
        <v>302</v>
      </c>
      <c r="I174" s="415"/>
      <c r="L174" s="278"/>
      <c r="M174" s="333"/>
      <c r="U174" s="334"/>
      <c r="AT174" s="270" t="s">
        <v>1217</v>
      </c>
      <c r="AU174" s="270" t="s">
        <v>32</v>
      </c>
    </row>
    <row r="175" spans="2:65" s="277" customFormat="1" ht="12.75" x14ac:dyDescent="0.35">
      <c r="B175" s="278"/>
      <c r="D175" s="426" t="s">
        <v>1454</v>
      </c>
      <c r="F175" s="427" t="s">
        <v>1473</v>
      </c>
      <c r="I175" s="415"/>
      <c r="L175" s="278"/>
      <c r="M175" s="333"/>
      <c r="U175" s="334"/>
      <c r="AT175" s="270" t="s">
        <v>1454</v>
      </c>
      <c r="AU175" s="270" t="s">
        <v>32</v>
      </c>
    </row>
    <row r="176" spans="2:65" s="277" customFormat="1" ht="24.2" customHeight="1" x14ac:dyDescent="0.35">
      <c r="B176" s="326"/>
      <c r="C176" s="419" t="s">
        <v>1182</v>
      </c>
      <c r="D176" s="419" t="s">
        <v>270</v>
      </c>
      <c r="E176" s="420" t="s">
        <v>303</v>
      </c>
      <c r="F176" s="421" t="s">
        <v>636</v>
      </c>
      <c r="G176" s="422" t="s">
        <v>126</v>
      </c>
      <c r="H176" s="423">
        <v>744</v>
      </c>
      <c r="I176" s="327"/>
      <c r="J176" s="444">
        <f>ROUND(I176*H176,2)</f>
        <v>0</v>
      </c>
      <c r="K176" s="350"/>
      <c r="L176" s="278"/>
      <c r="M176" s="328" t="s">
        <v>414</v>
      </c>
      <c r="N176" s="329" t="s">
        <v>1213</v>
      </c>
      <c r="O176" s="330">
        <v>6.0000000000000001E-3</v>
      </c>
      <c r="P176" s="330">
        <f>O176*H176</f>
        <v>4.4640000000000004</v>
      </c>
      <c r="Q176" s="330">
        <v>0</v>
      </c>
      <c r="R176" s="330">
        <f>Q176*H176</f>
        <v>0</v>
      </c>
      <c r="S176" s="330">
        <v>0</v>
      </c>
      <c r="T176" s="330">
        <f>S176*H176</f>
        <v>0</v>
      </c>
      <c r="U176" s="351" t="s">
        <v>414</v>
      </c>
      <c r="AR176" s="331" t="s">
        <v>36</v>
      </c>
      <c r="AT176" s="331" t="s">
        <v>270</v>
      </c>
      <c r="AU176" s="331" t="s">
        <v>32</v>
      </c>
      <c r="AY176" s="270" t="s">
        <v>1212</v>
      </c>
      <c r="BE176" s="332">
        <f>IF(N176="základní",J176,0)</f>
        <v>0</v>
      </c>
      <c r="BF176" s="332">
        <f>IF(N176="snížená",J176,0)</f>
        <v>0</v>
      </c>
      <c r="BG176" s="332">
        <f>IF(N176="zákl. přenesená",J176,0)</f>
        <v>0</v>
      </c>
      <c r="BH176" s="332">
        <f>IF(N176="sníž. přenesená",J176,0)</f>
        <v>0</v>
      </c>
      <c r="BI176" s="332">
        <f>IF(N176="nulová",J176,0)</f>
        <v>0</v>
      </c>
      <c r="BJ176" s="270" t="s">
        <v>30</v>
      </c>
      <c r="BK176" s="332">
        <f>ROUND(I176*H176,2)</f>
        <v>0</v>
      </c>
      <c r="BL176" s="270" t="s">
        <v>36</v>
      </c>
      <c r="BM176" s="331" t="s">
        <v>1614</v>
      </c>
    </row>
    <row r="177" spans="2:65" s="277" customFormat="1" ht="18" x14ac:dyDescent="0.35">
      <c r="B177" s="278"/>
      <c r="D177" s="424" t="s">
        <v>1217</v>
      </c>
      <c r="F177" s="425" t="s">
        <v>304</v>
      </c>
      <c r="I177" s="415"/>
      <c r="L177" s="278"/>
      <c r="M177" s="333"/>
      <c r="U177" s="334"/>
      <c r="AT177" s="270" t="s">
        <v>1217</v>
      </c>
      <c r="AU177" s="270" t="s">
        <v>32</v>
      </c>
    </row>
    <row r="178" spans="2:65" s="277" customFormat="1" ht="12.75" x14ac:dyDescent="0.35">
      <c r="B178" s="278"/>
      <c r="D178" s="426" t="s">
        <v>1454</v>
      </c>
      <c r="F178" s="427" t="s">
        <v>1474</v>
      </c>
      <c r="I178" s="415"/>
      <c r="L178" s="278"/>
      <c r="M178" s="333"/>
      <c r="U178" s="334"/>
      <c r="AT178" s="270" t="s">
        <v>1454</v>
      </c>
      <c r="AU178" s="270" t="s">
        <v>32</v>
      </c>
    </row>
    <row r="179" spans="2:65" s="277" customFormat="1" ht="21.75" customHeight="1" x14ac:dyDescent="0.35">
      <c r="B179" s="326"/>
      <c r="C179" s="419" t="s">
        <v>1057</v>
      </c>
      <c r="D179" s="419" t="s">
        <v>270</v>
      </c>
      <c r="E179" s="420" t="s">
        <v>305</v>
      </c>
      <c r="F179" s="421" t="s">
        <v>306</v>
      </c>
      <c r="G179" s="422" t="s">
        <v>126</v>
      </c>
      <c r="H179" s="423">
        <v>24.8</v>
      </c>
      <c r="I179" s="327"/>
      <c r="J179" s="444">
        <f>ROUND(I179*H179,2)</f>
        <v>0</v>
      </c>
      <c r="K179" s="350"/>
      <c r="L179" s="278"/>
      <c r="M179" s="328" t="s">
        <v>414</v>
      </c>
      <c r="N179" s="329" t="s">
        <v>1213</v>
      </c>
      <c r="O179" s="330">
        <v>0</v>
      </c>
      <c r="P179" s="330">
        <f>O179*H179</f>
        <v>0</v>
      </c>
      <c r="Q179" s="330">
        <v>0</v>
      </c>
      <c r="R179" s="330">
        <f>Q179*H179</f>
        <v>0</v>
      </c>
      <c r="S179" s="330">
        <v>0</v>
      </c>
      <c r="T179" s="330">
        <f>S179*H179</f>
        <v>0</v>
      </c>
      <c r="U179" s="351" t="s">
        <v>414</v>
      </c>
      <c r="AR179" s="331" t="s">
        <v>36</v>
      </c>
      <c r="AT179" s="331" t="s">
        <v>270</v>
      </c>
      <c r="AU179" s="331" t="s">
        <v>32</v>
      </c>
      <c r="AY179" s="270" t="s">
        <v>1212</v>
      </c>
      <c r="BE179" s="332">
        <f>IF(N179="základní",J179,0)</f>
        <v>0</v>
      </c>
      <c r="BF179" s="332">
        <f>IF(N179="snížená",J179,0)</f>
        <v>0</v>
      </c>
      <c r="BG179" s="332">
        <f>IF(N179="zákl. přenesená",J179,0)</f>
        <v>0</v>
      </c>
      <c r="BH179" s="332">
        <f>IF(N179="sníž. přenesená",J179,0)</f>
        <v>0</v>
      </c>
      <c r="BI179" s="332">
        <f>IF(N179="nulová",J179,0)</f>
        <v>0</v>
      </c>
      <c r="BJ179" s="270" t="s">
        <v>30</v>
      </c>
      <c r="BK179" s="332">
        <f>ROUND(I179*H179,2)</f>
        <v>0</v>
      </c>
      <c r="BL179" s="270" t="s">
        <v>36</v>
      </c>
      <c r="BM179" s="331" t="s">
        <v>1615</v>
      </c>
    </row>
    <row r="180" spans="2:65" s="277" customFormat="1" ht="12.75" x14ac:dyDescent="0.35">
      <c r="B180" s="278"/>
      <c r="D180" s="424" t="s">
        <v>1217</v>
      </c>
      <c r="F180" s="425" t="s">
        <v>306</v>
      </c>
      <c r="I180" s="415"/>
      <c r="L180" s="278"/>
      <c r="M180" s="333"/>
      <c r="U180" s="334"/>
      <c r="AT180" s="270" t="s">
        <v>1217</v>
      </c>
      <c r="AU180" s="270" t="s">
        <v>32</v>
      </c>
    </row>
    <row r="181" spans="2:65" s="319" customFormat="1" ht="25.9" customHeight="1" x14ac:dyDescent="0.4">
      <c r="B181" s="320"/>
      <c r="D181" s="321" t="s">
        <v>268</v>
      </c>
      <c r="E181" s="417" t="s">
        <v>14</v>
      </c>
      <c r="F181" s="417" t="s">
        <v>307</v>
      </c>
      <c r="I181" s="416"/>
      <c r="J181" s="442">
        <f>BK181</f>
        <v>0</v>
      </c>
      <c r="L181" s="320"/>
      <c r="M181" s="322"/>
      <c r="P181" s="323">
        <f>P182+P188+P241+P296+P335</f>
        <v>358.59811499999995</v>
      </c>
      <c r="R181" s="323">
        <f>R182+R188+R241+R296+R335</f>
        <v>1.45469</v>
      </c>
      <c r="T181" s="323">
        <f>T182+T188+T241+T296+T335</f>
        <v>0</v>
      </c>
      <c r="U181" s="349"/>
      <c r="AR181" s="321" t="s">
        <v>32</v>
      </c>
      <c r="AT181" s="324" t="s">
        <v>268</v>
      </c>
      <c r="AU181" s="324" t="s">
        <v>1211</v>
      </c>
      <c r="AY181" s="321" t="s">
        <v>1212</v>
      </c>
      <c r="BK181" s="325">
        <f>BK182+BK188+BK241+BK296+BK335</f>
        <v>0</v>
      </c>
    </row>
    <row r="182" spans="2:65" s="319" customFormat="1" ht="22.9" customHeight="1" x14ac:dyDescent="0.35">
      <c r="B182" s="320"/>
      <c r="D182" s="321" t="s">
        <v>268</v>
      </c>
      <c r="E182" s="418" t="s">
        <v>49</v>
      </c>
      <c r="F182" s="418" t="s">
        <v>50</v>
      </c>
      <c r="I182" s="416"/>
      <c r="J182" s="443">
        <f>BK182</f>
        <v>0</v>
      </c>
      <c r="L182" s="320"/>
      <c r="M182" s="322"/>
      <c r="P182" s="323">
        <f>SUM(P183:P187)</f>
        <v>3.54</v>
      </c>
      <c r="R182" s="323">
        <f>SUM(R183:R187)</f>
        <v>0.10800000000000001</v>
      </c>
      <c r="T182" s="323">
        <f>SUM(T183:T187)</f>
        <v>0</v>
      </c>
      <c r="U182" s="349"/>
      <c r="AR182" s="321" t="s">
        <v>32</v>
      </c>
      <c r="AT182" s="324" t="s">
        <v>268</v>
      </c>
      <c r="AU182" s="324" t="s">
        <v>30</v>
      </c>
      <c r="AY182" s="321" t="s">
        <v>1212</v>
      </c>
      <c r="BK182" s="325">
        <f>SUM(BK183:BK187)</f>
        <v>0</v>
      </c>
    </row>
    <row r="183" spans="2:65" s="277" customFormat="1" ht="24.2" customHeight="1" x14ac:dyDescent="0.35">
      <c r="B183" s="326"/>
      <c r="C183" s="419" t="s">
        <v>1185</v>
      </c>
      <c r="D183" s="419" t="s">
        <v>270</v>
      </c>
      <c r="E183" s="420" t="s">
        <v>308</v>
      </c>
      <c r="F183" s="421" t="s">
        <v>637</v>
      </c>
      <c r="G183" s="422" t="s">
        <v>132</v>
      </c>
      <c r="H183" s="423">
        <v>60</v>
      </c>
      <c r="I183" s="327"/>
      <c r="J183" s="444">
        <f>ROUND(I183*H183,2)</f>
        <v>0</v>
      </c>
      <c r="K183" s="350"/>
      <c r="L183" s="278"/>
      <c r="M183" s="328" t="s">
        <v>414</v>
      </c>
      <c r="N183" s="329" t="s">
        <v>1213</v>
      </c>
      <c r="O183" s="330">
        <v>5.8999999999999997E-2</v>
      </c>
      <c r="P183" s="330">
        <f>O183*H183</f>
        <v>3.54</v>
      </c>
      <c r="Q183" s="330">
        <v>0</v>
      </c>
      <c r="R183" s="330">
        <f>Q183*H183</f>
        <v>0</v>
      </c>
      <c r="S183" s="330">
        <v>0</v>
      </c>
      <c r="T183" s="330">
        <f>S183*H183</f>
        <v>0</v>
      </c>
      <c r="U183" s="351" t="s">
        <v>414</v>
      </c>
      <c r="AR183" s="331" t="s">
        <v>1185</v>
      </c>
      <c r="AT183" s="331" t="s">
        <v>270</v>
      </c>
      <c r="AU183" s="331" t="s">
        <v>32</v>
      </c>
      <c r="AY183" s="270" t="s">
        <v>1212</v>
      </c>
      <c r="BE183" s="332">
        <f>IF(N183="základní",J183,0)</f>
        <v>0</v>
      </c>
      <c r="BF183" s="332">
        <f>IF(N183="snížená",J183,0)</f>
        <v>0</v>
      </c>
      <c r="BG183" s="332">
        <f>IF(N183="zákl. přenesená",J183,0)</f>
        <v>0</v>
      </c>
      <c r="BH183" s="332">
        <f>IF(N183="sníž. přenesená",J183,0)</f>
        <v>0</v>
      </c>
      <c r="BI183" s="332">
        <f>IF(N183="nulová",J183,0)</f>
        <v>0</v>
      </c>
      <c r="BJ183" s="270" t="s">
        <v>30</v>
      </c>
      <c r="BK183" s="332">
        <f>ROUND(I183*H183,2)</f>
        <v>0</v>
      </c>
      <c r="BL183" s="270" t="s">
        <v>1185</v>
      </c>
      <c r="BM183" s="331" t="s">
        <v>1616</v>
      </c>
    </row>
    <row r="184" spans="2:65" s="277" customFormat="1" ht="27" x14ac:dyDescent="0.35">
      <c r="B184" s="278"/>
      <c r="D184" s="424" t="s">
        <v>1217</v>
      </c>
      <c r="F184" s="425" t="s">
        <v>309</v>
      </c>
      <c r="I184" s="415"/>
      <c r="L184" s="278"/>
      <c r="M184" s="333"/>
      <c r="U184" s="334"/>
      <c r="AT184" s="270" t="s">
        <v>1217</v>
      </c>
      <c r="AU184" s="270" t="s">
        <v>32</v>
      </c>
    </row>
    <row r="185" spans="2:65" s="277" customFormat="1" ht="12.75" x14ac:dyDescent="0.35">
      <c r="B185" s="278"/>
      <c r="D185" s="426" t="s">
        <v>1454</v>
      </c>
      <c r="F185" s="427" t="s">
        <v>1475</v>
      </c>
      <c r="I185" s="415"/>
      <c r="L185" s="278"/>
      <c r="M185" s="333"/>
      <c r="U185" s="334"/>
      <c r="AT185" s="270" t="s">
        <v>1454</v>
      </c>
      <c r="AU185" s="270" t="s">
        <v>32</v>
      </c>
    </row>
    <row r="186" spans="2:65" s="277" customFormat="1" ht="16.5" customHeight="1" x14ac:dyDescent="0.35">
      <c r="B186" s="326"/>
      <c r="C186" s="428" t="s">
        <v>1187</v>
      </c>
      <c r="D186" s="428" t="s">
        <v>310</v>
      </c>
      <c r="E186" s="429" t="s">
        <v>311</v>
      </c>
      <c r="F186" s="430" t="s">
        <v>312</v>
      </c>
      <c r="G186" s="431" t="s">
        <v>144</v>
      </c>
      <c r="H186" s="432">
        <v>1200</v>
      </c>
      <c r="I186" s="335"/>
      <c r="J186" s="445">
        <f>ROUND(I186*H186,2)</f>
        <v>0</v>
      </c>
      <c r="K186" s="352"/>
      <c r="L186" s="336"/>
      <c r="M186" s="337" t="s">
        <v>414</v>
      </c>
      <c r="N186" s="338" t="s">
        <v>1213</v>
      </c>
      <c r="O186" s="330">
        <v>0</v>
      </c>
      <c r="P186" s="330">
        <f>O186*H186</f>
        <v>0</v>
      </c>
      <c r="Q186" s="330">
        <v>9.0000000000000006E-5</v>
      </c>
      <c r="R186" s="330">
        <f>Q186*H186</f>
        <v>0.10800000000000001</v>
      </c>
      <c r="S186" s="330">
        <v>0</v>
      </c>
      <c r="T186" s="330">
        <f>S186*H186</f>
        <v>0</v>
      </c>
      <c r="U186" s="351" t="s">
        <v>414</v>
      </c>
      <c r="AR186" s="331" t="s">
        <v>1215</v>
      </c>
      <c r="AT186" s="331" t="s">
        <v>310</v>
      </c>
      <c r="AU186" s="331" t="s">
        <v>32</v>
      </c>
      <c r="AY186" s="270" t="s">
        <v>1212</v>
      </c>
      <c r="BE186" s="332">
        <f>IF(N186="základní",J186,0)</f>
        <v>0</v>
      </c>
      <c r="BF186" s="332">
        <f>IF(N186="snížená",J186,0)</f>
        <v>0</v>
      </c>
      <c r="BG186" s="332">
        <f>IF(N186="zákl. přenesená",J186,0)</f>
        <v>0</v>
      </c>
      <c r="BH186" s="332">
        <f>IF(N186="sníž. přenesená",J186,0)</f>
        <v>0</v>
      </c>
      <c r="BI186" s="332">
        <f>IF(N186="nulová",J186,0)</f>
        <v>0</v>
      </c>
      <c r="BJ186" s="270" t="s">
        <v>30</v>
      </c>
      <c r="BK186" s="332">
        <f>ROUND(I186*H186,2)</f>
        <v>0</v>
      </c>
      <c r="BL186" s="270" t="s">
        <v>1185</v>
      </c>
      <c r="BM186" s="331" t="s">
        <v>1617</v>
      </c>
    </row>
    <row r="187" spans="2:65" s="277" customFormat="1" ht="12.75" x14ac:dyDescent="0.35">
      <c r="B187" s="278"/>
      <c r="D187" s="424" t="s">
        <v>1217</v>
      </c>
      <c r="F187" s="425" t="s">
        <v>312</v>
      </c>
      <c r="I187" s="415"/>
      <c r="L187" s="278"/>
      <c r="M187" s="333"/>
      <c r="U187" s="334"/>
      <c r="AT187" s="270" t="s">
        <v>1217</v>
      </c>
      <c r="AU187" s="270" t="s">
        <v>32</v>
      </c>
    </row>
    <row r="188" spans="2:65" s="319" customFormat="1" ht="22.9" customHeight="1" x14ac:dyDescent="0.35">
      <c r="B188" s="320"/>
      <c r="D188" s="321" t="s">
        <v>268</v>
      </c>
      <c r="E188" s="418" t="s">
        <v>313</v>
      </c>
      <c r="F188" s="418" t="s">
        <v>314</v>
      </c>
      <c r="I188" s="416"/>
      <c r="J188" s="443">
        <f>BK188</f>
        <v>0</v>
      </c>
      <c r="L188" s="320"/>
      <c r="M188" s="322"/>
      <c r="P188" s="323">
        <f>SUM(P189:P240)</f>
        <v>52.650072000000002</v>
      </c>
      <c r="R188" s="323">
        <f>SUM(R189:R240)</f>
        <v>0.26408999999999999</v>
      </c>
      <c r="T188" s="323">
        <f>SUM(T189:T240)</f>
        <v>0</v>
      </c>
      <c r="U188" s="349"/>
      <c r="AR188" s="321" t="s">
        <v>32</v>
      </c>
      <c r="AT188" s="324" t="s">
        <v>268</v>
      </c>
      <c r="AU188" s="324" t="s">
        <v>30</v>
      </c>
      <c r="AY188" s="321" t="s">
        <v>1212</v>
      </c>
      <c r="BK188" s="325">
        <f>SUM(BK189:BK240)</f>
        <v>0</v>
      </c>
    </row>
    <row r="189" spans="2:65" s="277" customFormat="1" ht="16.5" customHeight="1" x14ac:dyDescent="0.35">
      <c r="B189" s="326"/>
      <c r="C189" s="419" t="s">
        <v>1189</v>
      </c>
      <c r="D189" s="419" t="s">
        <v>270</v>
      </c>
      <c r="E189" s="420" t="s">
        <v>315</v>
      </c>
      <c r="F189" s="421" t="s">
        <v>316</v>
      </c>
      <c r="G189" s="422" t="s">
        <v>165</v>
      </c>
      <c r="H189" s="423">
        <v>4</v>
      </c>
      <c r="I189" s="327"/>
      <c r="J189" s="444">
        <f>ROUND(I189*H189,2)</f>
        <v>0</v>
      </c>
      <c r="K189" s="350"/>
      <c r="L189" s="278"/>
      <c r="M189" s="328" t="s">
        <v>414</v>
      </c>
      <c r="N189" s="329" t="s">
        <v>1213</v>
      </c>
      <c r="O189" s="330">
        <v>0</v>
      </c>
      <c r="P189" s="330">
        <f>O189*H189</f>
        <v>0</v>
      </c>
      <c r="Q189" s="330">
        <v>0</v>
      </c>
      <c r="R189" s="330">
        <f>Q189*H189</f>
        <v>0</v>
      </c>
      <c r="S189" s="330">
        <v>0</v>
      </c>
      <c r="T189" s="330">
        <f>S189*H189</f>
        <v>0</v>
      </c>
      <c r="U189" s="351" t="s">
        <v>414</v>
      </c>
      <c r="AR189" s="331" t="s">
        <v>1185</v>
      </c>
      <c r="AT189" s="331" t="s">
        <v>270</v>
      </c>
      <c r="AU189" s="331" t="s">
        <v>32</v>
      </c>
      <c r="AY189" s="270" t="s">
        <v>1212</v>
      </c>
      <c r="BE189" s="332">
        <f>IF(N189="základní",J189,0)</f>
        <v>0</v>
      </c>
      <c r="BF189" s="332">
        <f>IF(N189="snížená",J189,0)</f>
        <v>0</v>
      </c>
      <c r="BG189" s="332">
        <f>IF(N189="zákl. přenesená",J189,0)</f>
        <v>0</v>
      </c>
      <c r="BH189" s="332">
        <f>IF(N189="sníž. přenesená",J189,0)</f>
        <v>0</v>
      </c>
      <c r="BI189" s="332">
        <f>IF(N189="nulová",J189,0)</f>
        <v>0</v>
      </c>
      <c r="BJ189" s="270" t="s">
        <v>30</v>
      </c>
      <c r="BK189" s="332">
        <f>ROUND(I189*H189,2)</f>
        <v>0</v>
      </c>
      <c r="BL189" s="270" t="s">
        <v>1185</v>
      </c>
      <c r="BM189" s="331" t="s">
        <v>1618</v>
      </c>
    </row>
    <row r="190" spans="2:65" s="277" customFormat="1" ht="12.75" x14ac:dyDescent="0.35">
      <c r="B190" s="278"/>
      <c r="D190" s="424" t="s">
        <v>1217</v>
      </c>
      <c r="F190" s="425" t="s">
        <v>316</v>
      </c>
      <c r="I190" s="415"/>
      <c r="L190" s="278"/>
      <c r="M190" s="333"/>
      <c r="U190" s="334"/>
      <c r="AT190" s="270" t="s">
        <v>1217</v>
      </c>
      <c r="AU190" s="270" t="s">
        <v>32</v>
      </c>
    </row>
    <row r="191" spans="2:65" s="277" customFormat="1" ht="16.5" customHeight="1" x14ac:dyDescent="0.35">
      <c r="B191" s="326"/>
      <c r="C191" s="419" t="s">
        <v>1191</v>
      </c>
      <c r="D191" s="419" t="s">
        <v>270</v>
      </c>
      <c r="E191" s="420" t="s">
        <v>317</v>
      </c>
      <c r="F191" s="421" t="s">
        <v>318</v>
      </c>
      <c r="G191" s="422" t="s">
        <v>165</v>
      </c>
      <c r="H191" s="423">
        <v>46</v>
      </c>
      <c r="I191" s="327"/>
      <c r="J191" s="444">
        <f>ROUND(I191*H191,2)</f>
        <v>0</v>
      </c>
      <c r="K191" s="350"/>
      <c r="L191" s="278"/>
      <c r="M191" s="328" t="s">
        <v>414</v>
      </c>
      <c r="N191" s="329" t="s">
        <v>1213</v>
      </c>
      <c r="O191" s="330">
        <v>0</v>
      </c>
      <c r="P191" s="330">
        <f>O191*H191</f>
        <v>0</v>
      </c>
      <c r="Q191" s="330">
        <v>0</v>
      </c>
      <c r="R191" s="330">
        <f>Q191*H191</f>
        <v>0</v>
      </c>
      <c r="S191" s="330">
        <v>0</v>
      </c>
      <c r="T191" s="330">
        <f>S191*H191</f>
        <v>0</v>
      </c>
      <c r="U191" s="351" t="s">
        <v>414</v>
      </c>
      <c r="AR191" s="331" t="s">
        <v>1185</v>
      </c>
      <c r="AT191" s="331" t="s">
        <v>270</v>
      </c>
      <c r="AU191" s="331" t="s">
        <v>32</v>
      </c>
      <c r="AY191" s="270" t="s">
        <v>1212</v>
      </c>
      <c r="BE191" s="332">
        <f>IF(N191="základní",J191,0)</f>
        <v>0</v>
      </c>
      <c r="BF191" s="332">
        <f>IF(N191="snížená",J191,0)</f>
        <v>0</v>
      </c>
      <c r="BG191" s="332">
        <f>IF(N191="zákl. přenesená",J191,0)</f>
        <v>0</v>
      </c>
      <c r="BH191" s="332">
        <f>IF(N191="sníž. přenesená",J191,0)</f>
        <v>0</v>
      </c>
      <c r="BI191" s="332">
        <f>IF(N191="nulová",J191,0)</f>
        <v>0</v>
      </c>
      <c r="BJ191" s="270" t="s">
        <v>30</v>
      </c>
      <c r="BK191" s="332">
        <f>ROUND(I191*H191,2)</f>
        <v>0</v>
      </c>
      <c r="BL191" s="270" t="s">
        <v>1185</v>
      </c>
      <c r="BM191" s="331" t="s">
        <v>1619</v>
      </c>
    </row>
    <row r="192" spans="2:65" s="277" customFormat="1" ht="12.75" x14ac:dyDescent="0.35">
      <c r="B192" s="278"/>
      <c r="D192" s="424" t="s">
        <v>1217</v>
      </c>
      <c r="F192" s="425" t="s">
        <v>318</v>
      </c>
      <c r="I192" s="415"/>
      <c r="L192" s="278"/>
      <c r="M192" s="333"/>
      <c r="U192" s="334"/>
      <c r="AT192" s="270" t="s">
        <v>1217</v>
      </c>
      <c r="AU192" s="270" t="s">
        <v>32</v>
      </c>
    </row>
    <row r="193" spans="2:65" s="277" customFormat="1" ht="16.5" customHeight="1" x14ac:dyDescent="0.35">
      <c r="B193" s="326"/>
      <c r="C193" s="419" t="s">
        <v>1193</v>
      </c>
      <c r="D193" s="419" t="s">
        <v>270</v>
      </c>
      <c r="E193" s="420" t="s">
        <v>319</v>
      </c>
      <c r="F193" s="421" t="s">
        <v>320</v>
      </c>
      <c r="G193" s="422" t="s">
        <v>165</v>
      </c>
      <c r="H193" s="423">
        <v>36</v>
      </c>
      <c r="I193" s="327"/>
      <c r="J193" s="444">
        <f>ROUND(I193*H193,2)</f>
        <v>0</v>
      </c>
      <c r="K193" s="350"/>
      <c r="L193" s="278"/>
      <c r="M193" s="328" t="s">
        <v>414</v>
      </c>
      <c r="N193" s="329" t="s">
        <v>1213</v>
      </c>
      <c r="O193" s="330">
        <v>0</v>
      </c>
      <c r="P193" s="330">
        <f>O193*H193</f>
        <v>0</v>
      </c>
      <c r="Q193" s="330">
        <v>0</v>
      </c>
      <c r="R193" s="330">
        <f>Q193*H193</f>
        <v>0</v>
      </c>
      <c r="S193" s="330">
        <v>0</v>
      </c>
      <c r="T193" s="330">
        <f>S193*H193</f>
        <v>0</v>
      </c>
      <c r="U193" s="351" t="s">
        <v>414</v>
      </c>
      <c r="AR193" s="331" t="s">
        <v>1185</v>
      </c>
      <c r="AT193" s="331" t="s">
        <v>270</v>
      </c>
      <c r="AU193" s="331" t="s">
        <v>32</v>
      </c>
      <c r="AY193" s="270" t="s">
        <v>1212</v>
      </c>
      <c r="BE193" s="332">
        <f>IF(N193="základní",J193,0)</f>
        <v>0</v>
      </c>
      <c r="BF193" s="332">
        <f>IF(N193="snížená",J193,0)</f>
        <v>0</v>
      </c>
      <c r="BG193" s="332">
        <f>IF(N193="zákl. přenesená",J193,0)</f>
        <v>0</v>
      </c>
      <c r="BH193" s="332">
        <f>IF(N193="sníž. přenesená",J193,0)</f>
        <v>0</v>
      </c>
      <c r="BI193" s="332">
        <f>IF(N193="nulová",J193,0)</f>
        <v>0</v>
      </c>
      <c r="BJ193" s="270" t="s">
        <v>30</v>
      </c>
      <c r="BK193" s="332">
        <f>ROUND(I193*H193,2)</f>
        <v>0</v>
      </c>
      <c r="BL193" s="270" t="s">
        <v>1185</v>
      </c>
      <c r="BM193" s="331" t="s">
        <v>1620</v>
      </c>
    </row>
    <row r="194" spans="2:65" s="277" customFormat="1" ht="12.75" x14ac:dyDescent="0.35">
      <c r="B194" s="278"/>
      <c r="D194" s="424" t="s">
        <v>1217</v>
      </c>
      <c r="F194" s="425" t="s">
        <v>320</v>
      </c>
      <c r="I194" s="415"/>
      <c r="L194" s="278"/>
      <c r="M194" s="333"/>
      <c r="U194" s="334"/>
      <c r="AT194" s="270" t="s">
        <v>1217</v>
      </c>
      <c r="AU194" s="270" t="s">
        <v>32</v>
      </c>
    </row>
    <row r="195" spans="2:65" s="277" customFormat="1" ht="21.75" customHeight="1" x14ac:dyDescent="0.35">
      <c r="B195" s="326"/>
      <c r="C195" s="419" t="s">
        <v>1194</v>
      </c>
      <c r="D195" s="419" t="s">
        <v>270</v>
      </c>
      <c r="E195" s="420" t="s">
        <v>321</v>
      </c>
      <c r="F195" s="421" t="s">
        <v>322</v>
      </c>
      <c r="G195" s="422" t="s">
        <v>165</v>
      </c>
      <c r="H195" s="423">
        <v>5</v>
      </c>
      <c r="I195" s="327"/>
      <c r="J195" s="444">
        <f>ROUND(I195*H195,2)</f>
        <v>0</v>
      </c>
      <c r="K195" s="350"/>
      <c r="L195" s="278"/>
      <c r="M195" s="328" t="s">
        <v>414</v>
      </c>
      <c r="N195" s="329" t="s">
        <v>1213</v>
      </c>
      <c r="O195" s="330">
        <v>0</v>
      </c>
      <c r="P195" s="330">
        <f>O195*H195</f>
        <v>0</v>
      </c>
      <c r="Q195" s="330">
        <v>0</v>
      </c>
      <c r="R195" s="330">
        <f>Q195*H195</f>
        <v>0</v>
      </c>
      <c r="S195" s="330">
        <v>0</v>
      </c>
      <c r="T195" s="330">
        <f>S195*H195</f>
        <v>0</v>
      </c>
      <c r="U195" s="351" t="s">
        <v>414</v>
      </c>
      <c r="AR195" s="331" t="s">
        <v>1185</v>
      </c>
      <c r="AT195" s="331" t="s">
        <v>270</v>
      </c>
      <c r="AU195" s="331" t="s">
        <v>32</v>
      </c>
      <c r="AY195" s="270" t="s">
        <v>1212</v>
      </c>
      <c r="BE195" s="332">
        <f>IF(N195="základní",J195,0)</f>
        <v>0</v>
      </c>
      <c r="BF195" s="332">
        <f>IF(N195="snížená",J195,0)</f>
        <v>0</v>
      </c>
      <c r="BG195" s="332">
        <f>IF(N195="zákl. přenesená",J195,0)</f>
        <v>0</v>
      </c>
      <c r="BH195" s="332">
        <f>IF(N195="sníž. přenesená",J195,0)</f>
        <v>0</v>
      </c>
      <c r="BI195" s="332">
        <f>IF(N195="nulová",J195,0)</f>
        <v>0</v>
      </c>
      <c r="BJ195" s="270" t="s">
        <v>30</v>
      </c>
      <c r="BK195" s="332">
        <f>ROUND(I195*H195,2)</f>
        <v>0</v>
      </c>
      <c r="BL195" s="270" t="s">
        <v>1185</v>
      </c>
      <c r="BM195" s="331" t="s">
        <v>1621</v>
      </c>
    </row>
    <row r="196" spans="2:65" s="277" customFormat="1" ht="12.75" x14ac:dyDescent="0.35">
      <c r="B196" s="278"/>
      <c r="D196" s="424" t="s">
        <v>1217</v>
      </c>
      <c r="F196" s="425" t="s">
        <v>322</v>
      </c>
      <c r="I196" s="415"/>
      <c r="L196" s="278"/>
      <c r="M196" s="333"/>
      <c r="U196" s="334"/>
      <c r="AT196" s="270" t="s">
        <v>1217</v>
      </c>
      <c r="AU196" s="270" t="s">
        <v>32</v>
      </c>
    </row>
    <row r="197" spans="2:65" s="277" customFormat="1" ht="16.5" customHeight="1" x14ac:dyDescent="0.35">
      <c r="B197" s="326"/>
      <c r="C197" s="419" t="s">
        <v>1216</v>
      </c>
      <c r="D197" s="419" t="s">
        <v>270</v>
      </c>
      <c r="E197" s="420" t="s">
        <v>323</v>
      </c>
      <c r="F197" s="421" t="s">
        <v>324</v>
      </c>
      <c r="G197" s="422" t="s">
        <v>165</v>
      </c>
      <c r="H197" s="423">
        <v>4</v>
      </c>
      <c r="I197" s="327"/>
      <c r="J197" s="444">
        <f>ROUND(I197*H197,2)</f>
        <v>0</v>
      </c>
      <c r="K197" s="350"/>
      <c r="L197" s="278"/>
      <c r="M197" s="328" t="s">
        <v>414</v>
      </c>
      <c r="N197" s="329" t="s">
        <v>1213</v>
      </c>
      <c r="O197" s="330">
        <v>0</v>
      </c>
      <c r="P197" s="330">
        <f>O197*H197</f>
        <v>0</v>
      </c>
      <c r="Q197" s="330">
        <v>0</v>
      </c>
      <c r="R197" s="330">
        <f>Q197*H197</f>
        <v>0</v>
      </c>
      <c r="S197" s="330">
        <v>0</v>
      </c>
      <c r="T197" s="330">
        <f>S197*H197</f>
        <v>0</v>
      </c>
      <c r="U197" s="351" t="s">
        <v>414</v>
      </c>
      <c r="AR197" s="331" t="s">
        <v>1185</v>
      </c>
      <c r="AT197" s="331" t="s">
        <v>270</v>
      </c>
      <c r="AU197" s="331" t="s">
        <v>32</v>
      </c>
      <c r="AY197" s="270" t="s">
        <v>1212</v>
      </c>
      <c r="BE197" s="332">
        <f>IF(N197="základní",J197,0)</f>
        <v>0</v>
      </c>
      <c r="BF197" s="332">
        <f>IF(N197="snížená",J197,0)</f>
        <v>0</v>
      </c>
      <c r="BG197" s="332">
        <f>IF(N197="zákl. přenesená",J197,0)</f>
        <v>0</v>
      </c>
      <c r="BH197" s="332">
        <f>IF(N197="sníž. přenesená",J197,0)</f>
        <v>0</v>
      </c>
      <c r="BI197" s="332">
        <f>IF(N197="nulová",J197,0)</f>
        <v>0</v>
      </c>
      <c r="BJ197" s="270" t="s">
        <v>30</v>
      </c>
      <c r="BK197" s="332">
        <f>ROUND(I197*H197,2)</f>
        <v>0</v>
      </c>
      <c r="BL197" s="270" t="s">
        <v>1185</v>
      </c>
      <c r="BM197" s="331" t="s">
        <v>1622</v>
      </c>
    </row>
    <row r="198" spans="2:65" s="277" customFormat="1" ht="12.75" x14ac:dyDescent="0.35">
      <c r="B198" s="278"/>
      <c r="D198" s="424" t="s">
        <v>1217</v>
      </c>
      <c r="F198" s="425" t="s">
        <v>324</v>
      </c>
      <c r="I198" s="415"/>
      <c r="L198" s="278"/>
      <c r="M198" s="333"/>
      <c r="U198" s="334"/>
      <c r="AT198" s="270" t="s">
        <v>1217</v>
      </c>
      <c r="AU198" s="270" t="s">
        <v>32</v>
      </c>
    </row>
    <row r="199" spans="2:65" s="277" customFormat="1" ht="21.75" customHeight="1" x14ac:dyDescent="0.35">
      <c r="B199" s="326"/>
      <c r="C199" s="419" t="s">
        <v>1553</v>
      </c>
      <c r="D199" s="419" t="s">
        <v>270</v>
      </c>
      <c r="E199" s="420" t="s">
        <v>1623</v>
      </c>
      <c r="F199" s="421" t="s">
        <v>1624</v>
      </c>
      <c r="G199" s="422" t="s">
        <v>144</v>
      </c>
      <c r="H199" s="423">
        <v>24</v>
      </c>
      <c r="I199" s="327"/>
      <c r="J199" s="444">
        <f>ROUND(I199*H199,2)</f>
        <v>0</v>
      </c>
      <c r="K199" s="350"/>
      <c r="L199" s="278"/>
      <c r="M199" s="328" t="s">
        <v>414</v>
      </c>
      <c r="N199" s="329" t="s">
        <v>1213</v>
      </c>
      <c r="O199" s="330">
        <v>0.47799999999999998</v>
      </c>
      <c r="P199" s="330">
        <f>O199*H199</f>
        <v>11.472</v>
      </c>
      <c r="Q199" s="330">
        <v>1.6800000000000001E-3</v>
      </c>
      <c r="R199" s="330">
        <f>Q199*H199</f>
        <v>4.0320000000000002E-2</v>
      </c>
      <c r="S199" s="330">
        <v>0</v>
      </c>
      <c r="T199" s="330">
        <f>S199*H199</f>
        <v>0</v>
      </c>
      <c r="U199" s="351" t="s">
        <v>414</v>
      </c>
      <c r="AR199" s="331" t="s">
        <v>1185</v>
      </c>
      <c r="AT199" s="331" t="s">
        <v>270</v>
      </c>
      <c r="AU199" s="331" t="s">
        <v>32</v>
      </c>
      <c r="AY199" s="270" t="s">
        <v>1212</v>
      </c>
      <c r="BE199" s="332">
        <f>IF(N199="základní",J199,0)</f>
        <v>0</v>
      </c>
      <c r="BF199" s="332">
        <f>IF(N199="snížená",J199,0)</f>
        <v>0</v>
      </c>
      <c r="BG199" s="332">
        <f>IF(N199="zákl. přenesená",J199,0)</f>
        <v>0</v>
      </c>
      <c r="BH199" s="332">
        <f>IF(N199="sníž. přenesená",J199,0)</f>
        <v>0</v>
      </c>
      <c r="BI199" s="332">
        <f>IF(N199="nulová",J199,0)</f>
        <v>0</v>
      </c>
      <c r="BJ199" s="270" t="s">
        <v>30</v>
      </c>
      <c r="BK199" s="332">
        <f>ROUND(I199*H199,2)</f>
        <v>0</v>
      </c>
      <c r="BL199" s="270" t="s">
        <v>1185</v>
      </c>
      <c r="BM199" s="331" t="s">
        <v>1625</v>
      </c>
    </row>
    <row r="200" spans="2:65" s="277" customFormat="1" ht="12.75" x14ac:dyDescent="0.35">
      <c r="B200" s="278"/>
      <c r="D200" s="424" t="s">
        <v>1217</v>
      </c>
      <c r="F200" s="425" t="s">
        <v>1626</v>
      </c>
      <c r="I200" s="415"/>
      <c r="L200" s="278"/>
      <c r="M200" s="333"/>
      <c r="U200" s="334"/>
      <c r="AT200" s="270" t="s">
        <v>1217</v>
      </c>
      <c r="AU200" s="270" t="s">
        <v>32</v>
      </c>
    </row>
    <row r="201" spans="2:65" s="277" customFormat="1" ht="12.75" x14ac:dyDescent="0.35">
      <c r="B201" s="278"/>
      <c r="D201" s="426" t="s">
        <v>1454</v>
      </c>
      <c r="F201" s="427" t="s">
        <v>1627</v>
      </c>
      <c r="I201" s="415"/>
      <c r="L201" s="278"/>
      <c r="M201" s="333"/>
      <c r="U201" s="334"/>
      <c r="AT201" s="270" t="s">
        <v>1454</v>
      </c>
      <c r="AU201" s="270" t="s">
        <v>32</v>
      </c>
    </row>
    <row r="202" spans="2:65" s="277" customFormat="1" ht="21.75" customHeight="1" x14ac:dyDescent="0.35">
      <c r="B202" s="326"/>
      <c r="C202" s="419" t="s">
        <v>1554</v>
      </c>
      <c r="D202" s="419" t="s">
        <v>270</v>
      </c>
      <c r="E202" s="420" t="s">
        <v>325</v>
      </c>
      <c r="F202" s="421" t="s">
        <v>1565</v>
      </c>
      <c r="G202" s="422" t="s">
        <v>144</v>
      </c>
      <c r="H202" s="423">
        <v>24</v>
      </c>
      <c r="I202" s="327"/>
      <c r="J202" s="444">
        <f>ROUND(I202*H202,2)</f>
        <v>0</v>
      </c>
      <c r="K202" s="350"/>
      <c r="L202" s="278"/>
      <c r="M202" s="328" t="s">
        <v>414</v>
      </c>
      <c r="N202" s="329" t="s">
        <v>1213</v>
      </c>
      <c r="O202" s="330">
        <v>0.38300000000000001</v>
      </c>
      <c r="P202" s="330">
        <f>O202*H202</f>
        <v>9.1920000000000002</v>
      </c>
      <c r="Q202" s="330">
        <v>7.4400000000000004E-3</v>
      </c>
      <c r="R202" s="330">
        <f>Q202*H202</f>
        <v>0.17856</v>
      </c>
      <c r="S202" s="330">
        <v>0</v>
      </c>
      <c r="T202" s="330">
        <f>S202*H202</f>
        <v>0</v>
      </c>
      <c r="U202" s="351" t="s">
        <v>414</v>
      </c>
      <c r="AR202" s="331" t="s">
        <v>1185</v>
      </c>
      <c r="AT202" s="331" t="s">
        <v>270</v>
      </c>
      <c r="AU202" s="331" t="s">
        <v>32</v>
      </c>
      <c r="AY202" s="270" t="s">
        <v>1212</v>
      </c>
      <c r="BE202" s="332">
        <f>IF(N202="základní",J202,0)</f>
        <v>0</v>
      </c>
      <c r="BF202" s="332">
        <f>IF(N202="snížená",J202,0)</f>
        <v>0</v>
      </c>
      <c r="BG202" s="332">
        <f>IF(N202="zákl. přenesená",J202,0)</f>
        <v>0</v>
      </c>
      <c r="BH202" s="332">
        <f>IF(N202="sníž. přenesená",J202,0)</f>
        <v>0</v>
      </c>
      <c r="BI202" s="332">
        <f>IF(N202="nulová",J202,0)</f>
        <v>0</v>
      </c>
      <c r="BJ202" s="270" t="s">
        <v>30</v>
      </c>
      <c r="BK202" s="332">
        <f>ROUND(I202*H202,2)</f>
        <v>0</v>
      </c>
      <c r="BL202" s="270" t="s">
        <v>1185</v>
      </c>
      <c r="BM202" s="331" t="s">
        <v>1628</v>
      </c>
    </row>
    <row r="203" spans="2:65" s="277" customFormat="1" ht="12.75" x14ac:dyDescent="0.35">
      <c r="B203" s="278"/>
      <c r="D203" s="424" t="s">
        <v>1217</v>
      </c>
      <c r="F203" s="425" t="s">
        <v>326</v>
      </c>
      <c r="I203" s="415"/>
      <c r="L203" s="278"/>
      <c r="M203" s="333"/>
      <c r="U203" s="334"/>
      <c r="AT203" s="270" t="s">
        <v>1217</v>
      </c>
      <c r="AU203" s="270" t="s">
        <v>32</v>
      </c>
    </row>
    <row r="204" spans="2:65" s="277" customFormat="1" ht="12.75" x14ac:dyDescent="0.35">
      <c r="B204" s="278"/>
      <c r="D204" s="426" t="s">
        <v>1454</v>
      </c>
      <c r="F204" s="427" t="s">
        <v>1629</v>
      </c>
      <c r="I204" s="415"/>
      <c r="L204" s="278"/>
      <c r="M204" s="333"/>
      <c r="U204" s="334"/>
      <c r="AT204" s="270" t="s">
        <v>1454</v>
      </c>
      <c r="AU204" s="270" t="s">
        <v>32</v>
      </c>
    </row>
    <row r="205" spans="2:65" s="277" customFormat="1" ht="24.2" customHeight="1" x14ac:dyDescent="0.35">
      <c r="B205" s="326"/>
      <c r="C205" s="419" t="s">
        <v>1464</v>
      </c>
      <c r="D205" s="419" t="s">
        <v>270</v>
      </c>
      <c r="E205" s="420" t="s">
        <v>1630</v>
      </c>
      <c r="F205" s="421" t="s">
        <v>1631</v>
      </c>
      <c r="G205" s="422" t="s">
        <v>80</v>
      </c>
      <c r="H205" s="423">
        <v>4</v>
      </c>
      <c r="I205" s="327"/>
      <c r="J205" s="444">
        <f>ROUND(I205*H205,2)</f>
        <v>0</v>
      </c>
      <c r="K205" s="350"/>
      <c r="L205" s="278"/>
      <c r="M205" s="328" t="s">
        <v>414</v>
      </c>
      <c r="N205" s="329" t="s">
        <v>1213</v>
      </c>
      <c r="O205" s="330">
        <v>0.42499999999999999</v>
      </c>
      <c r="P205" s="330">
        <f>O205*H205</f>
        <v>1.7</v>
      </c>
      <c r="Q205" s="330">
        <v>2.1199999999999999E-3</v>
      </c>
      <c r="R205" s="330">
        <f>Q205*H205</f>
        <v>8.4799999999999997E-3</v>
      </c>
      <c r="S205" s="330">
        <v>0</v>
      </c>
      <c r="T205" s="330">
        <f>S205*H205</f>
        <v>0</v>
      </c>
      <c r="U205" s="351" t="s">
        <v>414</v>
      </c>
      <c r="AR205" s="331" t="s">
        <v>1185</v>
      </c>
      <c r="AT205" s="331" t="s">
        <v>270</v>
      </c>
      <c r="AU205" s="331" t="s">
        <v>32</v>
      </c>
      <c r="AY205" s="270" t="s">
        <v>1212</v>
      </c>
      <c r="BE205" s="332">
        <f>IF(N205="základní",J205,0)</f>
        <v>0</v>
      </c>
      <c r="BF205" s="332">
        <f>IF(N205="snížená",J205,0)</f>
        <v>0</v>
      </c>
      <c r="BG205" s="332">
        <f>IF(N205="zákl. přenesená",J205,0)</f>
        <v>0</v>
      </c>
      <c r="BH205" s="332">
        <f>IF(N205="sníž. přenesená",J205,0)</f>
        <v>0</v>
      </c>
      <c r="BI205" s="332">
        <f>IF(N205="nulová",J205,0)</f>
        <v>0</v>
      </c>
      <c r="BJ205" s="270" t="s">
        <v>30</v>
      </c>
      <c r="BK205" s="332">
        <f>ROUND(I205*H205,2)</f>
        <v>0</v>
      </c>
      <c r="BL205" s="270" t="s">
        <v>1185</v>
      </c>
      <c r="BM205" s="331" t="s">
        <v>1632</v>
      </c>
    </row>
    <row r="206" spans="2:65" s="277" customFormat="1" ht="18" x14ac:dyDescent="0.35">
      <c r="B206" s="278"/>
      <c r="D206" s="424" t="s">
        <v>1217</v>
      </c>
      <c r="F206" s="425" t="s">
        <v>1633</v>
      </c>
      <c r="I206" s="415"/>
      <c r="L206" s="278"/>
      <c r="M206" s="333"/>
      <c r="U206" s="334"/>
      <c r="AT206" s="270" t="s">
        <v>1217</v>
      </c>
      <c r="AU206" s="270" t="s">
        <v>32</v>
      </c>
    </row>
    <row r="207" spans="2:65" s="277" customFormat="1" ht="12.75" x14ac:dyDescent="0.35">
      <c r="B207" s="278"/>
      <c r="D207" s="426" t="s">
        <v>1454</v>
      </c>
      <c r="F207" s="427" t="s">
        <v>1634</v>
      </c>
      <c r="I207" s="415"/>
      <c r="L207" s="278"/>
      <c r="M207" s="333"/>
      <c r="U207" s="334"/>
      <c r="AT207" s="270" t="s">
        <v>1454</v>
      </c>
      <c r="AU207" s="270" t="s">
        <v>32</v>
      </c>
    </row>
    <row r="208" spans="2:65" s="277" customFormat="1" ht="24.2" customHeight="1" x14ac:dyDescent="0.35">
      <c r="B208" s="326"/>
      <c r="C208" s="419" t="s">
        <v>1462</v>
      </c>
      <c r="D208" s="419" t="s">
        <v>270</v>
      </c>
      <c r="E208" s="420" t="s">
        <v>1635</v>
      </c>
      <c r="F208" s="421" t="s">
        <v>1636</v>
      </c>
      <c r="G208" s="422" t="s">
        <v>414</v>
      </c>
      <c r="H208" s="423">
        <v>80</v>
      </c>
      <c r="I208" s="327"/>
      <c r="J208" s="444">
        <f>ROUND(I208*H208,2)</f>
        <v>0</v>
      </c>
      <c r="K208" s="350"/>
      <c r="L208" s="278"/>
      <c r="M208" s="328" t="s">
        <v>414</v>
      </c>
      <c r="N208" s="329" t="s">
        <v>1213</v>
      </c>
      <c r="O208" s="330">
        <v>0</v>
      </c>
      <c r="P208" s="330">
        <f>O208*H208</f>
        <v>0</v>
      </c>
      <c r="Q208" s="330">
        <v>0</v>
      </c>
      <c r="R208" s="330">
        <f>Q208*H208</f>
        <v>0</v>
      </c>
      <c r="S208" s="330">
        <v>0</v>
      </c>
      <c r="T208" s="330">
        <f>S208*H208</f>
        <v>0</v>
      </c>
      <c r="U208" s="351" t="s">
        <v>414</v>
      </c>
      <c r="AR208" s="331" t="s">
        <v>1185</v>
      </c>
      <c r="AT208" s="331" t="s">
        <v>270</v>
      </c>
      <c r="AU208" s="331" t="s">
        <v>32</v>
      </c>
      <c r="AY208" s="270" t="s">
        <v>1212</v>
      </c>
      <c r="BE208" s="332">
        <f>IF(N208="základní",J208,0)</f>
        <v>0</v>
      </c>
      <c r="BF208" s="332">
        <f>IF(N208="snížená",J208,0)</f>
        <v>0</v>
      </c>
      <c r="BG208" s="332">
        <f>IF(N208="zákl. přenesená",J208,0)</f>
        <v>0</v>
      </c>
      <c r="BH208" s="332">
        <f>IF(N208="sníž. přenesená",J208,0)</f>
        <v>0</v>
      </c>
      <c r="BI208" s="332">
        <f>IF(N208="nulová",J208,0)</f>
        <v>0</v>
      </c>
      <c r="BJ208" s="270" t="s">
        <v>30</v>
      </c>
      <c r="BK208" s="332">
        <f>ROUND(I208*H208,2)</f>
        <v>0</v>
      </c>
      <c r="BL208" s="270" t="s">
        <v>1185</v>
      </c>
      <c r="BM208" s="331" t="s">
        <v>1637</v>
      </c>
    </row>
    <row r="209" spans="2:65" s="277" customFormat="1" ht="12.75" x14ac:dyDescent="0.35">
      <c r="B209" s="278"/>
      <c r="D209" s="424" t="s">
        <v>1217</v>
      </c>
      <c r="F209" s="425" t="s">
        <v>1565</v>
      </c>
      <c r="I209" s="415"/>
      <c r="L209" s="278"/>
      <c r="M209" s="333"/>
      <c r="U209" s="334"/>
      <c r="AT209" s="270" t="s">
        <v>1217</v>
      </c>
      <c r="AU209" s="270" t="s">
        <v>32</v>
      </c>
    </row>
    <row r="210" spans="2:65" s="277" customFormat="1" ht="16.5" customHeight="1" x14ac:dyDescent="0.35">
      <c r="B210" s="326"/>
      <c r="C210" s="419" t="s">
        <v>1518</v>
      </c>
      <c r="D210" s="419" t="s">
        <v>270</v>
      </c>
      <c r="E210" s="420" t="s">
        <v>327</v>
      </c>
      <c r="F210" s="421" t="s">
        <v>638</v>
      </c>
      <c r="G210" s="422" t="s">
        <v>144</v>
      </c>
      <c r="H210" s="423">
        <v>3</v>
      </c>
      <c r="I210" s="327"/>
      <c r="J210" s="444">
        <f>ROUND(I210*H210,2)</f>
        <v>0</v>
      </c>
      <c r="K210" s="350"/>
      <c r="L210" s="278"/>
      <c r="M210" s="328" t="s">
        <v>414</v>
      </c>
      <c r="N210" s="329" t="s">
        <v>1213</v>
      </c>
      <c r="O210" s="330">
        <v>0.82699999999999996</v>
      </c>
      <c r="P210" s="330">
        <f>O210*H210</f>
        <v>2.4809999999999999</v>
      </c>
      <c r="Q210" s="330">
        <v>2.0100000000000001E-3</v>
      </c>
      <c r="R210" s="330">
        <f>Q210*H210</f>
        <v>6.0300000000000006E-3</v>
      </c>
      <c r="S210" s="330">
        <v>0</v>
      </c>
      <c r="T210" s="330">
        <f>S210*H210</f>
        <v>0</v>
      </c>
      <c r="U210" s="351" t="s">
        <v>414</v>
      </c>
      <c r="AR210" s="331" t="s">
        <v>1185</v>
      </c>
      <c r="AT210" s="331" t="s">
        <v>270</v>
      </c>
      <c r="AU210" s="331" t="s">
        <v>32</v>
      </c>
      <c r="AY210" s="270" t="s">
        <v>1212</v>
      </c>
      <c r="BE210" s="332">
        <f>IF(N210="základní",J210,0)</f>
        <v>0</v>
      </c>
      <c r="BF210" s="332">
        <f>IF(N210="snížená",J210,0)</f>
        <v>0</v>
      </c>
      <c r="BG210" s="332">
        <f>IF(N210="zákl. přenesená",J210,0)</f>
        <v>0</v>
      </c>
      <c r="BH210" s="332">
        <f>IF(N210="sníž. přenesená",J210,0)</f>
        <v>0</v>
      </c>
      <c r="BI210" s="332">
        <f>IF(N210="nulová",J210,0)</f>
        <v>0</v>
      </c>
      <c r="BJ210" s="270" t="s">
        <v>30</v>
      </c>
      <c r="BK210" s="332">
        <f>ROUND(I210*H210,2)</f>
        <v>0</v>
      </c>
      <c r="BL210" s="270" t="s">
        <v>1185</v>
      </c>
      <c r="BM210" s="331" t="s">
        <v>1638</v>
      </c>
    </row>
    <row r="211" spans="2:65" s="277" customFormat="1" ht="12.75" x14ac:dyDescent="0.35">
      <c r="B211" s="278"/>
      <c r="D211" s="424" t="s">
        <v>1217</v>
      </c>
      <c r="F211" s="425" t="s">
        <v>328</v>
      </c>
      <c r="I211" s="415"/>
      <c r="L211" s="278"/>
      <c r="M211" s="333"/>
      <c r="U211" s="334"/>
      <c r="AT211" s="270" t="s">
        <v>1217</v>
      </c>
      <c r="AU211" s="270" t="s">
        <v>32</v>
      </c>
    </row>
    <row r="212" spans="2:65" s="277" customFormat="1" ht="12.75" x14ac:dyDescent="0.35">
      <c r="B212" s="278"/>
      <c r="D212" s="426" t="s">
        <v>1454</v>
      </c>
      <c r="F212" s="427" t="s">
        <v>1485</v>
      </c>
      <c r="I212" s="415"/>
      <c r="L212" s="278"/>
      <c r="M212" s="333"/>
      <c r="U212" s="334"/>
      <c r="AT212" s="270" t="s">
        <v>1454</v>
      </c>
      <c r="AU212" s="270" t="s">
        <v>32</v>
      </c>
    </row>
    <row r="213" spans="2:65" s="277" customFormat="1" ht="16.5" customHeight="1" x14ac:dyDescent="0.35">
      <c r="B213" s="326"/>
      <c r="C213" s="419" t="s">
        <v>1519</v>
      </c>
      <c r="D213" s="419" t="s">
        <v>270</v>
      </c>
      <c r="E213" s="420" t="s">
        <v>329</v>
      </c>
      <c r="F213" s="421" t="s">
        <v>639</v>
      </c>
      <c r="G213" s="422" t="s">
        <v>144</v>
      </c>
      <c r="H213" s="423">
        <v>12</v>
      </c>
      <c r="I213" s="327"/>
      <c r="J213" s="444">
        <f>ROUND(I213*H213,2)</f>
        <v>0</v>
      </c>
      <c r="K213" s="350"/>
      <c r="L213" s="278"/>
      <c r="M213" s="328" t="s">
        <v>414</v>
      </c>
      <c r="N213" s="329" t="s">
        <v>1213</v>
      </c>
      <c r="O213" s="330">
        <v>0.72799999999999998</v>
      </c>
      <c r="P213" s="330">
        <f>O213*H213</f>
        <v>8.7360000000000007</v>
      </c>
      <c r="Q213" s="330">
        <v>4.8000000000000001E-4</v>
      </c>
      <c r="R213" s="330">
        <f>Q213*H213</f>
        <v>5.7600000000000004E-3</v>
      </c>
      <c r="S213" s="330">
        <v>0</v>
      </c>
      <c r="T213" s="330">
        <f>S213*H213</f>
        <v>0</v>
      </c>
      <c r="U213" s="351" t="s">
        <v>414</v>
      </c>
      <c r="AR213" s="331" t="s">
        <v>1185</v>
      </c>
      <c r="AT213" s="331" t="s">
        <v>270</v>
      </c>
      <c r="AU213" s="331" t="s">
        <v>32</v>
      </c>
      <c r="AY213" s="270" t="s">
        <v>1212</v>
      </c>
      <c r="BE213" s="332">
        <f>IF(N213="základní",J213,0)</f>
        <v>0</v>
      </c>
      <c r="BF213" s="332">
        <f>IF(N213="snížená",J213,0)</f>
        <v>0</v>
      </c>
      <c r="BG213" s="332">
        <f>IF(N213="zákl. přenesená",J213,0)</f>
        <v>0</v>
      </c>
      <c r="BH213" s="332">
        <f>IF(N213="sníž. přenesená",J213,0)</f>
        <v>0</v>
      </c>
      <c r="BI213" s="332">
        <f>IF(N213="nulová",J213,0)</f>
        <v>0</v>
      </c>
      <c r="BJ213" s="270" t="s">
        <v>30</v>
      </c>
      <c r="BK213" s="332">
        <f>ROUND(I213*H213,2)</f>
        <v>0</v>
      </c>
      <c r="BL213" s="270" t="s">
        <v>1185</v>
      </c>
      <c r="BM213" s="331" t="s">
        <v>1639</v>
      </c>
    </row>
    <row r="214" spans="2:65" s="277" customFormat="1" ht="12.75" x14ac:dyDescent="0.35">
      <c r="B214" s="278"/>
      <c r="D214" s="424" t="s">
        <v>1217</v>
      </c>
      <c r="F214" s="425" t="s">
        <v>330</v>
      </c>
      <c r="I214" s="415"/>
      <c r="L214" s="278"/>
      <c r="M214" s="333"/>
      <c r="U214" s="334"/>
      <c r="AT214" s="270" t="s">
        <v>1217</v>
      </c>
      <c r="AU214" s="270" t="s">
        <v>32</v>
      </c>
    </row>
    <row r="215" spans="2:65" s="277" customFormat="1" ht="12.75" x14ac:dyDescent="0.35">
      <c r="B215" s="278"/>
      <c r="D215" s="426" t="s">
        <v>1454</v>
      </c>
      <c r="F215" s="427" t="s">
        <v>1486</v>
      </c>
      <c r="I215" s="415"/>
      <c r="L215" s="278"/>
      <c r="M215" s="333"/>
      <c r="U215" s="334"/>
      <c r="AT215" s="270" t="s">
        <v>1454</v>
      </c>
      <c r="AU215" s="270" t="s">
        <v>32</v>
      </c>
    </row>
    <row r="216" spans="2:65" s="277" customFormat="1" ht="16.5" customHeight="1" x14ac:dyDescent="0.35">
      <c r="B216" s="326"/>
      <c r="C216" s="419" t="s">
        <v>1537</v>
      </c>
      <c r="D216" s="419" t="s">
        <v>270</v>
      </c>
      <c r="E216" s="420" t="s">
        <v>331</v>
      </c>
      <c r="F216" s="421" t="s">
        <v>639</v>
      </c>
      <c r="G216" s="422" t="s">
        <v>144</v>
      </c>
      <c r="H216" s="423">
        <v>12</v>
      </c>
      <c r="I216" s="327"/>
      <c r="J216" s="444">
        <f>ROUND(I216*H216,2)</f>
        <v>0</v>
      </c>
      <c r="K216" s="350"/>
      <c r="L216" s="278"/>
      <c r="M216" s="328" t="s">
        <v>414</v>
      </c>
      <c r="N216" s="329" t="s">
        <v>1213</v>
      </c>
      <c r="O216" s="330">
        <v>0.72799999999999998</v>
      </c>
      <c r="P216" s="330">
        <f>O216*H216</f>
        <v>8.7360000000000007</v>
      </c>
      <c r="Q216" s="330">
        <v>4.8000000000000001E-4</v>
      </c>
      <c r="R216" s="330">
        <f>Q216*H216</f>
        <v>5.7600000000000004E-3</v>
      </c>
      <c r="S216" s="330">
        <v>0</v>
      </c>
      <c r="T216" s="330">
        <f>S216*H216</f>
        <v>0</v>
      </c>
      <c r="U216" s="351" t="s">
        <v>414</v>
      </c>
      <c r="AR216" s="331" t="s">
        <v>1185</v>
      </c>
      <c r="AT216" s="331" t="s">
        <v>270</v>
      </c>
      <c r="AU216" s="331" t="s">
        <v>32</v>
      </c>
      <c r="AY216" s="270" t="s">
        <v>1212</v>
      </c>
      <c r="BE216" s="332">
        <f>IF(N216="základní",J216,0)</f>
        <v>0</v>
      </c>
      <c r="BF216" s="332">
        <f>IF(N216="snížená",J216,0)</f>
        <v>0</v>
      </c>
      <c r="BG216" s="332">
        <f>IF(N216="zákl. přenesená",J216,0)</f>
        <v>0</v>
      </c>
      <c r="BH216" s="332">
        <f>IF(N216="sníž. přenesená",J216,0)</f>
        <v>0</v>
      </c>
      <c r="BI216" s="332">
        <f>IF(N216="nulová",J216,0)</f>
        <v>0</v>
      </c>
      <c r="BJ216" s="270" t="s">
        <v>30</v>
      </c>
      <c r="BK216" s="332">
        <f>ROUND(I216*H216,2)</f>
        <v>0</v>
      </c>
      <c r="BL216" s="270" t="s">
        <v>1185</v>
      </c>
      <c r="BM216" s="331" t="s">
        <v>1640</v>
      </c>
    </row>
    <row r="217" spans="2:65" s="277" customFormat="1" ht="12.75" x14ac:dyDescent="0.35">
      <c r="B217" s="278"/>
      <c r="D217" s="424" t="s">
        <v>1217</v>
      </c>
      <c r="F217" s="425" t="s">
        <v>332</v>
      </c>
      <c r="I217" s="415"/>
      <c r="L217" s="278"/>
      <c r="M217" s="333"/>
      <c r="U217" s="334"/>
      <c r="AT217" s="270" t="s">
        <v>1217</v>
      </c>
      <c r="AU217" s="270" t="s">
        <v>32</v>
      </c>
    </row>
    <row r="218" spans="2:65" s="277" customFormat="1" ht="16.5" customHeight="1" x14ac:dyDescent="0.35">
      <c r="B218" s="326"/>
      <c r="C218" s="419" t="s">
        <v>1520</v>
      </c>
      <c r="D218" s="419" t="s">
        <v>270</v>
      </c>
      <c r="E218" s="420" t="s">
        <v>333</v>
      </c>
      <c r="F218" s="421" t="s">
        <v>640</v>
      </c>
      <c r="G218" s="422" t="s">
        <v>80</v>
      </c>
      <c r="H218" s="423">
        <v>10</v>
      </c>
      <c r="I218" s="327"/>
      <c r="J218" s="444">
        <f>ROUND(I218*H218,2)</f>
        <v>0</v>
      </c>
      <c r="K218" s="350"/>
      <c r="L218" s="278"/>
      <c r="M218" s="328" t="s">
        <v>414</v>
      </c>
      <c r="N218" s="329" t="s">
        <v>1213</v>
      </c>
      <c r="O218" s="330">
        <v>0.17399999999999999</v>
      </c>
      <c r="P218" s="330">
        <f>O218*H218</f>
        <v>1.7399999999999998</v>
      </c>
      <c r="Q218" s="330">
        <v>0</v>
      </c>
      <c r="R218" s="330">
        <f>Q218*H218</f>
        <v>0</v>
      </c>
      <c r="S218" s="330">
        <v>0</v>
      </c>
      <c r="T218" s="330">
        <f>S218*H218</f>
        <v>0</v>
      </c>
      <c r="U218" s="351" t="s">
        <v>414</v>
      </c>
      <c r="AR218" s="331" t="s">
        <v>1185</v>
      </c>
      <c r="AT218" s="331" t="s">
        <v>270</v>
      </c>
      <c r="AU218" s="331" t="s">
        <v>32</v>
      </c>
      <c r="AY218" s="270" t="s">
        <v>1212</v>
      </c>
      <c r="BE218" s="332">
        <f>IF(N218="základní",J218,0)</f>
        <v>0</v>
      </c>
      <c r="BF218" s="332">
        <f>IF(N218="snížená",J218,0)</f>
        <v>0</v>
      </c>
      <c r="BG218" s="332">
        <f>IF(N218="zákl. přenesená",J218,0)</f>
        <v>0</v>
      </c>
      <c r="BH218" s="332">
        <f>IF(N218="sníž. přenesená",J218,0)</f>
        <v>0</v>
      </c>
      <c r="BI218" s="332">
        <f>IF(N218="nulová",J218,0)</f>
        <v>0</v>
      </c>
      <c r="BJ218" s="270" t="s">
        <v>30</v>
      </c>
      <c r="BK218" s="332">
        <f>ROUND(I218*H218,2)</f>
        <v>0</v>
      </c>
      <c r="BL218" s="270" t="s">
        <v>1185</v>
      </c>
      <c r="BM218" s="331" t="s">
        <v>1641</v>
      </c>
    </row>
    <row r="219" spans="2:65" s="277" customFormat="1" ht="18" x14ac:dyDescent="0.35">
      <c r="B219" s="278"/>
      <c r="D219" s="424" t="s">
        <v>1217</v>
      </c>
      <c r="F219" s="425" t="s">
        <v>334</v>
      </c>
      <c r="I219" s="415"/>
      <c r="L219" s="278"/>
      <c r="M219" s="333"/>
      <c r="U219" s="334"/>
      <c r="AT219" s="270" t="s">
        <v>1217</v>
      </c>
      <c r="AU219" s="270" t="s">
        <v>32</v>
      </c>
    </row>
    <row r="220" spans="2:65" s="277" customFormat="1" ht="12.75" x14ac:dyDescent="0.35">
      <c r="B220" s="278"/>
      <c r="D220" s="426" t="s">
        <v>1454</v>
      </c>
      <c r="F220" s="427" t="s">
        <v>1489</v>
      </c>
      <c r="I220" s="415"/>
      <c r="L220" s="278"/>
      <c r="M220" s="333"/>
      <c r="U220" s="334"/>
      <c r="AT220" s="270" t="s">
        <v>1454</v>
      </c>
      <c r="AU220" s="270" t="s">
        <v>32</v>
      </c>
    </row>
    <row r="221" spans="2:65" s="277" customFormat="1" ht="21.75" customHeight="1" x14ac:dyDescent="0.35">
      <c r="B221" s="326"/>
      <c r="C221" s="419" t="s">
        <v>1522</v>
      </c>
      <c r="D221" s="419" t="s">
        <v>270</v>
      </c>
      <c r="E221" s="420" t="s">
        <v>335</v>
      </c>
      <c r="F221" s="421" t="s">
        <v>641</v>
      </c>
      <c r="G221" s="422" t="s">
        <v>80</v>
      </c>
      <c r="H221" s="423">
        <v>3</v>
      </c>
      <c r="I221" s="327"/>
      <c r="J221" s="444">
        <f>ROUND(I221*H221,2)</f>
        <v>0</v>
      </c>
      <c r="K221" s="350"/>
      <c r="L221" s="278"/>
      <c r="M221" s="328" t="s">
        <v>414</v>
      </c>
      <c r="N221" s="329" t="s">
        <v>1213</v>
      </c>
      <c r="O221" s="330">
        <v>0.25900000000000001</v>
      </c>
      <c r="P221" s="330">
        <f>O221*H221</f>
        <v>0.77700000000000002</v>
      </c>
      <c r="Q221" s="330">
        <v>0</v>
      </c>
      <c r="R221" s="330">
        <f>Q221*H221</f>
        <v>0</v>
      </c>
      <c r="S221" s="330">
        <v>0</v>
      </c>
      <c r="T221" s="330">
        <f>S221*H221</f>
        <v>0</v>
      </c>
      <c r="U221" s="351" t="s">
        <v>414</v>
      </c>
      <c r="AR221" s="331" t="s">
        <v>1185</v>
      </c>
      <c r="AT221" s="331" t="s">
        <v>270</v>
      </c>
      <c r="AU221" s="331" t="s">
        <v>32</v>
      </c>
      <c r="AY221" s="270" t="s">
        <v>1212</v>
      </c>
      <c r="BE221" s="332">
        <f>IF(N221="základní",J221,0)</f>
        <v>0</v>
      </c>
      <c r="BF221" s="332">
        <f>IF(N221="snížená",J221,0)</f>
        <v>0</v>
      </c>
      <c r="BG221" s="332">
        <f>IF(N221="zákl. přenesená",J221,0)</f>
        <v>0</v>
      </c>
      <c r="BH221" s="332">
        <f>IF(N221="sníž. přenesená",J221,0)</f>
        <v>0</v>
      </c>
      <c r="BI221" s="332">
        <f>IF(N221="nulová",J221,0)</f>
        <v>0</v>
      </c>
      <c r="BJ221" s="270" t="s">
        <v>30</v>
      </c>
      <c r="BK221" s="332">
        <f>ROUND(I221*H221,2)</f>
        <v>0</v>
      </c>
      <c r="BL221" s="270" t="s">
        <v>1185</v>
      </c>
      <c r="BM221" s="331" t="s">
        <v>1642</v>
      </c>
    </row>
    <row r="222" spans="2:65" s="277" customFormat="1" ht="18" x14ac:dyDescent="0.35">
      <c r="B222" s="278"/>
      <c r="D222" s="424" t="s">
        <v>1217</v>
      </c>
      <c r="F222" s="425" t="s">
        <v>336</v>
      </c>
      <c r="I222" s="415"/>
      <c r="L222" s="278"/>
      <c r="M222" s="333"/>
      <c r="U222" s="334"/>
      <c r="AT222" s="270" t="s">
        <v>1217</v>
      </c>
      <c r="AU222" s="270" t="s">
        <v>32</v>
      </c>
    </row>
    <row r="223" spans="2:65" s="277" customFormat="1" ht="12.75" x14ac:dyDescent="0.35">
      <c r="B223" s="278"/>
      <c r="D223" s="426" t="s">
        <v>1454</v>
      </c>
      <c r="F223" s="427" t="s">
        <v>1490</v>
      </c>
      <c r="I223" s="415"/>
      <c r="L223" s="278"/>
      <c r="M223" s="333"/>
      <c r="U223" s="334"/>
      <c r="AT223" s="270" t="s">
        <v>1454</v>
      </c>
      <c r="AU223" s="270" t="s">
        <v>32</v>
      </c>
    </row>
    <row r="224" spans="2:65" s="277" customFormat="1" ht="24.2" customHeight="1" x14ac:dyDescent="0.35">
      <c r="B224" s="326"/>
      <c r="C224" s="419" t="s">
        <v>1555</v>
      </c>
      <c r="D224" s="419" t="s">
        <v>270</v>
      </c>
      <c r="E224" s="420" t="s">
        <v>1643</v>
      </c>
      <c r="F224" s="421" t="s">
        <v>1644</v>
      </c>
      <c r="G224" s="422" t="s">
        <v>80</v>
      </c>
      <c r="H224" s="423">
        <v>2</v>
      </c>
      <c r="I224" s="327"/>
      <c r="J224" s="444">
        <f>ROUND(I224*H224,2)</f>
        <v>0</v>
      </c>
      <c r="K224" s="350"/>
      <c r="L224" s="278"/>
      <c r="M224" s="328" t="s">
        <v>414</v>
      </c>
      <c r="N224" s="329" t="s">
        <v>1213</v>
      </c>
      <c r="O224" s="330">
        <v>2.54</v>
      </c>
      <c r="P224" s="330">
        <f>O224*H224</f>
        <v>5.08</v>
      </c>
      <c r="Q224" s="330">
        <v>5.9500000000000004E-3</v>
      </c>
      <c r="R224" s="330">
        <f>Q224*H224</f>
        <v>1.1900000000000001E-2</v>
      </c>
      <c r="S224" s="330">
        <v>0</v>
      </c>
      <c r="T224" s="330">
        <f>S224*H224</f>
        <v>0</v>
      </c>
      <c r="U224" s="351" t="s">
        <v>414</v>
      </c>
      <c r="AR224" s="331" t="s">
        <v>1185</v>
      </c>
      <c r="AT224" s="331" t="s">
        <v>270</v>
      </c>
      <c r="AU224" s="331" t="s">
        <v>32</v>
      </c>
      <c r="AY224" s="270" t="s">
        <v>1212</v>
      </c>
      <c r="BE224" s="332">
        <f>IF(N224="základní",J224,0)</f>
        <v>0</v>
      </c>
      <c r="BF224" s="332">
        <f>IF(N224="snížená",J224,0)</f>
        <v>0</v>
      </c>
      <c r="BG224" s="332">
        <f>IF(N224="zákl. přenesená",J224,0)</f>
        <v>0</v>
      </c>
      <c r="BH224" s="332">
        <f>IF(N224="sníž. přenesená",J224,0)</f>
        <v>0</v>
      </c>
      <c r="BI224" s="332">
        <f>IF(N224="nulová",J224,0)</f>
        <v>0</v>
      </c>
      <c r="BJ224" s="270" t="s">
        <v>30</v>
      </c>
      <c r="BK224" s="332">
        <f>ROUND(I224*H224,2)</f>
        <v>0</v>
      </c>
      <c r="BL224" s="270" t="s">
        <v>1185</v>
      </c>
      <c r="BM224" s="331" t="s">
        <v>1645</v>
      </c>
    </row>
    <row r="225" spans="2:65" s="277" customFormat="1" ht="18" x14ac:dyDescent="0.35">
      <c r="B225" s="278"/>
      <c r="D225" s="424" t="s">
        <v>1217</v>
      </c>
      <c r="F225" s="425" t="s">
        <v>1646</v>
      </c>
      <c r="I225" s="415"/>
      <c r="L225" s="278"/>
      <c r="M225" s="333"/>
      <c r="U225" s="334"/>
      <c r="AT225" s="270" t="s">
        <v>1217</v>
      </c>
      <c r="AU225" s="270" t="s">
        <v>32</v>
      </c>
    </row>
    <row r="226" spans="2:65" s="277" customFormat="1" ht="12.75" x14ac:dyDescent="0.35">
      <c r="B226" s="278"/>
      <c r="D226" s="426" t="s">
        <v>1454</v>
      </c>
      <c r="F226" s="427" t="s">
        <v>1647</v>
      </c>
      <c r="I226" s="415"/>
      <c r="L226" s="278"/>
      <c r="M226" s="333"/>
      <c r="U226" s="334"/>
      <c r="AT226" s="270" t="s">
        <v>1454</v>
      </c>
      <c r="AU226" s="270" t="s">
        <v>32</v>
      </c>
    </row>
    <row r="227" spans="2:65" s="277" customFormat="1" ht="16.5" customHeight="1" x14ac:dyDescent="0.35">
      <c r="B227" s="326"/>
      <c r="C227" s="428" t="s">
        <v>1493</v>
      </c>
      <c r="D227" s="428" t="s">
        <v>310</v>
      </c>
      <c r="E227" s="429" t="s">
        <v>642</v>
      </c>
      <c r="F227" s="430" t="s">
        <v>643</v>
      </c>
      <c r="G227" s="431" t="s">
        <v>644</v>
      </c>
      <c r="H227" s="432">
        <v>2</v>
      </c>
      <c r="I227" s="335"/>
      <c r="J227" s="445">
        <f>ROUND(I227*H227,2)</f>
        <v>0</v>
      </c>
      <c r="K227" s="352"/>
      <c r="L227" s="336"/>
      <c r="M227" s="337" t="s">
        <v>414</v>
      </c>
      <c r="N227" s="338" t="s">
        <v>1213</v>
      </c>
      <c r="O227" s="330">
        <v>0</v>
      </c>
      <c r="P227" s="330">
        <f>O227*H227</f>
        <v>0</v>
      </c>
      <c r="Q227" s="330">
        <v>2.0999999999999999E-3</v>
      </c>
      <c r="R227" s="330">
        <f>Q227*H227</f>
        <v>4.1999999999999997E-3</v>
      </c>
      <c r="S227" s="330">
        <v>0</v>
      </c>
      <c r="T227" s="330">
        <f>S227*H227</f>
        <v>0</v>
      </c>
      <c r="U227" s="351" t="s">
        <v>414</v>
      </c>
      <c r="AR227" s="331" t="s">
        <v>1215</v>
      </c>
      <c r="AT227" s="331" t="s">
        <v>310</v>
      </c>
      <c r="AU227" s="331" t="s">
        <v>32</v>
      </c>
      <c r="AY227" s="270" t="s">
        <v>1212</v>
      </c>
      <c r="BE227" s="332">
        <f>IF(N227="základní",J227,0)</f>
        <v>0</v>
      </c>
      <c r="BF227" s="332">
        <f>IF(N227="snížená",J227,0)</f>
        <v>0</v>
      </c>
      <c r="BG227" s="332">
        <f>IF(N227="zákl. přenesená",J227,0)</f>
        <v>0</v>
      </c>
      <c r="BH227" s="332">
        <f>IF(N227="sníž. přenesená",J227,0)</f>
        <v>0</v>
      </c>
      <c r="BI227" s="332">
        <f>IF(N227="nulová",J227,0)</f>
        <v>0</v>
      </c>
      <c r="BJ227" s="270" t="s">
        <v>30</v>
      </c>
      <c r="BK227" s="332">
        <f>ROUND(I227*H227,2)</f>
        <v>0</v>
      </c>
      <c r="BL227" s="270" t="s">
        <v>1185</v>
      </c>
      <c r="BM227" s="331" t="s">
        <v>1648</v>
      </c>
    </row>
    <row r="228" spans="2:65" s="277" customFormat="1" ht="12.75" x14ac:dyDescent="0.35">
      <c r="B228" s="278"/>
      <c r="D228" s="424" t="s">
        <v>1217</v>
      </c>
      <c r="F228" s="425" t="s">
        <v>643</v>
      </c>
      <c r="I228" s="415"/>
      <c r="L228" s="278"/>
      <c r="M228" s="333"/>
      <c r="U228" s="334"/>
      <c r="AT228" s="270" t="s">
        <v>1217</v>
      </c>
      <c r="AU228" s="270" t="s">
        <v>32</v>
      </c>
    </row>
    <row r="229" spans="2:65" s="277" customFormat="1" ht="24.2" customHeight="1" x14ac:dyDescent="0.35">
      <c r="B229" s="326"/>
      <c r="C229" s="419" t="s">
        <v>1456</v>
      </c>
      <c r="D229" s="419" t="s">
        <v>270</v>
      </c>
      <c r="E229" s="420" t="s">
        <v>1491</v>
      </c>
      <c r="F229" s="421" t="s">
        <v>1566</v>
      </c>
      <c r="G229" s="422" t="s">
        <v>80</v>
      </c>
      <c r="H229" s="423">
        <v>2</v>
      </c>
      <c r="I229" s="327"/>
      <c r="J229" s="444">
        <f>ROUND(I229*H229,2)</f>
        <v>0</v>
      </c>
      <c r="K229" s="350"/>
      <c r="L229" s="278"/>
      <c r="M229" s="328" t="s">
        <v>414</v>
      </c>
      <c r="N229" s="329" t="s">
        <v>1213</v>
      </c>
      <c r="O229" s="330">
        <v>0.46500000000000002</v>
      </c>
      <c r="P229" s="330">
        <f>O229*H229</f>
        <v>0.93</v>
      </c>
      <c r="Q229" s="330">
        <v>1.01E-3</v>
      </c>
      <c r="R229" s="330">
        <f>Q229*H229</f>
        <v>2.0200000000000001E-3</v>
      </c>
      <c r="S229" s="330">
        <v>0</v>
      </c>
      <c r="T229" s="330">
        <f>S229*H229</f>
        <v>0</v>
      </c>
      <c r="U229" s="351" t="s">
        <v>414</v>
      </c>
      <c r="AR229" s="331" t="s">
        <v>1185</v>
      </c>
      <c r="AT229" s="331" t="s">
        <v>270</v>
      </c>
      <c r="AU229" s="331" t="s">
        <v>32</v>
      </c>
      <c r="AY229" s="270" t="s">
        <v>1212</v>
      </c>
      <c r="BE229" s="332">
        <f>IF(N229="základní",J229,0)</f>
        <v>0</v>
      </c>
      <c r="BF229" s="332">
        <f>IF(N229="snížená",J229,0)</f>
        <v>0</v>
      </c>
      <c r="BG229" s="332">
        <f>IF(N229="zákl. přenesená",J229,0)</f>
        <v>0</v>
      </c>
      <c r="BH229" s="332">
        <f>IF(N229="sníž. přenesená",J229,0)</f>
        <v>0</v>
      </c>
      <c r="BI229" s="332">
        <f>IF(N229="nulová",J229,0)</f>
        <v>0</v>
      </c>
      <c r="BJ229" s="270" t="s">
        <v>30</v>
      </c>
      <c r="BK229" s="332">
        <f>ROUND(I229*H229,2)</f>
        <v>0</v>
      </c>
      <c r="BL229" s="270" t="s">
        <v>1185</v>
      </c>
      <c r="BM229" s="331" t="s">
        <v>1649</v>
      </c>
    </row>
    <row r="230" spans="2:65" s="277" customFormat="1" ht="12.75" x14ac:dyDescent="0.35">
      <c r="B230" s="278"/>
      <c r="D230" s="424" t="s">
        <v>1217</v>
      </c>
      <c r="F230" s="425" t="s">
        <v>1492</v>
      </c>
      <c r="I230" s="415"/>
      <c r="L230" s="278"/>
      <c r="M230" s="333"/>
      <c r="U230" s="334"/>
      <c r="AT230" s="270" t="s">
        <v>1217</v>
      </c>
      <c r="AU230" s="270" t="s">
        <v>32</v>
      </c>
    </row>
    <row r="231" spans="2:65" s="277" customFormat="1" ht="12.75" x14ac:dyDescent="0.35">
      <c r="B231" s="278"/>
      <c r="D231" s="426" t="s">
        <v>1454</v>
      </c>
      <c r="F231" s="427" t="s">
        <v>1567</v>
      </c>
      <c r="I231" s="415"/>
      <c r="L231" s="278"/>
      <c r="M231" s="333"/>
      <c r="U231" s="334"/>
      <c r="AT231" s="270" t="s">
        <v>1454</v>
      </c>
      <c r="AU231" s="270" t="s">
        <v>32</v>
      </c>
    </row>
    <row r="232" spans="2:65" s="277" customFormat="1" ht="16.5" customHeight="1" x14ac:dyDescent="0.35">
      <c r="B232" s="326"/>
      <c r="C232" s="419" t="s">
        <v>1495</v>
      </c>
      <c r="D232" s="419" t="s">
        <v>270</v>
      </c>
      <c r="E232" s="420" t="s">
        <v>645</v>
      </c>
      <c r="F232" s="421" t="s">
        <v>646</v>
      </c>
      <c r="G232" s="422" t="s">
        <v>80</v>
      </c>
      <c r="H232" s="423">
        <v>6</v>
      </c>
      <c r="I232" s="327"/>
      <c r="J232" s="444">
        <f>ROUND(I232*H232,2)</f>
        <v>0</v>
      </c>
      <c r="K232" s="350"/>
      <c r="L232" s="278"/>
      <c r="M232" s="328" t="s">
        <v>414</v>
      </c>
      <c r="N232" s="329" t="s">
        <v>1213</v>
      </c>
      <c r="O232" s="330">
        <v>0.17499999999999999</v>
      </c>
      <c r="P232" s="330">
        <f>O232*H232</f>
        <v>1.0499999999999998</v>
      </c>
      <c r="Q232" s="330">
        <v>8.0000000000000007E-5</v>
      </c>
      <c r="R232" s="330">
        <f>Q232*H232</f>
        <v>4.8000000000000007E-4</v>
      </c>
      <c r="S232" s="330">
        <v>0</v>
      </c>
      <c r="T232" s="330">
        <f>S232*H232</f>
        <v>0</v>
      </c>
      <c r="U232" s="351" t="s">
        <v>414</v>
      </c>
      <c r="AR232" s="331" t="s">
        <v>1185</v>
      </c>
      <c r="AT232" s="331" t="s">
        <v>270</v>
      </c>
      <c r="AU232" s="331" t="s">
        <v>32</v>
      </c>
      <c r="AY232" s="270" t="s">
        <v>1212</v>
      </c>
      <c r="BE232" s="332">
        <f>IF(N232="základní",J232,0)</f>
        <v>0</v>
      </c>
      <c r="BF232" s="332">
        <f>IF(N232="snížená",J232,0)</f>
        <v>0</v>
      </c>
      <c r="BG232" s="332">
        <f>IF(N232="zákl. přenesená",J232,0)</f>
        <v>0</v>
      </c>
      <c r="BH232" s="332">
        <f>IF(N232="sníž. přenesená",J232,0)</f>
        <v>0</v>
      </c>
      <c r="BI232" s="332">
        <f>IF(N232="nulová",J232,0)</f>
        <v>0</v>
      </c>
      <c r="BJ232" s="270" t="s">
        <v>30</v>
      </c>
      <c r="BK232" s="332">
        <f>ROUND(I232*H232,2)</f>
        <v>0</v>
      </c>
      <c r="BL232" s="270" t="s">
        <v>1185</v>
      </c>
      <c r="BM232" s="331" t="s">
        <v>1650</v>
      </c>
    </row>
    <row r="233" spans="2:65" s="277" customFormat="1" ht="12.75" x14ac:dyDescent="0.35">
      <c r="B233" s="278"/>
      <c r="D233" s="424" t="s">
        <v>1217</v>
      </c>
      <c r="F233" s="425" t="s">
        <v>1569</v>
      </c>
      <c r="I233" s="415"/>
      <c r="L233" s="278"/>
      <c r="M233" s="333"/>
      <c r="U233" s="334"/>
      <c r="AT233" s="270" t="s">
        <v>1217</v>
      </c>
      <c r="AU233" s="270" t="s">
        <v>32</v>
      </c>
    </row>
    <row r="234" spans="2:65" s="277" customFormat="1" ht="12.75" x14ac:dyDescent="0.35">
      <c r="B234" s="278"/>
      <c r="D234" s="426" t="s">
        <v>1454</v>
      </c>
      <c r="F234" s="427" t="s">
        <v>1570</v>
      </c>
      <c r="I234" s="415"/>
      <c r="L234" s="278"/>
      <c r="M234" s="333"/>
      <c r="U234" s="334"/>
      <c r="AT234" s="270" t="s">
        <v>1454</v>
      </c>
      <c r="AU234" s="270" t="s">
        <v>32</v>
      </c>
    </row>
    <row r="235" spans="2:65" s="277" customFormat="1" ht="16.5" customHeight="1" x14ac:dyDescent="0.35">
      <c r="B235" s="326"/>
      <c r="C235" s="419" t="s">
        <v>1524</v>
      </c>
      <c r="D235" s="419" t="s">
        <v>270</v>
      </c>
      <c r="E235" s="420" t="s">
        <v>337</v>
      </c>
      <c r="F235" s="421" t="s">
        <v>647</v>
      </c>
      <c r="G235" s="422" t="s">
        <v>80</v>
      </c>
      <c r="H235" s="423">
        <v>2</v>
      </c>
      <c r="I235" s="327"/>
      <c r="J235" s="444">
        <f>ROUND(I235*H235,2)</f>
        <v>0</v>
      </c>
      <c r="K235" s="350"/>
      <c r="L235" s="278"/>
      <c r="M235" s="328" t="s">
        <v>414</v>
      </c>
      <c r="N235" s="329" t="s">
        <v>1213</v>
      </c>
      <c r="O235" s="330">
        <v>0.17699999999999999</v>
      </c>
      <c r="P235" s="330">
        <f>O235*H235</f>
        <v>0.35399999999999998</v>
      </c>
      <c r="Q235" s="330">
        <v>2.9E-4</v>
      </c>
      <c r="R235" s="330">
        <f>Q235*H235</f>
        <v>5.8E-4</v>
      </c>
      <c r="S235" s="330">
        <v>0</v>
      </c>
      <c r="T235" s="330">
        <f>S235*H235</f>
        <v>0</v>
      </c>
      <c r="U235" s="351" t="s">
        <v>414</v>
      </c>
      <c r="AR235" s="331" t="s">
        <v>1185</v>
      </c>
      <c r="AT235" s="331" t="s">
        <v>270</v>
      </c>
      <c r="AU235" s="331" t="s">
        <v>32</v>
      </c>
      <c r="AY235" s="270" t="s">
        <v>1212</v>
      </c>
      <c r="BE235" s="332">
        <f>IF(N235="základní",J235,0)</f>
        <v>0</v>
      </c>
      <c r="BF235" s="332">
        <f>IF(N235="snížená",J235,0)</f>
        <v>0</v>
      </c>
      <c r="BG235" s="332">
        <f>IF(N235="zákl. přenesená",J235,0)</f>
        <v>0</v>
      </c>
      <c r="BH235" s="332">
        <f>IF(N235="sníž. přenesená",J235,0)</f>
        <v>0</v>
      </c>
      <c r="BI235" s="332">
        <f>IF(N235="nulová",J235,0)</f>
        <v>0</v>
      </c>
      <c r="BJ235" s="270" t="s">
        <v>30</v>
      </c>
      <c r="BK235" s="332">
        <f>ROUND(I235*H235,2)</f>
        <v>0</v>
      </c>
      <c r="BL235" s="270" t="s">
        <v>1185</v>
      </c>
      <c r="BM235" s="331" t="s">
        <v>1651</v>
      </c>
    </row>
    <row r="236" spans="2:65" s="277" customFormat="1" ht="12.75" x14ac:dyDescent="0.35">
      <c r="B236" s="278"/>
      <c r="D236" s="424" t="s">
        <v>1217</v>
      </c>
      <c r="F236" s="425" t="s">
        <v>338</v>
      </c>
      <c r="I236" s="415"/>
      <c r="L236" s="278"/>
      <c r="M236" s="333"/>
      <c r="U236" s="334"/>
      <c r="AT236" s="270" t="s">
        <v>1217</v>
      </c>
      <c r="AU236" s="270" t="s">
        <v>32</v>
      </c>
    </row>
    <row r="237" spans="2:65" s="277" customFormat="1" ht="12.75" x14ac:dyDescent="0.35">
      <c r="B237" s="278"/>
      <c r="D237" s="426" t="s">
        <v>1454</v>
      </c>
      <c r="F237" s="427" t="s">
        <v>1494</v>
      </c>
      <c r="I237" s="415"/>
      <c r="L237" s="278"/>
      <c r="M237" s="333"/>
      <c r="U237" s="334"/>
      <c r="AT237" s="270" t="s">
        <v>1454</v>
      </c>
      <c r="AU237" s="270" t="s">
        <v>32</v>
      </c>
    </row>
    <row r="238" spans="2:65" s="277" customFormat="1" ht="24.2" customHeight="1" x14ac:dyDescent="0.35">
      <c r="B238" s="326"/>
      <c r="C238" s="419" t="s">
        <v>1571</v>
      </c>
      <c r="D238" s="419" t="s">
        <v>270</v>
      </c>
      <c r="E238" s="420" t="s">
        <v>339</v>
      </c>
      <c r="F238" s="421" t="s">
        <v>648</v>
      </c>
      <c r="G238" s="422" t="s">
        <v>126</v>
      </c>
      <c r="H238" s="423">
        <v>0.26400000000000001</v>
      </c>
      <c r="I238" s="327"/>
      <c r="J238" s="444">
        <f>ROUND(I238*H238,2)</f>
        <v>0</v>
      </c>
      <c r="K238" s="350"/>
      <c r="L238" s="278"/>
      <c r="M238" s="328" t="s">
        <v>414</v>
      </c>
      <c r="N238" s="329" t="s">
        <v>1213</v>
      </c>
      <c r="O238" s="330">
        <v>1.5229999999999999</v>
      </c>
      <c r="P238" s="330">
        <f>O238*H238</f>
        <v>0.40207199999999998</v>
      </c>
      <c r="Q238" s="330">
        <v>0</v>
      </c>
      <c r="R238" s="330">
        <f>Q238*H238</f>
        <v>0</v>
      </c>
      <c r="S238" s="330">
        <v>0</v>
      </c>
      <c r="T238" s="330">
        <f>S238*H238</f>
        <v>0</v>
      </c>
      <c r="U238" s="351" t="s">
        <v>414</v>
      </c>
      <c r="AR238" s="331" t="s">
        <v>1185</v>
      </c>
      <c r="AT238" s="331" t="s">
        <v>270</v>
      </c>
      <c r="AU238" s="331" t="s">
        <v>32</v>
      </c>
      <c r="AY238" s="270" t="s">
        <v>1212</v>
      </c>
      <c r="BE238" s="332">
        <f>IF(N238="základní",J238,0)</f>
        <v>0</v>
      </c>
      <c r="BF238" s="332">
        <f>IF(N238="snížená",J238,0)</f>
        <v>0</v>
      </c>
      <c r="BG238" s="332">
        <f>IF(N238="zákl. přenesená",J238,0)</f>
        <v>0</v>
      </c>
      <c r="BH238" s="332">
        <f>IF(N238="sníž. přenesená",J238,0)</f>
        <v>0</v>
      </c>
      <c r="BI238" s="332">
        <f>IF(N238="nulová",J238,0)</f>
        <v>0</v>
      </c>
      <c r="BJ238" s="270" t="s">
        <v>30</v>
      </c>
      <c r="BK238" s="332">
        <f>ROUND(I238*H238,2)</f>
        <v>0</v>
      </c>
      <c r="BL238" s="270" t="s">
        <v>1185</v>
      </c>
      <c r="BM238" s="331" t="s">
        <v>1652</v>
      </c>
    </row>
    <row r="239" spans="2:65" s="277" customFormat="1" ht="27" x14ac:dyDescent="0.35">
      <c r="B239" s="278"/>
      <c r="D239" s="424" t="s">
        <v>1217</v>
      </c>
      <c r="F239" s="425" t="s">
        <v>340</v>
      </c>
      <c r="I239" s="415"/>
      <c r="L239" s="278"/>
      <c r="M239" s="333"/>
      <c r="U239" s="334"/>
      <c r="AT239" s="270" t="s">
        <v>1217</v>
      </c>
      <c r="AU239" s="270" t="s">
        <v>32</v>
      </c>
    </row>
    <row r="240" spans="2:65" s="277" customFormat="1" ht="12.75" x14ac:dyDescent="0.35">
      <c r="B240" s="278"/>
      <c r="D240" s="426" t="s">
        <v>1454</v>
      </c>
      <c r="F240" s="427" t="s">
        <v>1496</v>
      </c>
      <c r="I240" s="415"/>
      <c r="L240" s="278"/>
      <c r="M240" s="333"/>
      <c r="U240" s="334"/>
      <c r="AT240" s="270" t="s">
        <v>1454</v>
      </c>
      <c r="AU240" s="270" t="s">
        <v>32</v>
      </c>
    </row>
    <row r="241" spans="2:65" s="319" customFormat="1" ht="22.9" customHeight="1" x14ac:dyDescent="0.35">
      <c r="B241" s="320"/>
      <c r="D241" s="321" t="s">
        <v>268</v>
      </c>
      <c r="E241" s="418" t="s">
        <v>341</v>
      </c>
      <c r="F241" s="418" t="s">
        <v>342</v>
      </c>
      <c r="I241" s="416"/>
      <c r="J241" s="443">
        <f>BK241</f>
        <v>0</v>
      </c>
      <c r="L241" s="320"/>
      <c r="M241" s="322"/>
      <c r="P241" s="323">
        <f>SUM(P242:P295)</f>
        <v>279.81040400000001</v>
      </c>
      <c r="R241" s="323">
        <f>SUM(R242:R295)</f>
        <v>0.84589999999999987</v>
      </c>
      <c r="T241" s="323">
        <f>SUM(T242:T295)</f>
        <v>0</v>
      </c>
      <c r="U241" s="349"/>
      <c r="AR241" s="321" t="s">
        <v>32</v>
      </c>
      <c r="AT241" s="324" t="s">
        <v>268</v>
      </c>
      <c r="AU241" s="324" t="s">
        <v>30</v>
      </c>
      <c r="AY241" s="321" t="s">
        <v>1212</v>
      </c>
      <c r="BK241" s="325">
        <f>SUM(BK242:BK295)</f>
        <v>0</v>
      </c>
    </row>
    <row r="242" spans="2:65" s="277" customFormat="1" ht="24.2" customHeight="1" x14ac:dyDescent="0.35">
      <c r="B242" s="326"/>
      <c r="C242" s="419" t="s">
        <v>1551</v>
      </c>
      <c r="D242" s="419" t="s">
        <v>270</v>
      </c>
      <c r="E242" s="420" t="s">
        <v>1653</v>
      </c>
      <c r="F242" s="421" t="s">
        <v>1654</v>
      </c>
      <c r="G242" s="422" t="s">
        <v>144</v>
      </c>
      <c r="H242" s="423">
        <v>42</v>
      </c>
      <c r="I242" s="327"/>
      <c r="J242" s="444">
        <f>ROUND(I242*H242,2)</f>
        <v>0</v>
      </c>
      <c r="K242" s="350"/>
      <c r="L242" s="278"/>
      <c r="M242" s="328" t="s">
        <v>414</v>
      </c>
      <c r="N242" s="329" t="s">
        <v>1213</v>
      </c>
      <c r="O242" s="330">
        <v>0.23100000000000001</v>
      </c>
      <c r="P242" s="330">
        <f>O242*H242</f>
        <v>9.702</v>
      </c>
      <c r="Q242" s="330">
        <v>1.75E-3</v>
      </c>
      <c r="R242" s="330">
        <f>Q242*H242</f>
        <v>7.3499999999999996E-2</v>
      </c>
      <c r="S242" s="330">
        <v>0</v>
      </c>
      <c r="T242" s="330">
        <f>S242*H242</f>
        <v>0</v>
      </c>
      <c r="U242" s="351" t="s">
        <v>414</v>
      </c>
      <c r="AR242" s="331" t="s">
        <v>1185</v>
      </c>
      <c r="AT242" s="331" t="s">
        <v>270</v>
      </c>
      <c r="AU242" s="331" t="s">
        <v>32</v>
      </c>
      <c r="AY242" s="270" t="s">
        <v>1212</v>
      </c>
      <c r="BE242" s="332">
        <f>IF(N242="základní",J242,0)</f>
        <v>0</v>
      </c>
      <c r="BF242" s="332">
        <f>IF(N242="snížená",J242,0)</f>
        <v>0</v>
      </c>
      <c r="BG242" s="332">
        <f>IF(N242="zákl. přenesená",J242,0)</f>
        <v>0</v>
      </c>
      <c r="BH242" s="332">
        <f>IF(N242="sníž. přenesená",J242,0)</f>
        <v>0</v>
      </c>
      <c r="BI242" s="332">
        <f>IF(N242="nulová",J242,0)</f>
        <v>0</v>
      </c>
      <c r="BJ242" s="270" t="s">
        <v>30</v>
      </c>
      <c r="BK242" s="332">
        <f>ROUND(I242*H242,2)</f>
        <v>0</v>
      </c>
      <c r="BL242" s="270" t="s">
        <v>1185</v>
      </c>
      <c r="BM242" s="331" t="s">
        <v>1655</v>
      </c>
    </row>
    <row r="243" spans="2:65" s="277" customFormat="1" ht="18" x14ac:dyDescent="0.35">
      <c r="B243" s="278"/>
      <c r="D243" s="424" t="s">
        <v>1217</v>
      </c>
      <c r="F243" s="425" t="s">
        <v>1656</v>
      </c>
      <c r="I243" s="415"/>
      <c r="L243" s="278"/>
      <c r="M243" s="333"/>
      <c r="U243" s="334"/>
      <c r="AT243" s="270" t="s">
        <v>1217</v>
      </c>
      <c r="AU243" s="270" t="s">
        <v>32</v>
      </c>
    </row>
    <row r="244" spans="2:65" s="277" customFormat="1" ht="12.75" x14ac:dyDescent="0.35">
      <c r="B244" s="278"/>
      <c r="D244" s="426" t="s">
        <v>1454</v>
      </c>
      <c r="F244" s="427" t="s">
        <v>1657</v>
      </c>
      <c r="I244" s="415"/>
      <c r="L244" s="278"/>
      <c r="M244" s="333"/>
      <c r="U244" s="334"/>
      <c r="AT244" s="270" t="s">
        <v>1454</v>
      </c>
      <c r="AU244" s="270" t="s">
        <v>32</v>
      </c>
    </row>
    <row r="245" spans="2:65" s="277" customFormat="1" ht="24.2" customHeight="1" x14ac:dyDescent="0.35">
      <c r="B245" s="326"/>
      <c r="C245" s="419" t="s">
        <v>1539</v>
      </c>
      <c r="D245" s="419" t="s">
        <v>270</v>
      </c>
      <c r="E245" s="420" t="s">
        <v>343</v>
      </c>
      <c r="F245" s="421" t="s">
        <v>649</v>
      </c>
      <c r="G245" s="422" t="s">
        <v>144</v>
      </c>
      <c r="H245" s="423">
        <v>150</v>
      </c>
      <c r="I245" s="327"/>
      <c r="J245" s="444">
        <f>ROUND(I245*H245,2)</f>
        <v>0</v>
      </c>
      <c r="K245" s="350"/>
      <c r="L245" s="278"/>
      <c r="M245" s="328" t="s">
        <v>414</v>
      </c>
      <c r="N245" s="329" t="s">
        <v>1213</v>
      </c>
      <c r="O245" s="330">
        <v>0.52900000000000003</v>
      </c>
      <c r="P245" s="330">
        <f>O245*H245</f>
        <v>79.350000000000009</v>
      </c>
      <c r="Q245" s="330">
        <v>9.7999999999999997E-4</v>
      </c>
      <c r="R245" s="330">
        <f>Q245*H245</f>
        <v>0.14699999999999999</v>
      </c>
      <c r="S245" s="330">
        <v>0</v>
      </c>
      <c r="T245" s="330">
        <f>S245*H245</f>
        <v>0</v>
      </c>
      <c r="U245" s="351" t="s">
        <v>414</v>
      </c>
      <c r="AR245" s="331" t="s">
        <v>1185</v>
      </c>
      <c r="AT245" s="331" t="s">
        <v>270</v>
      </c>
      <c r="AU245" s="331" t="s">
        <v>32</v>
      </c>
      <c r="AY245" s="270" t="s">
        <v>1212</v>
      </c>
      <c r="BE245" s="332">
        <f>IF(N245="základní",J245,0)</f>
        <v>0</v>
      </c>
      <c r="BF245" s="332">
        <f>IF(N245="snížená",J245,0)</f>
        <v>0</v>
      </c>
      <c r="BG245" s="332">
        <f>IF(N245="zákl. přenesená",J245,0)</f>
        <v>0</v>
      </c>
      <c r="BH245" s="332">
        <f>IF(N245="sníž. přenesená",J245,0)</f>
        <v>0</v>
      </c>
      <c r="BI245" s="332">
        <f>IF(N245="nulová",J245,0)</f>
        <v>0</v>
      </c>
      <c r="BJ245" s="270" t="s">
        <v>30</v>
      </c>
      <c r="BK245" s="332">
        <f>ROUND(I245*H245,2)</f>
        <v>0</v>
      </c>
      <c r="BL245" s="270" t="s">
        <v>1185</v>
      </c>
      <c r="BM245" s="331" t="s">
        <v>1658</v>
      </c>
    </row>
    <row r="246" spans="2:65" s="277" customFormat="1" ht="18" x14ac:dyDescent="0.35">
      <c r="B246" s="278"/>
      <c r="D246" s="424" t="s">
        <v>1217</v>
      </c>
      <c r="F246" s="425" t="s">
        <v>344</v>
      </c>
      <c r="I246" s="415"/>
      <c r="L246" s="278"/>
      <c r="M246" s="333"/>
      <c r="U246" s="334"/>
      <c r="AT246" s="270" t="s">
        <v>1217</v>
      </c>
      <c r="AU246" s="270" t="s">
        <v>32</v>
      </c>
    </row>
    <row r="247" spans="2:65" s="277" customFormat="1" ht="12.75" x14ac:dyDescent="0.35">
      <c r="B247" s="278"/>
      <c r="D247" s="426" t="s">
        <v>1454</v>
      </c>
      <c r="F247" s="427" t="s">
        <v>1497</v>
      </c>
      <c r="I247" s="415"/>
      <c r="L247" s="278"/>
      <c r="M247" s="333"/>
      <c r="U247" s="334"/>
      <c r="AT247" s="270" t="s">
        <v>1454</v>
      </c>
      <c r="AU247" s="270" t="s">
        <v>32</v>
      </c>
    </row>
    <row r="248" spans="2:65" s="277" customFormat="1" ht="24.2" customHeight="1" x14ac:dyDescent="0.35">
      <c r="B248" s="326"/>
      <c r="C248" s="419" t="s">
        <v>1540</v>
      </c>
      <c r="D248" s="419" t="s">
        <v>270</v>
      </c>
      <c r="E248" s="420" t="s">
        <v>345</v>
      </c>
      <c r="F248" s="421" t="s">
        <v>650</v>
      </c>
      <c r="G248" s="422" t="s">
        <v>144</v>
      </c>
      <c r="H248" s="423">
        <v>20</v>
      </c>
      <c r="I248" s="327"/>
      <c r="J248" s="444">
        <f>ROUND(I248*H248,2)</f>
        <v>0</v>
      </c>
      <c r="K248" s="350"/>
      <c r="L248" s="278"/>
      <c r="M248" s="328" t="s">
        <v>414</v>
      </c>
      <c r="N248" s="329" t="s">
        <v>1213</v>
      </c>
      <c r="O248" s="330">
        <v>0.61599999999999999</v>
      </c>
      <c r="P248" s="330">
        <f>O248*H248</f>
        <v>12.32</v>
      </c>
      <c r="Q248" s="330">
        <v>1.2600000000000001E-3</v>
      </c>
      <c r="R248" s="330">
        <f>Q248*H248</f>
        <v>2.52E-2</v>
      </c>
      <c r="S248" s="330">
        <v>0</v>
      </c>
      <c r="T248" s="330">
        <f>S248*H248</f>
        <v>0</v>
      </c>
      <c r="U248" s="351" t="s">
        <v>414</v>
      </c>
      <c r="AR248" s="331" t="s">
        <v>1185</v>
      </c>
      <c r="AT248" s="331" t="s">
        <v>270</v>
      </c>
      <c r="AU248" s="331" t="s">
        <v>32</v>
      </c>
      <c r="AY248" s="270" t="s">
        <v>1212</v>
      </c>
      <c r="BE248" s="332">
        <f>IF(N248="základní",J248,0)</f>
        <v>0</v>
      </c>
      <c r="BF248" s="332">
        <f>IF(N248="snížená",J248,0)</f>
        <v>0</v>
      </c>
      <c r="BG248" s="332">
        <f>IF(N248="zákl. přenesená",J248,0)</f>
        <v>0</v>
      </c>
      <c r="BH248" s="332">
        <f>IF(N248="sníž. přenesená",J248,0)</f>
        <v>0</v>
      </c>
      <c r="BI248" s="332">
        <f>IF(N248="nulová",J248,0)</f>
        <v>0</v>
      </c>
      <c r="BJ248" s="270" t="s">
        <v>30</v>
      </c>
      <c r="BK248" s="332">
        <f>ROUND(I248*H248,2)</f>
        <v>0</v>
      </c>
      <c r="BL248" s="270" t="s">
        <v>1185</v>
      </c>
      <c r="BM248" s="331" t="s">
        <v>1659</v>
      </c>
    </row>
    <row r="249" spans="2:65" s="277" customFormat="1" ht="18" x14ac:dyDescent="0.35">
      <c r="B249" s="278"/>
      <c r="D249" s="424" t="s">
        <v>1217</v>
      </c>
      <c r="F249" s="425" t="s">
        <v>346</v>
      </c>
      <c r="I249" s="415"/>
      <c r="L249" s="278"/>
      <c r="M249" s="333"/>
      <c r="U249" s="334"/>
      <c r="AT249" s="270" t="s">
        <v>1217</v>
      </c>
      <c r="AU249" s="270" t="s">
        <v>32</v>
      </c>
    </row>
    <row r="250" spans="2:65" s="277" customFormat="1" ht="12.75" x14ac:dyDescent="0.35">
      <c r="B250" s="278"/>
      <c r="D250" s="426" t="s">
        <v>1454</v>
      </c>
      <c r="F250" s="427" t="s">
        <v>1498</v>
      </c>
      <c r="I250" s="415"/>
      <c r="L250" s="278"/>
      <c r="M250" s="333"/>
      <c r="U250" s="334"/>
      <c r="AT250" s="270" t="s">
        <v>1454</v>
      </c>
      <c r="AU250" s="270" t="s">
        <v>32</v>
      </c>
    </row>
    <row r="251" spans="2:65" s="277" customFormat="1" ht="24.2" customHeight="1" x14ac:dyDescent="0.35">
      <c r="B251" s="326"/>
      <c r="C251" s="419" t="s">
        <v>1574</v>
      </c>
      <c r="D251" s="419" t="s">
        <v>270</v>
      </c>
      <c r="E251" s="420" t="s">
        <v>347</v>
      </c>
      <c r="F251" s="421" t="s">
        <v>651</v>
      </c>
      <c r="G251" s="422" t="s">
        <v>144</v>
      </c>
      <c r="H251" s="423">
        <v>12</v>
      </c>
      <c r="I251" s="327"/>
      <c r="J251" s="444">
        <f>ROUND(I251*H251,2)</f>
        <v>0</v>
      </c>
      <c r="K251" s="350"/>
      <c r="L251" s="278"/>
      <c r="M251" s="328" t="s">
        <v>414</v>
      </c>
      <c r="N251" s="329" t="s">
        <v>1213</v>
      </c>
      <c r="O251" s="330">
        <v>0.69599999999999995</v>
      </c>
      <c r="P251" s="330">
        <f>O251*H251</f>
        <v>8.3520000000000003</v>
      </c>
      <c r="Q251" s="330">
        <v>1.5299999999999999E-3</v>
      </c>
      <c r="R251" s="330">
        <f>Q251*H251</f>
        <v>1.8359999999999998E-2</v>
      </c>
      <c r="S251" s="330">
        <v>0</v>
      </c>
      <c r="T251" s="330">
        <f>S251*H251</f>
        <v>0</v>
      </c>
      <c r="U251" s="351" t="s">
        <v>414</v>
      </c>
      <c r="AR251" s="331" t="s">
        <v>1185</v>
      </c>
      <c r="AT251" s="331" t="s">
        <v>270</v>
      </c>
      <c r="AU251" s="331" t="s">
        <v>32</v>
      </c>
      <c r="AY251" s="270" t="s">
        <v>1212</v>
      </c>
      <c r="BE251" s="332">
        <f>IF(N251="základní",J251,0)</f>
        <v>0</v>
      </c>
      <c r="BF251" s="332">
        <f>IF(N251="snížená",J251,0)</f>
        <v>0</v>
      </c>
      <c r="BG251" s="332">
        <f>IF(N251="zákl. přenesená",J251,0)</f>
        <v>0</v>
      </c>
      <c r="BH251" s="332">
        <f>IF(N251="sníž. přenesená",J251,0)</f>
        <v>0</v>
      </c>
      <c r="BI251" s="332">
        <f>IF(N251="nulová",J251,0)</f>
        <v>0</v>
      </c>
      <c r="BJ251" s="270" t="s">
        <v>30</v>
      </c>
      <c r="BK251" s="332">
        <f>ROUND(I251*H251,2)</f>
        <v>0</v>
      </c>
      <c r="BL251" s="270" t="s">
        <v>1185</v>
      </c>
      <c r="BM251" s="331" t="s">
        <v>1660</v>
      </c>
    </row>
    <row r="252" spans="2:65" s="277" customFormat="1" ht="18" x14ac:dyDescent="0.35">
      <c r="B252" s="278"/>
      <c r="D252" s="424" t="s">
        <v>1217</v>
      </c>
      <c r="F252" s="425" t="s">
        <v>348</v>
      </c>
      <c r="I252" s="415"/>
      <c r="L252" s="278"/>
      <c r="M252" s="333"/>
      <c r="U252" s="334"/>
      <c r="AT252" s="270" t="s">
        <v>1217</v>
      </c>
      <c r="AU252" s="270" t="s">
        <v>32</v>
      </c>
    </row>
    <row r="253" spans="2:65" s="277" customFormat="1" ht="12.75" x14ac:dyDescent="0.35">
      <c r="B253" s="278"/>
      <c r="D253" s="426" t="s">
        <v>1454</v>
      </c>
      <c r="F253" s="427" t="s">
        <v>1499</v>
      </c>
      <c r="I253" s="415"/>
      <c r="L253" s="278"/>
      <c r="M253" s="333"/>
      <c r="U253" s="334"/>
      <c r="AT253" s="270" t="s">
        <v>1454</v>
      </c>
      <c r="AU253" s="270" t="s">
        <v>32</v>
      </c>
    </row>
    <row r="254" spans="2:65" s="277" customFormat="1" ht="24.2" customHeight="1" x14ac:dyDescent="0.35">
      <c r="B254" s="326"/>
      <c r="C254" s="419" t="s">
        <v>1575</v>
      </c>
      <c r="D254" s="419" t="s">
        <v>270</v>
      </c>
      <c r="E254" s="420" t="s">
        <v>349</v>
      </c>
      <c r="F254" s="421" t="s">
        <v>652</v>
      </c>
      <c r="G254" s="422" t="s">
        <v>144</v>
      </c>
      <c r="H254" s="423">
        <v>40</v>
      </c>
      <c r="I254" s="327"/>
      <c r="J254" s="444">
        <f>ROUND(I254*H254,2)</f>
        <v>0</v>
      </c>
      <c r="K254" s="350"/>
      <c r="L254" s="278"/>
      <c r="M254" s="328" t="s">
        <v>414</v>
      </c>
      <c r="N254" s="329" t="s">
        <v>1213</v>
      </c>
      <c r="O254" s="330">
        <v>0.74299999999999999</v>
      </c>
      <c r="P254" s="330">
        <f>O254*H254</f>
        <v>29.72</v>
      </c>
      <c r="Q254" s="330">
        <v>2.8400000000000001E-3</v>
      </c>
      <c r="R254" s="330">
        <f>Q254*H254</f>
        <v>0.11360000000000001</v>
      </c>
      <c r="S254" s="330">
        <v>0</v>
      </c>
      <c r="T254" s="330">
        <f>S254*H254</f>
        <v>0</v>
      </c>
      <c r="U254" s="351" t="s">
        <v>414</v>
      </c>
      <c r="AR254" s="331" t="s">
        <v>1185</v>
      </c>
      <c r="AT254" s="331" t="s">
        <v>270</v>
      </c>
      <c r="AU254" s="331" t="s">
        <v>32</v>
      </c>
      <c r="AY254" s="270" t="s">
        <v>1212</v>
      </c>
      <c r="BE254" s="332">
        <f>IF(N254="základní",J254,0)</f>
        <v>0</v>
      </c>
      <c r="BF254" s="332">
        <f>IF(N254="snížená",J254,0)</f>
        <v>0</v>
      </c>
      <c r="BG254" s="332">
        <f>IF(N254="zákl. přenesená",J254,0)</f>
        <v>0</v>
      </c>
      <c r="BH254" s="332">
        <f>IF(N254="sníž. přenesená",J254,0)</f>
        <v>0</v>
      </c>
      <c r="BI254" s="332">
        <f>IF(N254="nulová",J254,0)</f>
        <v>0</v>
      </c>
      <c r="BJ254" s="270" t="s">
        <v>30</v>
      </c>
      <c r="BK254" s="332">
        <f>ROUND(I254*H254,2)</f>
        <v>0</v>
      </c>
      <c r="BL254" s="270" t="s">
        <v>1185</v>
      </c>
      <c r="BM254" s="331" t="s">
        <v>1661</v>
      </c>
    </row>
    <row r="255" spans="2:65" s="277" customFormat="1" ht="18" x14ac:dyDescent="0.35">
      <c r="B255" s="278"/>
      <c r="D255" s="424" t="s">
        <v>1217</v>
      </c>
      <c r="F255" s="425" t="s">
        <v>350</v>
      </c>
      <c r="I255" s="415"/>
      <c r="L255" s="278"/>
      <c r="M255" s="333"/>
      <c r="U255" s="334"/>
      <c r="AT255" s="270" t="s">
        <v>1217</v>
      </c>
      <c r="AU255" s="270" t="s">
        <v>32</v>
      </c>
    </row>
    <row r="256" spans="2:65" s="277" customFormat="1" ht="12.75" x14ac:dyDescent="0.35">
      <c r="B256" s="278"/>
      <c r="D256" s="426" t="s">
        <v>1454</v>
      </c>
      <c r="F256" s="427" t="s">
        <v>1500</v>
      </c>
      <c r="I256" s="415"/>
      <c r="L256" s="278"/>
      <c r="M256" s="333"/>
      <c r="U256" s="334"/>
      <c r="AT256" s="270" t="s">
        <v>1454</v>
      </c>
      <c r="AU256" s="270" t="s">
        <v>32</v>
      </c>
    </row>
    <row r="257" spans="2:65" s="277" customFormat="1" ht="24.2" customHeight="1" x14ac:dyDescent="0.35">
      <c r="B257" s="326"/>
      <c r="C257" s="419" t="s">
        <v>1538</v>
      </c>
      <c r="D257" s="419" t="s">
        <v>270</v>
      </c>
      <c r="E257" s="420" t="s">
        <v>653</v>
      </c>
      <c r="F257" s="421" t="s">
        <v>654</v>
      </c>
      <c r="G257" s="422" t="s">
        <v>144</v>
      </c>
      <c r="H257" s="423">
        <v>100</v>
      </c>
      <c r="I257" s="327"/>
      <c r="J257" s="444">
        <f>ROUND(I257*H257,2)</f>
        <v>0</v>
      </c>
      <c r="K257" s="350"/>
      <c r="L257" s="278"/>
      <c r="M257" s="328" t="s">
        <v>414</v>
      </c>
      <c r="N257" s="329" t="s">
        <v>1213</v>
      </c>
      <c r="O257" s="330">
        <v>0.78900000000000003</v>
      </c>
      <c r="P257" s="330">
        <f>O257*H257</f>
        <v>78.900000000000006</v>
      </c>
      <c r="Q257" s="330">
        <v>3.7299999999999998E-3</v>
      </c>
      <c r="R257" s="330">
        <f>Q257*H257</f>
        <v>0.373</v>
      </c>
      <c r="S257" s="330">
        <v>0</v>
      </c>
      <c r="T257" s="330">
        <f>S257*H257</f>
        <v>0</v>
      </c>
      <c r="U257" s="351" t="s">
        <v>414</v>
      </c>
      <c r="AR257" s="331" t="s">
        <v>1185</v>
      </c>
      <c r="AT257" s="331" t="s">
        <v>270</v>
      </c>
      <c r="AU257" s="331" t="s">
        <v>32</v>
      </c>
      <c r="AY257" s="270" t="s">
        <v>1212</v>
      </c>
      <c r="BE257" s="332">
        <f>IF(N257="základní",J257,0)</f>
        <v>0</v>
      </c>
      <c r="BF257" s="332">
        <f>IF(N257="snížená",J257,0)</f>
        <v>0</v>
      </c>
      <c r="BG257" s="332">
        <f>IF(N257="zákl. přenesená",J257,0)</f>
        <v>0</v>
      </c>
      <c r="BH257" s="332">
        <f>IF(N257="sníž. přenesená",J257,0)</f>
        <v>0</v>
      </c>
      <c r="BI257" s="332">
        <f>IF(N257="nulová",J257,0)</f>
        <v>0</v>
      </c>
      <c r="BJ257" s="270" t="s">
        <v>30</v>
      </c>
      <c r="BK257" s="332">
        <f>ROUND(I257*H257,2)</f>
        <v>0</v>
      </c>
      <c r="BL257" s="270" t="s">
        <v>1185</v>
      </c>
      <c r="BM257" s="331" t="s">
        <v>1662</v>
      </c>
    </row>
    <row r="258" spans="2:65" s="277" customFormat="1" ht="18" x14ac:dyDescent="0.35">
      <c r="B258" s="278"/>
      <c r="D258" s="424" t="s">
        <v>1217</v>
      </c>
      <c r="F258" s="425" t="s">
        <v>1577</v>
      </c>
      <c r="I258" s="415"/>
      <c r="L258" s="278"/>
      <c r="M258" s="333"/>
      <c r="U258" s="334"/>
      <c r="AT258" s="270" t="s">
        <v>1217</v>
      </c>
      <c r="AU258" s="270" t="s">
        <v>32</v>
      </c>
    </row>
    <row r="259" spans="2:65" s="277" customFormat="1" ht="12.75" x14ac:dyDescent="0.35">
      <c r="B259" s="278"/>
      <c r="D259" s="426" t="s">
        <v>1454</v>
      </c>
      <c r="F259" s="427" t="s">
        <v>1663</v>
      </c>
      <c r="I259" s="415"/>
      <c r="L259" s="278"/>
      <c r="M259" s="333"/>
      <c r="U259" s="334"/>
      <c r="AT259" s="270" t="s">
        <v>1454</v>
      </c>
      <c r="AU259" s="270" t="s">
        <v>32</v>
      </c>
    </row>
    <row r="260" spans="2:65" s="277" customFormat="1" ht="37.9" customHeight="1" x14ac:dyDescent="0.35">
      <c r="B260" s="326"/>
      <c r="C260" s="419" t="s">
        <v>1576</v>
      </c>
      <c r="D260" s="419" t="s">
        <v>270</v>
      </c>
      <c r="E260" s="420" t="s">
        <v>351</v>
      </c>
      <c r="F260" s="421" t="s">
        <v>655</v>
      </c>
      <c r="G260" s="422" t="s">
        <v>144</v>
      </c>
      <c r="H260" s="423">
        <v>192</v>
      </c>
      <c r="I260" s="327"/>
      <c r="J260" s="444">
        <f>ROUND(I260*H260,2)</f>
        <v>0</v>
      </c>
      <c r="K260" s="350"/>
      <c r="L260" s="278"/>
      <c r="M260" s="328" t="s">
        <v>414</v>
      </c>
      <c r="N260" s="329" t="s">
        <v>1213</v>
      </c>
      <c r="O260" s="330">
        <v>0.106</v>
      </c>
      <c r="P260" s="330">
        <f>O260*H260</f>
        <v>20.352</v>
      </c>
      <c r="Q260" s="330">
        <v>6.9999999999999994E-5</v>
      </c>
      <c r="R260" s="330">
        <f>Q260*H260</f>
        <v>1.3439999999999999E-2</v>
      </c>
      <c r="S260" s="330">
        <v>0</v>
      </c>
      <c r="T260" s="330">
        <f>S260*H260</f>
        <v>0</v>
      </c>
      <c r="U260" s="351" t="s">
        <v>414</v>
      </c>
      <c r="AR260" s="331" t="s">
        <v>1185</v>
      </c>
      <c r="AT260" s="331" t="s">
        <v>270</v>
      </c>
      <c r="AU260" s="331" t="s">
        <v>32</v>
      </c>
      <c r="AY260" s="270" t="s">
        <v>1212</v>
      </c>
      <c r="BE260" s="332">
        <f>IF(N260="základní",J260,0)</f>
        <v>0</v>
      </c>
      <c r="BF260" s="332">
        <f>IF(N260="snížená",J260,0)</f>
        <v>0</v>
      </c>
      <c r="BG260" s="332">
        <f>IF(N260="zákl. přenesená",J260,0)</f>
        <v>0</v>
      </c>
      <c r="BH260" s="332">
        <f>IF(N260="sníž. přenesená",J260,0)</f>
        <v>0</v>
      </c>
      <c r="BI260" s="332">
        <f>IF(N260="nulová",J260,0)</f>
        <v>0</v>
      </c>
      <c r="BJ260" s="270" t="s">
        <v>30</v>
      </c>
      <c r="BK260" s="332">
        <f>ROUND(I260*H260,2)</f>
        <v>0</v>
      </c>
      <c r="BL260" s="270" t="s">
        <v>1185</v>
      </c>
      <c r="BM260" s="331" t="s">
        <v>1664</v>
      </c>
    </row>
    <row r="261" spans="2:65" s="277" customFormat="1" ht="27" x14ac:dyDescent="0.35">
      <c r="B261" s="278"/>
      <c r="D261" s="424" t="s">
        <v>1217</v>
      </c>
      <c r="F261" s="425" t="s">
        <v>352</v>
      </c>
      <c r="I261" s="415"/>
      <c r="L261" s="278"/>
      <c r="M261" s="333"/>
      <c r="U261" s="334"/>
      <c r="AT261" s="270" t="s">
        <v>1217</v>
      </c>
      <c r="AU261" s="270" t="s">
        <v>32</v>
      </c>
    </row>
    <row r="262" spans="2:65" s="277" customFormat="1" ht="12.75" x14ac:dyDescent="0.35">
      <c r="B262" s="278"/>
      <c r="D262" s="426" t="s">
        <v>1454</v>
      </c>
      <c r="F262" s="427" t="s">
        <v>1501</v>
      </c>
      <c r="I262" s="415"/>
      <c r="L262" s="278"/>
      <c r="M262" s="333"/>
      <c r="U262" s="334"/>
      <c r="AT262" s="270" t="s">
        <v>1454</v>
      </c>
      <c r="AU262" s="270" t="s">
        <v>32</v>
      </c>
    </row>
    <row r="263" spans="2:65" s="277" customFormat="1" ht="37.9" customHeight="1" x14ac:dyDescent="0.35">
      <c r="B263" s="326"/>
      <c r="C263" s="419" t="s">
        <v>1578</v>
      </c>
      <c r="D263" s="419" t="s">
        <v>270</v>
      </c>
      <c r="E263" s="420" t="s">
        <v>353</v>
      </c>
      <c r="F263" s="421" t="s">
        <v>656</v>
      </c>
      <c r="G263" s="422" t="s">
        <v>144</v>
      </c>
      <c r="H263" s="423">
        <v>128</v>
      </c>
      <c r="I263" s="327"/>
      <c r="J263" s="444">
        <f>ROUND(I263*H263,2)</f>
        <v>0</v>
      </c>
      <c r="K263" s="350"/>
      <c r="L263" s="278"/>
      <c r="M263" s="328" t="s">
        <v>414</v>
      </c>
      <c r="N263" s="329" t="s">
        <v>1213</v>
      </c>
      <c r="O263" s="330">
        <v>0.106</v>
      </c>
      <c r="P263" s="330">
        <f>O263*H263</f>
        <v>13.568</v>
      </c>
      <c r="Q263" s="330">
        <v>9.0000000000000006E-5</v>
      </c>
      <c r="R263" s="330">
        <f>Q263*H263</f>
        <v>1.1520000000000001E-2</v>
      </c>
      <c r="S263" s="330">
        <v>0</v>
      </c>
      <c r="T263" s="330">
        <f>S263*H263</f>
        <v>0</v>
      </c>
      <c r="U263" s="351" t="s">
        <v>414</v>
      </c>
      <c r="AR263" s="331" t="s">
        <v>1185</v>
      </c>
      <c r="AT263" s="331" t="s">
        <v>270</v>
      </c>
      <c r="AU263" s="331" t="s">
        <v>32</v>
      </c>
      <c r="AY263" s="270" t="s">
        <v>1212</v>
      </c>
      <c r="BE263" s="332">
        <f>IF(N263="základní",J263,0)</f>
        <v>0</v>
      </c>
      <c r="BF263" s="332">
        <f>IF(N263="snížená",J263,0)</f>
        <v>0</v>
      </c>
      <c r="BG263" s="332">
        <f>IF(N263="zákl. přenesená",J263,0)</f>
        <v>0</v>
      </c>
      <c r="BH263" s="332">
        <f>IF(N263="sníž. přenesená",J263,0)</f>
        <v>0</v>
      </c>
      <c r="BI263" s="332">
        <f>IF(N263="nulová",J263,0)</f>
        <v>0</v>
      </c>
      <c r="BJ263" s="270" t="s">
        <v>30</v>
      </c>
      <c r="BK263" s="332">
        <f>ROUND(I263*H263,2)</f>
        <v>0</v>
      </c>
      <c r="BL263" s="270" t="s">
        <v>1185</v>
      </c>
      <c r="BM263" s="331" t="s">
        <v>1665</v>
      </c>
    </row>
    <row r="264" spans="2:65" s="277" customFormat="1" ht="27" x14ac:dyDescent="0.35">
      <c r="B264" s="278"/>
      <c r="D264" s="424" t="s">
        <v>1217</v>
      </c>
      <c r="F264" s="425" t="s">
        <v>354</v>
      </c>
      <c r="I264" s="415"/>
      <c r="L264" s="278"/>
      <c r="M264" s="333"/>
      <c r="U264" s="334"/>
      <c r="AT264" s="270" t="s">
        <v>1217</v>
      </c>
      <c r="AU264" s="270" t="s">
        <v>32</v>
      </c>
    </row>
    <row r="265" spans="2:65" s="277" customFormat="1" ht="12.75" x14ac:dyDescent="0.35">
      <c r="B265" s="278"/>
      <c r="D265" s="426" t="s">
        <v>1454</v>
      </c>
      <c r="F265" s="427" t="s">
        <v>1502</v>
      </c>
      <c r="I265" s="415"/>
      <c r="L265" s="278"/>
      <c r="M265" s="333"/>
      <c r="U265" s="334"/>
      <c r="AT265" s="270" t="s">
        <v>1454</v>
      </c>
      <c r="AU265" s="270" t="s">
        <v>32</v>
      </c>
    </row>
    <row r="266" spans="2:65" s="277" customFormat="1" ht="37.9" customHeight="1" x14ac:dyDescent="0.35">
      <c r="B266" s="326"/>
      <c r="C266" s="419" t="s">
        <v>1548</v>
      </c>
      <c r="D266" s="419" t="s">
        <v>270</v>
      </c>
      <c r="E266" s="420" t="s">
        <v>657</v>
      </c>
      <c r="F266" s="421" t="s">
        <v>658</v>
      </c>
      <c r="G266" s="422" t="s">
        <v>144</v>
      </c>
      <c r="H266" s="423">
        <v>8</v>
      </c>
      <c r="I266" s="327"/>
      <c r="J266" s="444">
        <f>ROUND(I266*H266,2)</f>
        <v>0</v>
      </c>
      <c r="K266" s="350"/>
      <c r="L266" s="278"/>
      <c r="M266" s="328" t="s">
        <v>414</v>
      </c>
      <c r="N266" s="329" t="s">
        <v>1213</v>
      </c>
      <c r="O266" s="330">
        <v>0.106</v>
      </c>
      <c r="P266" s="330">
        <f>O266*H266</f>
        <v>0.84799999999999998</v>
      </c>
      <c r="Q266" s="330">
        <v>1.2E-4</v>
      </c>
      <c r="R266" s="330">
        <f>Q266*H266</f>
        <v>9.6000000000000002E-4</v>
      </c>
      <c r="S266" s="330">
        <v>0</v>
      </c>
      <c r="T266" s="330">
        <f>S266*H266</f>
        <v>0</v>
      </c>
      <c r="U266" s="351" t="s">
        <v>414</v>
      </c>
      <c r="AR266" s="331" t="s">
        <v>1185</v>
      </c>
      <c r="AT266" s="331" t="s">
        <v>270</v>
      </c>
      <c r="AU266" s="331" t="s">
        <v>32</v>
      </c>
      <c r="AY266" s="270" t="s">
        <v>1212</v>
      </c>
      <c r="BE266" s="332">
        <f>IF(N266="základní",J266,0)</f>
        <v>0</v>
      </c>
      <c r="BF266" s="332">
        <f>IF(N266="snížená",J266,0)</f>
        <v>0</v>
      </c>
      <c r="BG266" s="332">
        <f>IF(N266="zákl. přenesená",J266,0)</f>
        <v>0</v>
      </c>
      <c r="BH266" s="332">
        <f>IF(N266="sníž. přenesená",J266,0)</f>
        <v>0</v>
      </c>
      <c r="BI266" s="332">
        <f>IF(N266="nulová",J266,0)</f>
        <v>0</v>
      </c>
      <c r="BJ266" s="270" t="s">
        <v>30</v>
      </c>
      <c r="BK266" s="332">
        <f>ROUND(I266*H266,2)</f>
        <v>0</v>
      </c>
      <c r="BL266" s="270" t="s">
        <v>1185</v>
      </c>
      <c r="BM266" s="331" t="s">
        <v>1666</v>
      </c>
    </row>
    <row r="267" spans="2:65" s="277" customFormat="1" ht="27" x14ac:dyDescent="0.35">
      <c r="B267" s="278"/>
      <c r="D267" s="424" t="s">
        <v>1217</v>
      </c>
      <c r="F267" s="425" t="s">
        <v>1579</v>
      </c>
      <c r="I267" s="415"/>
      <c r="L267" s="278"/>
      <c r="M267" s="333"/>
      <c r="U267" s="334"/>
      <c r="AT267" s="270" t="s">
        <v>1217</v>
      </c>
      <c r="AU267" s="270" t="s">
        <v>32</v>
      </c>
    </row>
    <row r="268" spans="2:65" s="277" customFormat="1" ht="12.75" x14ac:dyDescent="0.35">
      <c r="B268" s="278"/>
      <c r="D268" s="426" t="s">
        <v>1454</v>
      </c>
      <c r="F268" s="427" t="s">
        <v>1667</v>
      </c>
      <c r="I268" s="415"/>
      <c r="L268" s="278"/>
      <c r="M268" s="333"/>
      <c r="U268" s="334"/>
      <c r="AT268" s="270" t="s">
        <v>1454</v>
      </c>
      <c r="AU268" s="270" t="s">
        <v>32</v>
      </c>
    </row>
    <row r="269" spans="2:65" s="277" customFormat="1" ht="16.5" customHeight="1" x14ac:dyDescent="0.35">
      <c r="B269" s="326"/>
      <c r="C269" s="419" t="s">
        <v>1511</v>
      </c>
      <c r="D269" s="419" t="s">
        <v>270</v>
      </c>
      <c r="E269" s="420" t="s">
        <v>355</v>
      </c>
      <c r="F269" s="421" t="s">
        <v>659</v>
      </c>
      <c r="G269" s="422" t="s">
        <v>80</v>
      </c>
      <c r="H269" s="423">
        <v>30</v>
      </c>
      <c r="I269" s="327"/>
      <c r="J269" s="444">
        <f>ROUND(I269*H269,2)</f>
        <v>0</v>
      </c>
      <c r="K269" s="350"/>
      <c r="L269" s="278"/>
      <c r="M269" s="328" t="s">
        <v>414</v>
      </c>
      <c r="N269" s="329" t="s">
        <v>1213</v>
      </c>
      <c r="O269" s="330">
        <v>0.42499999999999999</v>
      </c>
      <c r="P269" s="330">
        <f>O269*H269</f>
        <v>12.75</v>
      </c>
      <c r="Q269" s="330">
        <v>0</v>
      </c>
      <c r="R269" s="330">
        <f>Q269*H269</f>
        <v>0</v>
      </c>
      <c r="S269" s="330">
        <v>0</v>
      </c>
      <c r="T269" s="330">
        <f>S269*H269</f>
        <v>0</v>
      </c>
      <c r="U269" s="351" t="s">
        <v>414</v>
      </c>
      <c r="AR269" s="331" t="s">
        <v>1185</v>
      </c>
      <c r="AT269" s="331" t="s">
        <v>270</v>
      </c>
      <c r="AU269" s="331" t="s">
        <v>32</v>
      </c>
      <c r="AY269" s="270" t="s">
        <v>1212</v>
      </c>
      <c r="BE269" s="332">
        <f>IF(N269="základní",J269,0)</f>
        <v>0</v>
      </c>
      <c r="BF269" s="332">
        <f>IF(N269="snížená",J269,0)</f>
        <v>0</v>
      </c>
      <c r="BG269" s="332">
        <f>IF(N269="zákl. přenesená",J269,0)</f>
        <v>0</v>
      </c>
      <c r="BH269" s="332">
        <f>IF(N269="sníž. přenesená",J269,0)</f>
        <v>0</v>
      </c>
      <c r="BI269" s="332">
        <f>IF(N269="nulová",J269,0)</f>
        <v>0</v>
      </c>
      <c r="BJ269" s="270" t="s">
        <v>30</v>
      </c>
      <c r="BK269" s="332">
        <f>ROUND(I269*H269,2)</f>
        <v>0</v>
      </c>
      <c r="BL269" s="270" t="s">
        <v>1185</v>
      </c>
      <c r="BM269" s="331" t="s">
        <v>1668</v>
      </c>
    </row>
    <row r="270" spans="2:65" s="277" customFormat="1" ht="12.75" x14ac:dyDescent="0.35">
      <c r="B270" s="278"/>
      <c r="D270" s="424" t="s">
        <v>1217</v>
      </c>
      <c r="F270" s="425" t="s">
        <v>356</v>
      </c>
      <c r="I270" s="415"/>
      <c r="L270" s="278"/>
      <c r="M270" s="333"/>
      <c r="U270" s="334"/>
      <c r="AT270" s="270" t="s">
        <v>1217</v>
      </c>
      <c r="AU270" s="270" t="s">
        <v>32</v>
      </c>
    </row>
    <row r="271" spans="2:65" s="277" customFormat="1" ht="12.75" x14ac:dyDescent="0.35">
      <c r="B271" s="278"/>
      <c r="D271" s="426" t="s">
        <v>1454</v>
      </c>
      <c r="F271" s="427" t="s">
        <v>1503</v>
      </c>
      <c r="I271" s="415"/>
      <c r="L271" s="278"/>
      <c r="M271" s="333"/>
      <c r="U271" s="334"/>
      <c r="AT271" s="270" t="s">
        <v>1454</v>
      </c>
      <c r="AU271" s="270" t="s">
        <v>32</v>
      </c>
    </row>
    <row r="272" spans="2:65" s="277" customFormat="1" ht="24.2" customHeight="1" x14ac:dyDescent="0.35">
      <c r="B272" s="326"/>
      <c r="C272" s="419" t="s">
        <v>1517</v>
      </c>
      <c r="D272" s="419" t="s">
        <v>270</v>
      </c>
      <c r="E272" s="420" t="s">
        <v>357</v>
      </c>
      <c r="F272" s="421" t="s">
        <v>660</v>
      </c>
      <c r="G272" s="422" t="s">
        <v>80</v>
      </c>
      <c r="H272" s="423">
        <v>2</v>
      </c>
      <c r="I272" s="327"/>
      <c r="J272" s="444">
        <f>ROUND(I272*H272,2)</f>
        <v>0</v>
      </c>
      <c r="K272" s="350"/>
      <c r="L272" s="278"/>
      <c r="M272" s="328" t="s">
        <v>414</v>
      </c>
      <c r="N272" s="329" t="s">
        <v>1213</v>
      </c>
      <c r="O272" s="330">
        <v>0.16500000000000001</v>
      </c>
      <c r="P272" s="330">
        <f>O272*H272</f>
        <v>0.33</v>
      </c>
      <c r="Q272" s="330">
        <v>0</v>
      </c>
      <c r="R272" s="330">
        <f>Q272*H272</f>
        <v>0</v>
      </c>
      <c r="S272" s="330">
        <v>0</v>
      </c>
      <c r="T272" s="330">
        <f>S272*H272</f>
        <v>0</v>
      </c>
      <c r="U272" s="351" t="s">
        <v>414</v>
      </c>
      <c r="AR272" s="331" t="s">
        <v>1185</v>
      </c>
      <c r="AT272" s="331" t="s">
        <v>270</v>
      </c>
      <c r="AU272" s="331" t="s">
        <v>32</v>
      </c>
      <c r="AY272" s="270" t="s">
        <v>1212</v>
      </c>
      <c r="BE272" s="332">
        <f>IF(N272="základní",J272,0)</f>
        <v>0</v>
      </c>
      <c r="BF272" s="332">
        <f>IF(N272="snížená",J272,0)</f>
        <v>0</v>
      </c>
      <c r="BG272" s="332">
        <f>IF(N272="zákl. přenesená",J272,0)</f>
        <v>0</v>
      </c>
      <c r="BH272" s="332">
        <f>IF(N272="sníž. přenesená",J272,0)</f>
        <v>0</v>
      </c>
      <c r="BI272" s="332">
        <f>IF(N272="nulová",J272,0)</f>
        <v>0</v>
      </c>
      <c r="BJ272" s="270" t="s">
        <v>30</v>
      </c>
      <c r="BK272" s="332">
        <f>ROUND(I272*H272,2)</f>
        <v>0</v>
      </c>
      <c r="BL272" s="270" t="s">
        <v>1185</v>
      </c>
      <c r="BM272" s="331" t="s">
        <v>1669</v>
      </c>
    </row>
    <row r="273" spans="2:65" s="277" customFormat="1" ht="18" x14ac:dyDescent="0.35">
      <c r="B273" s="278"/>
      <c r="D273" s="424" t="s">
        <v>1217</v>
      </c>
      <c r="F273" s="425" t="s">
        <v>358</v>
      </c>
      <c r="I273" s="415"/>
      <c r="L273" s="278"/>
      <c r="M273" s="333"/>
      <c r="U273" s="334"/>
      <c r="AT273" s="270" t="s">
        <v>1217</v>
      </c>
      <c r="AU273" s="270" t="s">
        <v>32</v>
      </c>
    </row>
    <row r="274" spans="2:65" s="277" customFormat="1" ht="12.75" x14ac:dyDescent="0.35">
      <c r="B274" s="278"/>
      <c r="D274" s="426" t="s">
        <v>1454</v>
      </c>
      <c r="F274" s="427" t="s">
        <v>1504</v>
      </c>
      <c r="I274" s="415"/>
      <c r="L274" s="278"/>
      <c r="M274" s="333"/>
      <c r="U274" s="334"/>
      <c r="AT274" s="270" t="s">
        <v>1454</v>
      </c>
      <c r="AU274" s="270" t="s">
        <v>32</v>
      </c>
    </row>
    <row r="275" spans="2:65" s="277" customFormat="1" ht="16.5" customHeight="1" x14ac:dyDescent="0.35">
      <c r="B275" s="326"/>
      <c r="C275" s="419" t="s">
        <v>1529</v>
      </c>
      <c r="D275" s="419" t="s">
        <v>270</v>
      </c>
      <c r="E275" s="420" t="s">
        <v>359</v>
      </c>
      <c r="F275" s="421" t="s">
        <v>1080</v>
      </c>
      <c r="G275" s="422" t="s">
        <v>80</v>
      </c>
      <c r="H275" s="423">
        <v>4</v>
      </c>
      <c r="I275" s="327"/>
      <c r="J275" s="444">
        <f>ROUND(I275*H275,2)</f>
        <v>0</v>
      </c>
      <c r="K275" s="350"/>
      <c r="L275" s="278"/>
      <c r="M275" s="328" t="s">
        <v>414</v>
      </c>
      <c r="N275" s="329" t="s">
        <v>1213</v>
      </c>
      <c r="O275" s="330">
        <v>0.22700000000000001</v>
      </c>
      <c r="P275" s="330">
        <f>O275*H275</f>
        <v>0.90800000000000003</v>
      </c>
      <c r="Q275" s="330">
        <v>7.6999999999999996E-4</v>
      </c>
      <c r="R275" s="330">
        <f>Q275*H275</f>
        <v>3.0799999999999998E-3</v>
      </c>
      <c r="S275" s="330">
        <v>0</v>
      </c>
      <c r="T275" s="330">
        <f>S275*H275</f>
        <v>0</v>
      </c>
      <c r="U275" s="351" t="s">
        <v>414</v>
      </c>
      <c r="AR275" s="331" t="s">
        <v>1185</v>
      </c>
      <c r="AT275" s="331" t="s">
        <v>270</v>
      </c>
      <c r="AU275" s="331" t="s">
        <v>32</v>
      </c>
      <c r="AY275" s="270" t="s">
        <v>1212</v>
      </c>
      <c r="BE275" s="332">
        <f>IF(N275="základní",J275,0)</f>
        <v>0</v>
      </c>
      <c r="BF275" s="332">
        <f>IF(N275="snížená",J275,0)</f>
        <v>0</v>
      </c>
      <c r="BG275" s="332">
        <f>IF(N275="zákl. přenesená",J275,0)</f>
        <v>0</v>
      </c>
      <c r="BH275" s="332">
        <f>IF(N275="sníž. přenesená",J275,0)</f>
        <v>0</v>
      </c>
      <c r="BI275" s="332">
        <f>IF(N275="nulová",J275,0)</f>
        <v>0</v>
      </c>
      <c r="BJ275" s="270" t="s">
        <v>30</v>
      </c>
      <c r="BK275" s="332">
        <f>ROUND(I275*H275,2)</f>
        <v>0</v>
      </c>
      <c r="BL275" s="270" t="s">
        <v>1185</v>
      </c>
      <c r="BM275" s="331" t="s">
        <v>1670</v>
      </c>
    </row>
    <row r="276" spans="2:65" s="277" customFormat="1" ht="12.75" x14ac:dyDescent="0.35">
      <c r="B276" s="278"/>
      <c r="D276" s="424" t="s">
        <v>1217</v>
      </c>
      <c r="F276" s="425" t="s">
        <v>360</v>
      </c>
      <c r="I276" s="415"/>
      <c r="L276" s="278"/>
      <c r="M276" s="333"/>
      <c r="U276" s="334"/>
      <c r="AT276" s="270" t="s">
        <v>1217</v>
      </c>
      <c r="AU276" s="270" t="s">
        <v>32</v>
      </c>
    </row>
    <row r="277" spans="2:65" s="277" customFormat="1" ht="12.75" x14ac:dyDescent="0.35">
      <c r="B277" s="278"/>
      <c r="D277" s="426" t="s">
        <v>1454</v>
      </c>
      <c r="F277" s="427" t="s">
        <v>1505</v>
      </c>
      <c r="I277" s="415"/>
      <c r="L277" s="278"/>
      <c r="M277" s="333"/>
      <c r="U277" s="334"/>
      <c r="AT277" s="270" t="s">
        <v>1454</v>
      </c>
      <c r="AU277" s="270" t="s">
        <v>32</v>
      </c>
    </row>
    <row r="278" spans="2:65" s="277" customFormat="1" ht="24.2" customHeight="1" x14ac:dyDescent="0.35">
      <c r="B278" s="326"/>
      <c r="C278" s="419" t="s">
        <v>1476</v>
      </c>
      <c r="D278" s="419" t="s">
        <v>270</v>
      </c>
      <c r="E278" s="420" t="s">
        <v>361</v>
      </c>
      <c r="F278" s="421" t="s">
        <v>1081</v>
      </c>
      <c r="G278" s="422" t="s">
        <v>80</v>
      </c>
      <c r="H278" s="423">
        <v>34</v>
      </c>
      <c r="I278" s="327"/>
      <c r="J278" s="444">
        <f>ROUND(I278*H278,2)</f>
        <v>0</v>
      </c>
      <c r="K278" s="350"/>
      <c r="L278" s="278"/>
      <c r="M278" s="328" t="s">
        <v>414</v>
      </c>
      <c r="N278" s="329" t="s">
        <v>1213</v>
      </c>
      <c r="O278" s="330">
        <v>0.26</v>
      </c>
      <c r="P278" s="330">
        <f>O278*H278</f>
        <v>8.84</v>
      </c>
      <c r="Q278" s="330">
        <v>8.0000000000000004E-4</v>
      </c>
      <c r="R278" s="330">
        <f>Q278*H278</f>
        <v>2.7200000000000002E-2</v>
      </c>
      <c r="S278" s="330">
        <v>0</v>
      </c>
      <c r="T278" s="330">
        <f>S278*H278</f>
        <v>0</v>
      </c>
      <c r="U278" s="351" t="s">
        <v>414</v>
      </c>
      <c r="AR278" s="331" t="s">
        <v>1185</v>
      </c>
      <c r="AT278" s="331" t="s">
        <v>270</v>
      </c>
      <c r="AU278" s="331" t="s">
        <v>32</v>
      </c>
      <c r="AY278" s="270" t="s">
        <v>1212</v>
      </c>
      <c r="BE278" s="332">
        <f>IF(N278="základní",J278,0)</f>
        <v>0</v>
      </c>
      <c r="BF278" s="332">
        <f>IF(N278="snížená",J278,0)</f>
        <v>0</v>
      </c>
      <c r="BG278" s="332">
        <f>IF(N278="zákl. přenesená",J278,0)</f>
        <v>0</v>
      </c>
      <c r="BH278" s="332">
        <f>IF(N278="sníž. přenesená",J278,0)</f>
        <v>0</v>
      </c>
      <c r="BI278" s="332">
        <f>IF(N278="nulová",J278,0)</f>
        <v>0</v>
      </c>
      <c r="BJ278" s="270" t="s">
        <v>30</v>
      </c>
      <c r="BK278" s="332">
        <f>ROUND(I278*H278,2)</f>
        <v>0</v>
      </c>
      <c r="BL278" s="270" t="s">
        <v>1185</v>
      </c>
      <c r="BM278" s="331" t="s">
        <v>1671</v>
      </c>
    </row>
    <row r="279" spans="2:65" s="277" customFormat="1" ht="18" x14ac:dyDescent="0.35">
      <c r="B279" s="278"/>
      <c r="D279" s="424" t="s">
        <v>1217</v>
      </c>
      <c r="F279" s="425" t="s">
        <v>362</v>
      </c>
      <c r="I279" s="415"/>
      <c r="L279" s="278"/>
      <c r="M279" s="333"/>
      <c r="U279" s="334"/>
      <c r="AT279" s="270" t="s">
        <v>1217</v>
      </c>
      <c r="AU279" s="270" t="s">
        <v>32</v>
      </c>
    </row>
    <row r="280" spans="2:65" s="277" customFormat="1" ht="12.75" x14ac:dyDescent="0.35">
      <c r="B280" s="278"/>
      <c r="D280" s="426" t="s">
        <v>1454</v>
      </c>
      <c r="F280" s="427" t="s">
        <v>1506</v>
      </c>
      <c r="I280" s="415"/>
      <c r="L280" s="278"/>
      <c r="M280" s="333"/>
      <c r="U280" s="334"/>
      <c r="AT280" s="270" t="s">
        <v>1454</v>
      </c>
      <c r="AU280" s="270" t="s">
        <v>32</v>
      </c>
    </row>
    <row r="281" spans="2:65" s="277" customFormat="1" ht="16.5" customHeight="1" x14ac:dyDescent="0.35">
      <c r="B281" s="326"/>
      <c r="C281" s="419" t="s">
        <v>1552</v>
      </c>
      <c r="D281" s="419" t="s">
        <v>270</v>
      </c>
      <c r="E281" s="420" t="s">
        <v>363</v>
      </c>
      <c r="F281" s="421" t="s">
        <v>661</v>
      </c>
      <c r="G281" s="422" t="s">
        <v>80</v>
      </c>
      <c r="H281" s="423">
        <v>2</v>
      </c>
      <c r="I281" s="327"/>
      <c r="J281" s="444">
        <f>ROUND(I281*H281,2)</f>
        <v>0</v>
      </c>
      <c r="K281" s="350"/>
      <c r="L281" s="278"/>
      <c r="M281" s="328" t="s">
        <v>414</v>
      </c>
      <c r="N281" s="329" t="s">
        <v>1213</v>
      </c>
      <c r="O281" s="330">
        <v>0.20399999999999999</v>
      </c>
      <c r="P281" s="330">
        <f>O281*H281</f>
        <v>0.40799999999999997</v>
      </c>
      <c r="Q281" s="330">
        <v>7.6000000000000004E-4</v>
      </c>
      <c r="R281" s="330">
        <f>Q281*H281</f>
        <v>1.5200000000000001E-3</v>
      </c>
      <c r="S281" s="330">
        <v>0</v>
      </c>
      <c r="T281" s="330">
        <f>S281*H281</f>
        <v>0</v>
      </c>
      <c r="U281" s="351" t="s">
        <v>414</v>
      </c>
      <c r="AR281" s="331" t="s">
        <v>1185</v>
      </c>
      <c r="AT281" s="331" t="s">
        <v>270</v>
      </c>
      <c r="AU281" s="331" t="s">
        <v>32</v>
      </c>
      <c r="AY281" s="270" t="s">
        <v>1212</v>
      </c>
      <c r="BE281" s="332">
        <f>IF(N281="základní",J281,0)</f>
        <v>0</v>
      </c>
      <c r="BF281" s="332">
        <f>IF(N281="snížená",J281,0)</f>
        <v>0</v>
      </c>
      <c r="BG281" s="332">
        <f>IF(N281="zákl. přenesená",J281,0)</f>
        <v>0</v>
      </c>
      <c r="BH281" s="332">
        <f>IF(N281="sníž. přenesená",J281,0)</f>
        <v>0</v>
      </c>
      <c r="BI281" s="332">
        <f>IF(N281="nulová",J281,0)</f>
        <v>0</v>
      </c>
      <c r="BJ281" s="270" t="s">
        <v>30</v>
      </c>
      <c r="BK281" s="332">
        <f>ROUND(I281*H281,2)</f>
        <v>0</v>
      </c>
      <c r="BL281" s="270" t="s">
        <v>1185</v>
      </c>
      <c r="BM281" s="331" t="s">
        <v>1672</v>
      </c>
    </row>
    <row r="282" spans="2:65" s="277" customFormat="1" ht="12.75" x14ac:dyDescent="0.35">
      <c r="B282" s="278"/>
      <c r="D282" s="424" t="s">
        <v>1217</v>
      </c>
      <c r="F282" s="425" t="s">
        <v>364</v>
      </c>
      <c r="I282" s="415"/>
      <c r="L282" s="278"/>
      <c r="M282" s="333"/>
      <c r="U282" s="334"/>
      <c r="AT282" s="270" t="s">
        <v>1217</v>
      </c>
      <c r="AU282" s="270" t="s">
        <v>32</v>
      </c>
    </row>
    <row r="283" spans="2:65" s="277" customFormat="1" ht="12.75" x14ac:dyDescent="0.35">
      <c r="B283" s="278"/>
      <c r="D283" s="426" t="s">
        <v>1454</v>
      </c>
      <c r="F283" s="427" t="s">
        <v>1507</v>
      </c>
      <c r="I283" s="415"/>
      <c r="L283" s="278"/>
      <c r="M283" s="333"/>
      <c r="U283" s="334"/>
      <c r="AT283" s="270" t="s">
        <v>1454</v>
      </c>
      <c r="AU283" s="270" t="s">
        <v>32</v>
      </c>
    </row>
    <row r="284" spans="2:65" s="277" customFormat="1" ht="16.5" customHeight="1" x14ac:dyDescent="0.35">
      <c r="B284" s="326"/>
      <c r="C284" s="419" t="s">
        <v>1550</v>
      </c>
      <c r="D284" s="419" t="s">
        <v>270</v>
      </c>
      <c r="E284" s="420" t="s">
        <v>1508</v>
      </c>
      <c r="F284" s="421" t="s">
        <v>1580</v>
      </c>
      <c r="G284" s="422" t="s">
        <v>80</v>
      </c>
      <c r="H284" s="423">
        <v>2</v>
      </c>
      <c r="I284" s="327"/>
      <c r="J284" s="444">
        <f>ROUND(I284*H284,2)</f>
        <v>0</v>
      </c>
      <c r="K284" s="350"/>
      <c r="L284" s="278"/>
      <c r="M284" s="328" t="s">
        <v>414</v>
      </c>
      <c r="N284" s="329" t="s">
        <v>1213</v>
      </c>
      <c r="O284" s="330">
        <v>0.307</v>
      </c>
      <c r="P284" s="330">
        <f>O284*H284</f>
        <v>0.61399999999999999</v>
      </c>
      <c r="Q284" s="330">
        <v>1.8799999999999999E-3</v>
      </c>
      <c r="R284" s="330">
        <f>Q284*H284</f>
        <v>3.7599999999999999E-3</v>
      </c>
      <c r="S284" s="330">
        <v>0</v>
      </c>
      <c r="T284" s="330">
        <f>S284*H284</f>
        <v>0</v>
      </c>
      <c r="U284" s="351" t="s">
        <v>414</v>
      </c>
      <c r="AR284" s="331" t="s">
        <v>1185</v>
      </c>
      <c r="AT284" s="331" t="s">
        <v>270</v>
      </c>
      <c r="AU284" s="331" t="s">
        <v>32</v>
      </c>
      <c r="AY284" s="270" t="s">
        <v>1212</v>
      </c>
      <c r="BE284" s="332">
        <f>IF(N284="základní",J284,0)</f>
        <v>0</v>
      </c>
      <c r="BF284" s="332">
        <f>IF(N284="snížená",J284,0)</f>
        <v>0</v>
      </c>
      <c r="BG284" s="332">
        <f>IF(N284="zákl. přenesená",J284,0)</f>
        <v>0</v>
      </c>
      <c r="BH284" s="332">
        <f>IF(N284="sníž. přenesená",J284,0)</f>
        <v>0</v>
      </c>
      <c r="BI284" s="332">
        <f>IF(N284="nulová",J284,0)</f>
        <v>0</v>
      </c>
      <c r="BJ284" s="270" t="s">
        <v>30</v>
      </c>
      <c r="BK284" s="332">
        <f>ROUND(I284*H284,2)</f>
        <v>0</v>
      </c>
      <c r="BL284" s="270" t="s">
        <v>1185</v>
      </c>
      <c r="BM284" s="331" t="s">
        <v>1673</v>
      </c>
    </row>
    <row r="285" spans="2:65" s="277" customFormat="1" ht="12.75" x14ac:dyDescent="0.35">
      <c r="B285" s="278"/>
      <c r="D285" s="424" t="s">
        <v>1217</v>
      </c>
      <c r="F285" s="425" t="s">
        <v>1509</v>
      </c>
      <c r="I285" s="415"/>
      <c r="L285" s="278"/>
      <c r="M285" s="333"/>
      <c r="U285" s="334"/>
      <c r="AT285" s="270" t="s">
        <v>1217</v>
      </c>
      <c r="AU285" s="270" t="s">
        <v>32</v>
      </c>
    </row>
    <row r="286" spans="2:65" s="277" customFormat="1" ht="12.75" x14ac:dyDescent="0.35">
      <c r="B286" s="278"/>
      <c r="D286" s="426" t="s">
        <v>1454</v>
      </c>
      <c r="F286" s="427" t="s">
        <v>1581</v>
      </c>
      <c r="I286" s="415"/>
      <c r="L286" s="278"/>
      <c r="M286" s="333"/>
      <c r="U286" s="334"/>
      <c r="AT286" s="270" t="s">
        <v>1454</v>
      </c>
      <c r="AU286" s="270" t="s">
        <v>32</v>
      </c>
    </row>
    <row r="287" spans="2:65" s="277" customFormat="1" ht="16.5" customHeight="1" x14ac:dyDescent="0.35">
      <c r="B287" s="326"/>
      <c r="C287" s="419" t="s">
        <v>1557</v>
      </c>
      <c r="D287" s="419" t="s">
        <v>270</v>
      </c>
      <c r="E287" s="420" t="s">
        <v>1582</v>
      </c>
      <c r="F287" s="421" t="s">
        <v>1583</v>
      </c>
      <c r="G287" s="422" t="s">
        <v>80</v>
      </c>
      <c r="H287" s="423">
        <v>2</v>
      </c>
      <c r="I287" s="327"/>
      <c r="J287" s="444">
        <f>ROUND(I287*H287,2)</f>
        <v>0</v>
      </c>
      <c r="K287" s="350"/>
      <c r="L287" s="278"/>
      <c r="M287" s="328" t="s">
        <v>414</v>
      </c>
      <c r="N287" s="329" t="s">
        <v>1213</v>
      </c>
      <c r="O287" s="330">
        <v>0.32800000000000001</v>
      </c>
      <c r="P287" s="330">
        <f>O287*H287</f>
        <v>0.65600000000000003</v>
      </c>
      <c r="Q287" s="330">
        <v>2.2799999999999999E-3</v>
      </c>
      <c r="R287" s="330">
        <f>Q287*H287</f>
        <v>4.5599999999999998E-3</v>
      </c>
      <c r="S287" s="330">
        <v>0</v>
      </c>
      <c r="T287" s="330">
        <f>S287*H287</f>
        <v>0</v>
      </c>
      <c r="U287" s="351" t="s">
        <v>414</v>
      </c>
      <c r="AR287" s="331" t="s">
        <v>1185</v>
      </c>
      <c r="AT287" s="331" t="s">
        <v>270</v>
      </c>
      <c r="AU287" s="331" t="s">
        <v>32</v>
      </c>
      <c r="AY287" s="270" t="s">
        <v>1212</v>
      </c>
      <c r="BE287" s="332">
        <f>IF(N287="základní",J287,0)</f>
        <v>0</v>
      </c>
      <c r="BF287" s="332">
        <f>IF(N287="snížená",J287,0)</f>
        <v>0</v>
      </c>
      <c r="BG287" s="332">
        <f>IF(N287="zákl. přenesená",J287,0)</f>
        <v>0</v>
      </c>
      <c r="BH287" s="332">
        <f>IF(N287="sníž. přenesená",J287,0)</f>
        <v>0</v>
      </c>
      <c r="BI287" s="332">
        <f>IF(N287="nulová",J287,0)</f>
        <v>0</v>
      </c>
      <c r="BJ287" s="270" t="s">
        <v>30</v>
      </c>
      <c r="BK287" s="332">
        <f>ROUND(I287*H287,2)</f>
        <v>0</v>
      </c>
      <c r="BL287" s="270" t="s">
        <v>1185</v>
      </c>
      <c r="BM287" s="331" t="s">
        <v>1674</v>
      </c>
    </row>
    <row r="288" spans="2:65" s="277" customFormat="1" ht="12.75" x14ac:dyDescent="0.35">
      <c r="B288" s="278"/>
      <c r="D288" s="424" t="s">
        <v>1217</v>
      </c>
      <c r="F288" s="425" t="s">
        <v>1584</v>
      </c>
      <c r="I288" s="415"/>
      <c r="L288" s="278"/>
      <c r="M288" s="333"/>
      <c r="U288" s="334"/>
      <c r="AT288" s="270" t="s">
        <v>1217</v>
      </c>
      <c r="AU288" s="270" t="s">
        <v>32</v>
      </c>
    </row>
    <row r="289" spans="2:65" s="277" customFormat="1" ht="12.75" x14ac:dyDescent="0.35">
      <c r="B289" s="278"/>
      <c r="D289" s="426" t="s">
        <v>1454</v>
      </c>
      <c r="F289" s="427" t="s">
        <v>1585</v>
      </c>
      <c r="I289" s="415"/>
      <c r="L289" s="278"/>
      <c r="M289" s="333"/>
      <c r="U289" s="334"/>
      <c r="AT289" s="270" t="s">
        <v>1454</v>
      </c>
      <c r="AU289" s="270" t="s">
        <v>32</v>
      </c>
    </row>
    <row r="290" spans="2:65" s="277" customFormat="1" ht="24.2" customHeight="1" x14ac:dyDescent="0.35">
      <c r="B290" s="326"/>
      <c r="C290" s="419" t="s">
        <v>1469</v>
      </c>
      <c r="D290" s="419" t="s">
        <v>270</v>
      </c>
      <c r="E290" s="420" t="s">
        <v>1675</v>
      </c>
      <c r="F290" s="421" t="s">
        <v>1676</v>
      </c>
      <c r="G290" s="422" t="s">
        <v>79</v>
      </c>
      <c r="H290" s="423">
        <v>1</v>
      </c>
      <c r="I290" s="327"/>
      <c r="J290" s="444">
        <f>ROUND(I290*H290,2)</f>
        <v>0</v>
      </c>
      <c r="K290" s="350"/>
      <c r="L290" s="278"/>
      <c r="M290" s="328" t="s">
        <v>414</v>
      </c>
      <c r="N290" s="329" t="s">
        <v>1213</v>
      </c>
      <c r="O290" s="330">
        <v>1.03</v>
      </c>
      <c r="P290" s="330">
        <f>O290*H290</f>
        <v>1.03</v>
      </c>
      <c r="Q290" s="330">
        <v>2.92E-2</v>
      </c>
      <c r="R290" s="330">
        <f>Q290*H290</f>
        <v>2.92E-2</v>
      </c>
      <c r="S290" s="330">
        <v>0</v>
      </c>
      <c r="T290" s="330">
        <f>S290*H290</f>
        <v>0</v>
      </c>
      <c r="U290" s="351" t="s">
        <v>414</v>
      </c>
      <c r="AR290" s="331" t="s">
        <v>1185</v>
      </c>
      <c r="AT290" s="331" t="s">
        <v>270</v>
      </c>
      <c r="AU290" s="331" t="s">
        <v>32</v>
      </c>
      <c r="AY290" s="270" t="s">
        <v>1212</v>
      </c>
      <c r="BE290" s="332">
        <f>IF(N290="základní",J290,0)</f>
        <v>0</v>
      </c>
      <c r="BF290" s="332">
        <f>IF(N290="snížená",J290,0)</f>
        <v>0</v>
      </c>
      <c r="BG290" s="332">
        <f>IF(N290="zákl. přenesená",J290,0)</f>
        <v>0</v>
      </c>
      <c r="BH290" s="332">
        <f>IF(N290="sníž. přenesená",J290,0)</f>
        <v>0</v>
      </c>
      <c r="BI290" s="332">
        <f>IF(N290="nulová",J290,0)</f>
        <v>0</v>
      </c>
      <c r="BJ290" s="270" t="s">
        <v>30</v>
      </c>
      <c r="BK290" s="332">
        <f>ROUND(I290*H290,2)</f>
        <v>0</v>
      </c>
      <c r="BL290" s="270" t="s">
        <v>1185</v>
      </c>
      <c r="BM290" s="331" t="s">
        <v>1677</v>
      </c>
    </row>
    <row r="291" spans="2:65" s="277" customFormat="1" ht="18" x14ac:dyDescent="0.35">
      <c r="B291" s="278"/>
      <c r="D291" s="424" t="s">
        <v>1217</v>
      </c>
      <c r="F291" s="425" t="s">
        <v>1678</v>
      </c>
      <c r="I291" s="415"/>
      <c r="L291" s="278"/>
      <c r="M291" s="333"/>
      <c r="U291" s="334"/>
      <c r="AT291" s="270" t="s">
        <v>1217</v>
      </c>
      <c r="AU291" s="270" t="s">
        <v>32</v>
      </c>
    </row>
    <row r="292" spans="2:65" s="277" customFormat="1" ht="12.75" x14ac:dyDescent="0.35">
      <c r="B292" s="278"/>
      <c r="D292" s="426" t="s">
        <v>1454</v>
      </c>
      <c r="F292" s="427" t="s">
        <v>1679</v>
      </c>
      <c r="I292" s="415"/>
      <c r="L292" s="278"/>
      <c r="M292" s="333"/>
      <c r="U292" s="334"/>
      <c r="AT292" s="270" t="s">
        <v>1454</v>
      </c>
      <c r="AU292" s="270" t="s">
        <v>32</v>
      </c>
    </row>
    <row r="293" spans="2:65" s="277" customFormat="1" ht="24.2" customHeight="1" x14ac:dyDescent="0.35">
      <c r="B293" s="326"/>
      <c r="C293" s="419" t="s">
        <v>1477</v>
      </c>
      <c r="D293" s="419" t="s">
        <v>270</v>
      </c>
      <c r="E293" s="420" t="s">
        <v>365</v>
      </c>
      <c r="F293" s="421" t="s">
        <v>662</v>
      </c>
      <c r="G293" s="422" t="s">
        <v>126</v>
      </c>
      <c r="H293" s="423">
        <v>0.84599999999999997</v>
      </c>
      <c r="I293" s="327"/>
      <c r="J293" s="444">
        <f>ROUND(I293*H293,2)</f>
        <v>0</v>
      </c>
      <c r="K293" s="350"/>
      <c r="L293" s="278"/>
      <c r="M293" s="328" t="s">
        <v>414</v>
      </c>
      <c r="N293" s="329" t="s">
        <v>1213</v>
      </c>
      <c r="O293" s="330">
        <v>1.3740000000000001</v>
      </c>
      <c r="P293" s="330">
        <f>O293*H293</f>
        <v>1.162404</v>
      </c>
      <c r="Q293" s="330">
        <v>0</v>
      </c>
      <c r="R293" s="330">
        <f>Q293*H293</f>
        <v>0</v>
      </c>
      <c r="S293" s="330">
        <v>0</v>
      </c>
      <c r="T293" s="330">
        <f>S293*H293</f>
        <v>0</v>
      </c>
      <c r="U293" s="351" t="s">
        <v>414</v>
      </c>
      <c r="AR293" s="331" t="s">
        <v>1185</v>
      </c>
      <c r="AT293" s="331" t="s">
        <v>270</v>
      </c>
      <c r="AU293" s="331" t="s">
        <v>32</v>
      </c>
      <c r="AY293" s="270" t="s">
        <v>1212</v>
      </c>
      <c r="BE293" s="332">
        <f>IF(N293="základní",J293,0)</f>
        <v>0</v>
      </c>
      <c r="BF293" s="332">
        <f>IF(N293="snížená",J293,0)</f>
        <v>0</v>
      </c>
      <c r="BG293" s="332">
        <f>IF(N293="zákl. přenesená",J293,0)</f>
        <v>0</v>
      </c>
      <c r="BH293" s="332">
        <f>IF(N293="sníž. přenesená",J293,0)</f>
        <v>0</v>
      </c>
      <c r="BI293" s="332">
        <f>IF(N293="nulová",J293,0)</f>
        <v>0</v>
      </c>
      <c r="BJ293" s="270" t="s">
        <v>30</v>
      </c>
      <c r="BK293" s="332">
        <f>ROUND(I293*H293,2)</f>
        <v>0</v>
      </c>
      <c r="BL293" s="270" t="s">
        <v>1185</v>
      </c>
      <c r="BM293" s="331" t="s">
        <v>1680</v>
      </c>
    </row>
    <row r="294" spans="2:65" s="277" customFormat="1" ht="27" x14ac:dyDescent="0.35">
      <c r="B294" s="278"/>
      <c r="D294" s="424" t="s">
        <v>1217</v>
      </c>
      <c r="F294" s="425" t="s">
        <v>366</v>
      </c>
      <c r="I294" s="415"/>
      <c r="L294" s="278"/>
      <c r="M294" s="333"/>
      <c r="U294" s="334"/>
      <c r="AT294" s="270" t="s">
        <v>1217</v>
      </c>
      <c r="AU294" s="270" t="s">
        <v>32</v>
      </c>
    </row>
    <row r="295" spans="2:65" s="277" customFormat="1" ht="12.75" x14ac:dyDescent="0.35">
      <c r="B295" s="278"/>
      <c r="D295" s="426" t="s">
        <v>1454</v>
      </c>
      <c r="F295" s="427" t="s">
        <v>1510</v>
      </c>
      <c r="I295" s="415"/>
      <c r="L295" s="278"/>
      <c r="M295" s="333"/>
      <c r="U295" s="334"/>
      <c r="AT295" s="270" t="s">
        <v>1454</v>
      </c>
      <c r="AU295" s="270" t="s">
        <v>32</v>
      </c>
    </row>
    <row r="296" spans="2:65" s="319" customFormat="1" ht="22.9" customHeight="1" x14ac:dyDescent="0.35">
      <c r="B296" s="320"/>
      <c r="D296" s="321" t="s">
        <v>268</v>
      </c>
      <c r="E296" s="418" t="s">
        <v>367</v>
      </c>
      <c r="F296" s="418" t="s">
        <v>368</v>
      </c>
      <c r="I296" s="416"/>
      <c r="J296" s="443">
        <f>BK296</f>
        <v>0</v>
      </c>
      <c r="L296" s="320"/>
      <c r="M296" s="322"/>
      <c r="P296" s="323">
        <f>SUM(P297:P334)</f>
        <v>17.467319</v>
      </c>
      <c r="R296" s="323">
        <f>SUM(R297:R334)</f>
        <v>0.20340000000000003</v>
      </c>
      <c r="T296" s="323">
        <f>SUM(T297:T334)</f>
        <v>0</v>
      </c>
      <c r="U296" s="349"/>
      <c r="AR296" s="321" t="s">
        <v>32</v>
      </c>
      <c r="AT296" s="324" t="s">
        <v>268</v>
      </c>
      <c r="AU296" s="324" t="s">
        <v>30</v>
      </c>
      <c r="AY296" s="321" t="s">
        <v>1212</v>
      </c>
      <c r="BK296" s="325">
        <f>SUM(BK297:BK334)</f>
        <v>0</v>
      </c>
    </row>
    <row r="297" spans="2:65" s="277" customFormat="1" ht="16.5" customHeight="1" x14ac:dyDescent="0.35">
      <c r="B297" s="326"/>
      <c r="C297" s="419" t="s">
        <v>705</v>
      </c>
      <c r="D297" s="419" t="s">
        <v>270</v>
      </c>
      <c r="E297" s="420" t="s">
        <v>369</v>
      </c>
      <c r="F297" s="421" t="s">
        <v>370</v>
      </c>
      <c r="G297" s="422" t="s">
        <v>165</v>
      </c>
      <c r="H297" s="423">
        <v>5</v>
      </c>
      <c r="I297" s="327"/>
      <c r="J297" s="444">
        <f>ROUND(I297*H297,2)</f>
        <v>0</v>
      </c>
      <c r="K297" s="350"/>
      <c r="L297" s="278"/>
      <c r="M297" s="328" t="s">
        <v>414</v>
      </c>
      <c r="N297" s="329" t="s">
        <v>1213</v>
      </c>
      <c r="O297" s="330">
        <v>0</v>
      </c>
      <c r="P297" s="330">
        <f>O297*H297</f>
        <v>0</v>
      </c>
      <c r="Q297" s="330">
        <v>0</v>
      </c>
      <c r="R297" s="330">
        <f>Q297*H297</f>
        <v>0</v>
      </c>
      <c r="S297" s="330">
        <v>0</v>
      </c>
      <c r="T297" s="330">
        <f>S297*H297</f>
        <v>0</v>
      </c>
      <c r="U297" s="351" t="s">
        <v>414</v>
      </c>
      <c r="AR297" s="331" t="s">
        <v>1185</v>
      </c>
      <c r="AT297" s="331" t="s">
        <v>270</v>
      </c>
      <c r="AU297" s="331" t="s">
        <v>32</v>
      </c>
      <c r="AY297" s="270" t="s">
        <v>1212</v>
      </c>
      <c r="BE297" s="332">
        <f>IF(N297="základní",J297,0)</f>
        <v>0</v>
      </c>
      <c r="BF297" s="332">
        <f>IF(N297="snížená",J297,0)</f>
        <v>0</v>
      </c>
      <c r="BG297" s="332">
        <f>IF(N297="zákl. přenesená",J297,0)</f>
        <v>0</v>
      </c>
      <c r="BH297" s="332">
        <f>IF(N297="sníž. přenesená",J297,0)</f>
        <v>0</v>
      </c>
      <c r="BI297" s="332">
        <f>IF(N297="nulová",J297,0)</f>
        <v>0</v>
      </c>
      <c r="BJ297" s="270" t="s">
        <v>30</v>
      </c>
      <c r="BK297" s="332">
        <f>ROUND(I297*H297,2)</f>
        <v>0</v>
      </c>
      <c r="BL297" s="270" t="s">
        <v>1185</v>
      </c>
      <c r="BM297" s="331" t="s">
        <v>1681</v>
      </c>
    </row>
    <row r="298" spans="2:65" s="277" customFormat="1" ht="12.75" x14ac:dyDescent="0.35">
      <c r="B298" s="278"/>
      <c r="D298" s="424" t="s">
        <v>1217</v>
      </c>
      <c r="F298" s="425" t="s">
        <v>370</v>
      </c>
      <c r="I298" s="415"/>
      <c r="L298" s="278"/>
      <c r="M298" s="333"/>
      <c r="U298" s="334"/>
      <c r="AT298" s="270" t="s">
        <v>1217</v>
      </c>
      <c r="AU298" s="270" t="s">
        <v>32</v>
      </c>
    </row>
    <row r="299" spans="2:65" s="277" customFormat="1" ht="16.5" customHeight="1" x14ac:dyDescent="0.35">
      <c r="B299" s="326"/>
      <c r="C299" s="419" t="s">
        <v>1544</v>
      </c>
      <c r="D299" s="419" t="s">
        <v>270</v>
      </c>
      <c r="E299" s="420" t="s">
        <v>371</v>
      </c>
      <c r="F299" s="421" t="s">
        <v>663</v>
      </c>
      <c r="G299" s="422" t="s">
        <v>79</v>
      </c>
      <c r="H299" s="423">
        <v>2</v>
      </c>
      <c r="I299" s="327"/>
      <c r="J299" s="444">
        <f>ROUND(I299*H299,2)</f>
        <v>0</v>
      </c>
      <c r="K299" s="350"/>
      <c r="L299" s="278"/>
      <c r="M299" s="328" t="s">
        <v>414</v>
      </c>
      <c r="N299" s="329" t="s">
        <v>1213</v>
      </c>
      <c r="O299" s="330">
        <v>0.5</v>
      </c>
      <c r="P299" s="330">
        <f>O299*H299</f>
        <v>1</v>
      </c>
      <c r="Q299" s="330">
        <v>2.0300000000000001E-3</v>
      </c>
      <c r="R299" s="330">
        <f>Q299*H299</f>
        <v>4.0600000000000002E-3</v>
      </c>
      <c r="S299" s="330">
        <v>0</v>
      </c>
      <c r="T299" s="330">
        <f>S299*H299</f>
        <v>0</v>
      </c>
      <c r="U299" s="351" t="s">
        <v>414</v>
      </c>
      <c r="AR299" s="331" t="s">
        <v>1185</v>
      </c>
      <c r="AT299" s="331" t="s">
        <v>270</v>
      </c>
      <c r="AU299" s="331" t="s">
        <v>32</v>
      </c>
      <c r="AY299" s="270" t="s">
        <v>1212</v>
      </c>
      <c r="BE299" s="332">
        <f>IF(N299="základní",J299,0)</f>
        <v>0</v>
      </c>
      <c r="BF299" s="332">
        <f>IF(N299="snížená",J299,0)</f>
        <v>0</v>
      </c>
      <c r="BG299" s="332">
        <f>IF(N299="zákl. přenesená",J299,0)</f>
        <v>0</v>
      </c>
      <c r="BH299" s="332">
        <f>IF(N299="sníž. přenesená",J299,0)</f>
        <v>0</v>
      </c>
      <c r="BI299" s="332">
        <f>IF(N299="nulová",J299,0)</f>
        <v>0</v>
      </c>
      <c r="BJ299" s="270" t="s">
        <v>30</v>
      </c>
      <c r="BK299" s="332">
        <f>ROUND(I299*H299,2)</f>
        <v>0</v>
      </c>
      <c r="BL299" s="270" t="s">
        <v>1185</v>
      </c>
      <c r="BM299" s="331" t="s">
        <v>1682</v>
      </c>
    </row>
    <row r="300" spans="2:65" s="277" customFormat="1" ht="12.75" x14ac:dyDescent="0.35">
      <c r="B300" s="278"/>
      <c r="D300" s="424" t="s">
        <v>1217</v>
      </c>
      <c r="F300" s="425" t="s">
        <v>372</v>
      </c>
      <c r="I300" s="415"/>
      <c r="L300" s="278"/>
      <c r="M300" s="333"/>
      <c r="U300" s="334"/>
      <c r="AT300" s="270" t="s">
        <v>1217</v>
      </c>
      <c r="AU300" s="270" t="s">
        <v>32</v>
      </c>
    </row>
    <row r="301" spans="2:65" s="277" customFormat="1" ht="12.75" x14ac:dyDescent="0.35">
      <c r="B301" s="278"/>
      <c r="D301" s="426" t="s">
        <v>1454</v>
      </c>
      <c r="F301" s="427" t="s">
        <v>1512</v>
      </c>
      <c r="I301" s="415"/>
      <c r="L301" s="278"/>
      <c r="M301" s="333"/>
      <c r="U301" s="334"/>
      <c r="AT301" s="270" t="s">
        <v>1454</v>
      </c>
      <c r="AU301" s="270" t="s">
        <v>32</v>
      </c>
    </row>
    <row r="302" spans="2:65" s="277" customFormat="1" ht="21.75" customHeight="1" x14ac:dyDescent="0.35">
      <c r="B302" s="326"/>
      <c r="C302" s="419" t="s">
        <v>1480</v>
      </c>
      <c r="D302" s="419" t="s">
        <v>270</v>
      </c>
      <c r="E302" s="420" t="s">
        <v>373</v>
      </c>
      <c r="F302" s="421" t="s">
        <v>664</v>
      </c>
      <c r="G302" s="422" t="s">
        <v>80</v>
      </c>
      <c r="H302" s="423">
        <v>2</v>
      </c>
      <c r="I302" s="327"/>
      <c r="J302" s="444">
        <f>ROUND(I302*H302,2)</f>
        <v>0</v>
      </c>
      <c r="K302" s="350"/>
      <c r="L302" s="278"/>
      <c r="M302" s="328" t="s">
        <v>414</v>
      </c>
      <c r="N302" s="329" t="s">
        <v>1213</v>
      </c>
      <c r="O302" s="330">
        <v>0.81599999999999995</v>
      </c>
      <c r="P302" s="330">
        <f>O302*H302</f>
        <v>1.6319999999999999</v>
      </c>
      <c r="Q302" s="330">
        <v>1.1900000000000001E-3</v>
      </c>
      <c r="R302" s="330">
        <f>Q302*H302</f>
        <v>2.3800000000000002E-3</v>
      </c>
      <c r="S302" s="330">
        <v>0</v>
      </c>
      <c r="T302" s="330">
        <f>S302*H302</f>
        <v>0</v>
      </c>
      <c r="U302" s="351" t="s">
        <v>414</v>
      </c>
      <c r="AR302" s="331" t="s">
        <v>1185</v>
      </c>
      <c r="AT302" s="331" t="s">
        <v>270</v>
      </c>
      <c r="AU302" s="331" t="s">
        <v>32</v>
      </c>
      <c r="AY302" s="270" t="s">
        <v>1212</v>
      </c>
      <c r="BE302" s="332">
        <f>IF(N302="základní",J302,0)</f>
        <v>0</v>
      </c>
      <c r="BF302" s="332">
        <f>IF(N302="snížená",J302,0)</f>
        <v>0</v>
      </c>
      <c r="BG302" s="332">
        <f>IF(N302="zákl. přenesená",J302,0)</f>
        <v>0</v>
      </c>
      <c r="BH302" s="332">
        <f>IF(N302="sníž. přenesená",J302,0)</f>
        <v>0</v>
      </c>
      <c r="BI302" s="332">
        <f>IF(N302="nulová",J302,0)</f>
        <v>0</v>
      </c>
      <c r="BJ302" s="270" t="s">
        <v>30</v>
      </c>
      <c r="BK302" s="332">
        <f>ROUND(I302*H302,2)</f>
        <v>0</v>
      </c>
      <c r="BL302" s="270" t="s">
        <v>1185</v>
      </c>
      <c r="BM302" s="331" t="s">
        <v>1683</v>
      </c>
    </row>
    <row r="303" spans="2:65" s="277" customFormat="1" ht="12.75" x14ac:dyDescent="0.35">
      <c r="B303" s="278"/>
      <c r="D303" s="424" t="s">
        <v>1217</v>
      </c>
      <c r="F303" s="425" t="s">
        <v>374</v>
      </c>
      <c r="I303" s="415"/>
      <c r="L303" s="278"/>
      <c r="M303" s="333"/>
      <c r="U303" s="334"/>
      <c r="AT303" s="270" t="s">
        <v>1217</v>
      </c>
      <c r="AU303" s="270" t="s">
        <v>32</v>
      </c>
    </row>
    <row r="304" spans="2:65" s="277" customFormat="1" ht="12.75" x14ac:dyDescent="0.35">
      <c r="B304" s="278"/>
      <c r="D304" s="426" t="s">
        <v>1454</v>
      </c>
      <c r="F304" s="427" t="s">
        <v>1513</v>
      </c>
      <c r="I304" s="415"/>
      <c r="L304" s="278"/>
      <c r="M304" s="333"/>
      <c r="U304" s="334"/>
      <c r="AT304" s="270" t="s">
        <v>1454</v>
      </c>
      <c r="AU304" s="270" t="s">
        <v>32</v>
      </c>
    </row>
    <row r="305" spans="2:65" s="277" customFormat="1" ht="24.2" customHeight="1" x14ac:dyDescent="0.35">
      <c r="B305" s="326"/>
      <c r="C305" s="428" t="s">
        <v>1482</v>
      </c>
      <c r="D305" s="428" t="s">
        <v>310</v>
      </c>
      <c r="E305" s="429" t="s">
        <v>375</v>
      </c>
      <c r="F305" s="430" t="s">
        <v>376</v>
      </c>
      <c r="G305" s="431" t="s">
        <v>80</v>
      </c>
      <c r="H305" s="432">
        <v>2</v>
      </c>
      <c r="I305" s="335"/>
      <c r="J305" s="445">
        <f>ROUND(I305*H305,2)</f>
        <v>0</v>
      </c>
      <c r="K305" s="352"/>
      <c r="L305" s="336"/>
      <c r="M305" s="337" t="s">
        <v>414</v>
      </c>
      <c r="N305" s="338" t="s">
        <v>1213</v>
      </c>
      <c r="O305" s="330">
        <v>0</v>
      </c>
      <c r="P305" s="330">
        <f>O305*H305</f>
        <v>0</v>
      </c>
      <c r="Q305" s="330">
        <v>1.4999999999999999E-2</v>
      </c>
      <c r="R305" s="330">
        <f>Q305*H305</f>
        <v>0.03</v>
      </c>
      <c r="S305" s="330">
        <v>0</v>
      </c>
      <c r="T305" s="330">
        <f>S305*H305</f>
        <v>0</v>
      </c>
      <c r="U305" s="351" t="s">
        <v>414</v>
      </c>
      <c r="AR305" s="331" t="s">
        <v>1215</v>
      </c>
      <c r="AT305" s="331" t="s">
        <v>310</v>
      </c>
      <c r="AU305" s="331" t="s">
        <v>32</v>
      </c>
      <c r="AY305" s="270" t="s">
        <v>1212</v>
      </c>
      <c r="BE305" s="332">
        <f>IF(N305="základní",J305,0)</f>
        <v>0</v>
      </c>
      <c r="BF305" s="332">
        <f>IF(N305="snížená",J305,0)</f>
        <v>0</v>
      </c>
      <c r="BG305" s="332">
        <f>IF(N305="zákl. přenesená",J305,0)</f>
        <v>0</v>
      </c>
      <c r="BH305" s="332">
        <f>IF(N305="sníž. přenesená",J305,0)</f>
        <v>0</v>
      </c>
      <c r="BI305" s="332">
        <f>IF(N305="nulová",J305,0)</f>
        <v>0</v>
      </c>
      <c r="BJ305" s="270" t="s">
        <v>30</v>
      </c>
      <c r="BK305" s="332">
        <f>ROUND(I305*H305,2)</f>
        <v>0</v>
      </c>
      <c r="BL305" s="270" t="s">
        <v>1185</v>
      </c>
      <c r="BM305" s="331" t="s">
        <v>1684</v>
      </c>
    </row>
    <row r="306" spans="2:65" s="277" customFormat="1" ht="12.75" x14ac:dyDescent="0.35">
      <c r="B306" s="278"/>
      <c r="D306" s="424" t="s">
        <v>1217</v>
      </c>
      <c r="F306" s="425" t="s">
        <v>376</v>
      </c>
      <c r="I306" s="415"/>
      <c r="L306" s="278"/>
      <c r="M306" s="333"/>
      <c r="U306" s="334"/>
      <c r="AT306" s="270" t="s">
        <v>1217</v>
      </c>
      <c r="AU306" s="270" t="s">
        <v>32</v>
      </c>
    </row>
    <row r="307" spans="2:65" s="277" customFormat="1" ht="16.5" customHeight="1" x14ac:dyDescent="0.35">
      <c r="B307" s="326"/>
      <c r="C307" s="419" t="s">
        <v>1542</v>
      </c>
      <c r="D307" s="419" t="s">
        <v>270</v>
      </c>
      <c r="E307" s="420" t="s">
        <v>377</v>
      </c>
      <c r="F307" s="421" t="s">
        <v>665</v>
      </c>
      <c r="G307" s="422" t="s">
        <v>80</v>
      </c>
      <c r="H307" s="423">
        <v>2</v>
      </c>
      <c r="I307" s="327"/>
      <c r="J307" s="444">
        <f>ROUND(I307*H307,2)</f>
        <v>0</v>
      </c>
      <c r="K307" s="350"/>
      <c r="L307" s="278"/>
      <c r="M307" s="328" t="s">
        <v>414</v>
      </c>
      <c r="N307" s="329" t="s">
        <v>1213</v>
      </c>
      <c r="O307" s="330">
        <v>0.28299999999999997</v>
      </c>
      <c r="P307" s="330">
        <f>O307*H307</f>
        <v>0.56599999999999995</v>
      </c>
      <c r="Q307" s="330">
        <v>0</v>
      </c>
      <c r="R307" s="330">
        <f>Q307*H307</f>
        <v>0</v>
      </c>
      <c r="S307" s="330">
        <v>0</v>
      </c>
      <c r="T307" s="330">
        <f>S307*H307</f>
        <v>0</v>
      </c>
      <c r="U307" s="351" t="s">
        <v>414</v>
      </c>
      <c r="AR307" s="331" t="s">
        <v>1185</v>
      </c>
      <c r="AT307" s="331" t="s">
        <v>270</v>
      </c>
      <c r="AU307" s="331" t="s">
        <v>32</v>
      </c>
      <c r="AY307" s="270" t="s">
        <v>1212</v>
      </c>
      <c r="BE307" s="332">
        <f>IF(N307="základní",J307,0)</f>
        <v>0</v>
      </c>
      <c r="BF307" s="332">
        <f>IF(N307="snížená",J307,0)</f>
        <v>0</v>
      </c>
      <c r="BG307" s="332">
        <f>IF(N307="zákl. přenesená",J307,0)</f>
        <v>0</v>
      </c>
      <c r="BH307" s="332">
        <f>IF(N307="sníž. přenesená",J307,0)</f>
        <v>0</v>
      </c>
      <c r="BI307" s="332">
        <f>IF(N307="nulová",J307,0)</f>
        <v>0</v>
      </c>
      <c r="BJ307" s="270" t="s">
        <v>30</v>
      </c>
      <c r="BK307" s="332">
        <f>ROUND(I307*H307,2)</f>
        <v>0</v>
      </c>
      <c r="BL307" s="270" t="s">
        <v>1185</v>
      </c>
      <c r="BM307" s="331" t="s">
        <v>1685</v>
      </c>
    </row>
    <row r="308" spans="2:65" s="277" customFormat="1" ht="12.75" x14ac:dyDescent="0.35">
      <c r="B308" s="278"/>
      <c r="D308" s="424" t="s">
        <v>1217</v>
      </c>
      <c r="F308" s="425" t="s">
        <v>378</v>
      </c>
      <c r="I308" s="415"/>
      <c r="L308" s="278"/>
      <c r="M308" s="333"/>
      <c r="U308" s="334"/>
      <c r="AT308" s="270" t="s">
        <v>1217</v>
      </c>
      <c r="AU308" s="270" t="s">
        <v>32</v>
      </c>
    </row>
    <row r="309" spans="2:65" s="277" customFormat="1" ht="12.75" x14ac:dyDescent="0.35">
      <c r="B309" s="278"/>
      <c r="D309" s="426" t="s">
        <v>1454</v>
      </c>
      <c r="F309" s="427" t="s">
        <v>1514</v>
      </c>
      <c r="I309" s="415"/>
      <c r="L309" s="278"/>
      <c r="M309" s="333"/>
      <c r="U309" s="334"/>
      <c r="AT309" s="270" t="s">
        <v>1454</v>
      </c>
      <c r="AU309" s="270" t="s">
        <v>32</v>
      </c>
    </row>
    <row r="310" spans="2:65" s="277" customFormat="1" ht="16.5" customHeight="1" x14ac:dyDescent="0.35">
      <c r="B310" s="326"/>
      <c r="C310" s="428" t="s">
        <v>1543</v>
      </c>
      <c r="D310" s="428" t="s">
        <v>310</v>
      </c>
      <c r="E310" s="429" t="s">
        <v>379</v>
      </c>
      <c r="F310" s="430" t="s">
        <v>380</v>
      </c>
      <c r="G310" s="431" t="s">
        <v>80</v>
      </c>
      <c r="H310" s="432">
        <v>2</v>
      </c>
      <c r="I310" s="335"/>
      <c r="J310" s="445">
        <f>ROUND(I310*H310,2)</f>
        <v>0</v>
      </c>
      <c r="K310" s="352"/>
      <c r="L310" s="336"/>
      <c r="M310" s="337" t="s">
        <v>414</v>
      </c>
      <c r="N310" s="338" t="s">
        <v>1213</v>
      </c>
      <c r="O310" s="330">
        <v>0</v>
      </c>
      <c r="P310" s="330">
        <f>O310*H310</f>
        <v>0</v>
      </c>
      <c r="Q310" s="330">
        <v>1.2800000000000001E-3</v>
      </c>
      <c r="R310" s="330">
        <f>Q310*H310</f>
        <v>2.5600000000000002E-3</v>
      </c>
      <c r="S310" s="330">
        <v>0</v>
      </c>
      <c r="T310" s="330">
        <f>S310*H310</f>
        <v>0</v>
      </c>
      <c r="U310" s="351" t="s">
        <v>414</v>
      </c>
      <c r="AR310" s="331" t="s">
        <v>1215</v>
      </c>
      <c r="AT310" s="331" t="s">
        <v>310</v>
      </c>
      <c r="AU310" s="331" t="s">
        <v>32</v>
      </c>
      <c r="AY310" s="270" t="s">
        <v>1212</v>
      </c>
      <c r="BE310" s="332">
        <f>IF(N310="základní",J310,0)</f>
        <v>0</v>
      </c>
      <c r="BF310" s="332">
        <f>IF(N310="snížená",J310,0)</f>
        <v>0</v>
      </c>
      <c r="BG310" s="332">
        <f>IF(N310="zákl. přenesená",J310,0)</f>
        <v>0</v>
      </c>
      <c r="BH310" s="332">
        <f>IF(N310="sníž. přenesená",J310,0)</f>
        <v>0</v>
      </c>
      <c r="BI310" s="332">
        <f>IF(N310="nulová",J310,0)</f>
        <v>0</v>
      </c>
      <c r="BJ310" s="270" t="s">
        <v>30</v>
      </c>
      <c r="BK310" s="332">
        <f>ROUND(I310*H310,2)</f>
        <v>0</v>
      </c>
      <c r="BL310" s="270" t="s">
        <v>1185</v>
      </c>
      <c r="BM310" s="331" t="s">
        <v>1686</v>
      </c>
    </row>
    <row r="311" spans="2:65" s="277" customFormat="1" ht="12.75" x14ac:dyDescent="0.35">
      <c r="B311" s="278"/>
      <c r="D311" s="424" t="s">
        <v>1217</v>
      </c>
      <c r="F311" s="425" t="s">
        <v>380</v>
      </c>
      <c r="I311" s="415"/>
      <c r="L311" s="278"/>
      <c r="M311" s="333"/>
      <c r="U311" s="334"/>
      <c r="AT311" s="270" t="s">
        <v>1217</v>
      </c>
      <c r="AU311" s="270" t="s">
        <v>32</v>
      </c>
    </row>
    <row r="312" spans="2:65" s="277" customFormat="1" ht="24.2" customHeight="1" x14ac:dyDescent="0.35">
      <c r="B312" s="326"/>
      <c r="C312" s="419" t="s">
        <v>1483</v>
      </c>
      <c r="D312" s="419" t="s">
        <v>270</v>
      </c>
      <c r="E312" s="420" t="s">
        <v>381</v>
      </c>
      <c r="F312" s="421" t="s">
        <v>666</v>
      </c>
      <c r="G312" s="422" t="s">
        <v>79</v>
      </c>
      <c r="H312" s="423">
        <v>2</v>
      </c>
      <c r="I312" s="327"/>
      <c r="J312" s="444">
        <f>ROUND(I312*H312,2)</f>
        <v>0</v>
      </c>
      <c r="K312" s="350"/>
      <c r="L312" s="278"/>
      <c r="M312" s="328" t="s">
        <v>414</v>
      </c>
      <c r="N312" s="329" t="s">
        <v>1213</v>
      </c>
      <c r="O312" s="330">
        <v>0.5</v>
      </c>
      <c r="P312" s="330">
        <f>O312*H312</f>
        <v>1</v>
      </c>
      <c r="Q312" s="330">
        <v>1.6080000000000001E-2</v>
      </c>
      <c r="R312" s="330">
        <f>Q312*H312</f>
        <v>3.2160000000000001E-2</v>
      </c>
      <c r="S312" s="330">
        <v>0</v>
      </c>
      <c r="T312" s="330">
        <f>S312*H312</f>
        <v>0</v>
      </c>
      <c r="U312" s="351" t="s">
        <v>414</v>
      </c>
      <c r="AR312" s="331" t="s">
        <v>1185</v>
      </c>
      <c r="AT312" s="331" t="s">
        <v>270</v>
      </c>
      <c r="AU312" s="331" t="s">
        <v>32</v>
      </c>
      <c r="AY312" s="270" t="s">
        <v>1212</v>
      </c>
      <c r="BE312" s="332">
        <f>IF(N312="základní",J312,0)</f>
        <v>0</v>
      </c>
      <c r="BF312" s="332">
        <f>IF(N312="snížená",J312,0)</f>
        <v>0</v>
      </c>
      <c r="BG312" s="332">
        <f>IF(N312="zákl. přenesená",J312,0)</f>
        <v>0</v>
      </c>
      <c r="BH312" s="332">
        <f>IF(N312="sníž. přenesená",J312,0)</f>
        <v>0</v>
      </c>
      <c r="BI312" s="332">
        <f>IF(N312="nulová",J312,0)</f>
        <v>0</v>
      </c>
      <c r="BJ312" s="270" t="s">
        <v>30</v>
      </c>
      <c r="BK312" s="332">
        <f>ROUND(I312*H312,2)</f>
        <v>0</v>
      </c>
      <c r="BL312" s="270" t="s">
        <v>1185</v>
      </c>
      <c r="BM312" s="331" t="s">
        <v>1687</v>
      </c>
    </row>
    <row r="313" spans="2:65" s="277" customFormat="1" ht="12.75" x14ac:dyDescent="0.35">
      <c r="B313" s="278"/>
      <c r="D313" s="424" t="s">
        <v>1217</v>
      </c>
      <c r="F313" s="425" t="s">
        <v>382</v>
      </c>
      <c r="I313" s="415"/>
      <c r="L313" s="278"/>
      <c r="M313" s="333"/>
      <c r="U313" s="334"/>
      <c r="AT313" s="270" t="s">
        <v>1217</v>
      </c>
      <c r="AU313" s="270" t="s">
        <v>32</v>
      </c>
    </row>
    <row r="314" spans="2:65" s="277" customFormat="1" ht="12.75" x14ac:dyDescent="0.35">
      <c r="B314" s="278"/>
      <c r="D314" s="426" t="s">
        <v>1454</v>
      </c>
      <c r="F314" s="427" t="s">
        <v>1515</v>
      </c>
      <c r="I314" s="415"/>
      <c r="L314" s="278"/>
      <c r="M314" s="333"/>
      <c r="U314" s="334"/>
      <c r="AT314" s="270" t="s">
        <v>1454</v>
      </c>
      <c r="AU314" s="270" t="s">
        <v>32</v>
      </c>
    </row>
    <row r="315" spans="2:65" s="277" customFormat="1" ht="24.2" customHeight="1" x14ac:dyDescent="0.35">
      <c r="B315" s="326"/>
      <c r="C315" s="419" t="s">
        <v>1484</v>
      </c>
      <c r="D315" s="419" t="s">
        <v>270</v>
      </c>
      <c r="E315" s="420" t="s">
        <v>383</v>
      </c>
      <c r="F315" s="421" t="s">
        <v>667</v>
      </c>
      <c r="G315" s="422" t="s">
        <v>79</v>
      </c>
      <c r="H315" s="423">
        <v>6</v>
      </c>
      <c r="I315" s="327"/>
      <c r="J315" s="444">
        <f>ROUND(I315*H315,2)</f>
        <v>0</v>
      </c>
      <c r="K315" s="350"/>
      <c r="L315" s="278"/>
      <c r="M315" s="328" t="s">
        <v>414</v>
      </c>
      <c r="N315" s="329" t="s">
        <v>1213</v>
      </c>
      <c r="O315" s="330">
        <v>1.1000000000000001</v>
      </c>
      <c r="P315" s="330">
        <f>O315*H315</f>
        <v>6.6000000000000005</v>
      </c>
      <c r="Q315" s="330">
        <v>1.4970000000000001E-2</v>
      </c>
      <c r="R315" s="330">
        <f>Q315*H315</f>
        <v>8.9820000000000011E-2</v>
      </c>
      <c r="S315" s="330">
        <v>0</v>
      </c>
      <c r="T315" s="330">
        <f>S315*H315</f>
        <v>0</v>
      </c>
      <c r="U315" s="351" t="s">
        <v>414</v>
      </c>
      <c r="AR315" s="331" t="s">
        <v>1185</v>
      </c>
      <c r="AT315" s="331" t="s">
        <v>270</v>
      </c>
      <c r="AU315" s="331" t="s">
        <v>32</v>
      </c>
      <c r="AY315" s="270" t="s">
        <v>1212</v>
      </c>
      <c r="BE315" s="332">
        <f>IF(N315="základní",J315,0)</f>
        <v>0</v>
      </c>
      <c r="BF315" s="332">
        <f>IF(N315="snížená",J315,0)</f>
        <v>0</v>
      </c>
      <c r="BG315" s="332">
        <f>IF(N315="zákl. přenesená",J315,0)</f>
        <v>0</v>
      </c>
      <c r="BH315" s="332">
        <f>IF(N315="sníž. přenesená",J315,0)</f>
        <v>0</v>
      </c>
      <c r="BI315" s="332">
        <f>IF(N315="nulová",J315,0)</f>
        <v>0</v>
      </c>
      <c r="BJ315" s="270" t="s">
        <v>30</v>
      </c>
      <c r="BK315" s="332">
        <f>ROUND(I315*H315,2)</f>
        <v>0</v>
      </c>
      <c r="BL315" s="270" t="s">
        <v>1185</v>
      </c>
      <c r="BM315" s="331" t="s">
        <v>1688</v>
      </c>
    </row>
    <row r="316" spans="2:65" s="277" customFormat="1" ht="18" x14ac:dyDescent="0.35">
      <c r="B316" s="278"/>
      <c r="D316" s="424" t="s">
        <v>1217</v>
      </c>
      <c r="F316" s="425" t="s">
        <v>384</v>
      </c>
      <c r="I316" s="415"/>
      <c r="L316" s="278"/>
      <c r="M316" s="333"/>
      <c r="U316" s="334"/>
      <c r="AT316" s="270" t="s">
        <v>1217</v>
      </c>
      <c r="AU316" s="270" t="s">
        <v>32</v>
      </c>
    </row>
    <row r="317" spans="2:65" s="277" customFormat="1" ht="12.75" x14ac:dyDescent="0.35">
      <c r="B317" s="278"/>
      <c r="D317" s="426" t="s">
        <v>1454</v>
      </c>
      <c r="F317" s="427" t="s">
        <v>1516</v>
      </c>
      <c r="I317" s="415"/>
      <c r="L317" s="278"/>
      <c r="M317" s="333"/>
      <c r="U317" s="334"/>
      <c r="AT317" s="270" t="s">
        <v>1454</v>
      </c>
      <c r="AU317" s="270" t="s">
        <v>32</v>
      </c>
    </row>
    <row r="318" spans="2:65" s="277" customFormat="1" ht="16.5" customHeight="1" x14ac:dyDescent="0.35">
      <c r="B318" s="326"/>
      <c r="C318" s="419" t="s">
        <v>1487</v>
      </c>
      <c r="D318" s="419" t="s">
        <v>270</v>
      </c>
      <c r="E318" s="420" t="s">
        <v>385</v>
      </c>
      <c r="F318" s="421" t="s">
        <v>668</v>
      </c>
      <c r="G318" s="422" t="s">
        <v>79</v>
      </c>
      <c r="H318" s="423">
        <v>3</v>
      </c>
      <c r="I318" s="327"/>
      <c r="J318" s="444">
        <f>ROUND(I318*H318,2)</f>
        <v>0</v>
      </c>
      <c r="K318" s="350"/>
      <c r="L318" s="278"/>
      <c r="M318" s="328" t="s">
        <v>414</v>
      </c>
      <c r="N318" s="329" t="s">
        <v>1213</v>
      </c>
      <c r="O318" s="330">
        <v>0.85</v>
      </c>
      <c r="P318" s="330">
        <f>O318*H318</f>
        <v>2.5499999999999998</v>
      </c>
      <c r="Q318" s="330">
        <v>4.2999999999999999E-4</v>
      </c>
      <c r="R318" s="330">
        <f>Q318*H318</f>
        <v>1.2899999999999999E-3</v>
      </c>
      <c r="S318" s="330">
        <v>0</v>
      </c>
      <c r="T318" s="330">
        <f>S318*H318</f>
        <v>0</v>
      </c>
      <c r="U318" s="351" t="s">
        <v>414</v>
      </c>
      <c r="AR318" s="331" t="s">
        <v>1185</v>
      </c>
      <c r="AT318" s="331" t="s">
        <v>270</v>
      </c>
      <c r="AU318" s="331" t="s">
        <v>32</v>
      </c>
      <c r="AY318" s="270" t="s">
        <v>1212</v>
      </c>
      <c r="BE318" s="332">
        <f>IF(N318="základní",J318,0)</f>
        <v>0</v>
      </c>
      <c r="BF318" s="332">
        <f>IF(N318="snížená",J318,0)</f>
        <v>0</v>
      </c>
      <c r="BG318" s="332">
        <f>IF(N318="zákl. přenesená",J318,0)</f>
        <v>0</v>
      </c>
      <c r="BH318" s="332">
        <f>IF(N318="sníž. přenesená",J318,0)</f>
        <v>0</v>
      </c>
      <c r="BI318" s="332">
        <f>IF(N318="nulová",J318,0)</f>
        <v>0</v>
      </c>
      <c r="BJ318" s="270" t="s">
        <v>30</v>
      </c>
      <c r="BK318" s="332">
        <f>ROUND(I318*H318,2)</f>
        <v>0</v>
      </c>
      <c r="BL318" s="270" t="s">
        <v>1185</v>
      </c>
      <c r="BM318" s="331" t="s">
        <v>1689</v>
      </c>
    </row>
    <row r="319" spans="2:65" s="277" customFormat="1" ht="12.75" x14ac:dyDescent="0.35">
      <c r="B319" s="278"/>
      <c r="D319" s="424" t="s">
        <v>1217</v>
      </c>
      <c r="F319" s="425" t="s">
        <v>386</v>
      </c>
      <c r="I319" s="415"/>
      <c r="L319" s="278"/>
      <c r="M319" s="333"/>
      <c r="U319" s="334"/>
      <c r="AT319" s="270" t="s">
        <v>1217</v>
      </c>
      <c r="AU319" s="270" t="s">
        <v>32</v>
      </c>
    </row>
    <row r="320" spans="2:65" s="277" customFormat="1" ht="12.75" x14ac:dyDescent="0.35">
      <c r="B320" s="278"/>
      <c r="D320" s="426" t="s">
        <v>1454</v>
      </c>
      <c r="F320" s="427" t="s">
        <v>1521</v>
      </c>
      <c r="I320" s="415"/>
      <c r="L320" s="278"/>
      <c r="M320" s="333"/>
      <c r="U320" s="334"/>
      <c r="AT320" s="270" t="s">
        <v>1454</v>
      </c>
      <c r="AU320" s="270" t="s">
        <v>32</v>
      </c>
    </row>
    <row r="321" spans="2:65" s="277" customFormat="1" ht="16.5" customHeight="1" x14ac:dyDescent="0.35">
      <c r="B321" s="326"/>
      <c r="C321" s="428" t="s">
        <v>1556</v>
      </c>
      <c r="D321" s="428" t="s">
        <v>310</v>
      </c>
      <c r="E321" s="429" t="s">
        <v>1690</v>
      </c>
      <c r="F321" s="430" t="s">
        <v>1691</v>
      </c>
      <c r="G321" s="431" t="s">
        <v>80</v>
      </c>
      <c r="H321" s="432">
        <v>3</v>
      </c>
      <c r="I321" s="335"/>
      <c r="J321" s="445">
        <f>ROUND(I321*H321,2)</f>
        <v>0</v>
      </c>
      <c r="K321" s="352"/>
      <c r="L321" s="336"/>
      <c r="M321" s="337" t="s">
        <v>414</v>
      </c>
      <c r="N321" s="338" t="s">
        <v>1213</v>
      </c>
      <c r="O321" s="330">
        <v>0</v>
      </c>
      <c r="P321" s="330">
        <f>O321*H321</f>
        <v>0</v>
      </c>
      <c r="Q321" s="330">
        <v>0</v>
      </c>
      <c r="R321" s="330">
        <f>Q321*H321</f>
        <v>0</v>
      </c>
      <c r="S321" s="330">
        <v>0</v>
      </c>
      <c r="T321" s="330">
        <f>S321*H321</f>
        <v>0</v>
      </c>
      <c r="U321" s="351" t="s">
        <v>414</v>
      </c>
      <c r="AR321" s="331" t="s">
        <v>1215</v>
      </c>
      <c r="AT321" s="331" t="s">
        <v>310</v>
      </c>
      <c r="AU321" s="331" t="s">
        <v>32</v>
      </c>
      <c r="AY321" s="270" t="s">
        <v>1212</v>
      </c>
      <c r="BE321" s="332">
        <f>IF(N321="základní",J321,0)</f>
        <v>0</v>
      </c>
      <c r="BF321" s="332">
        <f>IF(N321="snížená",J321,0)</f>
        <v>0</v>
      </c>
      <c r="BG321" s="332">
        <f>IF(N321="zákl. přenesená",J321,0)</f>
        <v>0</v>
      </c>
      <c r="BH321" s="332">
        <f>IF(N321="sníž. přenesená",J321,0)</f>
        <v>0</v>
      </c>
      <c r="BI321" s="332">
        <f>IF(N321="nulová",J321,0)</f>
        <v>0</v>
      </c>
      <c r="BJ321" s="270" t="s">
        <v>30</v>
      </c>
      <c r="BK321" s="332">
        <f>ROUND(I321*H321,2)</f>
        <v>0</v>
      </c>
      <c r="BL321" s="270" t="s">
        <v>1185</v>
      </c>
      <c r="BM321" s="331" t="s">
        <v>1692</v>
      </c>
    </row>
    <row r="322" spans="2:65" s="277" customFormat="1" ht="12.75" x14ac:dyDescent="0.35">
      <c r="B322" s="278"/>
      <c r="D322" s="424" t="s">
        <v>1217</v>
      </c>
      <c r="F322" s="425" t="s">
        <v>1691</v>
      </c>
      <c r="I322" s="415"/>
      <c r="L322" s="278"/>
      <c r="M322" s="333"/>
      <c r="U322" s="334"/>
      <c r="AT322" s="270" t="s">
        <v>1217</v>
      </c>
      <c r="AU322" s="270" t="s">
        <v>32</v>
      </c>
    </row>
    <row r="323" spans="2:65" s="277" customFormat="1" ht="24.2" customHeight="1" x14ac:dyDescent="0.35">
      <c r="B323" s="326"/>
      <c r="C323" s="419" t="s">
        <v>1488</v>
      </c>
      <c r="D323" s="419" t="s">
        <v>270</v>
      </c>
      <c r="E323" s="420" t="s">
        <v>387</v>
      </c>
      <c r="F323" s="421" t="s">
        <v>669</v>
      </c>
      <c r="G323" s="422" t="s">
        <v>79</v>
      </c>
      <c r="H323" s="423">
        <v>1</v>
      </c>
      <c r="I323" s="327"/>
      <c r="J323" s="444">
        <f>ROUND(I323*H323,2)</f>
        <v>0</v>
      </c>
      <c r="K323" s="350"/>
      <c r="L323" s="278"/>
      <c r="M323" s="328" t="s">
        <v>414</v>
      </c>
      <c r="N323" s="329" t="s">
        <v>1213</v>
      </c>
      <c r="O323" s="330">
        <v>1.5</v>
      </c>
      <c r="P323" s="330">
        <f>O323*H323</f>
        <v>1.5</v>
      </c>
      <c r="Q323" s="330">
        <v>1.8689999999999998E-2</v>
      </c>
      <c r="R323" s="330">
        <f>Q323*H323</f>
        <v>1.8689999999999998E-2</v>
      </c>
      <c r="S323" s="330">
        <v>0</v>
      </c>
      <c r="T323" s="330">
        <f>S323*H323</f>
        <v>0</v>
      </c>
      <c r="U323" s="351" t="s">
        <v>414</v>
      </c>
      <c r="AR323" s="331" t="s">
        <v>1185</v>
      </c>
      <c r="AT323" s="331" t="s">
        <v>270</v>
      </c>
      <c r="AU323" s="331" t="s">
        <v>32</v>
      </c>
      <c r="AY323" s="270" t="s">
        <v>1212</v>
      </c>
      <c r="BE323" s="332">
        <f>IF(N323="základní",J323,0)</f>
        <v>0</v>
      </c>
      <c r="BF323" s="332">
        <f>IF(N323="snížená",J323,0)</f>
        <v>0</v>
      </c>
      <c r="BG323" s="332">
        <f>IF(N323="zákl. přenesená",J323,0)</f>
        <v>0</v>
      </c>
      <c r="BH323" s="332">
        <f>IF(N323="sníž. přenesená",J323,0)</f>
        <v>0</v>
      </c>
      <c r="BI323" s="332">
        <f>IF(N323="nulová",J323,0)</f>
        <v>0</v>
      </c>
      <c r="BJ323" s="270" t="s">
        <v>30</v>
      </c>
      <c r="BK323" s="332">
        <f>ROUND(I323*H323,2)</f>
        <v>0</v>
      </c>
      <c r="BL323" s="270" t="s">
        <v>1185</v>
      </c>
      <c r="BM323" s="331" t="s">
        <v>1693</v>
      </c>
    </row>
    <row r="324" spans="2:65" s="277" customFormat="1" ht="18" x14ac:dyDescent="0.35">
      <c r="B324" s="278"/>
      <c r="D324" s="424" t="s">
        <v>1217</v>
      </c>
      <c r="F324" s="425" t="s">
        <v>388</v>
      </c>
      <c r="I324" s="415"/>
      <c r="L324" s="278"/>
      <c r="M324" s="333"/>
      <c r="U324" s="334"/>
      <c r="AT324" s="270" t="s">
        <v>1217</v>
      </c>
      <c r="AU324" s="270" t="s">
        <v>32</v>
      </c>
    </row>
    <row r="325" spans="2:65" s="277" customFormat="1" ht="12.75" x14ac:dyDescent="0.35">
      <c r="B325" s="278"/>
      <c r="D325" s="426" t="s">
        <v>1454</v>
      </c>
      <c r="F325" s="427" t="s">
        <v>1523</v>
      </c>
      <c r="I325" s="415"/>
      <c r="L325" s="278"/>
      <c r="M325" s="333"/>
      <c r="U325" s="334"/>
      <c r="AT325" s="270" t="s">
        <v>1454</v>
      </c>
      <c r="AU325" s="270" t="s">
        <v>32</v>
      </c>
    </row>
    <row r="326" spans="2:65" s="277" customFormat="1" ht="24.2" customHeight="1" x14ac:dyDescent="0.35">
      <c r="B326" s="326"/>
      <c r="C326" s="419" t="s">
        <v>1586</v>
      </c>
      <c r="D326" s="419" t="s">
        <v>270</v>
      </c>
      <c r="E326" s="420" t="s">
        <v>389</v>
      </c>
      <c r="F326" s="421" t="s">
        <v>670</v>
      </c>
      <c r="G326" s="422" t="s">
        <v>79</v>
      </c>
      <c r="H326" s="423">
        <v>4</v>
      </c>
      <c r="I326" s="327"/>
      <c r="J326" s="444">
        <f>ROUND(I326*H326,2)</f>
        <v>0</v>
      </c>
      <c r="K326" s="350"/>
      <c r="L326" s="278"/>
      <c r="M326" s="328" t="s">
        <v>414</v>
      </c>
      <c r="N326" s="329" t="s">
        <v>1213</v>
      </c>
      <c r="O326" s="330">
        <v>0.2</v>
      </c>
      <c r="P326" s="330">
        <f>O326*H326</f>
        <v>0.8</v>
      </c>
      <c r="Q326" s="330">
        <v>1.8E-3</v>
      </c>
      <c r="R326" s="330">
        <f>Q326*H326</f>
        <v>7.1999999999999998E-3</v>
      </c>
      <c r="S326" s="330">
        <v>0</v>
      </c>
      <c r="T326" s="330">
        <f>S326*H326</f>
        <v>0</v>
      </c>
      <c r="U326" s="351" t="s">
        <v>414</v>
      </c>
      <c r="AR326" s="331" t="s">
        <v>1185</v>
      </c>
      <c r="AT326" s="331" t="s">
        <v>270</v>
      </c>
      <c r="AU326" s="331" t="s">
        <v>32</v>
      </c>
      <c r="AY326" s="270" t="s">
        <v>1212</v>
      </c>
      <c r="BE326" s="332">
        <f>IF(N326="základní",J326,0)</f>
        <v>0</v>
      </c>
      <c r="BF326" s="332">
        <f>IF(N326="snížená",J326,0)</f>
        <v>0</v>
      </c>
      <c r="BG326" s="332">
        <f>IF(N326="zákl. přenesená",J326,0)</f>
        <v>0</v>
      </c>
      <c r="BH326" s="332">
        <f>IF(N326="sníž. přenesená",J326,0)</f>
        <v>0</v>
      </c>
      <c r="BI326" s="332">
        <f>IF(N326="nulová",J326,0)</f>
        <v>0</v>
      </c>
      <c r="BJ326" s="270" t="s">
        <v>30</v>
      </c>
      <c r="BK326" s="332">
        <f>ROUND(I326*H326,2)</f>
        <v>0</v>
      </c>
      <c r="BL326" s="270" t="s">
        <v>1185</v>
      </c>
      <c r="BM326" s="331" t="s">
        <v>1694</v>
      </c>
    </row>
    <row r="327" spans="2:65" s="277" customFormat="1" ht="18" x14ac:dyDescent="0.35">
      <c r="B327" s="278"/>
      <c r="D327" s="424" t="s">
        <v>1217</v>
      </c>
      <c r="F327" s="425" t="s">
        <v>390</v>
      </c>
      <c r="I327" s="415"/>
      <c r="L327" s="278"/>
      <c r="M327" s="333"/>
      <c r="U327" s="334"/>
      <c r="AT327" s="270" t="s">
        <v>1217</v>
      </c>
      <c r="AU327" s="270" t="s">
        <v>32</v>
      </c>
    </row>
    <row r="328" spans="2:65" s="277" customFormat="1" ht="12.75" x14ac:dyDescent="0.35">
      <c r="B328" s="278"/>
      <c r="D328" s="426" t="s">
        <v>1454</v>
      </c>
      <c r="F328" s="427" t="s">
        <v>1526</v>
      </c>
      <c r="I328" s="415"/>
      <c r="L328" s="278"/>
      <c r="M328" s="333"/>
      <c r="U328" s="334"/>
      <c r="AT328" s="270" t="s">
        <v>1454</v>
      </c>
      <c r="AU328" s="270" t="s">
        <v>32</v>
      </c>
    </row>
    <row r="329" spans="2:65" s="277" customFormat="1" ht="24.2" customHeight="1" x14ac:dyDescent="0.35">
      <c r="B329" s="326"/>
      <c r="C329" s="419" t="s">
        <v>1587</v>
      </c>
      <c r="D329" s="419" t="s">
        <v>270</v>
      </c>
      <c r="E329" s="420" t="s">
        <v>391</v>
      </c>
      <c r="F329" s="421" t="s">
        <v>671</v>
      </c>
      <c r="G329" s="422" t="s">
        <v>79</v>
      </c>
      <c r="H329" s="423">
        <v>6</v>
      </c>
      <c r="I329" s="327"/>
      <c r="J329" s="444">
        <f>ROUND(I329*H329,2)</f>
        <v>0</v>
      </c>
      <c r="K329" s="350"/>
      <c r="L329" s="278"/>
      <c r="M329" s="328" t="s">
        <v>414</v>
      </c>
      <c r="N329" s="329" t="s">
        <v>1213</v>
      </c>
      <c r="O329" s="330">
        <v>0.25</v>
      </c>
      <c r="P329" s="330">
        <f>O329*H329</f>
        <v>1.5</v>
      </c>
      <c r="Q329" s="330">
        <v>2.5400000000000002E-3</v>
      </c>
      <c r="R329" s="330">
        <f>Q329*H329</f>
        <v>1.524E-2</v>
      </c>
      <c r="S329" s="330">
        <v>0</v>
      </c>
      <c r="T329" s="330">
        <f>S329*H329</f>
        <v>0</v>
      </c>
      <c r="U329" s="351" t="s">
        <v>414</v>
      </c>
      <c r="AR329" s="331" t="s">
        <v>1185</v>
      </c>
      <c r="AT329" s="331" t="s">
        <v>270</v>
      </c>
      <c r="AU329" s="331" t="s">
        <v>32</v>
      </c>
      <c r="AY329" s="270" t="s">
        <v>1212</v>
      </c>
      <c r="BE329" s="332">
        <f>IF(N329="základní",J329,0)</f>
        <v>0</v>
      </c>
      <c r="BF329" s="332">
        <f>IF(N329="snížená",J329,0)</f>
        <v>0</v>
      </c>
      <c r="BG329" s="332">
        <f>IF(N329="zákl. přenesená",J329,0)</f>
        <v>0</v>
      </c>
      <c r="BH329" s="332">
        <f>IF(N329="sníž. přenesená",J329,0)</f>
        <v>0</v>
      </c>
      <c r="BI329" s="332">
        <f>IF(N329="nulová",J329,0)</f>
        <v>0</v>
      </c>
      <c r="BJ329" s="270" t="s">
        <v>30</v>
      </c>
      <c r="BK329" s="332">
        <f>ROUND(I329*H329,2)</f>
        <v>0</v>
      </c>
      <c r="BL329" s="270" t="s">
        <v>1185</v>
      </c>
      <c r="BM329" s="331" t="s">
        <v>1695</v>
      </c>
    </row>
    <row r="330" spans="2:65" s="277" customFormat="1" ht="18" x14ac:dyDescent="0.35">
      <c r="B330" s="278"/>
      <c r="D330" s="424" t="s">
        <v>1217</v>
      </c>
      <c r="F330" s="425" t="s">
        <v>392</v>
      </c>
      <c r="I330" s="415"/>
      <c r="L330" s="278"/>
      <c r="M330" s="333"/>
      <c r="U330" s="334"/>
      <c r="AT330" s="270" t="s">
        <v>1217</v>
      </c>
      <c r="AU330" s="270" t="s">
        <v>32</v>
      </c>
    </row>
    <row r="331" spans="2:65" s="277" customFormat="1" ht="12.75" x14ac:dyDescent="0.35">
      <c r="B331" s="278"/>
      <c r="D331" s="426" t="s">
        <v>1454</v>
      </c>
      <c r="F331" s="427" t="s">
        <v>1528</v>
      </c>
      <c r="I331" s="415"/>
      <c r="L331" s="278"/>
      <c r="M331" s="333"/>
      <c r="U331" s="334"/>
      <c r="AT331" s="270" t="s">
        <v>1454</v>
      </c>
      <c r="AU331" s="270" t="s">
        <v>32</v>
      </c>
    </row>
    <row r="332" spans="2:65" s="277" customFormat="1" ht="24.2" customHeight="1" x14ac:dyDescent="0.35">
      <c r="B332" s="326"/>
      <c r="C332" s="419" t="s">
        <v>1208</v>
      </c>
      <c r="D332" s="419" t="s">
        <v>270</v>
      </c>
      <c r="E332" s="420" t="s">
        <v>393</v>
      </c>
      <c r="F332" s="421" t="s">
        <v>672</v>
      </c>
      <c r="G332" s="422" t="s">
        <v>126</v>
      </c>
      <c r="H332" s="423">
        <v>0.20300000000000001</v>
      </c>
      <c r="I332" s="327"/>
      <c r="J332" s="444">
        <f>ROUND(I332*H332,2)</f>
        <v>0</v>
      </c>
      <c r="K332" s="350"/>
      <c r="L332" s="278"/>
      <c r="M332" s="328" t="s">
        <v>414</v>
      </c>
      <c r="N332" s="329" t="s">
        <v>1213</v>
      </c>
      <c r="O332" s="330">
        <v>1.573</v>
      </c>
      <c r="P332" s="330">
        <f>O332*H332</f>
        <v>0.31931900000000002</v>
      </c>
      <c r="Q332" s="330">
        <v>0</v>
      </c>
      <c r="R332" s="330">
        <f>Q332*H332</f>
        <v>0</v>
      </c>
      <c r="S332" s="330">
        <v>0</v>
      </c>
      <c r="T332" s="330">
        <f>S332*H332</f>
        <v>0</v>
      </c>
      <c r="U332" s="351" t="s">
        <v>414</v>
      </c>
      <c r="AR332" s="331" t="s">
        <v>1185</v>
      </c>
      <c r="AT332" s="331" t="s">
        <v>270</v>
      </c>
      <c r="AU332" s="331" t="s">
        <v>32</v>
      </c>
      <c r="AY332" s="270" t="s">
        <v>1212</v>
      </c>
      <c r="BE332" s="332">
        <f>IF(N332="základní",J332,0)</f>
        <v>0</v>
      </c>
      <c r="BF332" s="332">
        <f>IF(N332="snížená",J332,0)</f>
        <v>0</v>
      </c>
      <c r="BG332" s="332">
        <f>IF(N332="zákl. přenesená",J332,0)</f>
        <v>0</v>
      </c>
      <c r="BH332" s="332">
        <f>IF(N332="sníž. přenesená",J332,0)</f>
        <v>0</v>
      </c>
      <c r="BI332" s="332">
        <f>IF(N332="nulová",J332,0)</f>
        <v>0</v>
      </c>
      <c r="BJ332" s="270" t="s">
        <v>30</v>
      </c>
      <c r="BK332" s="332">
        <f>ROUND(I332*H332,2)</f>
        <v>0</v>
      </c>
      <c r="BL332" s="270" t="s">
        <v>1185</v>
      </c>
      <c r="BM332" s="331" t="s">
        <v>1696</v>
      </c>
    </row>
    <row r="333" spans="2:65" s="277" customFormat="1" ht="27" x14ac:dyDescent="0.35">
      <c r="B333" s="278"/>
      <c r="D333" s="424" t="s">
        <v>1217</v>
      </c>
      <c r="F333" s="425" t="s">
        <v>394</v>
      </c>
      <c r="I333" s="415"/>
      <c r="L333" s="278"/>
      <c r="M333" s="333"/>
      <c r="U333" s="334"/>
      <c r="AT333" s="270" t="s">
        <v>1217</v>
      </c>
      <c r="AU333" s="270" t="s">
        <v>32</v>
      </c>
    </row>
    <row r="334" spans="2:65" s="277" customFormat="1" ht="12.75" x14ac:dyDescent="0.35">
      <c r="B334" s="278"/>
      <c r="D334" s="426" t="s">
        <v>1454</v>
      </c>
      <c r="F334" s="427" t="s">
        <v>1530</v>
      </c>
      <c r="I334" s="415"/>
      <c r="L334" s="278"/>
      <c r="M334" s="333"/>
      <c r="U334" s="334"/>
      <c r="AT334" s="270" t="s">
        <v>1454</v>
      </c>
      <c r="AU334" s="270" t="s">
        <v>32</v>
      </c>
    </row>
    <row r="335" spans="2:65" s="319" customFormat="1" ht="22.9" customHeight="1" x14ac:dyDescent="0.35">
      <c r="B335" s="320"/>
      <c r="D335" s="321" t="s">
        <v>268</v>
      </c>
      <c r="E335" s="418" t="s">
        <v>395</v>
      </c>
      <c r="F335" s="418" t="s">
        <v>396</v>
      </c>
      <c r="I335" s="416"/>
      <c r="J335" s="443">
        <f>BK335</f>
        <v>0</v>
      </c>
      <c r="L335" s="320"/>
      <c r="M335" s="322"/>
      <c r="P335" s="323">
        <f>SUM(P336:P341)</f>
        <v>5.1303200000000002</v>
      </c>
      <c r="R335" s="323">
        <f>SUM(R336:R341)</f>
        <v>3.3300000000000003E-2</v>
      </c>
      <c r="T335" s="323">
        <f>SUM(T336:T341)</f>
        <v>0</v>
      </c>
      <c r="U335" s="349"/>
      <c r="AR335" s="321" t="s">
        <v>32</v>
      </c>
      <c r="AT335" s="324" t="s">
        <v>268</v>
      </c>
      <c r="AU335" s="324" t="s">
        <v>30</v>
      </c>
      <c r="AY335" s="321" t="s">
        <v>1212</v>
      </c>
      <c r="BK335" s="325">
        <f>SUM(BK336:BK341)</f>
        <v>0</v>
      </c>
    </row>
    <row r="336" spans="2:65" s="277" customFormat="1" ht="33" customHeight="1" x14ac:dyDescent="0.35">
      <c r="B336" s="326"/>
      <c r="C336" s="419" t="s">
        <v>1549</v>
      </c>
      <c r="D336" s="419" t="s">
        <v>270</v>
      </c>
      <c r="E336" s="420" t="s">
        <v>397</v>
      </c>
      <c r="F336" s="421" t="s">
        <v>673</v>
      </c>
      <c r="G336" s="422" t="s">
        <v>79</v>
      </c>
      <c r="H336" s="423">
        <v>2</v>
      </c>
      <c r="I336" s="327"/>
      <c r="J336" s="444">
        <f>ROUND(I336*H336,2)</f>
        <v>0</v>
      </c>
      <c r="K336" s="350"/>
      <c r="L336" s="278"/>
      <c r="M336" s="328" t="s">
        <v>414</v>
      </c>
      <c r="N336" s="329" t="s">
        <v>1213</v>
      </c>
      <c r="O336" s="330">
        <v>2.5</v>
      </c>
      <c r="P336" s="330">
        <f>O336*H336</f>
        <v>5</v>
      </c>
      <c r="Q336" s="330">
        <v>1.6650000000000002E-2</v>
      </c>
      <c r="R336" s="330">
        <f>Q336*H336</f>
        <v>3.3300000000000003E-2</v>
      </c>
      <c r="S336" s="330">
        <v>0</v>
      </c>
      <c r="T336" s="330">
        <f>S336*H336</f>
        <v>0</v>
      </c>
      <c r="U336" s="351" t="s">
        <v>414</v>
      </c>
      <c r="AR336" s="331" t="s">
        <v>1185</v>
      </c>
      <c r="AT336" s="331" t="s">
        <v>270</v>
      </c>
      <c r="AU336" s="331" t="s">
        <v>32</v>
      </c>
      <c r="AY336" s="270" t="s">
        <v>1212</v>
      </c>
      <c r="BE336" s="332">
        <f>IF(N336="základní",J336,0)</f>
        <v>0</v>
      </c>
      <c r="BF336" s="332">
        <f>IF(N336="snížená",J336,0)</f>
        <v>0</v>
      </c>
      <c r="BG336" s="332">
        <f>IF(N336="zákl. přenesená",J336,0)</f>
        <v>0</v>
      </c>
      <c r="BH336" s="332">
        <f>IF(N336="sníž. přenesená",J336,0)</f>
        <v>0</v>
      </c>
      <c r="BI336" s="332">
        <f>IF(N336="nulová",J336,0)</f>
        <v>0</v>
      </c>
      <c r="BJ336" s="270" t="s">
        <v>30</v>
      </c>
      <c r="BK336" s="332">
        <f>ROUND(I336*H336,2)</f>
        <v>0</v>
      </c>
      <c r="BL336" s="270" t="s">
        <v>1185</v>
      </c>
      <c r="BM336" s="331" t="s">
        <v>1697</v>
      </c>
    </row>
    <row r="337" spans="2:65" s="277" customFormat="1" ht="18" x14ac:dyDescent="0.35">
      <c r="B337" s="278"/>
      <c r="D337" s="424" t="s">
        <v>1217</v>
      </c>
      <c r="F337" s="425" t="s">
        <v>398</v>
      </c>
      <c r="I337" s="415"/>
      <c r="L337" s="278"/>
      <c r="M337" s="333"/>
      <c r="U337" s="334"/>
      <c r="AT337" s="270" t="s">
        <v>1217</v>
      </c>
      <c r="AU337" s="270" t="s">
        <v>32</v>
      </c>
    </row>
    <row r="338" spans="2:65" s="277" customFormat="1" ht="12.75" x14ac:dyDescent="0.35">
      <c r="B338" s="278"/>
      <c r="D338" s="426" t="s">
        <v>1454</v>
      </c>
      <c r="F338" s="427" t="s">
        <v>1531</v>
      </c>
      <c r="I338" s="415"/>
      <c r="L338" s="278"/>
      <c r="M338" s="333"/>
      <c r="U338" s="334"/>
      <c r="AT338" s="270" t="s">
        <v>1454</v>
      </c>
      <c r="AU338" s="270" t="s">
        <v>32</v>
      </c>
    </row>
    <row r="339" spans="2:65" s="277" customFormat="1" ht="24.2" customHeight="1" x14ac:dyDescent="0.35">
      <c r="B339" s="326"/>
      <c r="C339" s="419" t="s">
        <v>1541</v>
      </c>
      <c r="D339" s="419" t="s">
        <v>270</v>
      </c>
      <c r="E339" s="420" t="s">
        <v>399</v>
      </c>
      <c r="F339" s="421" t="s">
        <v>674</v>
      </c>
      <c r="G339" s="422" t="s">
        <v>126</v>
      </c>
      <c r="H339" s="423">
        <v>0.08</v>
      </c>
      <c r="I339" s="327"/>
      <c r="J339" s="444">
        <f>ROUND(I339*H339,2)</f>
        <v>0</v>
      </c>
      <c r="K339" s="350"/>
      <c r="L339" s="278"/>
      <c r="M339" s="328" t="s">
        <v>414</v>
      </c>
      <c r="N339" s="329" t="s">
        <v>1213</v>
      </c>
      <c r="O339" s="330">
        <v>1.629</v>
      </c>
      <c r="P339" s="330">
        <f>O339*H339</f>
        <v>0.13031999999999999</v>
      </c>
      <c r="Q339" s="330">
        <v>0</v>
      </c>
      <c r="R339" s="330">
        <f>Q339*H339</f>
        <v>0</v>
      </c>
      <c r="S339" s="330">
        <v>0</v>
      </c>
      <c r="T339" s="330">
        <f>S339*H339</f>
        <v>0</v>
      </c>
      <c r="U339" s="351" t="s">
        <v>414</v>
      </c>
      <c r="AR339" s="331" t="s">
        <v>1185</v>
      </c>
      <c r="AT339" s="331" t="s">
        <v>270</v>
      </c>
      <c r="AU339" s="331" t="s">
        <v>32</v>
      </c>
      <c r="AY339" s="270" t="s">
        <v>1212</v>
      </c>
      <c r="BE339" s="332">
        <f>IF(N339="základní",J339,0)</f>
        <v>0</v>
      </c>
      <c r="BF339" s="332">
        <f>IF(N339="snížená",J339,0)</f>
        <v>0</v>
      </c>
      <c r="BG339" s="332">
        <f>IF(N339="zákl. přenesená",J339,0)</f>
        <v>0</v>
      </c>
      <c r="BH339" s="332">
        <f>IF(N339="sníž. přenesená",J339,0)</f>
        <v>0</v>
      </c>
      <c r="BI339" s="332">
        <f>IF(N339="nulová",J339,0)</f>
        <v>0</v>
      </c>
      <c r="BJ339" s="270" t="s">
        <v>30</v>
      </c>
      <c r="BK339" s="332">
        <f>ROUND(I339*H339,2)</f>
        <v>0</v>
      </c>
      <c r="BL339" s="270" t="s">
        <v>1185</v>
      </c>
      <c r="BM339" s="331" t="s">
        <v>1698</v>
      </c>
    </row>
    <row r="340" spans="2:65" s="277" customFormat="1" ht="27" x14ac:dyDescent="0.35">
      <c r="B340" s="278"/>
      <c r="D340" s="424" t="s">
        <v>1217</v>
      </c>
      <c r="F340" s="425" t="s">
        <v>400</v>
      </c>
      <c r="L340" s="278"/>
      <c r="M340" s="333"/>
      <c r="U340" s="334"/>
      <c r="AT340" s="270" t="s">
        <v>1217</v>
      </c>
      <c r="AU340" s="270" t="s">
        <v>32</v>
      </c>
    </row>
    <row r="341" spans="2:65" s="277" customFormat="1" ht="12.75" x14ac:dyDescent="0.35">
      <c r="B341" s="278"/>
      <c r="D341" s="426" t="s">
        <v>1454</v>
      </c>
      <c r="F341" s="427" t="s">
        <v>1532</v>
      </c>
      <c r="L341" s="278"/>
      <c r="M341" s="339"/>
      <c r="N341" s="340"/>
      <c r="O341" s="340"/>
      <c r="P341" s="340"/>
      <c r="Q341" s="340"/>
      <c r="R341" s="340"/>
      <c r="S341" s="340"/>
      <c r="T341" s="340"/>
      <c r="U341" s="341"/>
      <c r="AT341" s="270" t="s">
        <v>1454</v>
      </c>
      <c r="AU341" s="270" t="s">
        <v>32</v>
      </c>
    </row>
    <row r="342" spans="2:65" s="277" customFormat="1" ht="6.95" customHeight="1" x14ac:dyDescent="0.35">
      <c r="B342" s="294"/>
      <c r="C342" s="295"/>
      <c r="D342" s="295"/>
      <c r="E342" s="295"/>
      <c r="F342" s="295"/>
      <c r="G342" s="295"/>
      <c r="H342" s="295"/>
      <c r="I342" s="295"/>
      <c r="J342" s="295"/>
      <c r="K342" s="295"/>
      <c r="L342" s="278"/>
    </row>
  </sheetData>
  <sheetProtection algorithmName="SHA-512" hashValue="86ucfeWKmD1bHdGmQskRRuXUP8bwYvSW4DrcURsFMF8q4/7LiIK/QucrYonDDjYsrkYTOQEswwIoAV9ubRCymw==" saltValue="BSQYgkJtYmHs1limA5HkjQ==" spinCount="100000" sheet="1" objects="1" scenarios="1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hyperlinks>
    <hyperlink ref="F134" r:id="rId1" xr:uid="{0C4EC3D1-ABCD-4A93-B8E2-6E2E978A95E7}"/>
    <hyperlink ref="F137" r:id="rId2" xr:uid="{0CEAE7D7-C439-4ED2-B57C-121D8319E21F}"/>
    <hyperlink ref="F141" r:id="rId3" xr:uid="{509E7DD7-AF6C-4B07-9456-18761FF3B43A}"/>
    <hyperlink ref="F145" r:id="rId4" xr:uid="{80908446-BA72-4901-808A-59320CF9ACD7}"/>
    <hyperlink ref="F148" r:id="rId5" xr:uid="{A24F2159-1018-4505-AAFF-C7388ECF2D7F}"/>
    <hyperlink ref="F152" r:id="rId6" xr:uid="{2661CE13-2D4D-4AC3-8B93-8D2519D5E770}"/>
    <hyperlink ref="F156" r:id="rId7" xr:uid="{F9636834-511B-4F2B-A3DF-20CFB2AF6936}"/>
    <hyperlink ref="F159" r:id="rId8" xr:uid="{09CC7FA7-8B49-4B09-A807-8C6CA146AEFB}"/>
    <hyperlink ref="F162" r:id="rId9" xr:uid="{ED766421-1F28-4589-B156-928353211708}"/>
    <hyperlink ref="F166" r:id="rId10" xr:uid="{0B6F8FBE-B85D-4005-A275-076B2582664F}"/>
    <hyperlink ref="F169" r:id="rId11" xr:uid="{D659F175-DB62-40AC-897C-25E0F99D71A0}"/>
    <hyperlink ref="F172" r:id="rId12" xr:uid="{F890DDE9-3A97-43F4-84E7-D4D554800B09}"/>
    <hyperlink ref="F175" r:id="rId13" xr:uid="{CBFF65D9-E44E-44D2-86AD-1C0ED6439F1C}"/>
    <hyperlink ref="F178" r:id="rId14" xr:uid="{200F923F-4A62-40A4-95A0-B875F19F4193}"/>
    <hyperlink ref="F185" r:id="rId15" xr:uid="{98FB900C-FA17-4F11-A335-9F11FF998A7A}"/>
    <hyperlink ref="F201" r:id="rId16" xr:uid="{649D6094-A8D9-4539-B1CE-06260C704889}"/>
    <hyperlink ref="F204" r:id="rId17" xr:uid="{EE832389-AF9F-46B4-B59E-DA5CDD9D463D}"/>
    <hyperlink ref="F207" r:id="rId18" xr:uid="{A28F19A8-C917-4828-B8F8-CE6C05EDA033}"/>
    <hyperlink ref="F212" r:id="rId19" xr:uid="{629C6FD6-A500-4B28-A906-DFDC152DFB78}"/>
    <hyperlink ref="F215" r:id="rId20" xr:uid="{E8DD1B43-2CFE-4342-A927-567B608E61F7}"/>
    <hyperlink ref="F220" r:id="rId21" xr:uid="{71D85360-2486-4398-8A2B-58636452CADF}"/>
    <hyperlink ref="F223" r:id="rId22" xr:uid="{C638A6E6-0705-4322-8D39-6844E5289558}"/>
    <hyperlink ref="F226" r:id="rId23" xr:uid="{835FAE8B-1297-47D9-962D-7EE9434754AE}"/>
    <hyperlink ref="F231" r:id="rId24" xr:uid="{5B63A0B5-006A-46CA-AE43-5E37BA3D7C6E}"/>
    <hyperlink ref="F234" r:id="rId25" xr:uid="{4FA962FB-5914-4A9E-A174-D4491D88D909}"/>
    <hyperlink ref="F237" r:id="rId26" xr:uid="{B7531E1D-F1FF-49EB-BAA3-BA9CCB5662BC}"/>
    <hyperlink ref="F240" r:id="rId27" xr:uid="{0A1F3455-BD2C-4B75-99FB-9C27B38C21A8}"/>
    <hyperlink ref="F244" r:id="rId28" xr:uid="{27ED5EC4-73B4-4075-A513-528B1070264E}"/>
    <hyperlink ref="F247" r:id="rId29" xr:uid="{9441746A-F2E2-45DC-9790-B914A7094B49}"/>
    <hyperlink ref="F250" r:id="rId30" xr:uid="{15E1CB45-1F62-4511-AEBF-4858D98BD503}"/>
    <hyperlink ref="F253" r:id="rId31" xr:uid="{FB5FEC90-12F4-4F15-B046-AAAEBEA0F183}"/>
    <hyperlink ref="F256" r:id="rId32" xr:uid="{A39D08D3-8521-4AC1-8BB5-EFEF2ABABF31}"/>
    <hyperlink ref="F259" r:id="rId33" xr:uid="{B8B26FE2-41C1-4C08-B699-006FA4DDF80D}"/>
    <hyperlink ref="F262" r:id="rId34" xr:uid="{7057B57C-1B40-405E-8C74-AF2A77328039}"/>
    <hyperlink ref="F265" r:id="rId35" xr:uid="{6476C0B2-3040-489E-A0B2-DB2C516ED5DC}"/>
    <hyperlink ref="F268" r:id="rId36" xr:uid="{868C8B56-1234-4687-A8AD-8AEA9B3AC477}"/>
    <hyperlink ref="F271" r:id="rId37" xr:uid="{8C467379-E3E5-461B-83A7-8064BFE61DCA}"/>
    <hyperlink ref="F274" r:id="rId38" xr:uid="{3DE41E88-FB74-4971-AD16-7E45FBFE555A}"/>
    <hyperlink ref="F277" r:id="rId39" xr:uid="{C08C1E72-E6C0-4C45-A864-6555AA6F50CE}"/>
    <hyperlink ref="F280" r:id="rId40" xr:uid="{5E37569B-1A86-4E0D-B9B7-B81FE9B13F74}"/>
    <hyperlink ref="F283" r:id="rId41" xr:uid="{0E58E038-9259-499D-BD5F-B53CFDD3752C}"/>
    <hyperlink ref="F286" r:id="rId42" xr:uid="{4ED61D18-938E-4C40-A7A0-F2DDC8F22F7B}"/>
    <hyperlink ref="F289" r:id="rId43" xr:uid="{3590528E-E622-410B-BCC2-B6A4CAA8CC8A}"/>
    <hyperlink ref="F292" r:id="rId44" xr:uid="{14232662-47BE-44AD-B06D-E81CC75BBDC0}"/>
    <hyperlink ref="F295" r:id="rId45" xr:uid="{39114D3B-A3FB-4331-892C-BC9B6812A435}"/>
    <hyperlink ref="F301" r:id="rId46" xr:uid="{30E2F370-0035-4FC7-AC50-4119CDAE378F}"/>
    <hyperlink ref="F304" r:id="rId47" xr:uid="{9A830E75-FD2C-4597-9B7D-250714530B95}"/>
    <hyperlink ref="F309" r:id="rId48" xr:uid="{C91D76FD-9811-4EB3-8B56-351F8797A783}"/>
    <hyperlink ref="F314" r:id="rId49" xr:uid="{0BAAE30B-D2A9-4637-B33E-8CB8FA2D1676}"/>
    <hyperlink ref="F317" r:id="rId50" xr:uid="{9746226D-518B-4848-B43C-8E0643D73452}"/>
    <hyperlink ref="F320" r:id="rId51" xr:uid="{7BEC8892-0D08-41A2-BB13-055A2A76B47F}"/>
    <hyperlink ref="F325" r:id="rId52" xr:uid="{1EF9C513-A657-4A3E-B72C-122E9C33453F}"/>
    <hyperlink ref="F328" r:id="rId53" xr:uid="{01BE4200-86F4-41EE-985C-1AE4659C650F}"/>
    <hyperlink ref="F331" r:id="rId54" xr:uid="{F43591BE-3970-41CF-868B-9CA017802041}"/>
    <hyperlink ref="F334" r:id="rId55" xr:uid="{A2EA287A-C4AD-476B-B340-7D21DE40A8B1}"/>
    <hyperlink ref="F338" r:id="rId56" xr:uid="{6743C4CA-1A2A-4DCB-A6D8-1DDF76356301}"/>
    <hyperlink ref="F341" r:id="rId57" xr:uid="{BB759017-4554-441A-BC93-DBCC2D3E9F8C}"/>
  </hyperlinks>
  <pageMargins left="0.2" right="0.2" top="0.2" bottom="0.2" header="0.3" footer="0.3"/>
  <pageSetup paperSize="9" orientation="landscape" r:id="rId5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220C-4727-4A13-9194-176DFEDA6FA8}">
  <sheetPr codeName="Sheet30"/>
  <dimension ref="A1:G40"/>
  <sheetViews>
    <sheetView topLeftCell="B1" zoomScale="85" zoomScaleNormal="85" zoomScaleSheetLayoutView="115" zoomScalePageLayoutView="55" workbookViewId="0">
      <selection activeCell="F8" sqref="F8"/>
    </sheetView>
  </sheetViews>
  <sheetFormatPr defaultColWidth="9.1328125" defaultRowHeight="15" customHeight="1" x14ac:dyDescent="0.45"/>
  <cols>
    <col min="1" max="1" width="1.265625" style="121" hidden="1" customWidth="1"/>
    <col min="2" max="2" width="13.3984375" style="121" customWidth="1"/>
    <col min="3" max="3" width="74.265625" style="121" customWidth="1"/>
    <col min="4" max="5" width="10.59765625" style="121" customWidth="1"/>
    <col min="6" max="6" width="14.59765625" style="459" customWidth="1"/>
    <col min="7" max="7" width="14.59765625" style="121" customWidth="1"/>
    <col min="8" max="9" width="9.1328125" style="121" customWidth="1"/>
    <col min="10" max="10" width="10.3984375" style="121" bestFit="1" customWidth="1"/>
    <col min="11" max="11" width="9.1328125" style="121" customWidth="1"/>
    <col min="12" max="16384" width="9.1328125" style="121"/>
  </cols>
  <sheetData>
    <row r="1" spans="1:7" ht="14.25" x14ac:dyDescent="0.45">
      <c r="D1" s="139"/>
    </row>
    <row r="2" spans="1:7" ht="14.25" x14ac:dyDescent="0.45">
      <c r="A2" s="450" t="s">
        <v>1082</v>
      </c>
      <c r="B2" s="450"/>
      <c r="C2" s="451"/>
      <c r="D2" s="451"/>
      <c r="E2" s="451"/>
      <c r="F2" s="460"/>
      <c r="G2" s="451"/>
    </row>
    <row r="3" spans="1:7" ht="14.25" x14ac:dyDescent="0.45">
      <c r="A3" s="450" t="s">
        <v>1083</v>
      </c>
      <c r="B3" s="450"/>
      <c r="C3" s="451"/>
      <c r="D3" s="451"/>
      <c r="E3" s="451"/>
      <c r="F3" s="460"/>
      <c r="G3" s="451"/>
    </row>
    <row r="4" spans="1:7" ht="14.65" thickBot="1" x14ac:dyDescent="0.5">
      <c r="A4" s="140" t="s">
        <v>1084</v>
      </c>
      <c r="B4" s="141" t="s">
        <v>74</v>
      </c>
      <c r="C4" s="142" t="s">
        <v>622</v>
      </c>
      <c r="D4" s="141" t="s">
        <v>77</v>
      </c>
      <c r="E4" s="143" t="s">
        <v>427</v>
      </c>
      <c r="F4" s="461" t="s">
        <v>1085</v>
      </c>
      <c r="G4" s="144" t="s">
        <v>25</v>
      </c>
    </row>
    <row r="5" spans="1:7" ht="15" customHeight="1" x14ac:dyDescent="0.45">
      <c r="A5" s="452" t="s">
        <v>1086</v>
      </c>
      <c r="B5" s="453"/>
      <c r="C5" s="454"/>
      <c r="D5" s="454"/>
      <c r="E5" s="454"/>
      <c r="F5" s="462"/>
      <c r="G5" s="455"/>
    </row>
    <row r="6" spans="1:7" ht="14.25" x14ac:dyDescent="0.45">
      <c r="A6" s="149"/>
      <c r="B6" s="151"/>
      <c r="C6" s="456" t="s">
        <v>1088</v>
      </c>
      <c r="D6" s="457"/>
      <c r="E6" s="457"/>
      <c r="F6" s="463"/>
      <c r="G6" s="458"/>
    </row>
    <row r="7" spans="1:7" ht="14.25" x14ac:dyDescent="0.45">
      <c r="A7" s="149"/>
      <c r="B7" s="150">
        <v>55261136</v>
      </c>
      <c r="C7" s="145" t="s">
        <v>1089</v>
      </c>
      <c r="D7" s="146">
        <v>40</v>
      </c>
      <c r="E7" s="147" t="s">
        <v>1087</v>
      </c>
      <c r="F7" s="464"/>
      <c r="G7" s="148">
        <f t="shared" ref="G7" si="0">D7*F7</f>
        <v>0</v>
      </c>
    </row>
    <row r="8" spans="1:7" ht="14.25" x14ac:dyDescent="0.45">
      <c r="A8" s="149"/>
      <c r="B8" s="150">
        <v>55261135</v>
      </c>
      <c r="C8" s="145" t="s">
        <v>1090</v>
      </c>
      <c r="D8" s="146">
        <v>24</v>
      </c>
      <c r="E8" s="147" t="s">
        <v>1087</v>
      </c>
      <c r="F8" s="464"/>
      <c r="G8" s="148">
        <f t="shared" ref="G8:G19" si="1">D8*F8</f>
        <v>0</v>
      </c>
    </row>
    <row r="9" spans="1:7" ht="14.25" x14ac:dyDescent="0.45">
      <c r="A9" s="149"/>
      <c r="B9" s="150">
        <v>55261133</v>
      </c>
      <c r="C9" s="145" t="s">
        <v>1091</v>
      </c>
      <c r="D9" s="146">
        <v>172</v>
      </c>
      <c r="E9" s="147" t="s">
        <v>1087</v>
      </c>
      <c r="F9" s="464"/>
      <c r="G9" s="148">
        <f t="shared" si="1"/>
        <v>0</v>
      </c>
    </row>
    <row r="10" spans="1:7" ht="14.25" x14ac:dyDescent="0.45">
      <c r="A10" s="149"/>
      <c r="B10" s="150">
        <v>55261132</v>
      </c>
      <c r="C10" s="145" t="s">
        <v>1092</v>
      </c>
      <c r="D10" s="146">
        <v>15</v>
      </c>
      <c r="E10" s="147" t="s">
        <v>1087</v>
      </c>
      <c r="F10" s="464"/>
      <c r="G10" s="148">
        <f t="shared" si="1"/>
        <v>0</v>
      </c>
    </row>
    <row r="11" spans="1:7" ht="14.25" x14ac:dyDescent="0.45">
      <c r="A11" s="149"/>
      <c r="B11" s="150">
        <v>55261131</v>
      </c>
      <c r="C11" s="145" t="s">
        <v>1093</v>
      </c>
      <c r="D11" s="146">
        <v>13</v>
      </c>
      <c r="E11" s="147" t="s">
        <v>1087</v>
      </c>
      <c r="F11" s="464"/>
      <c r="G11" s="148">
        <f t="shared" ref="G11:G14" si="2">D11*F11</f>
        <v>0</v>
      </c>
    </row>
    <row r="12" spans="1:7" ht="14.25" x14ac:dyDescent="0.45">
      <c r="A12" s="149"/>
      <c r="B12" s="150">
        <v>55261130</v>
      </c>
      <c r="C12" s="145" t="s">
        <v>1094</v>
      </c>
      <c r="D12" s="146">
        <v>26</v>
      </c>
      <c r="E12" s="147" t="s">
        <v>1087</v>
      </c>
      <c r="F12" s="464"/>
      <c r="G12" s="148">
        <f t="shared" ref="G12:G13" si="3">D12*F12</f>
        <v>0</v>
      </c>
    </row>
    <row r="13" spans="1:7" ht="14.25" x14ac:dyDescent="0.45">
      <c r="A13" s="149"/>
      <c r="B13" s="150">
        <v>28377012</v>
      </c>
      <c r="C13" s="145" t="s">
        <v>1095</v>
      </c>
      <c r="D13" s="146">
        <v>26</v>
      </c>
      <c r="E13" s="147" t="s">
        <v>1087</v>
      </c>
      <c r="F13" s="464"/>
      <c r="G13" s="148">
        <f t="shared" si="3"/>
        <v>0</v>
      </c>
    </row>
    <row r="14" spans="1:7" ht="14.25" x14ac:dyDescent="0.45">
      <c r="A14" s="149"/>
      <c r="B14" s="150">
        <v>28377096</v>
      </c>
      <c r="C14" s="145" t="s">
        <v>1096</v>
      </c>
      <c r="D14" s="146">
        <v>13</v>
      </c>
      <c r="E14" s="147" t="s">
        <v>1087</v>
      </c>
      <c r="F14" s="464"/>
      <c r="G14" s="148">
        <f t="shared" si="2"/>
        <v>0</v>
      </c>
    </row>
    <row r="15" spans="1:7" ht="14.25" x14ac:dyDescent="0.45">
      <c r="A15" s="149"/>
      <c r="B15" s="150">
        <v>28377106</v>
      </c>
      <c r="C15" s="145" t="s">
        <v>1097</v>
      </c>
      <c r="D15" s="146">
        <v>15</v>
      </c>
      <c r="E15" s="147" t="s">
        <v>1087</v>
      </c>
      <c r="F15" s="464"/>
      <c r="G15" s="148">
        <f t="shared" si="1"/>
        <v>0</v>
      </c>
    </row>
    <row r="16" spans="1:7" ht="14.25" x14ac:dyDescent="0.45">
      <c r="A16" s="149"/>
      <c r="B16" s="152">
        <v>28377045</v>
      </c>
      <c r="C16" s="145" t="s">
        <v>1098</v>
      </c>
      <c r="D16" s="146">
        <v>12</v>
      </c>
      <c r="E16" s="147" t="s">
        <v>1087</v>
      </c>
      <c r="F16" s="464"/>
      <c r="G16" s="148">
        <f t="shared" ref="G16" si="4">D16*F16</f>
        <v>0</v>
      </c>
    </row>
    <row r="17" spans="1:7" ht="14.25" x14ac:dyDescent="0.45">
      <c r="A17" s="149"/>
      <c r="B17" s="150">
        <v>63154530</v>
      </c>
      <c r="C17" s="145" t="s">
        <v>1099</v>
      </c>
      <c r="D17" s="146">
        <v>160</v>
      </c>
      <c r="E17" s="147" t="s">
        <v>1087</v>
      </c>
      <c r="F17" s="464"/>
      <c r="G17" s="148">
        <f t="shared" si="1"/>
        <v>0</v>
      </c>
    </row>
    <row r="18" spans="1:7" ht="14.25" x14ac:dyDescent="0.45">
      <c r="A18" s="149"/>
      <c r="B18" s="150">
        <v>63154532</v>
      </c>
      <c r="C18" s="145" t="s">
        <v>1100</v>
      </c>
      <c r="D18" s="146">
        <v>24</v>
      </c>
      <c r="E18" s="147" t="s">
        <v>1087</v>
      </c>
      <c r="F18" s="464"/>
      <c r="G18" s="148">
        <f t="shared" si="1"/>
        <v>0</v>
      </c>
    </row>
    <row r="19" spans="1:7" ht="14.25" x14ac:dyDescent="0.45">
      <c r="A19" s="149"/>
      <c r="B19" s="150">
        <v>63154573</v>
      </c>
      <c r="C19" s="145" t="s">
        <v>1101</v>
      </c>
      <c r="D19" s="146">
        <v>40</v>
      </c>
      <c r="E19" s="147" t="s">
        <v>1087</v>
      </c>
      <c r="F19" s="464"/>
      <c r="G19" s="148">
        <f t="shared" si="1"/>
        <v>0</v>
      </c>
    </row>
    <row r="20" spans="1:7" ht="14.25" x14ac:dyDescent="0.45">
      <c r="A20" s="149"/>
      <c r="B20" s="149"/>
      <c r="C20" s="446" t="s">
        <v>1102</v>
      </c>
      <c r="D20" s="448"/>
      <c r="E20" s="448"/>
      <c r="F20" s="465"/>
      <c r="G20" s="449"/>
    </row>
    <row r="21" spans="1:7" ht="26.25" x14ac:dyDescent="0.45">
      <c r="A21" s="149"/>
      <c r="B21" s="150">
        <v>735152571</v>
      </c>
      <c r="C21" s="145" t="s">
        <v>1103</v>
      </c>
      <c r="D21" s="146">
        <v>1</v>
      </c>
      <c r="E21" s="147" t="s">
        <v>80</v>
      </c>
      <c r="F21" s="464"/>
      <c r="G21" s="148">
        <f t="shared" ref="G21" si="5">D21*F21</f>
        <v>0</v>
      </c>
    </row>
    <row r="22" spans="1:7" ht="26.25" x14ac:dyDescent="0.45">
      <c r="A22" s="149"/>
      <c r="B22" s="150">
        <v>735152596</v>
      </c>
      <c r="C22" s="145" t="s">
        <v>1104</v>
      </c>
      <c r="D22" s="146">
        <v>4</v>
      </c>
      <c r="E22" s="147" t="s">
        <v>80</v>
      </c>
      <c r="F22" s="464"/>
      <c r="G22" s="148">
        <f t="shared" ref="G22" si="6">D22*F22</f>
        <v>0</v>
      </c>
    </row>
    <row r="23" spans="1:7" ht="26.25" x14ac:dyDescent="0.45">
      <c r="A23" s="149"/>
      <c r="B23" s="150">
        <v>735152600</v>
      </c>
      <c r="C23" s="145" t="s">
        <v>1105</v>
      </c>
      <c r="D23" s="146">
        <v>1</v>
      </c>
      <c r="E23" s="147" t="s">
        <v>80</v>
      </c>
      <c r="F23" s="464"/>
      <c r="G23" s="148">
        <f t="shared" ref="G23" si="7">D23*F23</f>
        <v>0</v>
      </c>
    </row>
    <row r="24" spans="1:7" ht="26.25" x14ac:dyDescent="0.45">
      <c r="A24" s="149"/>
      <c r="B24" s="150">
        <v>735152496</v>
      </c>
      <c r="C24" s="145" t="s">
        <v>1106</v>
      </c>
      <c r="D24" s="146">
        <v>1</v>
      </c>
      <c r="E24" s="147" t="s">
        <v>80</v>
      </c>
      <c r="F24" s="464"/>
      <c r="G24" s="148">
        <f t="shared" ref="G24" si="8">D24*F24</f>
        <v>0</v>
      </c>
    </row>
    <row r="25" spans="1:7" ht="26.25" x14ac:dyDescent="0.45">
      <c r="A25" s="149"/>
      <c r="B25" s="150">
        <v>735152491</v>
      </c>
      <c r="C25" s="145" t="s">
        <v>1107</v>
      </c>
      <c r="D25" s="146">
        <v>1</v>
      </c>
      <c r="E25" s="147" t="s">
        <v>80</v>
      </c>
      <c r="F25" s="464"/>
      <c r="G25" s="148">
        <f t="shared" ref="G25:G26" si="9">D25*F25</f>
        <v>0</v>
      </c>
    </row>
    <row r="26" spans="1:7" ht="14.25" x14ac:dyDescent="0.45">
      <c r="A26" s="149"/>
      <c r="B26" s="150">
        <v>735164272</v>
      </c>
      <c r="C26" s="145" t="s">
        <v>1108</v>
      </c>
      <c r="D26" s="146">
        <v>1</v>
      </c>
      <c r="E26" s="147" t="s">
        <v>80</v>
      </c>
      <c r="F26" s="464"/>
      <c r="G26" s="148">
        <f t="shared" si="9"/>
        <v>0</v>
      </c>
    </row>
    <row r="27" spans="1:7" ht="14.25" x14ac:dyDescent="0.45">
      <c r="A27" s="149"/>
      <c r="B27" s="150">
        <v>734261403</v>
      </c>
      <c r="C27" s="145" t="s">
        <v>1109</v>
      </c>
      <c r="D27" s="146">
        <v>8</v>
      </c>
      <c r="E27" s="147" t="s">
        <v>80</v>
      </c>
      <c r="F27" s="464"/>
      <c r="G27" s="148">
        <f t="shared" ref="G27" si="10">D27*F27</f>
        <v>0</v>
      </c>
    </row>
    <row r="28" spans="1:7" ht="26.25" x14ac:dyDescent="0.45">
      <c r="A28" s="149"/>
      <c r="B28" s="150"/>
      <c r="C28" s="145" t="s">
        <v>1110</v>
      </c>
      <c r="D28" s="146">
        <v>1</v>
      </c>
      <c r="E28" s="147" t="s">
        <v>80</v>
      </c>
      <c r="F28" s="464"/>
      <c r="G28" s="148">
        <f t="shared" ref="G28" si="11">D28*F28</f>
        <v>0</v>
      </c>
    </row>
    <row r="29" spans="1:7" ht="14.25" x14ac:dyDescent="0.45">
      <c r="A29" s="149"/>
      <c r="B29" s="151">
        <v>734221682</v>
      </c>
      <c r="C29" s="154" t="s">
        <v>1111</v>
      </c>
      <c r="D29" s="146">
        <v>9</v>
      </c>
      <c r="E29" s="147" t="s">
        <v>80</v>
      </c>
      <c r="F29" s="464"/>
      <c r="G29" s="148">
        <f t="shared" ref="G29" si="12">D29*F29</f>
        <v>0</v>
      </c>
    </row>
    <row r="30" spans="1:7" ht="15" customHeight="1" x14ac:dyDescent="0.45">
      <c r="A30" s="446" t="s">
        <v>1112</v>
      </c>
      <c r="B30" s="447"/>
      <c r="C30" s="448"/>
      <c r="D30" s="448"/>
      <c r="E30" s="448"/>
      <c r="F30" s="465"/>
      <c r="G30" s="449"/>
    </row>
    <row r="31" spans="1:7" ht="14.25" x14ac:dyDescent="0.45">
      <c r="A31" s="153"/>
      <c r="B31" s="150">
        <v>751398152</v>
      </c>
      <c r="C31" s="155" t="s">
        <v>1113</v>
      </c>
      <c r="D31" s="146">
        <v>10</v>
      </c>
      <c r="E31" s="147" t="s">
        <v>80</v>
      </c>
      <c r="F31" s="464"/>
      <c r="G31" s="148">
        <f t="shared" ref="G31" si="13">D31*F31</f>
        <v>0</v>
      </c>
    </row>
    <row r="32" spans="1:7" ht="14.25" x14ac:dyDescent="0.45">
      <c r="A32" s="153"/>
      <c r="B32" s="150"/>
      <c r="C32" s="155" t="s">
        <v>1114</v>
      </c>
      <c r="D32" s="146">
        <v>1</v>
      </c>
      <c r="E32" s="147" t="s">
        <v>1115</v>
      </c>
      <c r="F32" s="464"/>
      <c r="G32" s="148">
        <f t="shared" ref="G32:G33" si="14">D32*F32</f>
        <v>0</v>
      </c>
    </row>
    <row r="33" spans="1:7" ht="14.25" x14ac:dyDescent="0.45">
      <c r="A33" s="153"/>
      <c r="B33" s="150"/>
      <c r="C33" s="156" t="s">
        <v>1116</v>
      </c>
      <c r="D33" s="146">
        <v>1</v>
      </c>
      <c r="E33" s="147" t="s">
        <v>1115</v>
      </c>
      <c r="F33" s="464"/>
      <c r="G33" s="148">
        <f t="shared" si="14"/>
        <v>0</v>
      </c>
    </row>
    <row r="34" spans="1:7" ht="14.25" x14ac:dyDescent="0.45">
      <c r="A34" s="153"/>
      <c r="B34" s="150"/>
      <c r="C34" s="156" t="s">
        <v>1117</v>
      </c>
      <c r="D34" s="146">
        <v>1</v>
      </c>
      <c r="E34" s="147" t="s">
        <v>1115</v>
      </c>
      <c r="F34" s="464"/>
      <c r="G34" s="148">
        <f t="shared" ref="G34" si="15">D34*F34</f>
        <v>0</v>
      </c>
    </row>
    <row r="35" spans="1:7" ht="14.25" x14ac:dyDescent="0.45">
      <c r="A35" s="149">
        <v>22</v>
      </c>
      <c r="B35" s="150"/>
      <c r="C35" s="155" t="s">
        <v>1118</v>
      </c>
      <c r="D35" s="157">
        <v>100</v>
      </c>
      <c r="E35" s="158" t="s">
        <v>402</v>
      </c>
      <c r="F35" s="466"/>
      <c r="G35" s="148">
        <f t="shared" ref="G35:G37" si="16">D35*F35</f>
        <v>0</v>
      </c>
    </row>
    <row r="36" spans="1:7" ht="14.25" x14ac:dyDescent="0.45">
      <c r="A36" s="159"/>
      <c r="B36" s="160"/>
      <c r="C36" s="155" t="s">
        <v>1119</v>
      </c>
      <c r="D36" s="146">
        <v>1</v>
      </c>
      <c r="E36" s="147" t="s">
        <v>1120</v>
      </c>
      <c r="F36" s="464"/>
      <c r="G36" s="148">
        <f t="shared" ref="G36" si="17">D36*F36</f>
        <v>0</v>
      </c>
    </row>
    <row r="37" spans="1:7" ht="14.65" thickBot="1" x14ac:dyDescent="0.5">
      <c r="A37" s="161">
        <v>24</v>
      </c>
      <c r="B37" s="150"/>
      <c r="C37" s="162" t="s">
        <v>1121</v>
      </c>
      <c r="D37" s="163">
        <v>1</v>
      </c>
      <c r="E37" s="164" t="s">
        <v>1115</v>
      </c>
      <c r="F37" s="467"/>
      <c r="G37" s="165">
        <f t="shared" si="16"/>
        <v>0</v>
      </c>
    </row>
    <row r="38" spans="1:7" ht="14.25" x14ac:dyDescent="0.45">
      <c r="G38" s="166"/>
    </row>
    <row r="39" spans="1:7" ht="14.25" x14ac:dyDescent="0.45">
      <c r="C39" s="167" t="s">
        <v>1122</v>
      </c>
      <c r="D39" s="167"/>
      <c r="E39" s="167"/>
      <c r="F39" s="468"/>
      <c r="G39" s="168">
        <f>SUM(G6:G19,G21:G29,G31:G37)*1</f>
        <v>0</v>
      </c>
    </row>
    <row r="40" spans="1:7" ht="14.25" x14ac:dyDescent="0.45">
      <c r="C40" s="167" t="s">
        <v>1123</v>
      </c>
      <c r="D40" s="167"/>
      <c r="E40" s="167"/>
      <c r="F40" s="468"/>
      <c r="G40" s="168">
        <f>SUM(G21:G29,G31:G37,G6:G19)*1.15</f>
        <v>0</v>
      </c>
    </row>
  </sheetData>
  <sheetProtection algorithmName="SHA-512" hashValue="zMH4p9ZF58EjNYul0+B2Oh1Kjd3Ji+WZnqm4AmD7hw1hWnoQO7WW9uYGQ84VvEQ3fifItbSKtmjR5ksWSN2aMg==" saltValue="5UTL0CQdjGe4QwKe0xj7eA==" spinCount="100000" sheet="1" objects="1" scenarios="1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13D27-952D-48B4-A7B1-68C170B7CE4A}">
  <dimension ref="A1:AC4872"/>
  <sheetViews>
    <sheetView zoomScaleNormal="100" workbookViewId="0">
      <selection activeCell="F17" sqref="F17"/>
    </sheetView>
  </sheetViews>
  <sheetFormatPr defaultColWidth="9.1328125" defaultRowHeight="14.25" x14ac:dyDescent="0.45"/>
  <cols>
    <col min="1" max="1" width="3.3984375" customWidth="1"/>
    <col min="2" max="2" width="12.59765625" style="213" customWidth="1"/>
    <col min="3" max="3" width="63.265625" style="213" customWidth="1"/>
    <col min="4" max="4" width="4.86328125" customWidth="1"/>
    <col min="5" max="5" width="10.59765625" customWidth="1"/>
    <col min="6" max="6" width="11.3984375" customWidth="1"/>
    <col min="7" max="7" width="12.73046875" customWidth="1"/>
    <col min="8" max="16384" width="9.1328125" style="122"/>
  </cols>
  <sheetData>
    <row r="1" spans="1:29" ht="15" customHeight="1" x14ac:dyDescent="0.45">
      <c r="A1" s="571" t="s">
        <v>81</v>
      </c>
      <c r="B1" s="571"/>
      <c r="C1" s="571"/>
      <c r="D1" s="571"/>
      <c r="E1" s="571"/>
      <c r="F1" s="571"/>
      <c r="G1" s="571"/>
    </row>
    <row r="2" spans="1:29" customFormat="1" ht="24.95" customHeight="1" x14ac:dyDescent="0.35">
      <c r="A2" s="262" t="s">
        <v>70</v>
      </c>
      <c r="B2" s="212"/>
      <c r="C2" s="572" t="s">
        <v>4</v>
      </c>
      <c r="D2" s="573"/>
      <c r="E2" s="573"/>
      <c r="F2" s="573"/>
      <c r="G2" s="574"/>
    </row>
    <row r="3" spans="1:29" customFormat="1" ht="24.95" customHeight="1" x14ac:dyDescent="0.35">
      <c r="A3" s="262" t="s">
        <v>71</v>
      </c>
      <c r="B3" s="212"/>
      <c r="C3" s="572" t="s">
        <v>28</v>
      </c>
      <c r="D3" s="573"/>
      <c r="E3" s="573"/>
      <c r="F3" s="573"/>
      <c r="G3" s="574"/>
      <c r="AC3" s="213"/>
    </row>
    <row r="4" spans="1:29" customFormat="1" ht="24.95" customHeight="1" x14ac:dyDescent="0.35">
      <c r="A4" s="263" t="s">
        <v>72</v>
      </c>
      <c r="B4" s="214"/>
      <c r="C4" s="575" t="s">
        <v>1377</v>
      </c>
      <c r="D4" s="576"/>
      <c r="E4" s="576"/>
      <c r="F4" s="576"/>
      <c r="G4" s="577"/>
    </row>
    <row r="5" spans="1:29" ht="15" customHeight="1" x14ac:dyDescent="0.45">
      <c r="D5" s="215"/>
    </row>
    <row r="6" spans="1:29" ht="15" customHeight="1" x14ac:dyDescent="0.45">
      <c r="A6" s="264" t="s">
        <v>73</v>
      </c>
      <c r="B6" s="265" t="s">
        <v>74</v>
      </c>
      <c r="C6" s="265" t="s">
        <v>75</v>
      </c>
      <c r="D6" s="266" t="s">
        <v>76</v>
      </c>
      <c r="E6" s="264" t="s">
        <v>77</v>
      </c>
      <c r="F6" s="267" t="s">
        <v>78</v>
      </c>
      <c r="G6" s="264" t="s">
        <v>12</v>
      </c>
    </row>
    <row r="7" spans="1:29" ht="15" customHeight="1" x14ac:dyDescent="0.45">
      <c r="B7" s="471">
        <v>210111021</v>
      </c>
      <c r="C7" s="471" t="s">
        <v>1368</v>
      </c>
      <c r="D7" s="471" t="s">
        <v>165</v>
      </c>
      <c r="E7" s="471">
        <v>37</v>
      </c>
      <c r="F7" s="469"/>
      <c r="G7" s="269">
        <f>E7*F7</f>
        <v>0</v>
      </c>
    </row>
    <row r="8" spans="1:29" ht="15" customHeight="1" x14ac:dyDescent="0.45">
      <c r="B8" s="471">
        <v>210111021</v>
      </c>
      <c r="C8" s="471" t="s">
        <v>406</v>
      </c>
      <c r="D8" s="471" t="s">
        <v>165</v>
      </c>
      <c r="E8" s="471">
        <v>52</v>
      </c>
      <c r="F8" s="469"/>
      <c r="G8" s="269">
        <f t="shared" ref="G8:G53" si="0">E8*F8</f>
        <v>0</v>
      </c>
    </row>
    <row r="9" spans="1:29" ht="15" customHeight="1" x14ac:dyDescent="0.45">
      <c r="B9" s="471">
        <v>210111021</v>
      </c>
      <c r="C9" s="471" t="s">
        <v>406</v>
      </c>
      <c r="D9" s="471" t="s">
        <v>165</v>
      </c>
      <c r="E9" s="471">
        <v>1</v>
      </c>
      <c r="F9" s="469"/>
      <c r="G9" s="269">
        <f t="shared" si="0"/>
        <v>0</v>
      </c>
    </row>
    <row r="10" spans="1:29" ht="15" customHeight="1" x14ac:dyDescent="0.45">
      <c r="B10" s="471">
        <v>210111021</v>
      </c>
      <c r="C10" s="471" t="s">
        <v>406</v>
      </c>
      <c r="D10" s="471" t="s">
        <v>165</v>
      </c>
      <c r="E10" s="471">
        <v>4</v>
      </c>
      <c r="F10" s="469"/>
      <c r="G10" s="269">
        <f t="shared" si="0"/>
        <v>0</v>
      </c>
    </row>
    <row r="11" spans="1:29" ht="15" customHeight="1" x14ac:dyDescent="0.45">
      <c r="B11" s="471">
        <v>210111062</v>
      </c>
      <c r="C11" s="471" t="s">
        <v>1233</v>
      </c>
      <c r="D11" s="471" t="s">
        <v>165</v>
      </c>
      <c r="E11" s="471">
        <v>10</v>
      </c>
      <c r="F11" s="469"/>
      <c r="G11" s="269">
        <f t="shared" si="0"/>
        <v>0</v>
      </c>
    </row>
    <row r="12" spans="1:29" ht="15" customHeight="1" x14ac:dyDescent="0.45">
      <c r="B12" s="471">
        <v>210122001</v>
      </c>
      <c r="C12" s="471" t="s">
        <v>407</v>
      </c>
      <c r="D12" s="471" t="s">
        <v>165</v>
      </c>
      <c r="E12" s="471">
        <v>1</v>
      </c>
      <c r="F12" s="469"/>
      <c r="G12" s="269">
        <f t="shared" si="0"/>
        <v>0</v>
      </c>
    </row>
    <row r="13" spans="1:29" ht="15" customHeight="1" x14ac:dyDescent="0.45">
      <c r="B13" s="471">
        <v>216201007</v>
      </c>
      <c r="C13" s="471" t="s">
        <v>1237</v>
      </c>
      <c r="D13" s="471" t="s">
        <v>165</v>
      </c>
      <c r="E13" s="471">
        <v>60</v>
      </c>
      <c r="F13" s="469"/>
      <c r="G13" s="269">
        <f t="shared" si="0"/>
        <v>0</v>
      </c>
    </row>
    <row r="14" spans="1:29" ht="15" customHeight="1" x14ac:dyDescent="0.45">
      <c r="B14" s="471">
        <v>216201007</v>
      </c>
      <c r="C14" s="471" t="s">
        <v>1237</v>
      </c>
      <c r="D14" s="471" t="s">
        <v>165</v>
      </c>
      <c r="E14" s="471">
        <v>4</v>
      </c>
      <c r="F14" s="469"/>
      <c r="G14" s="269">
        <f t="shared" si="0"/>
        <v>0</v>
      </c>
    </row>
    <row r="15" spans="1:29" ht="15" customHeight="1" x14ac:dyDescent="0.45">
      <c r="B15" s="471">
        <v>216201006</v>
      </c>
      <c r="C15" s="471" t="s">
        <v>1236</v>
      </c>
      <c r="D15" s="471" t="s">
        <v>165</v>
      </c>
      <c r="E15" s="471">
        <v>6</v>
      </c>
      <c r="F15" s="469"/>
      <c r="G15" s="269">
        <f t="shared" si="0"/>
        <v>0</v>
      </c>
    </row>
    <row r="16" spans="1:29" ht="15" customHeight="1" x14ac:dyDescent="0.45">
      <c r="B16" s="471">
        <v>215141121</v>
      </c>
      <c r="C16" s="471" t="s">
        <v>1367</v>
      </c>
      <c r="D16" s="471" t="s">
        <v>165</v>
      </c>
      <c r="E16" s="471">
        <v>1</v>
      </c>
      <c r="F16" s="469"/>
      <c r="G16" s="269">
        <f t="shared" si="0"/>
        <v>0</v>
      </c>
    </row>
    <row r="17" spans="2:7" ht="15" customHeight="1" x14ac:dyDescent="0.45">
      <c r="B17" s="471">
        <v>215141121</v>
      </c>
      <c r="C17" s="471" t="s">
        <v>1367</v>
      </c>
      <c r="D17" s="471" t="s">
        <v>165</v>
      </c>
      <c r="E17" s="471">
        <v>8</v>
      </c>
      <c r="F17" s="469"/>
      <c r="G17" s="269">
        <f t="shared" si="0"/>
        <v>0</v>
      </c>
    </row>
    <row r="18" spans="2:7" ht="15" customHeight="1" x14ac:dyDescent="0.45">
      <c r="B18" s="471">
        <v>210110004</v>
      </c>
      <c r="C18" s="471" t="s">
        <v>1366</v>
      </c>
      <c r="D18" s="471" t="s">
        <v>165</v>
      </c>
      <c r="E18" s="471">
        <v>20</v>
      </c>
      <c r="F18" s="469"/>
      <c r="G18" s="269">
        <f t="shared" si="0"/>
        <v>0</v>
      </c>
    </row>
    <row r="19" spans="2:7" ht="15" customHeight="1" x14ac:dyDescent="0.45">
      <c r="B19" s="471">
        <v>210110004</v>
      </c>
      <c r="C19" s="471" t="s">
        <v>404</v>
      </c>
      <c r="D19" s="471" t="s">
        <v>165</v>
      </c>
      <c r="E19" s="471">
        <v>8</v>
      </c>
      <c r="F19" s="469"/>
      <c r="G19" s="269">
        <f t="shared" si="0"/>
        <v>0</v>
      </c>
    </row>
    <row r="20" spans="2:7" ht="15" customHeight="1" x14ac:dyDescent="0.45">
      <c r="B20" s="471">
        <v>210192553</v>
      </c>
      <c r="C20" s="471" t="s">
        <v>408</v>
      </c>
      <c r="D20" s="471" t="s">
        <v>165</v>
      </c>
      <c r="E20" s="471">
        <v>2</v>
      </c>
      <c r="F20" s="469"/>
      <c r="G20" s="269">
        <f t="shared" si="0"/>
        <v>0</v>
      </c>
    </row>
    <row r="21" spans="2:7" ht="15" customHeight="1" x14ac:dyDescent="0.45">
      <c r="B21" s="471">
        <v>210110001</v>
      </c>
      <c r="C21" s="471" t="s">
        <v>1365</v>
      </c>
      <c r="D21" s="471" t="s">
        <v>165</v>
      </c>
      <c r="E21" s="471">
        <v>1</v>
      </c>
      <c r="F21" s="469"/>
      <c r="G21" s="269">
        <f t="shared" si="0"/>
        <v>0</v>
      </c>
    </row>
    <row r="22" spans="2:7" ht="15" customHeight="1" x14ac:dyDescent="0.45">
      <c r="B22" s="471">
        <v>216110001</v>
      </c>
      <c r="C22" s="471" t="s">
        <v>1234</v>
      </c>
      <c r="D22" s="471" t="s">
        <v>165</v>
      </c>
      <c r="E22" s="471">
        <v>9</v>
      </c>
      <c r="F22" s="469"/>
      <c r="G22" s="269">
        <f t="shared" si="0"/>
        <v>0</v>
      </c>
    </row>
    <row r="23" spans="2:7" ht="15" customHeight="1" x14ac:dyDescent="0.45">
      <c r="B23" s="471">
        <v>210110005</v>
      </c>
      <c r="C23" s="471" t="s">
        <v>405</v>
      </c>
      <c r="D23" s="471" t="s">
        <v>165</v>
      </c>
      <c r="E23" s="471">
        <v>1</v>
      </c>
      <c r="F23" s="469"/>
      <c r="G23" s="269">
        <f t="shared" si="0"/>
        <v>0</v>
      </c>
    </row>
    <row r="24" spans="2:7" ht="15" customHeight="1" x14ac:dyDescent="0.45">
      <c r="B24" s="471">
        <v>210010301</v>
      </c>
      <c r="C24" s="471" t="s">
        <v>1361</v>
      </c>
      <c r="D24" s="471" t="s">
        <v>1087</v>
      </c>
      <c r="E24" s="471">
        <v>70</v>
      </c>
      <c r="F24" s="469"/>
      <c r="G24" s="269">
        <f t="shared" si="0"/>
        <v>0</v>
      </c>
    </row>
    <row r="25" spans="2:7" ht="15" customHeight="1" x14ac:dyDescent="0.45">
      <c r="B25" s="471">
        <v>210810377</v>
      </c>
      <c r="C25" s="471" t="s">
        <v>1362</v>
      </c>
      <c r="D25" s="471" t="s">
        <v>144</v>
      </c>
      <c r="E25" s="471">
        <v>25</v>
      </c>
      <c r="F25" s="469"/>
      <c r="G25" s="269">
        <f t="shared" si="0"/>
        <v>0</v>
      </c>
    </row>
    <row r="26" spans="2:7" ht="15" customHeight="1" x14ac:dyDescent="0.45">
      <c r="B26" s="471">
        <v>210800116</v>
      </c>
      <c r="C26" s="471" t="s">
        <v>412</v>
      </c>
      <c r="D26" s="471" t="s">
        <v>144</v>
      </c>
      <c r="E26" s="471">
        <v>500</v>
      </c>
      <c r="F26" s="469"/>
      <c r="G26" s="269">
        <f t="shared" si="0"/>
        <v>0</v>
      </c>
    </row>
    <row r="27" spans="2:7" ht="15" customHeight="1" x14ac:dyDescent="0.45">
      <c r="B27" s="471">
        <v>210800115</v>
      </c>
      <c r="C27" s="471" t="s">
        <v>1232</v>
      </c>
      <c r="D27" s="471" t="s">
        <v>144</v>
      </c>
      <c r="E27" s="471">
        <v>60</v>
      </c>
      <c r="F27" s="469"/>
      <c r="G27" s="269">
        <f t="shared" si="0"/>
        <v>0</v>
      </c>
    </row>
    <row r="28" spans="2:7" ht="15" customHeight="1" x14ac:dyDescent="0.45">
      <c r="B28" s="471">
        <v>210800112</v>
      </c>
      <c r="C28" s="471" t="s">
        <v>1235</v>
      </c>
      <c r="D28" s="471" t="s">
        <v>144</v>
      </c>
      <c r="E28" s="471">
        <v>100</v>
      </c>
      <c r="F28" s="469"/>
      <c r="G28" s="269">
        <f t="shared" si="0"/>
        <v>0</v>
      </c>
    </row>
    <row r="29" spans="2:7" ht="15" customHeight="1" x14ac:dyDescent="0.45">
      <c r="B29" s="471">
        <v>210800105</v>
      </c>
      <c r="C29" s="471" t="s">
        <v>410</v>
      </c>
      <c r="D29" s="471" t="s">
        <v>144</v>
      </c>
      <c r="E29" s="471">
        <v>800</v>
      </c>
      <c r="F29" s="469"/>
      <c r="G29" s="269">
        <f t="shared" si="0"/>
        <v>0</v>
      </c>
    </row>
    <row r="30" spans="2:7" ht="15" customHeight="1" x14ac:dyDescent="0.45">
      <c r="B30" s="471">
        <v>210800106</v>
      </c>
      <c r="C30" s="471" t="s">
        <v>411</v>
      </c>
      <c r="D30" s="471" t="s">
        <v>144</v>
      </c>
      <c r="E30" s="471">
        <v>2300</v>
      </c>
      <c r="F30" s="469"/>
      <c r="G30" s="269">
        <f t="shared" si="0"/>
        <v>0</v>
      </c>
    </row>
    <row r="31" spans="2:7" ht="15" customHeight="1" x14ac:dyDescent="0.45">
      <c r="B31" s="471">
        <v>210800105</v>
      </c>
      <c r="C31" s="471" t="s">
        <v>409</v>
      </c>
      <c r="D31" s="471" t="s">
        <v>144</v>
      </c>
      <c r="E31" s="471">
        <v>350</v>
      </c>
      <c r="F31" s="469"/>
      <c r="G31" s="269">
        <f t="shared" si="0"/>
        <v>0</v>
      </c>
    </row>
    <row r="32" spans="2:7" ht="15" customHeight="1" x14ac:dyDescent="0.45">
      <c r="B32" s="471">
        <v>210800547</v>
      </c>
      <c r="C32" s="471" t="s">
        <v>413</v>
      </c>
      <c r="D32" s="471" t="s">
        <v>144</v>
      </c>
      <c r="E32" s="471">
        <v>600</v>
      </c>
      <c r="F32" s="469"/>
      <c r="G32" s="269">
        <f t="shared" si="0"/>
        <v>0</v>
      </c>
    </row>
    <row r="33" spans="2:7" ht="15" customHeight="1" x14ac:dyDescent="0.45">
      <c r="B33" s="471">
        <v>210201061</v>
      </c>
      <c r="C33" s="471" t="s">
        <v>1238</v>
      </c>
      <c r="D33" s="471" t="s">
        <v>165</v>
      </c>
      <c r="E33" s="471">
        <v>4</v>
      </c>
      <c r="F33" s="469"/>
      <c r="G33" s="269">
        <f t="shared" si="0"/>
        <v>0</v>
      </c>
    </row>
    <row r="34" spans="2:7" ht="15" customHeight="1" x14ac:dyDescent="0.45">
      <c r="B34" s="471">
        <v>210201061</v>
      </c>
      <c r="C34" s="471" t="s">
        <v>1238</v>
      </c>
      <c r="D34" s="471" t="s">
        <v>165</v>
      </c>
      <c r="E34" s="471">
        <v>8</v>
      </c>
      <c r="F34" s="469"/>
      <c r="G34" s="269">
        <f t="shared" si="0"/>
        <v>0</v>
      </c>
    </row>
    <row r="35" spans="2:7" ht="15" customHeight="1" x14ac:dyDescent="0.45">
      <c r="B35" s="471">
        <v>220260028</v>
      </c>
      <c r="C35" s="471" t="s">
        <v>1239</v>
      </c>
      <c r="D35" s="471" t="s">
        <v>165</v>
      </c>
      <c r="E35" s="471">
        <v>2</v>
      </c>
      <c r="F35" s="469"/>
      <c r="G35" s="269">
        <f t="shared" si="0"/>
        <v>0</v>
      </c>
    </row>
    <row r="36" spans="2:7" ht="15" customHeight="1" x14ac:dyDescent="0.45">
      <c r="B36" s="471">
        <v>220521042</v>
      </c>
      <c r="C36" s="471" t="s">
        <v>415</v>
      </c>
      <c r="D36" s="471" t="s">
        <v>165</v>
      </c>
      <c r="E36" s="471">
        <v>50</v>
      </c>
      <c r="F36" s="469"/>
      <c r="G36" s="269">
        <f t="shared" si="0"/>
        <v>0</v>
      </c>
    </row>
    <row r="37" spans="2:7" ht="15" customHeight="1" x14ac:dyDescent="0.45">
      <c r="B37" s="471">
        <v>360190134</v>
      </c>
      <c r="C37" s="471" t="s">
        <v>1369</v>
      </c>
      <c r="D37" s="471" t="s">
        <v>165</v>
      </c>
      <c r="E37" s="472">
        <v>1</v>
      </c>
      <c r="F37" s="470"/>
      <c r="G37" s="269">
        <f t="shared" si="0"/>
        <v>0</v>
      </c>
    </row>
    <row r="38" spans="2:7" ht="15" customHeight="1" x14ac:dyDescent="0.45">
      <c r="B38" s="473" t="s">
        <v>416</v>
      </c>
      <c r="C38" s="471" t="s">
        <v>417</v>
      </c>
      <c r="D38" s="471" t="s">
        <v>165</v>
      </c>
      <c r="E38" s="471">
        <v>20</v>
      </c>
      <c r="F38" s="469"/>
      <c r="G38" s="269">
        <f t="shared" si="0"/>
        <v>0</v>
      </c>
    </row>
    <row r="39" spans="2:7" ht="15" customHeight="1" x14ac:dyDescent="0.45">
      <c r="B39" s="473" t="s">
        <v>416</v>
      </c>
      <c r="C39" s="471" t="s">
        <v>417</v>
      </c>
      <c r="D39" s="471" t="s">
        <v>165</v>
      </c>
      <c r="E39" s="471">
        <v>22</v>
      </c>
      <c r="F39" s="469"/>
      <c r="G39" s="269">
        <f t="shared" si="0"/>
        <v>0</v>
      </c>
    </row>
    <row r="40" spans="2:7" ht="15" customHeight="1" x14ac:dyDescent="0.45">
      <c r="B40" s="473" t="s">
        <v>416</v>
      </c>
      <c r="C40" s="471" t="s">
        <v>417</v>
      </c>
      <c r="D40" s="471" t="s">
        <v>165</v>
      </c>
      <c r="E40" s="471">
        <v>2</v>
      </c>
      <c r="F40" s="469"/>
      <c r="G40" s="269">
        <f t="shared" si="0"/>
        <v>0</v>
      </c>
    </row>
    <row r="41" spans="2:7" ht="15" customHeight="1" x14ac:dyDescent="0.45">
      <c r="B41" s="471"/>
      <c r="C41" s="471" t="s">
        <v>1376</v>
      </c>
      <c r="D41" s="471" t="s">
        <v>165</v>
      </c>
      <c r="E41" s="474">
        <v>8</v>
      </c>
      <c r="F41" s="469"/>
      <c r="G41" s="269">
        <f t="shared" si="0"/>
        <v>0</v>
      </c>
    </row>
    <row r="42" spans="2:7" ht="15" customHeight="1" x14ac:dyDescent="0.45">
      <c r="B42" s="471"/>
      <c r="C42" s="471" t="s">
        <v>1375</v>
      </c>
      <c r="D42" s="471" t="s">
        <v>165</v>
      </c>
      <c r="E42" s="474">
        <v>60</v>
      </c>
      <c r="F42" s="469"/>
      <c r="G42" s="269">
        <f t="shared" si="0"/>
        <v>0</v>
      </c>
    </row>
    <row r="43" spans="2:7" ht="15" customHeight="1" x14ac:dyDescent="0.45">
      <c r="B43" s="471"/>
      <c r="C43" s="471" t="s">
        <v>1374</v>
      </c>
      <c r="D43" s="471" t="s">
        <v>165</v>
      </c>
      <c r="E43" s="474">
        <v>4</v>
      </c>
      <c r="F43" s="469"/>
      <c r="G43" s="269">
        <f t="shared" si="0"/>
        <v>0</v>
      </c>
    </row>
    <row r="44" spans="2:7" ht="15" customHeight="1" x14ac:dyDescent="0.45">
      <c r="B44" s="471"/>
      <c r="C44" s="471" t="s">
        <v>1373</v>
      </c>
      <c r="D44" s="471" t="s">
        <v>165</v>
      </c>
      <c r="E44" s="474">
        <v>1</v>
      </c>
      <c r="F44" s="469"/>
      <c r="G44" s="269">
        <f t="shared" si="0"/>
        <v>0</v>
      </c>
    </row>
    <row r="45" spans="2:7" ht="15" customHeight="1" x14ac:dyDescent="0.45">
      <c r="B45" s="471"/>
      <c r="C45" s="471" t="s">
        <v>1372</v>
      </c>
      <c r="D45" s="471" t="s">
        <v>165</v>
      </c>
      <c r="E45" s="474">
        <v>8</v>
      </c>
      <c r="F45" s="469"/>
      <c r="G45" s="269">
        <f t="shared" si="0"/>
        <v>0</v>
      </c>
    </row>
    <row r="46" spans="2:7" ht="15" customHeight="1" x14ac:dyDescent="0.45">
      <c r="B46" s="471"/>
      <c r="C46" s="471" t="s">
        <v>1371</v>
      </c>
      <c r="D46" s="471" t="s">
        <v>165</v>
      </c>
      <c r="E46" s="474">
        <v>6</v>
      </c>
      <c r="F46" s="469"/>
      <c r="G46" s="269">
        <f t="shared" si="0"/>
        <v>0</v>
      </c>
    </row>
    <row r="47" spans="2:7" ht="15" customHeight="1" x14ac:dyDescent="0.45">
      <c r="B47" s="471"/>
      <c r="C47" s="471" t="s">
        <v>1370</v>
      </c>
      <c r="D47" s="471" t="s">
        <v>165</v>
      </c>
      <c r="E47" s="474">
        <v>4</v>
      </c>
      <c r="F47" s="469"/>
      <c r="G47" s="269">
        <f t="shared" si="0"/>
        <v>0</v>
      </c>
    </row>
    <row r="48" spans="2:7" ht="15" customHeight="1" x14ac:dyDescent="0.45">
      <c r="B48" s="471"/>
      <c r="C48" s="471" t="s">
        <v>1243</v>
      </c>
      <c r="D48" s="471" t="s">
        <v>418</v>
      </c>
      <c r="E48" s="474">
        <v>1</v>
      </c>
      <c r="F48" s="469"/>
      <c r="G48" s="269">
        <f t="shared" si="0"/>
        <v>0</v>
      </c>
    </row>
    <row r="49" spans="2:7" ht="15" customHeight="1" x14ac:dyDescent="0.45">
      <c r="B49" s="471"/>
      <c r="C49" s="471" t="s">
        <v>1364</v>
      </c>
      <c r="D49" s="471" t="s">
        <v>418</v>
      </c>
      <c r="E49" s="474">
        <v>5</v>
      </c>
      <c r="F49" s="469"/>
      <c r="G49" s="269">
        <f t="shared" si="0"/>
        <v>0</v>
      </c>
    </row>
    <row r="50" spans="2:7" ht="15" customHeight="1" x14ac:dyDescent="0.45">
      <c r="B50" s="471"/>
      <c r="C50" s="471" t="s">
        <v>1244</v>
      </c>
      <c r="D50" s="471" t="s">
        <v>418</v>
      </c>
      <c r="E50" s="474">
        <v>1</v>
      </c>
      <c r="F50" s="469"/>
      <c r="G50" s="269">
        <f t="shared" si="0"/>
        <v>0</v>
      </c>
    </row>
    <row r="51" spans="2:7" ht="15" customHeight="1" x14ac:dyDescent="0.45">
      <c r="B51" s="473"/>
      <c r="C51" s="471" t="s">
        <v>1399</v>
      </c>
      <c r="D51" s="471" t="s">
        <v>418</v>
      </c>
      <c r="E51" s="474">
        <v>4</v>
      </c>
      <c r="F51" s="469"/>
      <c r="G51" s="269">
        <f t="shared" si="0"/>
        <v>0</v>
      </c>
    </row>
    <row r="52" spans="2:7" ht="15" customHeight="1" x14ac:dyDescent="0.45">
      <c r="B52" s="471"/>
      <c r="C52" s="471" t="s">
        <v>1400</v>
      </c>
      <c r="D52" s="471" t="s">
        <v>418</v>
      </c>
      <c r="E52" s="474">
        <v>1</v>
      </c>
      <c r="F52" s="469"/>
      <c r="G52" s="269">
        <f t="shared" si="0"/>
        <v>0</v>
      </c>
    </row>
    <row r="53" spans="2:7" ht="15" customHeight="1" x14ac:dyDescent="0.45">
      <c r="B53" s="471"/>
      <c r="C53" s="471" t="s">
        <v>1397</v>
      </c>
      <c r="D53" s="471" t="s">
        <v>310</v>
      </c>
      <c r="E53" s="474">
        <v>50</v>
      </c>
      <c r="F53" s="469"/>
      <c r="G53" s="269">
        <f t="shared" si="0"/>
        <v>0</v>
      </c>
    </row>
    <row r="54" spans="2:7" ht="15" customHeight="1" x14ac:dyDescent="0.45">
      <c r="B54" s="475"/>
      <c r="C54" s="471" t="s">
        <v>1390</v>
      </c>
      <c r="D54" s="471" t="s">
        <v>418</v>
      </c>
      <c r="E54" s="474">
        <v>200</v>
      </c>
      <c r="F54" s="469"/>
      <c r="G54" s="269">
        <f t="shared" ref="G54:G86" si="1">E54*F54</f>
        <v>0</v>
      </c>
    </row>
    <row r="55" spans="2:7" ht="15" customHeight="1" x14ac:dyDescent="0.45">
      <c r="B55" s="475"/>
      <c r="C55" s="471" t="s">
        <v>1396</v>
      </c>
      <c r="D55" s="471" t="s">
        <v>310</v>
      </c>
      <c r="E55" s="474">
        <v>22</v>
      </c>
      <c r="F55" s="469"/>
      <c r="G55" s="269">
        <f t="shared" si="1"/>
        <v>0</v>
      </c>
    </row>
    <row r="56" spans="2:7" ht="15" customHeight="1" x14ac:dyDescent="0.45">
      <c r="B56" s="475"/>
      <c r="C56" s="471" t="s">
        <v>1389</v>
      </c>
      <c r="D56" s="471" t="s">
        <v>418</v>
      </c>
      <c r="E56" s="474">
        <v>100</v>
      </c>
      <c r="F56" s="469"/>
      <c r="G56" s="269">
        <f t="shared" si="1"/>
        <v>0</v>
      </c>
    </row>
    <row r="57" spans="2:7" ht="15" customHeight="1" x14ac:dyDescent="0.45">
      <c r="B57" s="475"/>
      <c r="C57" s="471" t="s">
        <v>1388</v>
      </c>
      <c r="D57" s="471" t="s">
        <v>310</v>
      </c>
      <c r="E57" s="474">
        <v>20</v>
      </c>
      <c r="F57" s="469"/>
      <c r="G57" s="269">
        <f t="shared" si="1"/>
        <v>0</v>
      </c>
    </row>
    <row r="58" spans="2:7" ht="15" customHeight="1" x14ac:dyDescent="0.45">
      <c r="B58" s="475"/>
      <c r="C58" s="471" t="s">
        <v>1387</v>
      </c>
      <c r="D58" s="471" t="s">
        <v>418</v>
      </c>
      <c r="E58" s="474">
        <v>100</v>
      </c>
      <c r="F58" s="469"/>
      <c r="G58" s="269">
        <f t="shared" si="1"/>
        <v>0</v>
      </c>
    </row>
    <row r="59" spans="2:7" ht="15" customHeight="1" x14ac:dyDescent="0.45">
      <c r="B59" s="475"/>
      <c r="C59" s="471" t="s">
        <v>1401</v>
      </c>
      <c r="D59" s="471" t="s">
        <v>418</v>
      </c>
      <c r="E59" s="474">
        <v>200</v>
      </c>
      <c r="F59" s="469"/>
      <c r="G59" s="269">
        <f t="shared" si="1"/>
        <v>0</v>
      </c>
    </row>
    <row r="60" spans="2:7" ht="15" customHeight="1" x14ac:dyDescent="0.45">
      <c r="B60" s="475"/>
      <c r="C60" s="471" t="s">
        <v>1395</v>
      </c>
      <c r="D60" s="471" t="s">
        <v>418</v>
      </c>
      <c r="E60" s="474">
        <v>2</v>
      </c>
      <c r="F60" s="469"/>
      <c r="G60" s="269">
        <f t="shared" si="1"/>
        <v>0</v>
      </c>
    </row>
    <row r="61" spans="2:7" ht="15" customHeight="1" x14ac:dyDescent="0.45">
      <c r="B61" s="475"/>
      <c r="C61" s="471" t="s">
        <v>1398</v>
      </c>
      <c r="D61" s="471" t="s">
        <v>418</v>
      </c>
      <c r="E61" s="474">
        <v>70</v>
      </c>
      <c r="F61" s="469"/>
      <c r="G61" s="269">
        <f t="shared" si="1"/>
        <v>0</v>
      </c>
    </row>
    <row r="62" spans="2:7" ht="15" customHeight="1" x14ac:dyDescent="0.45">
      <c r="B62" s="475"/>
      <c r="C62" s="471" t="s">
        <v>1386</v>
      </c>
      <c r="D62" s="471" t="s">
        <v>418</v>
      </c>
      <c r="E62" s="474">
        <v>100</v>
      </c>
      <c r="F62" s="469"/>
      <c r="G62" s="269">
        <f t="shared" si="1"/>
        <v>0</v>
      </c>
    </row>
    <row r="63" spans="2:7" ht="15" customHeight="1" x14ac:dyDescent="0.45">
      <c r="B63" s="475"/>
      <c r="C63" s="471" t="s">
        <v>422</v>
      </c>
      <c r="D63" s="471" t="s">
        <v>310</v>
      </c>
      <c r="E63" s="474">
        <v>600</v>
      </c>
      <c r="F63" s="469"/>
      <c r="G63" s="269">
        <f t="shared" si="1"/>
        <v>0</v>
      </c>
    </row>
    <row r="64" spans="2:7" ht="15" customHeight="1" x14ac:dyDescent="0.45">
      <c r="B64" s="475"/>
      <c r="C64" s="471" t="s">
        <v>1402</v>
      </c>
      <c r="D64" s="471" t="s">
        <v>418</v>
      </c>
      <c r="E64" s="474">
        <v>37</v>
      </c>
      <c r="F64" s="469"/>
      <c r="G64" s="269">
        <f t="shared" si="1"/>
        <v>0</v>
      </c>
    </row>
    <row r="65" spans="2:7" ht="15" customHeight="1" x14ac:dyDescent="0.45">
      <c r="B65" s="475"/>
      <c r="C65" s="471" t="s">
        <v>1403</v>
      </c>
      <c r="D65" s="471" t="s">
        <v>418</v>
      </c>
      <c r="E65" s="474">
        <v>10</v>
      </c>
      <c r="F65" s="469"/>
      <c r="G65" s="269">
        <f t="shared" si="1"/>
        <v>0</v>
      </c>
    </row>
    <row r="66" spans="2:7" ht="15" customHeight="1" x14ac:dyDescent="0.45">
      <c r="B66" s="475"/>
      <c r="C66" s="471" t="s">
        <v>1404</v>
      </c>
      <c r="D66" s="471" t="s">
        <v>418</v>
      </c>
      <c r="E66" s="474">
        <v>20</v>
      </c>
      <c r="F66" s="469"/>
      <c r="G66" s="269">
        <f t="shared" si="1"/>
        <v>0</v>
      </c>
    </row>
    <row r="67" spans="2:7" ht="15" customHeight="1" x14ac:dyDescent="0.45">
      <c r="B67" s="475"/>
      <c r="C67" s="471" t="s">
        <v>1405</v>
      </c>
      <c r="D67" s="471" t="s">
        <v>418</v>
      </c>
      <c r="E67" s="474">
        <v>1</v>
      </c>
      <c r="F67" s="469"/>
      <c r="G67" s="269">
        <f t="shared" si="1"/>
        <v>0</v>
      </c>
    </row>
    <row r="68" spans="2:7" ht="15" customHeight="1" x14ac:dyDescent="0.45">
      <c r="B68" s="475"/>
      <c r="C68" s="471" t="s">
        <v>1394</v>
      </c>
      <c r="D68" s="471" t="s">
        <v>418</v>
      </c>
      <c r="E68" s="474">
        <v>1</v>
      </c>
      <c r="F68" s="469"/>
      <c r="G68" s="269">
        <f t="shared" si="1"/>
        <v>0</v>
      </c>
    </row>
    <row r="69" spans="2:7" ht="15" customHeight="1" x14ac:dyDescent="0.45">
      <c r="B69" s="475"/>
      <c r="C69" s="471" t="s">
        <v>1385</v>
      </c>
      <c r="D69" s="471" t="s">
        <v>418</v>
      </c>
      <c r="E69" s="474">
        <v>1</v>
      </c>
      <c r="F69" s="469"/>
      <c r="G69" s="269">
        <f t="shared" si="1"/>
        <v>0</v>
      </c>
    </row>
    <row r="70" spans="2:7" ht="15" customHeight="1" x14ac:dyDescent="0.45">
      <c r="B70" s="475"/>
      <c r="C70" s="471" t="s">
        <v>1393</v>
      </c>
      <c r="D70" s="471" t="s">
        <v>1242</v>
      </c>
      <c r="E70" s="474">
        <v>5</v>
      </c>
      <c r="F70" s="469"/>
      <c r="G70" s="269">
        <f t="shared" si="1"/>
        <v>0</v>
      </c>
    </row>
    <row r="71" spans="2:7" ht="15" customHeight="1" x14ac:dyDescent="0.45">
      <c r="B71" s="476"/>
      <c r="C71" s="471" t="s">
        <v>419</v>
      </c>
      <c r="D71" s="471" t="s">
        <v>310</v>
      </c>
      <c r="E71" s="474">
        <v>350</v>
      </c>
      <c r="F71" s="469"/>
      <c r="G71" s="269">
        <f t="shared" si="1"/>
        <v>0</v>
      </c>
    </row>
    <row r="72" spans="2:7" ht="15" customHeight="1" x14ac:dyDescent="0.45">
      <c r="B72" s="476"/>
      <c r="C72" s="471" t="s">
        <v>1241</v>
      </c>
      <c r="D72" s="471" t="s">
        <v>310</v>
      </c>
      <c r="E72" s="474">
        <v>100</v>
      </c>
      <c r="F72" s="469"/>
      <c r="G72" s="269">
        <f t="shared" si="1"/>
        <v>0</v>
      </c>
    </row>
    <row r="73" spans="2:7" ht="15" customHeight="1" x14ac:dyDescent="0.45">
      <c r="B73" s="476"/>
      <c r="C73" s="471" t="s">
        <v>1363</v>
      </c>
      <c r="D73" s="471" t="s">
        <v>310</v>
      </c>
      <c r="E73" s="474">
        <v>25</v>
      </c>
      <c r="F73" s="469"/>
      <c r="G73" s="269">
        <f t="shared" si="1"/>
        <v>0</v>
      </c>
    </row>
    <row r="74" spans="2:7" ht="15" customHeight="1" x14ac:dyDescent="0.45">
      <c r="B74" s="476"/>
      <c r="C74" s="471" t="s">
        <v>420</v>
      </c>
      <c r="D74" s="471" t="s">
        <v>310</v>
      </c>
      <c r="E74" s="474">
        <v>500</v>
      </c>
      <c r="F74" s="469"/>
      <c r="G74" s="269">
        <f t="shared" si="1"/>
        <v>0</v>
      </c>
    </row>
    <row r="75" spans="2:7" ht="15" customHeight="1" x14ac:dyDescent="0.45">
      <c r="B75" s="476"/>
      <c r="C75" s="471" t="s">
        <v>1240</v>
      </c>
      <c r="D75" s="471" t="s">
        <v>310</v>
      </c>
      <c r="E75" s="474">
        <v>60</v>
      </c>
      <c r="F75" s="469"/>
      <c r="G75" s="269">
        <f t="shared" si="1"/>
        <v>0</v>
      </c>
    </row>
    <row r="76" spans="2:7" ht="15" customHeight="1" x14ac:dyDescent="0.45">
      <c r="B76" s="476"/>
      <c r="C76" s="471" t="s">
        <v>421</v>
      </c>
      <c r="D76" s="471" t="s">
        <v>310</v>
      </c>
      <c r="E76" s="474">
        <v>2300</v>
      </c>
      <c r="F76" s="469"/>
      <c r="G76" s="269">
        <f t="shared" si="1"/>
        <v>0</v>
      </c>
    </row>
    <row r="77" spans="2:7" ht="15" customHeight="1" x14ac:dyDescent="0.45">
      <c r="B77" s="476"/>
      <c r="C77" s="471" t="s">
        <v>423</v>
      </c>
      <c r="D77" s="471" t="s">
        <v>310</v>
      </c>
      <c r="E77" s="474">
        <v>800</v>
      </c>
      <c r="F77" s="469"/>
      <c r="G77" s="269">
        <f t="shared" si="1"/>
        <v>0</v>
      </c>
    </row>
    <row r="78" spans="2:7" ht="15" customHeight="1" x14ac:dyDescent="0.45">
      <c r="B78" s="476"/>
      <c r="C78" s="471" t="s">
        <v>1392</v>
      </c>
      <c r="D78" s="471" t="s">
        <v>418</v>
      </c>
      <c r="E78" s="474">
        <v>52</v>
      </c>
      <c r="F78" s="469"/>
      <c r="G78" s="269">
        <f t="shared" si="1"/>
        <v>0</v>
      </c>
    </row>
    <row r="79" spans="2:7" ht="15" customHeight="1" x14ac:dyDescent="0.45">
      <c r="B79" s="476"/>
      <c r="C79" s="471" t="s">
        <v>1384</v>
      </c>
      <c r="D79" s="471" t="s">
        <v>418</v>
      </c>
      <c r="E79" s="474">
        <v>1</v>
      </c>
      <c r="F79" s="469"/>
      <c r="G79" s="269">
        <f t="shared" si="1"/>
        <v>0</v>
      </c>
    </row>
    <row r="80" spans="2:7" ht="15" customHeight="1" x14ac:dyDescent="0.45">
      <c r="B80" s="476"/>
      <c r="C80" s="471" t="s">
        <v>1383</v>
      </c>
      <c r="D80" s="471" t="s">
        <v>418</v>
      </c>
      <c r="E80" s="474">
        <v>8</v>
      </c>
      <c r="F80" s="469"/>
      <c r="G80" s="269">
        <f t="shared" si="1"/>
        <v>0</v>
      </c>
    </row>
    <row r="81" spans="2:7" ht="15" customHeight="1" x14ac:dyDescent="0.45">
      <c r="B81" s="476"/>
      <c r="C81" s="471" t="s">
        <v>1391</v>
      </c>
      <c r="D81" s="471" t="s">
        <v>418</v>
      </c>
      <c r="E81" s="474">
        <v>9</v>
      </c>
      <c r="F81" s="469"/>
      <c r="G81" s="269">
        <f t="shared" si="1"/>
        <v>0</v>
      </c>
    </row>
    <row r="82" spans="2:7" ht="15" customHeight="1" x14ac:dyDescent="0.45">
      <c r="B82" s="476"/>
      <c r="C82" s="471" t="s">
        <v>1382</v>
      </c>
      <c r="D82" s="471" t="s">
        <v>418</v>
      </c>
      <c r="E82" s="474">
        <v>20</v>
      </c>
      <c r="F82" s="469"/>
      <c r="G82" s="269">
        <f t="shared" si="1"/>
        <v>0</v>
      </c>
    </row>
    <row r="83" spans="2:7" ht="15" customHeight="1" x14ac:dyDescent="0.45">
      <c r="B83" s="476"/>
      <c r="C83" s="471" t="s">
        <v>1381</v>
      </c>
      <c r="D83" s="471" t="s">
        <v>418</v>
      </c>
      <c r="E83" s="474">
        <v>18</v>
      </c>
      <c r="F83" s="469"/>
      <c r="G83" s="269">
        <f t="shared" si="1"/>
        <v>0</v>
      </c>
    </row>
    <row r="84" spans="2:7" ht="15" customHeight="1" x14ac:dyDescent="0.45">
      <c r="B84" s="476"/>
      <c r="C84" s="471" t="s">
        <v>1380</v>
      </c>
      <c r="D84" s="471" t="s">
        <v>418</v>
      </c>
      <c r="E84" s="474">
        <v>22</v>
      </c>
      <c r="F84" s="469"/>
      <c r="G84" s="269">
        <f t="shared" si="1"/>
        <v>0</v>
      </c>
    </row>
    <row r="85" spans="2:7" ht="15" customHeight="1" x14ac:dyDescent="0.45">
      <c r="B85" s="476"/>
      <c r="C85" s="471" t="s">
        <v>1379</v>
      </c>
      <c r="D85" s="471" t="s">
        <v>418</v>
      </c>
      <c r="E85" s="474">
        <v>2</v>
      </c>
      <c r="F85" s="469"/>
      <c r="G85" s="269">
        <f t="shared" si="1"/>
        <v>0</v>
      </c>
    </row>
    <row r="86" spans="2:7" ht="15" customHeight="1" x14ac:dyDescent="0.45">
      <c r="B86" s="476"/>
      <c r="C86" s="477" t="s">
        <v>1378</v>
      </c>
      <c r="D86" s="471" t="s">
        <v>418</v>
      </c>
      <c r="E86" s="474">
        <v>1</v>
      </c>
      <c r="F86" s="469"/>
      <c r="G86" s="269">
        <f t="shared" si="1"/>
        <v>0</v>
      </c>
    </row>
    <row r="87" spans="2:7" ht="15" customHeight="1" x14ac:dyDescent="0.45">
      <c r="B87" s="391"/>
      <c r="C87" s="578" t="s">
        <v>265</v>
      </c>
      <c r="D87" s="578"/>
      <c r="E87" s="578"/>
      <c r="F87" s="578"/>
      <c r="G87" s="392">
        <f>SUM(G7:G86)</f>
        <v>0</v>
      </c>
    </row>
    <row r="88" spans="2:7" ht="15" customHeight="1" x14ac:dyDescent="0.45">
      <c r="D88" s="215"/>
    </row>
    <row r="89" spans="2:7" ht="15" customHeight="1" x14ac:dyDescent="0.45">
      <c r="D89" s="215"/>
    </row>
    <row r="90" spans="2:7" ht="15" customHeight="1" x14ac:dyDescent="0.45">
      <c r="D90" s="215"/>
    </row>
    <row r="91" spans="2:7" ht="15" customHeight="1" x14ac:dyDescent="0.45">
      <c r="D91" s="215"/>
    </row>
    <row r="92" spans="2:7" ht="15" customHeight="1" x14ac:dyDescent="0.45">
      <c r="D92" s="215"/>
    </row>
    <row r="93" spans="2:7" ht="15" customHeight="1" x14ac:dyDescent="0.45">
      <c r="D93" s="215"/>
    </row>
    <row r="94" spans="2:7" ht="15" customHeight="1" x14ac:dyDescent="0.45">
      <c r="D94" s="215"/>
    </row>
    <row r="95" spans="2:7" ht="15" customHeight="1" x14ac:dyDescent="0.45">
      <c r="D95" s="215"/>
    </row>
    <row r="96" spans="2:7" ht="15" customHeight="1" x14ac:dyDescent="0.45">
      <c r="D96" s="215"/>
    </row>
    <row r="97" spans="4:4" ht="15" customHeight="1" x14ac:dyDescent="0.45">
      <c r="D97" s="215"/>
    </row>
    <row r="98" spans="4:4" ht="15" customHeight="1" x14ac:dyDescent="0.45">
      <c r="D98" s="215"/>
    </row>
    <row r="99" spans="4:4" ht="15" customHeight="1" x14ac:dyDescent="0.45">
      <c r="D99" s="215"/>
    </row>
    <row r="100" spans="4:4" ht="15" customHeight="1" x14ac:dyDescent="0.45">
      <c r="D100" s="215"/>
    </row>
    <row r="101" spans="4:4" ht="15" customHeight="1" x14ac:dyDescent="0.45">
      <c r="D101" s="215"/>
    </row>
    <row r="102" spans="4:4" ht="15" customHeight="1" x14ac:dyDescent="0.45">
      <c r="D102" s="215"/>
    </row>
    <row r="103" spans="4:4" ht="15" customHeight="1" x14ac:dyDescent="0.45">
      <c r="D103" s="215"/>
    </row>
    <row r="104" spans="4:4" ht="15" customHeight="1" x14ac:dyDescent="0.45">
      <c r="D104" s="215"/>
    </row>
    <row r="105" spans="4:4" ht="15" customHeight="1" x14ac:dyDescent="0.45">
      <c r="D105" s="215"/>
    </row>
    <row r="106" spans="4:4" ht="15" customHeight="1" x14ac:dyDescent="0.45">
      <c r="D106" s="215"/>
    </row>
    <row r="107" spans="4:4" ht="15" customHeight="1" x14ac:dyDescent="0.45">
      <c r="D107" s="215"/>
    </row>
    <row r="108" spans="4:4" ht="15" customHeight="1" x14ac:dyDescent="0.45">
      <c r="D108" s="215"/>
    </row>
    <row r="109" spans="4:4" ht="15" customHeight="1" x14ac:dyDescent="0.45">
      <c r="D109" s="215"/>
    </row>
    <row r="110" spans="4:4" ht="15" customHeight="1" x14ac:dyDescent="0.45">
      <c r="D110" s="215"/>
    </row>
    <row r="111" spans="4:4" ht="15" customHeight="1" x14ac:dyDescent="0.45">
      <c r="D111" s="215"/>
    </row>
    <row r="112" spans="4:4" ht="15" customHeight="1" x14ac:dyDescent="0.45">
      <c r="D112" s="215"/>
    </row>
    <row r="113" spans="4:4" ht="15" customHeight="1" x14ac:dyDescent="0.45">
      <c r="D113" s="215"/>
    </row>
    <row r="114" spans="4:4" ht="15" customHeight="1" x14ac:dyDescent="0.45">
      <c r="D114" s="215"/>
    </row>
    <row r="115" spans="4:4" ht="15" customHeight="1" x14ac:dyDescent="0.45">
      <c r="D115" s="215"/>
    </row>
    <row r="116" spans="4:4" ht="15" customHeight="1" x14ac:dyDescent="0.45">
      <c r="D116" s="215"/>
    </row>
    <row r="117" spans="4:4" ht="15" customHeight="1" x14ac:dyDescent="0.45">
      <c r="D117" s="215"/>
    </row>
    <row r="118" spans="4:4" ht="15" customHeight="1" x14ac:dyDescent="0.45">
      <c r="D118" s="215"/>
    </row>
    <row r="119" spans="4:4" ht="15" customHeight="1" x14ac:dyDescent="0.45">
      <c r="D119" s="215"/>
    </row>
    <row r="120" spans="4:4" ht="15" customHeight="1" x14ac:dyDescent="0.45">
      <c r="D120" s="215"/>
    </row>
    <row r="121" spans="4:4" ht="15" customHeight="1" x14ac:dyDescent="0.45">
      <c r="D121" s="215"/>
    </row>
    <row r="122" spans="4:4" ht="15" customHeight="1" x14ac:dyDescent="0.45">
      <c r="D122" s="215"/>
    </row>
    <row r="123" spans="4:4" ht="15" customHeight="1" x14ac:dyDescent="0.45">
      <c r="D123" s="215"/>
    </row>
    <row r="124" spans="4:4" ht="15" customHeight="1" x14ac:dyDescent="0.45">
      <c r="D124" s="215"/>
    </row>
    <row r="125" spans="4:4" ht="15" customHeight="1" x14ac:dyDescent="0.45">
      <c r="D125" s="215"/>
    </row>
    <row r="126" spans="4:4" ht="15" customHeight="1" x14ac:dyDescent="0.45">
      <c r="D126" s="215"/>
    </row>
    <row r="127" spans="4:4" ht="15" customHeight="1" x14ac:dyDescent="0.45">
      <c r="D127" s="215"/>
    </row>
    <row r="128" spans="4:4" ht="15" customHeight="1" x14ac:dyDescent="0.45">
      <c r="D128" s="215"/>
    </row>
    <row r="129" spans="4:4" ht="15" customHeight="1" x14ac:dyDescent="0.45">
      <c r="D129" s="215"/>
    </row>
    <row r="130" spans="4:4" ht="15" customHeight="1" x14ac:dyDescent="0.45">
      <c r="D130" s="215"/>
    </row>
    <row r="131" spans="4:4" ht="15" customHeight="1" x14ac:dyDescent="0.45">
      <c r="D131" s="215"/>
    </row>
    <row r="132" spans="4:4" ht="15" customHeight="1" x14ac:dyDescent="0.45">
      <c r="D132" s="215"/>
    </row>
    <row r="133" spans="4:4" ht="15" customHeight="1" x14ac:dyDescent="0.45">
      <c r="D133" s="215"/>
    </row>
    <row r="134" spans="4:4" ht="15" customHeight="1" x14ac:dyDescent="0.45">
      <c r="D134" s="215"/>
    </row>
    <row r="135" spans="4:4" ht="15" customHeight="1" x14ac:dyDescent="0.45">
      <c r="D135" s="215"/>
    </row>
    <row r="136" spans="4:4" ht="15" customHeight="1" x14ac:dyDescent="0.45">
      <c r="D136" s="215"/>
    </row>
    <row r="137" spans="4:4" ht="15" customHeight="1" x14ac:dyDescent="0.45">
      <c r="D137" s="215"/>
    </row>
    <row r="138" spans="4:4" ht="15" customHeight="1" x14ac:dyDescent="0.45">
      <c r="D138" s="215"/>
    </row>
    <row r="139" spans="4:4" ht="15" customHeight="1" x14ac:dyDescent="0.45">
      <c r="D139" s="215"/>
    </row>
    <row r="140" spans="4:4" ht="15" customHeight="1" x14ac:dyDescent="0.45">
      <c r="D140" s="215"/>
    </row>
    <row r="141" spans="4:4" ht="15" customHeight="1" x14ac:dyDescent="0.45">
      <c r="D141" s="215"/>
    </row>
    <row r="142" spans="4:4" ht="15" customHeight="1" x14ac:dyDescent="0.45">
      <c r="D142" s="215"/>
    </row>
    <row r="143" spans="4:4" ht="15" customHeight="1" x14ac:dyDescent="0.45">
      <c r="D143" s="215"/>
    </row>
    <row r="144" spans="4:4" ht="15" customHeight="1" x14ac:dyDescent="0.45">
      <c r="D144" s="215"/>
    </row>
    <row r="145" spans="4:4" ht="15" customHeight="1" x14ac:dyDescent="0.45">
      <c r="D145" s="215"/>
    </row>
    <row r="146" spans="4:4" ht="15" customHeight="1" x14ac:dyDescent="0.45">
      <c r="D146" s="215"/>
    </row>
    <row r="147" spans="4:4" ht="15" customHeight="1" x14ac:dyDescent="0.45">
      <c r="D147" s="215"/>
    </row>
    <row r="148" spans="4:4" ht="15" customHeight="1" x14ac:dyDescent="0.45">
      <c r="D148" s="215"/>
    </row>
    <row r="149" spans="4:4" ht="15" customHeight="1" x14ac:dyDescent="0.45">
      <c r="D149" s="215"/>
    </row>
    <row r="150" spans="4:4" ht="15" customHeight="1" x14ac:dyDescent="0.45">
      <c r="D150" s="215"/>
    </row>
    <row r="151" spans="4:4" ht="15" customHeight="1" x14ac:dyDescent="0.45">
      <c r="D151" s="215"/>
    </row>
    <row r="152" spans="4:4" ht="15" customHeight="1" x14ac:dyDescent="0.45">
      <c r="D152" s="215"/>
    </row>
    <row r="153" spans="4:4" ht="15" customHeight="1" x14ac:dyDescent="0.45">
      <c r="D153" s="215"/>
    </row>
    <row r="154" spans="4:4" ht="15" customHeight="1" x14ac:dyDescent="0.45">
      <c r="D154" s="215"/>
    </row>
    <row r="155" spans="4:4" ht="15" customHeight="1" x14ac:dyDescent="0.45">
      <c r="D155" s="215"/>
    </row>
    <row r="156" spans="4:4" ht="15" customHeight="1" x14ac:dyDescent="0.45">
      <c r="D156" s="215"/>
    </row>
    <row r="157" spans="4:4" ht="15" customHeight="1" x14ac:dyDescent="0.45">
      <c r="D157" s="215"/>
    </row>
    <row r="158" spans="4:4" ht="15" customHeight="1" x14ac:dyDescent="0.45">
      <c r="D158" s="215"/>
    </row>
    <row r="159" spans="4:4" ht="15" customHeight="1" x14ac:dyDescent="0.45">
      <c r="D159" s="215"/>
    </row>
    <row r="160" spans="4:4" ht="15" customHeight="1" x14ac:dyDescent="0.45">
      <c r="D160" s="215"/>
    </row>
    <row r="161" spans="4:4" ht="15" customHeight="1" x14ac:dyDescent="0.45">
      <c r="D161" s="215"/>
    </row>
    <row r="162" spans="4:4" ht="15" customHeight="1" x14ac:dyDescent="0.45">
      <c r="D162" s="215"/>
    </row>
    <row r="163" spans="4:4" ht="15" customHeight="1" x14ac:dyDescent="0.45">
      <c r="D163" s="215"/>
    </row>
    <row r="164" spans="4:4" ht="15" customHeight="1" x14ac:dyDescent="0.45">
      <c r="D164" s="215"/>
    </row>
    <row r="165" spans="4:4" ht="15" customHeight="1" x14ac:dyDescent="0.45">
      <c r="D165" s="215"/>
    </row>
    <row r="166" spans="4:4" ht="15" customHeight="1" x14ac:dyDescent="0.45">
      <c r="D166" s="215"/>
    </row>
    <row r="167" spans="4:4" ht="15" customHeight="1" x14ac:dyDescent="0.45">
      <c r="D167" s="215"/>
    </row>
    <row r="168" spans="4:4" ht="15" customHeight="1" x14ac:dyDescent="0.45">
      <c r="D168" s="215"/>
    </row>
    <row r="169" spans="4:4" ht="15" customHeight="1" x14ac:dyDescent="0.45">
      <c r="D169" s="215"/>
    </row>
    <row r="170" spans="4:4" ht="15" customHeight="1" x14ac:dyDescent="0.45">
      <c r="D170" s="215"/>
    </row>
    <row r="171" spans="4:4" ht="15" customHeight="1" x14ac:dyDescent="0.45">
      <c r="D171" s="215"/>
    </row>
    <row r="172" spans="4:4" ht="15" customHeight="1" x14ac:dyDescent="0.45">
      <c r="D172" s="215"/>
    </row>
    <row r="173" spans="4:4" ht="15" customHeight="1" x14ac:dyDescent="0.45">
      <c r="D173" s="215"/>
    </row>
    <row r="174" spans="4:4" ht="15" customHeight="1" x14ac:dyDescent="0.45">
      <c r="D174" s="215"/>
    </row>
    <row r="175" spans="4:4" ht="15" customHeight="1" x14ac:dyDescent="0.45">
      <c r="D175" s="215"/>
    </row>
    <row r="176" spans="4:4" ht="15" customHeight="1" x14ac:dyDescent="0.45">
      <c r="D176" s="215"/>
    </row>
    <row r="177" spans="4:4" ht="15" customHeight="1" x14ac:dyDescent="0.45">
      <c r="D177" s="215"/>
    </row>
    <row r="178" spans="4:4" ht="15" customHeight="1" x14ac:dyDescent="0.45">
      <c r="D178" s="215"/>
    </row>
    <row r="179" spans="4:4" ht="15" customHeight="1" x14ac:dyDescent="0.45">
      <c r="D179" s="215"/>
    </row>
    <row r="180" spans="4:4" ht="15" customHeight="1" x14ac:dyDescent="0.45">
      <c r="D180" s="215"/>
    </row>
    <row r="181" spans="4:4" ht="15" customHeight="1" x14ac:dyDescent="0.45">
      <c r="D181" s="215"/>
    </row>
    <row r="182" spans="4:4" ht="15" customHeight="1" x14ac:dyDescent="0.45">
      <c r="D182" s="215"/>
    </row>
    <row r="183" spans="4:4" ht="15" customHeight="1" x14ac:dyDescent="0.45">
      <c r="D183" s="215"/>
    </row>
    <row r="184" spans="4:4" ht="15" customHeight="1" x14ac:dyDescent="0.45">
      <c r="D184" s="215"/>
    </row>
    <row r="185" spans="4:4" ht="15" customHeight="1" x14ac:dyDescent="0.45">
      <c r="D185" s="215"/>
    </row>
    <row r="186" spans="4:4" ht="15" customHeight="1" x14ac:dyDescent="0.45">
      <c r="D186" s="215"/>
    </row>
    <row r="187" spans="4:4" ht="15" customHeight="1" x14ac:dyDescent="0.45">
      <c r="D187" s="215"/>
    </row>
    <row r="188" spans="4:4" ht="15" customHeight="1" x14ac:dyDescent="0.45">
      <c r="D188" s="215"/>
    </row>
    <row r="189" spans="4:4" ht="15" customHeight="1" x14ac:dyDescent="0.45">
      <c r="D189" s="215"/>
    </row>
    <row r="190" spans="4:4" ht="15" customHeight="1" x14ac:dyDescent="0.45">
      <c r="D190" s="215"/>
    </row>
    <row r="191" spans="4:4" ht="15" customHeight="1" x14ac:dyDescent="0.45">
      <c r="D191" s="215"/>
    </row>
    <row r="192" spans="4:4" ht="15" customHeight="1" x14ac:dyDescent="0.45">
      <c r="D192" s="215"/>
    </row>
    <row r="193" spans="4:4" ht="15" customHeight="1" x14ac:dyDescent="0.45">
      <c r="D193" s="215"/>
    </row>
    <row r="194" spans="4:4" ht="15" customHeight="1" x14ac:dyDescent="0.45">
      <c r="D194" s="215"/>
    </row>
    <row r="195" spans="4:4" ht="15" customHeight="1" x14ac:dyDescent="0.45">
      <c r="D195" s="215"/>
    </row>
    <row r="196" spans="4:4" ht="15" customHeight="1" x14ac:dyDescent="0.45">
      <c r="D196" s="215"/>
    </row>
    <row r="197" spans="4:4" ht="15" customHeight="1" x14ac:dyDescent="0.45">
      <c r="D197" s="215"/>
    </row>
    <row r="198" spans="4:4" ht="15" customHeight="1" x14ac:dyDescent="0.45">
      <c r="D198" s="215"/>
    </row>
    <row r="199" spans="4:4" ht="15" customHeight="1" x14ac:dyDescent="0.45">
      <c r="D199" s="215"/>
    </row>
    <row r="200" spans="4:4" ht="15" customHeight="1" x14ac:dyDescent="0.45">
      <c r="D200" s="215"/>
    </row>
    <row r="201" spans="4:4" ht="15" customHeight="1" x14ac:dyDescent="0.45">
      <c r="D201" s="215"/>
    </row>
    <row r="202" spans="4:4" ht="15" customHeight="1" x14ac:dyDescent="0.45">
      <c r="D202" s="215"/>
    </row>
    <row r="203" spans="4:4" ht="15" customHeight="1" x14ac:dyDescent="0.45">
      <c r="D203" s="215"/>
    </row>
    <row r="204" spans="4:4" ht="15" customHeight="1" x14ac:dyDescent="0.45">
      <c r="D204" s="215"/>
    </row>
    <row r="205" spans="4:4" ht="15" customHeight="1" x14ac:dyDescent="0.45">
      <c r="D205" s="215"/>
    </row>
    <row r="206" spans="4:4" ht="15" customHeight="1" x14ac:dyDescent="0.45">
      <c r="D206" s="215"/>
    </row>
    <row r="207" spans="4:4" ht="15" customHeight="1" x14ac:dyDescent="0.45">
      <c r="D207" s="215"/>
    </row>
    <row r="208" spans="4:4" ht="15" customHeight="1" x14ac:dyDescent="0.45">
      <c r="D208" s="215"/>
    </row>
    <row r="209" spans="4:4" ht="15" customHeight="1" x14ac:dyDescent="0.45">
      <c r="D209" s="215"/>
    </row>
    <row r="210" spans="4:4" ht="15" customHeight="1" x14ac:dyDescent="0.45">
      <c r="D210" s="215"/>
    </row>
    <row r="211" spans="4:4" ht="15" customHeight="1" x14ac:dyDescent="0.45">
      <c r="D211" s="215"/>
    </row>
    <row r="212" spans="4:4" ht="15" customHeight="1" x14ac:dyDescent="0.45">
      <c r="D212" s="215"/>
    </row>
    <row r="213" spans="4:4" ht="15" customHeight="1" x14ac:dyDescent="0.45">
      <c r="D213" s="215"/>
    </row>
    <row r="214" spans="4:4" ht="15" customHeight="1" x14ac:dyDescent="0.45">
      <c r="D214" s="215"/>
    </row>
    <row r="215" spans="4:4" ht="15" customHeight="1" x14ac:dyDescent="0.45">
      <c r="D215" s="215"/>
    </row>
    <row r="216" spans="4:4" ht="15" customHeight="1" x14ac:dyDescent="0.45">
      <c r="D216" s="215"/>
    </row>
    <row r="217" spans="4:4" ht="15" customHeight="1" x14ac:dyDescent="0.45">
      <c r="D217" s="215"/>
    </row>
    <row r="218" spans="4:4" ht="15" customHeight="1" x14ac:dyDescent="0.45">
      <c r="D218" s="215"/>
    </row>
    <row r="219" spans="4:4" ht="15" customHeight="1" x14ac:dyDescent="0.45">
      <c r="D219" s="215"/>
    </row>
    <row r="220" spans="4:4" ht="15" customHeight="1" x14ac:dyDescent="0.45">
      <c r="D220" s="215"/>
    </row>
    <row r="221" spans="4:4" ht="15" customHeight="1" x14ac:dyDescent="0.45">
      <c r="D221" s="215"/>
    </row>
    <row r="222" spans="4:4" ht="15" customHeight="1" x14ac:dyDescent="0.45">
      <c r="D222" s="215"/>
    </row>
    <row r="223" spans="4:4" ht="15" customHeight="1" x14ac:dyDescent="0.45">
      <c r="D223" s="215"/>
    </row>
    <row r="224" spans="4:4" ht="15" customHeight="1" x14ac:dyDescent="0.45">
      <c r="D224" s="215"/>
    </row>
    <row r="225" spans="4:4" ht="15" customHeight="1" x14ac:dyDescent="0.45">
      <c r="D225" s="215"/>
    </row>
    <row r="226" spans="4:4" ht="15" customHeight="1" x14ac:dyDescent="0.45">
      <c r="D226" s="215"/>
    </row>
    <row r="227" spans="4:4" ht="15" customHeight="1" x14ac:dyDescent="0.45">
      <c r="D227" s="215"/>
    </row>
    <row r="228" spans="4:4" ht="15" customHeight="1" x14ac:dyDescent="0.45">
      <c r="D228" s="215"/>
    </row>
    <row r="229" spans="4:4" ht="15" customHeight="1" x14ac:dyDescent="0.45">
      <c r="D229" s="215"/>
    </row>
    <row r="230" spans="4:4" ht="15" customHeight="1" x14ac:dyDescent="0.45">
      <c r="D230" s="215"/>
    </row>
    <row r="231" spans="4:4" ht="15" customHeight="1" x14ac:dyDescent="0.45">
      <c r="D231" s="215"/>
    </row>
    <row r="232" spans="4:4" ht="15" customHeight="1" x14ac:dyDescent="0.45">
      <c r="D232" s="215"/>
    </row>
    <row r="233" spans="4:4" ht="15" customHeight="1" x14ac:dyDescent="0.45">
      <c r="D233" s="215"/>
    </row>
    <row r="234" spans="4:4" ht="15" customHeight="1" x14ac:dyDescent="0.45">
      <c r="D234" s="215"/>
    </row>
    <row r="235" spans="4:4" ht="15" customHeight="1" x14ac:dyDescent="0.45">
      <c r="D235" s="215"/>
    </row>
    <row r="236" spans="4:4" ht="15" customHeight="1" x14ac:dyDescent="0.45">
      <c r="D236" s="215"/>
    </row>
    <row r="237" spans="4:4" ht="15" customHeight="1" x14ac:dyDescent="0.45">
      <c r="D237" s="215"/>
    </row>
    <row r="238" spans="4:4" ht="15" customHeight="1" x14ac:dyDescent="0.45">
      <c r="D238" s="215"/>
    </row>
    <row r="239" spans="4:4" ht="15" customHeight="1" x14ac:dyDescent="0.45">
      <c r="D239" s="215"/>
    </row>
    <row r="240" spans="4:4" ht="15" customHeight="1" x14ac:dyDescent="0.45">
      <c r="D240" s="215"/>
    </row>
    <row r="241" spans="4:4" ht="15" customHeight="1" x14ac:dyDescent="0.45">
      <c r="D241" s="215"/>
    </row>
    <row r="242" spans="4:4" ht="15" customHeight="1" x14ac:dyDescent="0.45">
      <c r="D242" s="215"/>
    </row>
    <row r="243" spans="4:4" ht="15" customHeight="1" x14ac:dyDescent="0.45">
      <c r="D243" s="215"/>
    </row>
    <row r="244" spans="4:4" ht="15" customHeight="1" x14ac:dyDescent="0.45">
      <c r="D244" s="215"/>
    </row>
    <row r="245" spans="4:4" ht="15" customHeight="1" x14ac:dyDescent="0.45">
      <c r="D245" s="215"/>
    </row>
    <row r="246" spans="4:4" ht="15" customHeight="1" x14ac:dyDescent="0.45">
      <c r="D246" s="215"/>
    </row>
    <row r="247" spans="4:4" ht="15" customHeight="1" x14ac:dyDescent="0.45">
      <c r="D247" s="215"/>
    </row>
    <row r="248" spans="4:4" ht="15" customHeight="1" x14ac:dyDescent="0.45">
      <c r="D248" s="215"/>
    </row>
    <row r="249" spans="4:4" ht="15" customHeight="1" x14ac:dyDescent="0.45">
      <c r="D249" s="215"/>
    </row>
    <row r="250" spans="4:4" ht="15" customHeight="1" x14ac:dyDescent="0.45">
      <c r="D250" s="215"/>
    </row>
    <row r="251" spans="4:4" ht="15" customHeight="1" x14ac:dyDescent="0.45">
      <c r="D251" s="215"/>
    </row>
    <row r="252" spans="4:4" ht="15" customHeight="1" x14ac:dyDescent="0.45">
      <c r="D252" s="215"/>
    </row>
    <row r="253" spans="4:4" ht="15" customHeight="1" x14ac:dyDescent="0.45">
      <c r="D253" s="215"/>
    </row>
    <row r="254" spans="4:4" ht="15" customHeight="1" x14ac:dyDescent="0.45">
      <c r="D254" s="215"/>
    </row>
    <row r="255" spans="4:4" ht="15" customHeight="1" x14ac:dyDescent="0.45">
      <c r="D255" s="215"/>
    </row>
    <row r="256" spans="4:4" ht="15" customHeight="1" x14ac:dyDescent="0.45">
      <c r="D256" s="215"/>
    </row>
    <row r="257" spans="4:4" ht="15" customHeight="1" x14ac:dyDescent="0.45">
      <c r="D257" s="215"/>
    </row>
    <row r="258" spans="4:4" ht="15" customHeight="1" x14ac:dyDescent="0.45">
      <c r="D258" s="215"/>
    </row>
    <row r="259" spans="4:4" ht="15" customHeight="1" x14ac:dyDescent="0.45">
      <c r="D259" s="215"/>
    </row>
    <row r="260" spans="4:4" ht="15" customHeight="1" x14ac:dyDescent="0.45">
      <c r="D260" s="215"/>
    </row>
    <row r="261" spans="4:4" ht="15" customHeight="1" x14ac:dyDescent="0.45">
      <c r="D261" s="215"/>
    </row>
    <row r="262" spans="4:4" ht="15" customHeight="1" x14ac:dyDescent="0.45">
      <c r="D262" s="215"/>
    </row>
    <row r="263" spans="4:4" ht="15" customHeight="1" x14ac:dyDescent="0.45">
      <c r="D263" s="215"/>
    </row>
    <row r="264" spans="4:4" ht="15" customHeight="1" x14ac:dyDescent="0.45">
      <c r="D264" s="215"/>
    </row>
    <row r="265" spans="4:4" ht="15" customHeight="1" x14ac:dyDescent="0.45">
      <c r="D265" s="215"/>
    </row>
    <row r="266" spans="4:4" ht="15" customHeight="1" x14ac:dyDescent="0.45">
      <c r="D266" s="215"/>
    </row>
    <row r="267" spans="4:4" ht="15" customHeight="1" x14ac:dyDescent="0.45">
      <c r="D267" s="215"/>
    </row>
    <row r="268" spans="4:4" ht="15" customHeight="1" x14ac:dyDescent="0.45">
      <c r="D268" s="215"/>
    </row>
    <row r="269" spans="4:4" ht="15" customHeight="1" x14ac:dyDescent="0.45">
      <c r="D269" s="215"/>
    </row>
    <row r="270" spans="4:4" ht="15" customHeight="1" x14ac:dyDescent="0.45">
      <c r="D270" s="215"/>
    </row>
    <row r="271" spans="4:4" ht="15" customHeight="1" x14ac:dyDescent="0.45">
      <c r="D271" s="215"/>
    </row>
    <row r="272" spans="4:4" ht="15" customHeight="1" x14ac:dyDescent="0.45">
      <c r="D272" s="215"/>
    </row>
    <row r="273" spans="4:4" ht="15" customHeight="1" x14ac:dyDescent="0.45">
      <c r="D273" s="215"/>
    </row>
    <row r="274" spans="4:4" ht="15" customHeight="1" x14ac:dyDescent="0.45">
      <c r="D274" s="215"/>
    </row>
    <row r="275" spans="4:4" ht="15" customHeight="1" x14ac:dyDescent="0.45">
      <c r="D275" s="215"/>
    </row>
    <row r="276" spans="4:4" ht="15" customHeight="1" x14ac:dyDescent="0.45">
      <c r="D276" s="215"/>
    </row>
    <row r="277" spans="4:4" ht="15" customHeight="1" x14ac:dyDescent="0.45">
      <c r="D277" s="215"/>
    </row>
    <row r="278" spans="4:4" ht="15" customHeight="1" x14ac:dyDescent="0.45">
      <c r="D278" s="215"/>
    </row>
    <row r="279" spans="4:4" ht="15" customHeight="1" x14ac:dyDescent="0.45">
      <c r="D279" s="215"/>
    </row>
    <row r="280" spans="4:4" ht="15" customHeight="1" x14ac:dyDescent="0.45">
      <c r="D280" s="215"/>
    </row>
    <row r="281" spans="4:4" ht="15" customHeight="1" x14ac:dyDescent="0.45">
      <c r="D281" s="215"/>
    </row>
    <row r="282" spans="4:4" ht="15" customHeight="1" x14ac:dyDescent="0.45">
      <c r="D282" s="215"/>
    </row>
    <row r="283" spans="4:4" ht="15" customHeight="1" x14ac:dyDescent="0.45">
      <c r="D283" s="215"/>
    </row>
    <row r="284" spans="4:4" ht="15" customHeight="1" x14ac:dyDescent="0.45">
      <c r="D284" s="215"/>
    </row>
    <row r="285" spans="4:4" ht="15" customHeight="1" x14ac:dyDescent="0.45">
      <c r="D285" s="215"/>
    </row>
    <row r="286" spans="4:4" ht="15" customHeight="1" x14ac:dyDescent="0.45">
      <c r="D286" s="215"/>
    </row>
    <row r="287" spans="4:4" ht="15" customHeight="1" x14ac:dyDescent="0.45">
      <c r="D287" s="215"/>
    </row>
    <row r="288" spans="4:4" ht="15" customHeight="1" x14ac:dyDescent="0.45">
      <c r="D288" s="215"/>
    </row>
    <row r="289" spans="4:4" ht="15" customHeight="1" x14ac:dyDescent="0.45">
      <c r="D289" s="215"/>
    </row>
    <row r="290" spans="4:4" ht="15" customHeight="1" x14ac:dyDescent="0.45">
      <c r="D290" s="215"/>
    </row>
    <row r="291" spans="4:4" ht="15" customHeight="1" x14ac:dyDescent="0.45">
      <c r="D291" s="215"/>
    </row>
    <row r="292" spans="4:4" ht="15" customHeight="1" x14ac:dyDescent="0.45">
      <c r="D292" s="215"/>
    </row>
    <row r="293" spans="4:4" ht="15" customHeight="1" x14ac:dyDescent="0.45">
      <c r="D293" s="215"/>
    </row>
    <row r="294" spans="4:4" ht="15" customHeight="1" x14ac:dyDescent="0.45">
      <c r="D294" s="215"/>
    </row>
    <row r="295" spans="4:4" ht="15" customHeight="1" x14ac:dyDescent="0.45">
      <c r="D295" s="215"/>
    </row>
    <row r="296" spans="4:4" ht="15" customHeight="1" x14ac:dyDescent="0.45">
      <c r="D296" s="215"/>
    </row>
    <row r="297" spans="4:4" ht="15" customHeight="1" x14ac:dyDescent="0.45">
      <c r="D297" s="215"/>
    </row>
    <row r="298" spans="4:4" ht="15" customHeight="1" x14ac:dyDescent="0.45">
      <c r="D298" s="215"/>
    </row>
    <row r="299" spans="4:4" ht="15" customHeight="1" x14ac:dyDescent="0.45">
      <c r="D299" s="215"/>
    </row>
    <row r="300" spans="4:4" ht="15" customHeight="1" x14ac:dyDescent="0.45">
      <c r="D300" s="215"/>
    </row>
    <row r="301" spans="4:4" ht="15" customHeight="1" x14ac:dyDescent="0.45">
      <c r="D301" s="215"/>
    </row>
    <row r="302" spans="4:4" ht="15" customHeight="1" x14ac:dyDescent="0.45">
      <c r="D302" s="215"/>
    </row>
    <row r="303" spans="4:4" ht="15" customHeight="1" x14ac:dyDescent="0.45">
      <c r="D303" s="215"/>
    </row>
    <row r="304" spans="4:4" ht="15" customHeight="1" x14ac:dyDescent="0.45">
      <c r="D304" s="215"/>
    </row>
    <row r="305" spans="4:4" ht="15" customHeight="1" x14ac:dyDescent="0.45">
      <c r="D305" s="215"/>
    </row>
    <row r="306" spans="4:4" ht="15" customHeight="1" x14ac:dyDescent="0.45">
      <c r="D306" s="215"/>
    </row>
    <row r="307" spans="4:4" ht="15" customHeight="1" x14ac:dyDescent="0.45">
      <c r="D307" s="215"/>
    </row>
    <row r="308" spans="4:4" ht="15" customHeight="1" x14ac:dyDescent="0.45">
      <c r="D308" s="215"/>
    </row>
    <row r="309" spans="4:4" ht="15" customHeight="1" x14ac:dyDescent="0.45">
      <c r="D309" s="215"/>
    </row>
    <row r="310" spans="4:4" ht="15" customHeight="1" x14ac:dyDescent="0.45">
      <c r="D310" s="215"/>
    </row>
    <row r="311" spans="4:4" ht="15" customHeight="1" x14ac:dyDescent="0.45">
      <c r="D311" s="215"/>
    </row>
    <row r="312" spans="4:4" ht="15" customHeight="1" x14ac:dyDescent="0.45">
      <c r="D312" s="215"/>
    </row>
    <row r="313" spans="4:4" ht="15" customHeight="1" x14ac:dyDescent="0.45">
      <c r="D313" s="215"/>
    </row>
    <row r="314" spans="4:4" ht="15" customHeight="1" x14ac:dyDescent="0.45">
      <c r="D314" s="215"/>
    </row>
    <row r="315" spans="4:4" ht="15" customHeight="1" x14ac:dyDescent="0.45">
      <c r="D315" s="215"/>
    </row>
    <row r="316" spans="4:4" ht="15" customHeight="1" x14ac:dyDescent="0.45">
      <c r="D316" s="215"/>
    </row>
    <row r="317" spans="4:4" ht="15" customHeight="1" x14ac:dyDescent="0.45">
      <c r="D317" s="215"/>
    </row>
    <row r="318" spans="4:4" ht="15" customHeight="1" x14ac:dyDescent="0.45">
      <c r="D318" s="215"/>
    </row>
    <row r="319" spans="4:4" ht="15" customHeight="1" x14ac:dyDescent="0.45">
      <c r="D319" s="215"/>
    </row>
    <row r="320" spans="4:4" ht="15" customHeight="1" x14ac:dyDescent="0.45">
      <c r="D320" s="215"/>
    </row>
    <row r="321" spans="4:4" ht="15" customHeight="1" x14ac:dyDescent="0.45">
      <c r="D321" s="215"/>
    </row>
    <row r="322" spans="4:4" ht="15" customHeight="1" x14ac:dyDescent="0.45">
      <c r="D322" s="215"/>
    </row>
    <row r="323" spans="4:4" ht="15" customHeight="1" x14ac:dyDescent="0.45">
      <c r="D323" s="215"/>
    </row>
    <row r="324" spans="4:4" ht="15" customHeight="1" x14ac:dyDescent="0.45">
      <c r="D324" s="215"/>
    </row>
    <row r="325" spans="4:4" ht="15" customHeight="1" x14ac:dyDescent="0.45">
      <c r="D325" s="215"/>
    </row>
    <row r="326" spans="4:4" ht="15" customHeight="1" x14ac:dyDescent="0.45">
      <c r="D326" s="215"/>
    </row>
    <row r="327" spans="4:4" ht="15" customHeight="1" x14ac:dyDescent="0.45">
      <c r="D327" s="215"/>
    </row>
    <row r="328" spans="4:4" ht="15" customHeight="1" x14ac:dyDescent="0.45">
      <c r="D328" s="215"/>
    </row>
    <row r="329" spans="4:4" ht="15" customHeight="1" x14ac:dyDescent="0.45">
      <c r="D329" s="215"/>
    </row>
    <row r="330" spans="4:4" ht="15" customHeight="1" x14ac:dyDescent="0.45">
      <c r="D330" s="215"/>
    </row>
    <row r="331" spans="4:4" ht="15" customHeight="1" x14ac:dyDescent="0.45">
      <c r="D331" s="215"/>
    </row>
    <row r="332" spans="4:4" ht="15" customHeight="1" x14ac:dyDescent="0.45">
      <c r="D332" s="215"/>
    </row>
    <row r="333" spans="4:4" ht="15" customHeight="1" x14ac:dyDescent="0.45">
      <c r="D333" s="215"/>
    </row>
    <row r="334" spans="4:4" ht="15" customHeight="1" x14ac:dyDescent="0.45">
      <c r="D334" s="215"/>
    </row>
    <row r="335" spans="4:4" ht="15" customHeight="1" x14ac:dyDescent="0.45">
      <c r="D335" s="215"/>
    </row>
    <row r="336" spans="4:4" ht="15" customHeight="1" x14ac:dyDescent="0.45">
      <c r="D336" s="215"/>
    </row>
    <row r="337" spans="4:4" ht="15" customHeight="1" x14ac:dyDescent="0.45">
      <c r="D337" s="215"/>
    </row>
    <row r="338" spans="4:4" ht="15" customHeight="1" x14ac:dyDescent="0.45">
      <c r="D338" s="215"/>
    </row>
    <row r="339" spans="4:4" ht="15" customHeight="1" x14ac:dyDescent="0.45">
      <c r="D339" s="215"/>
    </row>
    <row r="340" spans="4:4" ht="15" customHeight="1" x14ac:dyDescent="0.45">
      <c r="D340" s="215"/>
    </row>
    <row r="341" spans="4:4" ht="15" customHeight="1" x14ac:dyDescent="0.45">
      <c r="D341" s="215"/>
    </row>
    <row r="342" spans="4:4" ht="15" customHeight="1" x14ac:dyDescent="0.45">
      <c r="D342" s="215"/>
    </row>
    <row r="343" spans="4:4" ht="15" customHeight="1" x14ac:dyDescent="0.45">
      <c r="D343" s="215"/>
    </row>
    <row r="344" spans="4:4" ht="15" customHeight="1" x14ac:dyDescent="0.45">
      <c r="D344" s="215"/>
    </row>
    <row r="345" spans="4:4" ht="15" customHeight="1" x14ac:dyDescent="0.45">
      <c r="D345" s="215"/>
    </row>
    <row r="346" spans="4:4" ht="15" customHeight="1" x14ac:dyDescent="0.45">
      <c r="D346" s="215"/>
    </row>
    <row r="347" spans="4:4" ht="15" customHeight="1" x14ac:dyDescent="0.45">
      <c r="D347" s="215"/>
    </row>
    <row r="348" spans="4:4" ht="15" customHeight="1" x14ac:dyDescent="0.45">
      <c r="D348" s="215"/>
    </row>
    <row r="349" spans="4:4" ht="15" customHeight="1" x14ac:dyDescent="0.45">
      <c r="D349" s="215"/>
    </row>
    <row r="350" spans="4:4" ht="15" customHeight="1" x14ac:dyDescent="0.45">
      <c r="D350" s="215"/>
    </row>
    <row r="351" spans="4:4" ht="15" customHeight="1" x14ac:dyDescent="0.45">
      <c r="D351" s="215"/>
    </row>
    <row r="352" spans="4:4" ht="15" customHeight="1" x14ac:dyDescent="0.45">
      <c r="D352" s="215"/>
    </row>
    <row r="353" spans="4:4" ht="15" customHeight="1" x14ac:dyDescent="0.45">
      <c r="D353" s="215"/>
    </row>
    <row r="354" spans="4:4" ht="15" customHeight="1" x14ac:dyDescent="0.45">
      <c r="D354" s="215"/>
    </row>
    <row r="355" spans="4:4" ht="15" customHeight="1" x14ac:dyDescent="0.45">
      <c r="D355" s="215"/>
    </row>
    <row r="356" spans="4:4" ht="15" customHeight="1" x14ac:dyDescent="0.45">
      <c r="D356" s="215"/>
    </row>
    <row r="357" spans="4:4" ht="15" customHeight="1" x14ac:dyDescent="0.45">
      <c r="D357" s="215"/>
    </row>
    <row r="358" spans="4:4" ht="15" customHeight="1" x14ac:dyDescent="0.45">
      <c r="D358" s="215"/>
    </row>
    <row r="359" spans="4:4" ht="15" customHeight="1" x14ac:dyDescent="0.45">
      <c r="D359" s="215"/>
    </row>
    <row r="360" spans="4:4" ht="15" customHeight="1" x14ac:dyDescent="0.45">
      <c r="D360" s="215"/>
    </row>
    <row r="361" spans="4:4" ht="15" customHeight="1" x14ac:dyDescent="0.45">
      <c r="D361" s="215"/>
    </row>
    <row r="362" spans="4:4" ht="15" customHeight="1" x14ac:dyDescent="0.45">
      <c r="D362" s="215"/>
    </row>
    <row r="363" spans="4:4" ht="15" customHeight="1" x14ac:dyDescent="0.45">
      <c r="D363" s="215"/>
    </row>
    <row r="364" spans="4:4" ht="15" customHeight="1" x14ac:dyDescent="0.45">
      <c r="D364" s="215"/>
    </row>
    <row r="365" spans="4:4" ht="15" customHeight="1" x14ac:dyDescent="0.45">
      <c r="D365" s="215"/>
    </row>
    <row r="366" spans="4:4" ht="15" customHeight="1" x14ac:dyDescent="0.45">
      <c r="D366" s="215"/>
    </row>
    <row r="367" spans="4:4" ht="15" customHeight="1" x14ac:dyDescent="0.45">
      <c r="D367" s="215"/>
    </row>
    <row r="368" spans="4:4" ht="15" customHeight="1" x14ac:dyDescent="0.45">
      <c r="D368" s="215"/>
    </row>
    <row r="369" spans="4:4" ht="15" customHeight="1" x14ac:dyDescent="0.45">
      <c r="D369" s="215"/>
    </row>
    <row r="370" spans="4:4" ht="15" customHeight="1" x14ac:dyDescent="0.45">
      <c r="D370" s="215"/>
    </row>
    <row r="371" spans="4:4" ht="15" customHeight="1" x14ac:dyDescent="0.45">
      <c r="D371" s="215"/>
    </row>
    <row r="372" spans="4:4" ht="15" customHeight="1" x14ac:dyDescent="0.45">
      <c r="D372" s="215"/>
    </row>
    <row r="373" spans="4:4" ht="15" customHeight="1" x14ac:dyDescent="0.45">
      <c r="D373" s="215"/>
    </row>
    <row r="374" spans="4:4" ht="15" customHeight="1" x14ac:dyDescent="0.45">
      <c r="D374" s="215"/>
    </row>
    <row r="375" spans="4:4" ht="15" customHeight="1" x14ac:dyDescent="0.45">
      <c r="D375" s="215"/>
    </row>
    <row r="376" spans="4:4" ht="15" customHeight="1" x14ac:dyDescent="0.45">
      <c r="D376" s="215"/>
    </row>
    <row r="377" spans="4:4" ht="15" customHeight="1" x14ac:dyDescent="0.45">
      <c r="D377" s="215"/>
    </row>
    <row r="378" spans="4:4" ht="15" customHeight="1" x14ac:dyDescent="0.45">
      <c r="D378" s="215"/>
    </row>
    <row r="379" spans="4:4" ht="15" customHeight="1" x14ac:dyDescent="0.45">
      <c r="D379" s="215"/>
    </row>
    <row r="380" spans="4:4" ht="15" customHeight="1" x14ac:dyDescent="0.45">
      <c r="D380" s="215"/>
    </row>
    <row r="381" spans="4:4" ht="15" customHeight="1" x14ac:dyDescent="0.45">
      <c r="D381" s="215"/>
    </row>
    <row r="382" spans="4:4" ht="15" customHeight="1" x14ac:dyDescent="0.45">
      <c r="D382" s="215"/>
    </row>
    <row r="383" spans="4:4" ht="15" customHeight="1" x14ac:dyDescent="0.45">
      <c r="D383" s="215"/>
    </row>
    <row r="384" spans="4:4" ht="15" customHeight="1" x14ac:dyDescent="0.45">
      <c r="D384" s="215"/>
    </row>
    <row r="385" spans="4:4" ht="15" customHeight="1" x14ac:dyDescent="0.45">
      <c r="D385" s="215"/>
    </row>
    <row r="386" spans="4:4" ht="15" customHeight="1" x14ac:dyDescent="0.45">
      <c r="D386" s="215"/>
    </row>
    <row r="387" spans="4:4" ht="15" customHeight="1" x14ac:dyDescent="0.45">
      <c r="D387" s="215"/>
    </row>
    <row r="388" spans="4:4" ht="15" customHeight="1" x14ac:dyDescent="0.45">
      <c r="D388" s="215"/>
    </row>
    <row r="389" spans="4:4" ht="15" customHeight="1" x14ac:dyDescent="0.45">
      <c r="D389" s="215"/>
    </row>
    <row r="390" spans="4:4" ht="15" customHeight="1" x14ac:dyDescent="0.45">
      <c r="D390" s="215"/>
    </row>
    <row r="391" spans="4:4" ht="15" customHeight="1" x14ac:dyDescent="0.45">
      <c r="D391" s="215"/>
    </row>
    <row r="392" spans="4:4" ht="15" customHeight="1" x14ac:dyDescent="0.45">
      <c r="D392" s="215"/>
    </row>
    <row r="393" spans="4:4" ht="15" customHeight="1" x14ac:dyDescent="0.45">
      <c r="D393" s="215"/>
    </row>
    <row r="394" spans="4:4" ht="15" customHeight="1" x14ac:dyDescent="0.45">
      <c r="D394" s="215"/>
    </row>
    <row r="395" spans="4:4" ht="15" customHeight="1" x14ac:dyDescent="0.45">
      <c r="D395" s="215"/>
    </row>
    <row r="396" spans="4:4" ht="15" customHeight="1" x14ac:dyDescent="0.45">
      <c r="D396" s="215"/>
    </row>
    <row r="397" spans="4:4" ht="15" customHeight="1" x14ac:dyDescent="0.45">
      <c r="D397" s="215"/>
    </row>
    <row r="398" spans="4:4" ht="15" customHeight="1" x14ac:dyDescent="0.45">
      <c r="D398" s="215"/>
    </row>
    <row r="399" spans="4:4" ht="15" customHeight="1" x14ac:dyDescent="0.45">
      <c r="D399" s="215"/>
    </row>
    <row r="400" spans="4:4" ht="15" customHeight="1" x14ac:dyDescent="0.45">
      <c r="D400" s="215"/>
    </row>
    <row r="401" spans="4:4" ht="15" customHeight="1" x14ac:dyDescent="0.45">
      <c r="D401" s="215"/>
    </row>
    <row r="402" spans="4:4" ht="15" customHeight="1" x14ac:dyDescent="0.45">
      <c r="D402" s="215"/>
    </row>
    <row r="403" spans="4:4" ht="15" customHeight="1" x14ac:dyDescent="0.45">
      <c r="D403" s="215"/>
    </row>
    <row r="404" spans="4:4" ht="15" customHeight="1" x14ac:dyDescent="0.45">
      <c r="D404" s="215"/>
    </row>
    <row r="405" spans="4:4" ht="15" customHeight="1" x14ac:dyDescent="0.45">
      <c r="D405" s="215"/>
    </row>
    <row r="406" spans="4:4" ht="15" customHeight="1" x14ac:dyDescent="0.45">
      <c r="D406" s="215"/>
    </row>
    <row r="407" spans="4:4" ht="15" customHeight="1" x14ac:dyDescent="0.45">
      <c r="D407" s="215"/>
    </row>
    <row r="408" spans="4:4" ht="15" customHeight="1" x14ac:dyDescent="0.45">
      <c r="D408" s="215"/>
    </row>
    <row r="409" spans="4:4" ht="15" customHeight="1" x14ac:dyDescent="0.45">
      <c r="D409" s="215"/>
    </row>
    <row r="410" spans="4:4" ht="15" customHeight="1" x14ac:dyDescent="0.45">
      <c r="D410" s="215"/>
    </row>
    <row r="411" spans="4:4" ht="15" customHeight="1" x14ac:dyDescent="0.45">
      <c r="D411" s="215"/>
    </row>
    <row r="412" spans="4:4" ht="15" customHeight="1" x14ac:dyDescent="0.45">
      <c r="D412" s="215"/>
    </row>
    <row r="413" spans="4:4" ht="15" customHeight="1" x14ac:dyDescent="0.45">
      <c r="D413" s="215"/>
    </row>
    <row r="414" spans="4:4" ht="15" customHeight="1" x14ac:dyDescent="0.45">
      <c r="D414" s="215"/>
    </row>
    <row r="415" spans="4:4" ht="15" customHeight="1" x14ac:dyDescent="0.45">
      <c r="D415" s="215"/>
    </row>
    <row r="416" spans="4:4" ht="15" customHeight="1" x14ac:dyDescent="0.45">
      <c r="D416" s="215"/>
    </row>
    <row r="417" spans="4:4" ht="15" customHeight="1" x14ac:dyDescent="0.45">
      <c r="D417" s="215"/>
    </row>
    <row r="418" spans="4:4" ht="15" customHeight="1" x14ac:dyDescent="0.45">
      <c r="D418" s="215"/>
    </row>
    <row r="419" spans="4:4" ht="15" customHeight="1" x14ac:dyDescent="0.45">
      <c r="D419" s="215"/>
    </row>
    <row r="420" spans="4:4" ht="15" customHeight="1" x14ac:dyDescent="0.45">
      <c r="D420" s="215"/>
    </row>
    <row r="421" spans="4:4" ht="15" customHeight="1" x14ac:dyDescent="0.45">
      <c r="D421" s="215"/>
    </row>
    <row r="422" spans="4:4" ht="15" customHeight="1" x14ac:dyDescent="0.45">
      <c r="D422" s="215"/>
    </row>
    <row r="423" spans="4:4" ht="15" customHeight="1" x14ac:dyDescent="0.45">
      <c r="D423" s="215"/>
    </row>
    <row r="424" spans="4:4" ht="15" customHeight="1" x14ac:dyDescent="0.45">
      <c r="D424" s="215"/>
    </row>
    <row r="425" spans="4:4" ht="15" customHeight="1" x14ac:dyDescent="0.45">
      <c r="D425" s="215"/>
    </row>
    <row r="426" spans="4:4" ht="15" customHeight="1" x14ac:dyDescent="0.45">
      <c r="D426" s="215"/>
    </row>
    <row r="427" spans="4:4" ht="15" customHeight="1" x14ac:dyDescent="0.45">
      <c r="D427" s="215"/>
    </row>
    <row r="428" spans="4:4" ht="15" customHeight="1" x14ac:dyDescent="0.45">
      <c r="D428" s="215"/>
    </row>
    <row r="429" spans="4:4" ht="15" customHeight="1" x14ac:dyDescent="0.45">
      <c r="D429" s="215"/>
    </row>
    <row r="430" spans="4:4" ht="15" customHeight="1" x14ac:dyDescent="0.45">
      <c r="D430" s="215"/>
    </row>
    <row r="431" spans="4:4" ht="15" customHeight="1" x14ac:dyDescent="0.45">
      <c r="D431" s="215"/>
    </row>
    <row r="432" spans="4:4" ht="15" customHeight="1" x14ac:dyDescent="0.45">
      <c r="D432" s="215"/>
    </row>
    <row r="433" spans="4:4" ht="15" customHeight="1" x14ac:dyDescent="0.45">
      <c r="D433" s="215"/>
    </row>
    <row r="434" spans="4:4" ht="15" customHeight="1" x14ac:dyDescent="0.45">
      <c r="D434" s="215"/>
    </row>
    <row r="435" spans="4:4" ht="15" customHeight="1" x14ac:dyDescent="0.45">
      <c r="D435" s="215"/>
    </row>
    <row r="436" spans="4:4" ht="15" customHeight="1" x14ac:dyDescent="0.45">
      <c r="D436" s="215"/>
    </row>
    <row r="437" spans="4:4" ht="15" customHeight="1" x14ac:dyDescent="0.45">
      <c r="D437" s="215"/>
    </row>
    <row r="438" spans="4:4" ht="15" customHeight="1" x14ac:dyDescent="0.45">
      <c r="D438" s="215"/>
    </row>
    <row r="439" spans="4:4" ht="15" customHeight="1" x14ac:dyDescent="0.45">
      <c r="D439" s="215"/>
    </row>
    <row r="440" spans="4:4" ht="15" customHeight="1" x14ac:dyDescent="0.45">
      <c r="D440" s="215"/>
    </row>
    <row r="441" spans="4:4" ht="15" customHeight="1" x14ac:dyDescent="0.45">
      <c r="D441" s="215"/>
    </row>
    <row r="442" spans="4:4" ht="15" customHeight="1" x14ac:dyDescent="0.45">
      <c r="D442" s="215"/>
    </row>
    <row r="443" spans="4:4" ht="15" customHeight="1" x14ac:dyDescent="0.45">
      <c r="D443" s="215"/>
    </row>
    <row r="444" spans="4:4" ht="15" customHeight="1" x14ac:dyDescent="0.45">
      <c r="D444" s="215"/>
    </row>
    <row r="445" spans="4:4" ht="15" customHeight="1" x14ac:dyDescent="0.45">
      <c r="D445" s="215"/>
    </row>
    <row r="446" spans="4:4" ht="15" customHeight="1" x14ac:dyDescent="0.45">
      <c r="D446" s="215"/>
    </row>
    <row r="447" spans="4:4" ht="15" customHeight="1" x14ac:dyDescent="0.45">
      <c r="D447" s="215"/>
    </row>
    <row r="448" spans="4:4" ht="15" customHeight="1" x14ac:dyDescent="0.45">
      <c r="D448" s="215"/>
    </row>
    <row r="449" spans="4:4" ht="15" customHeight="1" x14ac:dyDescent="0.45">
      <c r="D449" s="215"/>
    </row>
    <row r="450" spans="4:4" ht="15" customHeight="1" x14ac:dyDescent="0.45">
      <c r="D450" s="215"/>
    </row>
    <row r="451" spans="4:4" ht="15" customHeight="1" x14ac:dyDescent="0.45">
      <c r="D451" s="215"/>
    </row>
    <row r="452" spans="4:4" ht="15" customHeight="1" x14ac:dyDescent="0.45">
      <c r="D452" s="215"/>
    </row>
    <row r="453" spans="4:4" ht="15" customHeight="1" x14ac:dyDescent="0.45">
      <c r="D453" s="215"/>
    </row>
    <row r="454" spans="4:4" ht="15" customHeight="1" x14ac:dyDescent="0.45">
      <c r="D454" s="215"/>
    </row>
    <row r="455" spans="4:4" ht="15" customHeight="1" x14ac:dyDescent="0.45">
      <c r="D455" s="215"/>
    </row>
    <row r="456" spans="4:4" ht="15" customHeight="1" x14ac:dyDescent="0.45">
      <c r="D456" s="215"/>
    </row>
    <row r="457" spans="4:4" ht="15" customHeight="1" x14ac:dyDescent="0.45">
      <c r="D457" s="215"/>
    </row>
    <row r="458" spans="4:4" ht="15" customHeight="1" x14ac:dyDescent="0.45">
      <c r="D458" s="215"/>
    </row>
    <row r="459" spans="4:4" ht="15" customHeight="1" x14ac:dyDescent="0.45">
      <c r="D459" s="215"/>
    </row>
    <row r="460" spans="4:4" ht="15" customHeight="1" x14ac:dyDescent="0.45">
      <c r="D460" s="215"/>
    </row>
    <row r="461" spans="4:4" ht="15" customHeight="1" x14ac:dyDescent="0.45">
      <c r="D461" s="215"/>
    </row>
    <row r="462" spans="4:4" ht="15" customHeight="1" x14ac:dyDescent="0.45">
      <c r="D462" s="215"/>
    </row>
    <row r="463" spans="4:4" ht="15" customHeight="1" x14ac:dyDescent="0.45">
      <c r="D463" s="215"/>
    </row>
    <row r="464" spans="4:4" ht="15" customHeight="1" x14ac:dyDescent="0.45">
      <c r="D464" s="215"/>
    </row>
    <row r="465" spans="4:4" ht="15" customHeight="1" x14ac:dyDescent="0.45">
      <c r="D465" s="215"/>
    </row>
    <row r="466" spans="4:4" ht="15" customHeight="1" x14ac:dyDescent="0.45">
      <c r="D466" s="215"/>
    </row>
    <row r="467" spans="4:4" ht="15" customHeight="1" x14ac:dyDescent="0.45">
      <c r="D467" s="215"/>
    </row>
    <row r="468" spans="4:4" ht="15" customHeight="1" x14ac:dyDescent="0.45">
      <c r="D468" s="215"/>
    </row>
    <row r="469" spans="4:4" ht="15" customHeight="1" x14ac:dyDescent="0.45">
      <c r="D469" s="215"/>
    </row>
    <row r="470" spans="4:4" ht="15" customHeight="1" x14ac:dyDescent="0.45">
      <c r="D470" s="215"/>
    </row>
    <row r="471" spans="4:4" ht="15" customHeight="1" x14ac:dyDescent="0.45">
      <c r="D471" s="215"/>
    </row>
    <row r="472" spans="4:4" ht="15" customHeight="1" x14ac:dyDescent="0.45">
      <c r="D472" s="215"/>
    </row>
    <row r="473" spans="4:4" ht="15" customHeight="1" x14ac:dyDescent="0.45">
      <c r="D473" s="215"/>
    </row>
    <row r="474" spans="4:4" ht="15" customHeight="1" x14ac:dyDescent="0.45">
      <c r="D474" s="215"/>
    </row>
    <row r="475" spans="4:4" ht="15" customHeight="1" x14ac:dyDescent="0.45">
      <c r="D475" s="215"/>
    </row>
    <row r="476" spans="4:4" ht="15" customHeight="1" x14ac:dyDescent="0.45">
      <c r="D476" s="215"/>
    </row>
    <row r="477" spans="4:4" ht="15" customHeight="1" x14ac:dyDescent="0.45">
      <c r="D477" s="215"/>
    </row>
    <row r="478" spans="4:4" ht="15" customHeight="1" x14ac:dyDescent="0.45">
      <c r="D478" s="215"/>
    </row>
    <row r="479" spans="4:4" ht="15" customHeight="1" x14ac:dyDescent="0.45">
      <c r="D479" s="215"/>
    </row>
    <row r="480" spans="4:4" ht="15" customHeight="1" x14ac:dyDescent="0.45">
      <c r="D480" s="215"/>
    </row>
    <row r="481" spans="4:4" ht="15" customHeight="1" x14ac:dyDescent="0.45">
      <c r="D481" s="215"/>
    </row>
    <row r="482" spans="4:4" ht="15" customHeight="1" x14ac:dyDescent="0.45">
      <c r="D482" s="215"/>
    </row>
    <row r="483" spans="4:4" ht="15" customHeight="1" x14ac:dyDescent="0.45">
      <c r="D483" s="215"/>
    </row>
    <row r="484" spans="4:4" ht="15" customHeight="1" x14ac:dyDescent="0.45">
      <c r="D484" s="215"/>
    </row>
    <row r="485" spans="4:4" ht="15" customHeight="1" x14ac:dyDescent="0.45">
      <c r="D485" s="215"/>
    </row>
    <row r="486" spans="4:4" ht="15" customHeight="1" x14ac:dyDescent="0.45">
      <c r="D486" s="215"/>
    </row>
    <row r="487" spans="4:4" ht="15" customHeight="1" x14ac:dyDescent="0.45">
      <c r="D487" s="215"/>
    </row>
    <row r="488" spans="4:4" ht="15" customHeight="1" x14ac:dyDescent="0.45">
      <c r="D488" s="215"/>
    </row>
    <row r="489" spans="4:4" ht="15" customHeight="1" x14ac:dyDescent="0.45">
      <c r="D489" s="215"/>
    </row>
    <row r="490" spans="4:4" ht="15" customHeight="1" x14ac:dyDescent="0.45">
      <c r="D490" s="215"/>
    </row>
    <row r="491" spans="4:4" ht="15" customHeight="1" x14ac:dyDescent="0.45">
      <c r="D491" s="215"/>
    </row>
    <row r="492" spans="4:4" ht="15" customHeight="1" x14ac:dyDescent="0.45">
      <c r="D492" s="215"/>
    </row>
    <row r="493" spans="4:4" ht="15" customHeight="1" x14ac:dyDescent="0.45">
      <c r="D493" s="215"/>
    </row>
    <row r="494" spans="4:4" ht="15" customHeight="1" x14ac:dyDescent="0.45">
      <c r="D494" s="215"/>
    </row>
    <row r="495" spans="4:4" ht="15" customHeight="1" x14ac:dyDescent="0.45">
      <c r="D495" s="215"/>
    </row>
    <row r="496" spans="4:4" ht="15" customHeight="1" x14ac:dyDescent="0.45">
      <c r="D496" s="215"/>
    </row>
    <row r="497" spans="4:4" ht="15" customHeight="1" x14ac:dyDescent="0.45">
      <c r="D497" s="215"/>
    </row>
    <row r="498" spans="4:4" ht="15" customHeight="1" x14ac:dyDescent="0.45">
      <c r="D498" s="215"/>
    </row>
    <row r="499" spans="4:4" ht="15" customHeight="1" x14ac:dyDescent="0.45">
      <c r="D499" s="215"/>
    </row>
    <row r="500" spans="4:4" ht="15" customHeight="1" x14ac:dyDescent="0.45">
      <c r="D500" s="215"/>
    </row>
    <row r="501" spans="4:4" ht="15" customHeight="1" x14ac:dyDescent="0.45">
      <c r="D501" s="215"/>
    </row>
    <row r="502" spans="4:4" ht="15" customHeight="1" x14ac:dyDescent="0.45">
      <c r="D502" s="215"/>
    </row>
    <row r="503" spans="4:4" ht="15" customHeight="1" x14ac:dyDescent="0.45">
      <c r="D503" s="215"/>
    </row>
    <row r="504" spans="4:4" ht="15" customHeight="1" x14ac:dyDescent="0.45">
      <c r="D504" s="215"/>
    </row>
    <row r="505" spans="4:4" ht="15" customHeight="1" x14ac:dyDescent="0.45">
      <c r="D505" s="215"/>
    </row>
    <row r="506" spans="4:4" ht="15" customHeight="1" x14ac:dyDescent="0.45">
      <c r="D506" s="215"/>
    </row>
    <row r="507" spans="4:4" ht="15" customHeight="1" x14ac:dyDescent="0.45">
      <c r="D507" s="215"/>
    </row>
    <row r="508" spans="4:4" ht="15" customHeight="1" x14ac:dyDescent="0.45">
      <c r="D508" s="215"/>
    </row>
    <row r="509" spans="4:4" ht="15" customHeight="1" x14ac:dyDescent="0.45">
      <c r="D509" s="215"/>
    </row>
    <row r="510" spans="4:4" ht="15" customHeight="1" x14ac:dyDescent="0.45">
      <c r="D510" s="215"/>
    </row>
    <row r="511" spans="4:4" ht="15" customHeight="1" x14ac:dyDescent="0.45">
      <c r="D511" s="215"/>
    </row>
    <row r="512" spans="4:4" ht="15" customHeight="1" x14ac:dyDescent="0.45">
      <c r="D512" s="215"/>
    </row>
    <row r="513" spans="4:4" ht="15" customHeight="1" x14ac:dyDescent="0.45">
      <c r="D513" s="215"/>
    </row>
    <row r="514" spans="4:4" ht="15" customHeight="1" x14ac:dyDescent="0.45">
      <c r="D514" s="215"/>
    </row>
    <row r="515" spans="4:4" ht="15" customHeight="1" x14ac:dyDescent="0.45">
      <c r="D515" s="215"/>
    </row>
    <row r="516" spans="4:4" ht="15" customHeight="1" x14ac:dyDescent="0.45">
      <c r="D516" s="215"/>
    </row>
    <row r="517" spans="4:4" ht="15" customHeight="1" x14ac:dyDescent="0.45">
      <c r="D517" s="215"/>
    </row>
    <row r="518" spans="4:4" ht="15" customHeight="1" x14ac:dyDescent="0.45">
      <c r="D518" s="215"/>
    </row>
    <row r="519" spans="4:4" ht="15" customHeight="1" x14ac:dyDescent="0.45">
      <c r="D519" s="215"/>
    </row>
    <row r="520" spans="4:4" ht="15" customHeight="1" x14ac:dyDescent="0.45">
      <c r="D520" s="215"/>
    </row>
    <row r="521" spans="4:4" ht="15" customHeight="1" x14ac:dyDescent="0.45">
      <c r="D521" s="215"/>
    </row>
    <row r="522" spans="4:4" ht="15" customHeight="1" x14ac:dyDescent="0.45">
      <c r="D522" s="215"/>
    </row>
    <row r="523" spans="4:4" ht="15" customHeight="1" x14ac:dyDescent="0.45">
      <c r="D523" s="215"/>
    </row>
    <row r="524" spans="4:4" ht="15" customHeight="1" x14ac:dyDescent="0.45">
      <c r="D524" s="215"/>
    </row>
    <row r="525" spans="4:4" ht="15" customHeight="1" x14ac:dyDescent="0.45">
      <c r="D525" s="215"/>
    </row>
    <row r="526" spans="4:4" ht="15" customHeight="1" x14ac:dyDescent="0.45">
      <c r="D526" s="215"/>
    </row>
    <row r="527" spans="4:4" ht="15" customHeight="1" x14ac:dyDescent="0.45">
      <c r="D527" s="215"/>
    </row>
    <row r="528" spans="4:4" ht="15" customHeight="1" x14ac:dyDescent="0.45">
      <c r="D528" s="215"/>
    </row>
    <row r="529" spans="4:4" ht="15" customHeight="1" x14ac:dyDescent="0.45">
      <c r="D529" s="215"/>
    </row>
    <row r="530" spans="4:4" ht="15" customHeight="1" x14ac:dyDescent="0.45">
      <c r="D530" s="215"/>
    </row>
    <row r="531" spans="4:4" ht="15" customHeight="1" x14ac:dyDescent="0.45">
      <c r="D531" s="215"/>
    </row>
    <row r="532" spans="4:4" ht="15" customHeight="1" x14ac:dyDescent="0.45">
      <c r="D532" s="215"/>
    </row>
    <row r="533" spans="4:4" ht="15" customHeight="1" x14ac:dyDescent="0.45">
      <c r="D533" s="215"/>
    </row>
    <row r="534" spans="4:4" ht="15" customHeight="1" x14ac:dyDescent="0.45">
      <c r="D534" s="215"/>
    </row>
    <row r="535" spans="4:4" ht="15" customHeight="1" x14ac:dyDescent="0.45">
      <c r="D535" s="215"/>
    </row>
    <row r="536" spans="4:4" ht="15" customHeight="1" x14ac:dyDescent="0.45">
      <c r="D536" s="215"/>
    </row>
    <row r="537" spans="4:4" ht="15" customHeight="1" x14ac:dyDescent="0.45">
      <c r="D537" s="215"/>
    </row>
    <row r="538" spans="4:4" ht="15" customHeight="1" x14ac:dyDescent="0.45">
      <c r="D538" s="215"/>
    </row>
    <row r="539" spans="4:4" ht="15" customHeight="1" x14ac:dyDescent="0.45">
      <c r="D539" s="215"/>
    </row>
    <row r="540" spans="4:4" ht="15" customHeight="1" x14ac:dyDescent="0.45">
      <c r="D540" s="215"/>
    </row>
    <row r="541" spans="4:4" ht="15" customHeight="1" x14ac:dyDescent="0.45">
      <c r="D541" s="215"/>
    </row>
    <row r="542" spans="4:4" ht="15" customHeight="1" x14ac:dyDescent="0.45">
      <c r="D542" s="215"/>
    </row>
    <row r="543" spans="4:4" ht="15" customHeight="1" x14ac:dyDescent="0.45">
      <c r="D543" s="215"/>
    </row>
    <row r="544" spans="4:4" ht="15" customHeight="1" x14ac:dyDescent="0.45">
      <c r="D544" s="215"/>
    </row>
    <row r="545" spans="4:4" ht="15" customHeight="1" x14ac:dyDescent="0.45">
      <c r="D545" s="215"/>
    </row>
    <row r="546" spans="4:4" ht="15" customHeight="1" x14ac:dyDescent="0.45">
      <c r="D546" s="215"/>
    </row>
    <row r="547" spans="4:4" ht="15" customHeight="1" x14ac:dyDescent="0.45">
      <c r="D547" s="215"/>
    </row>
    <row r="548" spans="4:4" ht="15" customHeight="1" x14ac:dyDescent="0.45">
      <c r="D548" s="215"/>
    </row>
    <row r="549" spans="4:4" ht="15" customHeight="1" x14ac:dyDescent="0.45">
      <c r="D549" s="215"/>
    </row>
    <row r="550" spans="4:4" ht="15" customHeight="1" x14ac:dyDescent="0.45">
      <c r="D550" s="215"/>
    </row>
    <row r="551" spans="4:4" ht="15" customHeight="1" x14ac:dyDescent="0.45">
      <c r="D551" s="215"/>
    </row>
    <row r="552" spans="4:4" ht="15" customHeight="1" x14ac:dyDescent="0.45">
      <c r="D552" s="215"/>
    </row>
    <row r="553" spans="4:4" ht="15" customHeight="1" x14ac:dyDescent="0.45">
      <c r="D553" s="215"/>
    </row>
    <row r="554" spans="4:4" ht="15" customHeight="1" x14ac:dyDescent="0.45">
      <c r="D554" s="215"/>
    </row>
    <row r="555" spans="4:4" ht="15" customHeight="1" x14ac:dyDescent="0.45">
      <c r="D555" s="215"/>
    </row>
    <row r="556" spans="4:4" ht="15" customHeight="1" x14ac:dyDescent="0.45">
      <c r="D556" s="215"/>
    </row>
    <row r="557" spans="4:4" ht="15" customHeight="1" x14ac:dyDescent="0.45">
      <c r="D557" s="215"/>
    </row>
    <row r="558" spans="4:4" ht="15" customHeight="1" x14ac:dyDescent="0.45">
      <c r="D558" s="215"/>
    </row>
    <row r="559" spans="4:4" ht="15" customHeight="1" x14ac:dyDescent="0.45">
      <c r="D559" s="215"/>
    </row>
    <row r="560" spans="4:4" ht="15" customHeight="1" x14ac:dyDescent="0.45">
      <c r="D560" s="215"/>
    </row>
    <row r="561" spans="4:4" ht="15" customHeight="1" x14ac:dyDescent="0.45">
      <c r="D561" s="215"/>
    </row>
    <row r="562" spans="4:4" ht="15" customHeight="1" x14ac:dyDescent="0.45">
      <c r="D562" s="215"/>
    </row>
    <row r="563" spans="4:4" ht="15" customHeight="1" x14ac:dyDescent="0.45">
      <c r="D563" s="215"/>
    </row>
    <row r="564" spans="4:4" ht="15" customHeight="1" x14ac:dyDescent="0.45">
      <c r="D564" s="215"/>
    </row>
    <row r="565" spans="4:4" ht="15" customHeight="1" x14ac:dyDescent="0.45">
      <c r="D565" s="215"/>
    </row>
    <row r="566" spans="4:4" ht="15" customHeight="1" x14ac:dyDescent="0.45">
      <c r="D566" s="215"/>
    </row>
    <row r="567" spans="4:4" ht="15" customHeight="1" x14ac:dyDescent="0.45">
      <c r="D567" s="215"/>
    </row>
    <row r="568" spans="4:4" ht="15" customHeight="1" x14ac:dyDescent="0.45">
      <c r="D568" s="215"/>
    </row>
    <row r="569" spans="4:4" ht="15" customHeight="1" x14ac:dyDescent="0.45">
      <c r="D569" s="215"/>
    </row>
    <row r="570" spans="4:4" ht="15" customHeight="1" x14ac:dyDescent="0.45">
      <c r="D570" s="215"/>
    </row>
    <row r="571" spans="4:4" ht="15" customHeight="1" x14ac:dyDescent="0.45">
      <c r="D571" s="215"/>
    </row>
    <row r="572" spans="4:4" ht="15" customHeight="1" x14ac:dyDescent="0.45">
      <c r="D572" s="215"/>
    </row>
    <row r="573" spans="4:4" ht="15" customHeight="1" x14ac:dyDescent="0.45">
      <c r="D573" s="215"/>
    </row>
    <row r="574" spans="4:4" ht="15" customHeight="1" x14ac:dyDescent="0.45">
      <c r="D574" s="215"/>
    </row>
    <row r="575" spans="4:4" ht="15" customHeight="1" x14ac:dyDescent="0.45">
      <c r="D575" s="215"/>
    </row>
    <row r="576" spans="4:4" ht="15" customHeight="1" x14ac:dyDescent="0.45">
      <c r="D576" s="215"/>
    </row>
    <row r="577" spans="4:4" ht="15" customHeight="1" x14ac:dyDescent="0.45">
      <c r="D577" s="215"/>
    </row>
    <row r="578" spans="4:4" ht="15" customHeight="1" x14ac:dyDescent="0.45">
      <c r="D578" s="215"/>
    </row>
    <row r="579" spans="4:4" ht="15" customHeight="1" x14ac:dyDescent="0.45">
      <c r="D579" s="215"/>
    </row>
    <row r="580" spans="4:4" ht="15" customHeight="1" x14ac:dyDescent="0.45">
      <c r="D580" s="215"/>
    </row>
    <row r="581" spans="4:4" ht="15" customHeight="1" x14ac:dyDescent="0.45">
      <c r="D581" s="215"/>
    </row>
    <row r="582" spans="4:4" ht="15" customHeight="1" x14ac:dyDescent="0.45">
      <c r="D582" s="215"/>
    </row>
    <row r="583" spans="4:4" ht="15" customHeight="1" x14ac:dyDescent="0.45">
      <c r="D583" s="215"/>
    </row>
    <row r="584" spans="4:4" ht="15" customHeight="1" x14ac:dyDescent="0.45">
      <c r="D584" s="215"/>
    </row>
    <row r="585" spans="4:4" ht="15" customHeight="1" x14ac:dyDescent="0.45">
      <c r="D585" s="215"/>
    </row>
    <row r="586" spans="4:4" ht="15" customHeight="1" x14ac:dyDescent="0.45">
      <c r="D586" s="215"/>
    </row>
    <row r="587" spans="4:4" ht="15" customHeight="1" x14ac:dyDescent="0.45">
      <c r="D587" s="215"/>
    </row>
    <row r="588" spans="4:4" ht="15" customHeight="1" x14ac:dyDescent="0.45">
      <c r="D588" s="215"/>
    </row>
    <row r="589" spans="4:4" ht="15" customHeight="1" x14ac:dyDescent="0.45">
      <c r="D589" s="215"/>
    </row>
    <row r="590" spans="4:4" ht="15" customHeight="1" x14ac:dyDescent="0.45">
      <c r="D590" s="215"/>
    </row>
    <row r="591" spans="4:4" ht="15" customHeight="1" x14ac:dyDescent="0.45">
      <c r="D591" s="215"/>
    </row>
    <row r="592" spans="4:4" ht="15" customHeight="1" x14ac:dyDescent="0.45">
      <c r="D592" s="215"/>
    </row>
    <row r="593" spans="4:4" ht="15" customHeight="1" x14ac:dyDescent="0.45">
      <c r="D593" s="215"/>
    </row>
    <row r="594" spans="4:4" ht="15" customHeight="1" x14ac:dyDescent="0.45">
      <c r="D594" s="215"/>
    </row>
    <row r="595" spans="4:4" ht="15" customHeight="1" x14ac:dyDescent="0.45">
      <c r="D595" s="215"/>
    </row>
    <row r="596" spans="4:4" ht="15" customHeight="1" x14ac:dyDescent="0.45">
      <c r="D596" s="215"/>
    </row>
    <row r="597" spans="4:4" ht="15" customHeight="1" x14ac:dyDescent="0.45">
      <c r="D597" s="215"/>
    </row>
    <row r="598" spans="4:4" ht="15" customHeight="1" x14ac:dyDescent="0.45">
      <c r="D598" s="215"/>
    </row>
    <row r="599" spans="4:4" ht="15" customHeight="1" x14ac:dyDescent="0.45">
      <c r="D599" s="215"/>
    </row>
    <row r="600" spans="4:4" ht="15" customHeight="1" x14ac:dyDescent="0.45">
      <c r="D600" s="215"/>
    </row>
    <row r="601" spans="4:4" ht="15" customHeight="1" x14ac:dyDescent="0.45">
      <c r="D601" s="215"/>
    </row>
    <row r="602" spans="4:4" ht="15" customHeight="1" x14ac:dyDescent="0.45">
      <c r="D602" s="215"/>
    </row>
    <row r="603" spans="4:4" ht="15" customHeight="1" x14ac:dyDescent="0.45">
      <c r="D603" s="215"/>
    </row>
    <row r="604" spans="4:4" ht="15" customHeight="1" x14ac:dyDescent="0.45">
      <c r="D604" s="215"/>
    </row>
    <row r="605" spans="4:4" ht="15" customHeight="1" x14ac:dyDescent="0.45">
      <c r="D605" s="215"/>
    </row>
    <row r="606" spans="4:4" ht="15" customHeight="1" x14ac:dyDescent="0.45">
      <c r="D606" s="215"/>
    </row>
    <row r="607" spans="4:4" ht="15" customHeight="1" x14ac:dyDescent="0.45">
      <c r="D607" s="215"/>
    </row>
    <row r="608" spans="4:4" ht="15" customHeight="1" x14ac:dyDescent="0.45">
      <c r="D608" s="215"/>
    </row>
    <row r="609" spans="4:4" ht="15" customHeight="1" x14ac:dyDescent="0.45">
      <c r="D609" s="215"/>
    </row>
    <row r="610" spans="4:4" ht="15" customHeight="1" x14ac:dyDescent="0.45">
      <c r="D610" s="215"/>
    </row>
    <row r="611" spans="4:4" ht="15" customHeight="1" x14ac:dyDescent="0.45">
      <c r="D611" s="215"/>
    </row>
    <row r="612" spans="4:4" ht="15" customHeight="1" x14ac:dyDescent="0.45">
      <c r="D612" s="215"/>
    </row>
    <row r="613" spans="4:4" ht="15" customHeight="1" x14ac:dyDescent="0.45">
      <c r="D613" s="215"/>
    </row>
    <row r="614" spans="4:4" ht="15" customHeight="1" x14ac:dyDescent="0.45">
      <c r="D614" s="215"/>
    </row>
    <row r="615" spans="4:4" ht="15" customHeight="1" x14ac:dyDescent="0.45">
      <c r="D615" s="215"/>
    </row>
    <row r="616" spans="4:4" ht="15" customHeight="1" x14ac:dyDescent="0.45">
      <c r="D616" s="215"/>
    </row>
    <row r="617" spans="4:4" ht="15" customHeight="1" x14ac:dyDescent="0.45">
      <c r="D617" s="215"/>
    </row>
    <row r="618" spans="4:4" ht="15" customHeight="1" x14ac:dyDescent="0.45">
      <c r="D618" s="215"/>
    </row>
    <row r="619" spans="4:4" ht="15" customHeight="1" x14ac:dyDescent="0.45">
      <c r="D619" s="215"/>
    </row>
    <row r="620" spans="4:4" ht="15" customHeight="1" x14ac:dyDescent="0.45">
      <c r="D620" s="215"/>
    </row>
    <row r="621" spans="4:4" ht="15" customHeight="1" x14ac:dyDescent="0.45">
      <c r="D621" s="215"/>
    </row>
    <row r="622" spans="4:4" ht="15" customHeight="1" x14ac:dyDescent="0.45">
      <c r="D622" s="215"/>
    </row>
    <row r="623" spans="4:4" ht="15" customHeight="1" x14ac:dyDescent="0.45">
      <c r="D623" s="215"/>
    </row>
    <row r="624" spans="4:4" ht="15" customHeight="1" x14ac:dyDescent="0.45">
      <c r="D624" s="215"/>
    </row>
    <row r="625" spans="4:4" ht="15" customHeight="1" x14ac:dyDescent="0.45">
      <c r="D625" s="215"/>
    </row>
    <row r="626" spans="4:4" ht="15" customHeight="1" x14ac:dyDescent="0.45">
      <c r="D626" s="215"/>
    </row>
    <row r="627" spans="4:4" ht="15" customHeight="1" x14ac:dyDescent="0.45">
      <c r="D627" s="215"/>
    </row>
    <row r="628" spans="4:4" ht="15" customHeight="1" x14ac:dyDescent="0.45">
      <c r="D628" s="215"/>
    </row>
    <row r="629" spans="4:4" ht="15" customHeight="1" x14ac:dyDescent="0.45">
      <c r="D629" s="215"/>
    </row>
    <row r="630" spans="4:4" ht="15" customHeight="1" x14ac:dyDescent="0.45">
      <c r="D630" s="215"/>
    </row>
    <row r="631" spans="4:4" ht="15" customHeight="1" x14ac:dyDescent="0.45">
      <c r="D631" s="215"/>
    </row>
    <row r="632" spans="4:4" ht="15" customHeight="1" x14ac:dyDescent="0.45">
      <c r="D632" s="215"/>
    </row>
    <row r="633" spans="4:4" ht="15" customHeight="1" x14ac:dyDescent="0.45">
      <c r="D633" s="215"/>
    </row>
    <row r="634" spans="4:4" ht="15" customHeight="1" x14ac:dyDescent="0.45">
      <c r="D634" s="215"/>
    </row>
    <row r="635" spans="4:4" ht="15" customHeight="1" x14ac:dyDescent="0.45">
      <c r="D635" s="215"/>
    </row>
    <row r="636" spans="4:4" ht="15" customHeight="1" x14ac:dyDescent="0.45">
      <c r="D636" s="215"/>
    </row>
    <row r="637" spans="4:4" ht="15" customHeight="1" x14ac:dyDescent="0.45">
      <c r="D637" s="215"/>
    </row>
    <row r="638" spans="4:4" ht="15" customHeight="1" x14ac:dyDescent="0.45">
      <c r="D638" s="215"/>
    </row>
    <row r="639" spans="4:4" ht="15" customHeight="1" x14ac:dyDescent="0.45">
      <c r="D639" s="215"/>
    </row>
    <row r="640" spans="4:4" ht="15" customHeight="1" x14ac:dyDescent="0.45">
      <c r="D640" s="215"/>
    </row>
    <row r="641" spans="4:4" ht="15" customHeight="1" x14ac:dyDescent="0.45">
      <c r="D641" s="215"/>
    </row>
    <row r="642" spans="4:4" ht="15" customHeight="1" x14ac:dyDescent="0.45">
      <c r="D642" s="215"/>
    </row>
    <row r="643" spans="4:4" ht="15" customHeight="1" x14ac:dyDescent="0.45">
      <c r="D643" s="215"/>
    </row>
    <row r="644" spans="4:4" ht="15" customHeight="1" x14ac:dyDescent="0.45">
      <c r="D644" s="215"/>
    </row>
    <row r="645" spans="4:4" ht="15" customHeight="1" x14ac:dyDescent="0.45">
      <c r="D645" s="215"/>
    </row>
    <row r="646" spans="4:4" ht="15" customHeight="1" x14ac:dyDescent="0.45">
      <c r="D646" s="215"/>
    </row>
    <row r="647" spans="4:4" ht="15" customHeight="1" x14ac:dyDescent="0.45">
      <c r="D647" s="215"/>
    </row>
    <row r="648" spans="4:4" ht="15" customHeight="1" x14ac:dyDescent="0.45">
      <c r="D648" s="215"/>
    </row>
    <row r="649" spans="4:4" ht="15" customHeight="1" x14ac:dyDescent="0.45">
      <c r="D649" s="215"/>
    </row>
    <row r="650" spans="4:4" ht="15" customHeight="1" x14ac:dyDescent="0.45">
      <c r="D650" s="215"/>
    </row>
    <row r="651" spans="4:4" ht="15" customHeight="1" x14ac:dyDescent="0.45">
      <c r="D651" s="215"/>
    </row>
    <row r="652" spans="4:4" ht="15" customHeight="1" x14ac:dyDescent="0.45">
      <c r="D652" s="215"/>
    </row>
    <row r="653" spans="4:4" ht="15" customHeight="1" x14ac:dyDescent="0.45">
      <c r="D653" s="215"/>
    </row>
    <row r="654" spans="4:4" ht="15" customHeight="1" x14ac:dyDescent="0.45">
      <c r="D654" s="215"/>
    </row>
    <row r="655" spans="4:4" ht="15" customHeight="1" x14ac:dyDescent="0.45">
      <c r="D655" s="215"/>
    </row>
    <row r="656" spans="4:4" ht="15" customHeight="1" x14ac:dyDescent="0.45">
      <c r="D656" s="215"/>
    </row>
    <row r="657" spans="4:4" ht="15" customHeight="1" x14ac:dyDescent="0.45">
      <c r="D657" s="215"/>
    </row>
    <row r="658" spans="4:4" ht="15" customHeight="1" x14ac:dyDescent="0.45">
      <c r="D658" s="215"/>
    </row>
    <row r="659" spans="4:4" ht="15" customHeight="1" x14ac:dyDescent="0.45">
      <c r="D659" s="215"/>
    </row>
    <row r="660" spans="4:4" ht="15" customHeight="1" x14ac:dyDescent="0.45">
      <c r="D660" s="215"/>
    </row>
    <row r="661" spans="4:4" ht="15" customHeight="1" x14ac:dyDescent="0.45">
      <c r="D661" s="215"/>
    </row>
    <row r="662" spans="4:4" ht="15" customHeight="1" x14ac:dyDescent="0.45">
      <c r="D662" s="215"/>
    </row>
    <row r="663" spans="4:4" ht="15" customHeight="1" x14ac:dyDescent="0.45">
      <c r="D663" s="215"/>
    </row>
    <row r="664" spans="4:4" ht="15" customHeight="1" x14ac:dyDescent="0.45">
      <c r="D664" s="215"/>
    </row>
    <row r="665" spans="4:4" ht="15" customHeight="1" x14ac:dyDescent="0.45">
      <c r="D665" s="215"/>
    </row>
    <row r="666" spans="4:4" ht="15" customHeight="1" x14ac:dyDescent="0.45">
      <c r="D666" s="215"/>
    </row>
    <row r="667" spans="4:4" ht="15" customHeight="1" x14ac:dyDescent="0.45">
      <c r="D667" s="215"/>
    </row>
    <row r="668" spans="4:4" ht="15" customHeight="1" x14ac:dyDescent="0.45">
      <c r="D668" s="215"/>
    </row>
    <row r="669" spans="4:4" ht="15" customHeight="1" x14ac:dyDescent="0.45">
      <c r="D669" s="215"/>
    </row>
    <row r="670" spans="4:4" ht="15" customHeight="1" x14ac:dyDescent="0.45">
      <c r="D670" s="215"/>
    </row>
    <row r="671" spans="4:4" ht="15" customHeight="1" x14ac:dyDescent="0.45">
      <c r="D671" s="215"/>
    </row>
    <row r="672" spans="4:4" ht="15" customHeight="1" x14ac:dyDescent="0.45">
      <c r="D672" s="215"/>
    </row>
    <row r="673" spans="4:4" ht="15" customHeight="1" x14ac:dyDescent="0.45">
      <c r="D673" s="215"/>
    </row>
    <row r="674" spans="4:4" ht="15" customHeight="1" x14ac:dyDescent="0.45">
      <c r="D674" s="215"/>
    </row>
    <row r="675" spans="4:4" ht="15" customHeight="1" x14ac:dyDescent="0.45">
      <c r="D675" s="215"/>
    </row>
    <row r="676" spans="4:4" ht="15" customHeight="1" x14ac:dyDescent="0.45">
      <c r="D676" s="215"/>
    </row>
    <row r="677" spans="4:4" ht="15" customHeight="1" x14ac:dyDescent="0.45">
      <c r="D677" s="215"/>
    </row>
    <row r="678" spans="4:4" ht="15" customHeight="1" x14ac:dyDescent="0.45">
      <c r="D678" s="215"/>
    </row>
    <row r="679" spans="4:4" ht="15" customHeight="1" x14ac:dyDescent="0.45">
      <c r="D679" s="215"/>
    </row>
    <row r="680" spans="4:4" ht="15" customHeight="1" x14ac:dyDescent="0.45">
      <c r="D680" s="215"/>
    </row>
    <row r="681" spans="4:4" ht="15" customHeight="1" x14ac:dyDescent="0.45">
      <c r="D681" s="215"/>
    </row>
    <row r="682" spans="4:4" ht="15" customHeight="1" x14ac:dyDescent="0.45">
      <c r="D682" s="215"/>
    </row>
    <row r="683" spans="4:4" ht="15" customHeight="1" x14ac:dyDescent="0.45">
      <c r="D683" s="215"/>
    </row>
    <row r="684" spans="4:4" ht="15" customHeight="1" x14ac:dyDescent="0.45">
      <c r="D684" s="215"/>
    </row>
    <row r="685" spans="4:4" ht="15" customHeight="1" x14ac:dyDescent="0.45">
      <c r="D685" s="215"/>
    </row>
    <row r="686" spans="4:4" ht="15" customHeight="1" x14ac:dyDescent="0.45">
      <c r="D686" s="215"/>
    </row>
    <row r="687" spans="4:4" ht="15" customHeight="1" x14ac:dyDescent="0.45">
      <c r="D687" s="215"/>
    </row>
    <row r="688" spans="4:4" ht="15" customHeight="1" x14ac:dyDescent="0.45">
      <c r="D688" s="215"/>
    </row>
    <row r="689" spans="4:4" ht="15" customHeight="1" x14ac:dyDescent="0.45">
      <c r="D689" s="215"/>
    </row>
    <row r="690" spans="4:4" ht="15" customHeight="1" x14ac:dyDescent="0.45">
      <c r="D690" s="215"/>
    </row>
    <row r="691" spans="4:4" ht="15" customHeight="1" x14ac:dyDescent="0.45">
      <c r="D691" s="215"/>
    </row>
    <row r="692" spans="4:4" ht="15" customHeight="1" x14ac:dyDescent="0.45">
      <c r="D692" s="215"/>
    </row>
    <row r="693" spans="4:4" ht="15" customHeight="1" x14ac:dyDescent="0.45">
      <c r="D693" s="215"/>
    </row>
    <row r="694" spans="4:4" ht="15" customHeight="1" x14ac:dyDescent="0.45">
      <c r="D694" s="215"/>
    </row>
    <row r="695" spans="4:4" ht="15" customHeight="1" x14ac:dyDescent="0.45">
      <c r="D695" s="215"/>
    </row>
    <row r="696" spans="4:4" ht="15" customHeight="1" x14ac:dyDescent="0.45">
      <c r="D696" s="215"/>
    </row>
    <row r="697" spans="4:4" ht="15" customHeight="1" x14ac:dyDescent="0.45">
      <c r="D697" s="215"/>
    </row>
    <row r="698" spans="4:4" ht="15" customHeight="1" x14ac:dyDescent="0.45">
      <c r="D698" s="215"/>
    </row>
    <row r="699" spans="4:4" ht="15" customHeight="1" x14ac:dyDescent="0.45">
      <c r="D699" s="215"/>
    </row>
    <row r="700" spans="4:4" ht="15" customHeight="1" x14ac:dyDescent="0.45">
      <c r="D700" s="215"/>
    </row>
    <row r="701" spans="4:4" ht="15" customHeight="1" x14ac:dyDescent="0.45">
      <c r="D701" s="215"/>
    </row>
    <row r="702" spans="4:4" ht="15" customHeight="1" x14ac:dyDescent="0.45">
      <c r="D702" s="215"/>
    </row>
    <row r="703" spans="4:4" ht="15" customHeight="1" x14ac:dyDescent="0.45">
      <c r="D703" s="215"/>
    </row>
    <row r="704" spans="4:4" ht="15" customHeight="1" x14ac:dyDescent="0.45">
      <c r="D704" s="215"/>
    </row>
    <row r="705" spans="4:4" ht="15" customHeight="1" x14ac:dyDescent="0.45">
      <c r="D705" s="215"/>
    </row>
    <row r="706" spans="4:4" ht="15" customHeight="1" x14ac:dyDescent="0.45">
      <c r="D706" s="215"/>
    </row>
    <row r="707" spans="4:4" ht="15" customHeight="1" x14ac:dyDescent="0.45">
      <c r="D707" s="215"/>
    </row>
    <row r="708" spans="4:4" ht="15" customHeight="1" x14ac:dyDescent="0.45">
      <c r="D708" s="215"/>
    </row>
    <row r="709" spans="4:4" ht="15" customHeight="1" x14ac:dyDescent="0.45">
      <c r="D709" s="215"/>
    </row>
    <row r="710" spans="4:4" ht="15" customHeight="1" x14ac:dyDescent="0.45">
      <c r="D710" s="215"/>
    </row>
    <row r="711" spans="4:4" ht="15" customHeight="1" x14ac:dyDescent="0.45">
      <c r="D711" s="215"/>
    </row>
    <row r="712" spans="4:4" ht="15" customHeight="1" x14ac:dyDescent="0.45">
      <c r="D712" s="215"/>
    </row>
    <row r="713" spans="4:4" ht="15" customHeight="1" x14ac:dyDescent="0.45">
      <c r="D713" s="215"/>
    </row>
    <row r="714" spans="4:4" ht="15" customHeight="1" x14ac:dyDescent="0.45">
      <c r="D714" s="215"/>
    </row>
    <row r="715" spans="4:4" ht="15" customHeight="1" x14ac:dyDescent="0.45">
      <c r="D715" s="215"/>
    </row>
    <row r="716" spans="4:4" ht="15" customHeight="1" x14ac:dyDescent="0.45">
      <c r="D716" s="215"/>
    </row>
    <row r="717" spans="4:4" ht="15" customHeight="1" x14ac:dyDescent="0.45">
      <c r="D717" s="215"/>
    </row>
    <row r="718" spans="4:4" ht="15" customHeight="1" x14ac:dyDescent="0.45">
      <c r="D718" s="215"/>
    </row>
    <row r="719" spans="4:4" ht="15" customHeight="1" x14ac:dyDescent="0.45">
      <c r="D719" s="215"/>
    </row>
    <row r="720" spans="4:4" ht="15" customHeight="1" x14ac:dyDescent="0.45">
      <c r="D720" s="215"/>
    </row>
    <row r="721" spans="4:4" ht="15" customHeight="1" x14ac:dyDescent="0.45">
      <c r="D721" s="215"/>
    </row>
    <row r="722" spans="4:4" ht="15" customHeight="1" x14ac:dyDescent="0.45">
      <c r="D722" s="215"/>
    </row>
    <row r="723" spans="4:4" ht="15" customHeight="1" x14ac:dyDescent="0.45">
      <c r="D723" s="215"/>
    </row>
    <row r="724" spans="4:4" ht="15" customHeight="1" x14ac:dyDescent="0.45">
      <c r="D724" s="215"/>
    </row>
    <row r="725" spans="4:4" ht="15" customHeight="1" x14ac:dyDescent="0.45">
      <c r="D725" s="215"/>
    </row>
    <row r="726" spans="4:4" ht="15" customHeight="1" x14ac:dyDescent="0.45">
      <c r="D726" s="215"/>
    </row>
    <row r="727" spans="4:4" ht="15" customHeight="1" x14ac:dyDescent="0.45">
      <c r="D727" s="215"/>
    </row>
    <row r="728" spans="4:4" ht="15" customHeight="1" x14ac:dyDescent="0.45">
      <c r="D728" s="215"/>
    </row>
    <row r="729" spans="4:4" ht="15" customHeight="1" x14ac:dyDescent="0.45">
      <c r="D729" s="215"/>
    </row>
    <row r="730" spans="4:4" ht="15" customHeight="1" x14ac:dyDescent="0.45">
      <c r="D730" s="215"/>
    </row>
    <row r="731" spans="4:4" ht="15" customHeight="1" x14ac:dyDescent="0.45">
      <c r="D731" s="215"/>
    </row>
    <row r="732" spans="4:4" ht="15" customHeight="1" x14ac:dyDescent="0.45">
      <c r="D732" s="215"/>
    </row>
    <row r="733" spans="4:4" ht="15" customHeight="1" x14ac:dyDescent="0.45">
      <c r="D733" s="215"/>
    </row>
    <row r="734" spans="4:4" ht="15" customHeight="1" x14ac:dyDescent="0.45">
      <c r="D734" s="215"/>
    </row>
    <row r="735" spans="4:4" ht="15" customHeight="1" x14ac:dyDescent="0.45">
      <c r="D735" s="215"/>
    </row>
    <row r="736" spans="4:4" ht="15" customHeight="1" x14ac:dyDescent="0.45">
      <c r="D736" s="215"/>
    </row>
    <row r="737" spans="4:4" ht="15" customHeight="1" x14ac:dyDescent="0.45">
      <c r="D737" s="215"/>
    </row>
    <row r="738" spans="4:4" ht="15" customHeight="1" x14ac:dyDescent="0.45">
      <c r="D738" s="215"/>
    </row>
    <row r="739" spans="4:4" ht="15" customHeight="1" x14ac:dyDescent="0.45">
      <c r="D739" s="215"/>
    </row>
    <row r="740" spans="4:4" ht="15" customHeight="1" x14ac:dyDescent="0.45">
      <c r="D740" s="215"/>
    </row>
    <row r="741" spans="4:4" ht="15" customHeight="1" x14ac:dyDescent="0.45">
      <c r="D741" s="215"/>
    </row>
    <row r="742" spans="4:4" ht="15" customHeight="1" x14ac:dyDescent="0.45">
      <c r="D742" s="215"/>
    </row>
    <row r="743" spans="4:4" ht="15" customHeight="1" x14ac:dyDescent="0.45">
      <c r="D743" s="215"/>
    </row>
    <row r="744" spans="4:4" ht="15" customHeight="1" x14ac:dyDescent="0.45">
      <c r="D744" s="215"/>
    </row>
    <row r="745" spans="4:4" ht="15" customHeight="1" x14ac:dyDescent="0.45">
      <c r="D745" s="215"/>
    </row>
    <row r="746" spans="4:4" ht="15" customHeight="1" x14ac:dyDescent="0.45">
      <c r="D746" s="215"/>
    </row>
    <row r="747" spans="4:4" ht="15" customHeight="1" x14ac:dyDescent="0.45">
      <c r="D747" s="215"/>
    </row>
    <row r="748" spans="4:4" ht="15" customHeight="1" x14ac:dyDescent="0.45">
      <c r="D748" s="215"/>
    </row>
    <row r="749" spans="4:4" ht="15" customHeight="1" x14ac:dyDescent="0.45">
      <c r="D749" s="215"/>
    </row>
    <row r="750" spans="4:4" ht="15" customHeight="1" x14ac:dyDescent="0.45">
      <c r="D750" s="215"/>
    </row>
    <row r="751" spans="4:4" ht="15" customHeight="1" x14ac:dyDescent="0.45">
      <c r="D751" s="215"/>
    </row>
    <row r="752" spans="4:4" ht="15" customHeight="1" x14ac:dyDescent="0.45">
      <c r="D752" s="215"/>
    </row>
    <row r="753" spans="4:4" ht="15" customHeight="1" x14ac:dyDescent="0.45">
      <c r="D753" s="215"/>
    </row>
    <row r="754" spans="4:4" ht="15" customHeight="1" x14ac:dyDescent="0.45">
      <c r="D754" s="215"/>
    </row>
    <row r="755" spans="4:4" ht="15" customHeight="1" x14ac:dyDescent="0.45">
      <c r="D755" s="215"/>
    </row>
    <row r="756" spans="4:4" ht="15" customHeight="1" x14ac:dyDescent="0.45">
      <c r="D756" s="215"/>
    </row>
    <row r="757" spans="4:4" ht="15" customHeight="1" x14ac:dyDescent="0.45">
      <c r="D757" s="215"/>
    </row>
    <row r="758" spans="4:4" ht="15" customHeight="1" x14ac:dyDescent="0.45">
      <c r="D758" s="215"/>
    </row>
    <row r="759" spans="4:4" ht="15" customHeight="1" x14ac:dyDescent="0.45">
      <c r="D759" s="215"/>
    </row>
    <row r="760" spans="4:4" ht="15" customHeight="1" x14ac:dyDescent="0.45">
      <c r="D760" s="215"/>
    </row>
    <row r="761" spans="4:4" ht="15" customHeight="1" x14ac:dyDescent="0.45">
      <c r="D761" s="215"/>
    </row>
    <row r="762" spans="4:4" ht="15" customHeight="1" x14ac:dyDescent="0.45">
      <c r="D762" s="215"/>
    </row>
    <row r="763" spans="4:4" ht="15" customHeight="1" x14ac:dyDescent="0.45">
      <c r="D763" s="215"/>
    </row>
    <row r="764" spans="4:4" ht="15" customHeight="1" x14ac:dyDescent="0.45">
      <c r="D764" s="215"/>
    </row>
    <row r="765" spans="4:4" ht="15" customHeight="1" x14ac:dyDescent="0.45">
      <c r="D765" s="215"/>
    </row>
    <row r="766" spans="4:4" ht="15" customHeight="1" x14ac:dyDescent="0.45">
      <c r="D766" s="215"/>
    </row>
    <row r="767" spans="4:4" ht="15" customHeight="1" x14ac:dyDescent="0.45">
      <c r="D767" s="215"/>
    </row>
    <row r="768" spans="4:4" ht="15" customHeight="1" x14ac:dyDescent="0.45">
      <c r="D768" s="215"/>
    </row>
    <row r="769" spans="4:4" ht="15" customHeight="1" x14ac:dyDescent="0.45">
      <c r="D769" s="215"/>
    </row>
    <row r="770" spans="4:4" ht="15" customHeight="1" x14ac:dyDescent="0.45">
      <c r="D770" s="215"/>
    </row>
    <row r="771" spans="4:4" ht="15" customHeight="1" x14ac:dyDescent="0.45">
      <c r="D771" s="215"/>
    </row>
    <row r="772" spans="4:4" ht="15" customHeight="1" x14ac:dyDescent="0.45">
      <c r="D772" s="215"/>
    </row>
    <row r="773" spans="4:4" ht="15" customHeight="1" x14ac:dyDescent="0.45">
      <c r="D773" s="215"/>
    </row>
    <row r="774" spans="4:4" ht="15" customHeight="1" x14ac:dyDescent="0.45">
      <c r="D774" s="215"/>
    </row>
    <row r="775" spans="4:4" ht="15" customHeight="1" x14ac:dyDescent="0.45">
      <c r="D775" s="215"/>
    </row>
    <row r="776" spans="4:4" ht="15" customHeight="1" x14ac:dyDescent="0.45">
      <c r="D776" s="215"/>
    </row>
    <row r="777" spans="4:4" ht="15" customHeight="1" x14ac:dyDescent="0.45">
      <c r="D777" s="215"/>
    </row>
    <row r="778" spans="4:4" ht="15" customHeight="1" x14ac:dyDescent="0.45">
      <c r="D778" s="215"/>
    </row>
    <row r="779" spans="4:4" ht="15" customHeight="1" x14ac:dyDescent="0.45">
      <c r="D779" s="215"/>
    </row>
    <row r="780" spans="4:4" ht="15" customHeight="1" x14ac:dyDescent="0.45">
      <c r="D780" s="215"/>
    </row>
    <row r="781" spans="4:4" ht="15" customHeight="1" x14ac:dyDescent="0.45">
      <c r="D781" s="215"/>
    </row>
    <row r="782" spans="4:4" ht="15" customHeight="1" x14ac:dyDescent="0.45">
      <c r="D782" s="215"/>
    </row>
    <row r="783" spans="4:4" ht="15" customHeight="1" x14ac:dyDescent="0.45">
      <c r="D783" s="215"/>
    </row>
    <row r="784" spans="4:4" ht="15" customHeight="1" x14ac:dyDescent="0.45">
      <c r="D784" s="215"/>
    </row>
    <row r="785" spans="4:4" ht="15" customHeight="1" x14ac:dyDescent="0.45">
      <c r="D785" s="215"/>
    </row>
    <row r="786" spans="4:4" ht="15" customHeight="1" x14ac:dyDescent="0.45">
      <c r="D786" s="215"/>
    </row>
    <row r="787" spans="4:4" ht="15" customHeight="1" x14ac:dyDescent="0.45">
      <c r="D787" s="215"/>
    </row>
    <row r="788" spans="4:4" ht="15" customHeight="1" x14ac:dyDescent="0.45">
      <c r="D788" s="215"/>
    </row>
    <row r="789" spans="4:4" ht="15" customHeight="1" x14ac:dyDescent="0.45">
      <c r="D789" s="215"/>
    </row>
    <row r="790" spans="4:4" ht="15" customHeight="1" x14ac:dyDescent="0.45">
      <c r="D790" s="215"/>
    </row>
    <row r="791" spans="4:4" ht="15" customHeight="1" x14ac:dyDescent="0.45">
      <c r="D791" s="215"/>
    </row>
    <row r="792" spans="4:4" ht="15" customHeight="1" x14ac:dyDescent="0.45">
      <c r="D792" s="215"/>
    </row>
    <row r="793" spans="4:4" ht="15" customHeight="1" x14ac:dyDescent="0.45">
      <c r="D793" s="215"/>
    </row>
    <row r="794" spans="4:4" ht="15" customHeight="1" x14ac:dyDescent="0.45">
      <c r="D794" s="215"/>
    </row>
    <row r="795" spans="4:4" ht="15" customHeight="1" x14ac:dyDescent="0.45">
      <c r="D795" s="215"/>
    </row>
    <row r="796" spans="4:4" ht="15" customHeight="1" x14ac:dyDescent="0.45">
      <c r="D796" s="215"/>
    </row>
    <row r="797" spans="4:4" ht="15" customHeight="1" x14ac:dyDescent="0.45">
      <c r="D797" s="215"/>
    </row>
    <row r="798" spans="4:4" ht="15" customHeight="1" x14ac:dyDescent="0.45">
      <c r="D798" s="215"/>
    </row>
    <row r="799" spans="4:4" ht="15" customHeight="1" x14ac:dyDescent="0.45">
      <c r="D799" s="215"/>
    </row>
    <row r="800" spans="4:4" ht="15" customHeight="1" x14ac:dyDescent="0.45">
      <c r="D800" s="215"/>
    </row>
    <row r="801" spans="4:4" ht="15" customHeight="1" x14ac:dyDescent="0.45">
      <c r="D801" s="215"/>
    </row>
    <row r="802" spans="4:4" ht="15" customHeight="1" x14ac:dyDescent="0.45">
      <c r="D802" s="215"/>
    </row>
    <row r="803" spans="4:4" ht="15" customHeight="1" x14ac:dyDescent="0.45">
      <c r="D803" s="215"/>
    </row>
    <row r="804" spans="4:4" ht="15" customHeight="1" x14ac:dyDescent="0.45">
      <c r="D804" s="215"/>
    </row>
    <row r="805" spans="4:4" ht="15" customHeight="1" x14ac:dyDescent="0.45">
      <c r="D805" s="215"/>
    </row>
    <row r="806" spans="4:4" ht="15" customHeight="1" x14ac:dyDescent="0.45">
      <c r="D806" s="215"/>
    </row>
    <row r="807" spans="4:4" ht="15" customHeight="1" x14ac:dyDescent="0.45">
      <c r="D807" s="215"/>
    </row>
    <row r="808" spans="4:4" ht="15" customHeight="1" x14ac:dyDescent="0.45">
      <c r="D808" s="215"/>
    </row>
    <row r="809" spans="4:4" ht="15" customHeight="1" x14ac:dyDescent="0.45">
      <c r="D809" s="215"/>
    </row>
    <row r="810" spans="4:4" ht="15" customHeight="1" x14ac:dyDescent="0.45">
      <c r="D810" s="215"/>
    </row>
    <row r="811" spans="4:4" ht="15" customHeight="1" x14ac:dyDescent="0.45">
      <c r="D811" s="215"/>
    </row>
    <row r="812" spans="4:4" ht="15" customHeight="1" x14ac:dyDescent="0.45">
      <c r="D812" s="215"/>
    </row>
    <row r="813" spans="4:4" ht="15" customHeight="1" x14ac:dyDescent="0.45">
      <c r="D813" s="215"/>
    </row>
    <row r="814" spans="4:4" ht="15" customHeight="1" x14ac:dyDescent="0.45">
      <c r="D814" s="215"/>
    </row>
    <row r="815" spans="4:4" ht="15" customHeight="1" x14ac:dyDescent="0.45">
      <c r="D815" s="215"/>
    </row>
    <row r="816" spans="4:4" ht="15" customHeight="1" x14ac:dyDescent="0.45">
      <c r="D816" s="215"/>
    </row>
    <row r="817" spans="4:4" ht="15" customHeight="1" x14ac:dyDescent="0.45">
      <c r="D817" s="215"/>
    </row>
    <row r="818" spans="4:4" ht="15" customHeight="1" x14ac:dyDescent="0.45">
      <c r="D818" s="215"/>
    </row>
    <row r="819" spans="4:4" ht="15" customHeight="1" x14ac:dyDescent="0.45">
      <c r="D819" s="215"/>
    </row>
    <row r="820" spans="4:4" ht="15" customHeight="1" x14ac:dyDescent="0.45">
      <c r="D820" s="215"/>
    </row>
    <row r="821" spans="4:4" ht="15" customHeight="1" x14ac:dyDescent="0.45">
      <c r="D821" s="215"/>
    </row>
    <row r="822" spans="4:4" ht="15" customHeight="1" x14ac:dyDescent="0.45">
      <c r="D822" s="215"/>
    </row>
    <row r="823" spans="4:4" ht="15" customHeight="1" x14ac:dyDescent="0.45">
      <c r="D823" s="215"/>
    </row>
    <row r="824" spans="4:4" ht="15" customHeight="1" x14ac:dyDescent="0.45">
      <c r="D824" s="215"/>
    </row>
    <row r="825" spans="4:4" ht="15" customHeight="1" x14ac:dyDescent="0.45">
      <c r="D825" s="215"/>
    </row>
    <row r="826" spans="4:4" ht="15" customHeight="1" x14ac:dyDescent="0.45">
      <c r="D826" s="215"/>
    </row>
    <row r="827" spans="4:4" ht="15" customHeight="1" x14ac:dyDescent="0.45">
      <c r="D827" s="215"/>
    </row>
    <row r="828" spans="4:4" ht="15" customHeight="1" x14ac:dyDescent="0.45">
      <c r="D828" s="215"/>
    </row>
    <row r="829" spans="4:4" ht="15" customHeight="1" x14ac:dyDescent="0.45">
      <c r="D829" s="215"/>
    </row>
    <row r="830" spans="4:4" ht="15" customHeight="1" x14ac:dyDescent="0.45">
      <c r="D830" s="215"/>
    </row>
    <row r="831" spans="4:4" ht="15" customHeight="1" x14ac:dyDescent="0.45">
      <c r="D831" s="215"/>
    </row>
    <row r="832" spans="4:4" ht="15" customHeight="1" x14ac:dyDescent="0.45">
      <c r="D832" s="215"/>
    </row>
    <row r="833" spans="4:4" ht="15" customHeight="1" x14ac:dyDescent="0.45">
      <c r="D833" s="215"/>
    </row>
    <row r="834" spans="4:4" ht="15" customHeight="1" x14ac:dyDescent="0.45">
      <c r="D834" s="215"/>
    </row>
    <row r="835" spans="4:4" ht="15" customHeight="1" x14ac:dyDescent="0.45">
      <c r="D835" s="215"/>
    </row>
    <row r="836" spans="4:4" ht="15" customHeight="1" x14ac:dyDescent="0.45">
      <c r="D836" s="215"/>
    </row>
    <row r="837" spans="4:4" ht="15" customHeight="1" x14ac:dyDescent="0.45">
      <c r="D837" s="215"/>
    </row>
    <row r="838" spans="4:4" ht="15" customHeight="1" x14ac:dyDescent="0.45">
      <c r="D838" s="215"/>
    </row>
    <row r="839" spans="4:4" ht="15" customHeight="1" x14ac:dyDescent="0.45">
      <c r="D839" s="215"/>
    </row>
    <row r="840" spans="4:4" ht="15" customHeight="1" x14ac:dyDescent="0.45">
      <c r="D840" s="215"/>
    </row>
    <row r="841" spans="4:4" ht="15" customHeight="1" x14ac:dyDescent="0.45">
      <c r="D841" s="215"/>
    </row>
    <row r="842" spans="4:4" ht="15" customHeight="1" x14ac:dyDescent="0.45">
      <c r="D842" s="215"/>
    </row>
    <row r="843" spans="4:4" ht="15" customHeight="1" x14ac:dyDescent="0.45">
      <c r="D843" s="215"/>
    </row>
    <row r="844" spans="4:4" ht="15" customHeight="1" x14ac:dyDescent="0.45">
      <c r="D844" s="215"/>
    </row>
    <row r="845" spans="4:4" ht="15" customHeight="1" x14ac:dyDescent="0.45">
      <c r="D845" s="215"/>
    </row>
    <row r="846" spans="4:4" ht="15" customHeight="1" x14ac:dyDescent="0.45">
      <c r="D846" s="215"/>
    </row>
    <row r="847" spans="4:4" ht="15" customHeight="1" x14ac:dyDescent="0.45">
      <c r="D847" s="215"/>
    </row>
    <row r="848" spans="4:4" ht="15" customHeight="1" x14ac:dyDescent="0.45">
      <c r="D848" s="215"/>
    </row>
    <row r="849" spans="4:4" ht="15" customHeight="1" x14ac:dyDescent="0.45">
      <c r="D849" s="215"/>
    </row>
    <row r="850" spans="4:4" ht="15" customHeight="1" x14ac:dyDescent="0.45">
      <c r="D850" s="215"/>
    </row>
    <row r="851" spans="4:4" ht="15" customHeight="1" x14ac:dyDescent="0.45">
      <c r="D851" s="215"/>
    </row>
    <row r="852" spans="4:4" ht="15" customHeight="1" x14ac:dyDescent="0.45">
      <c r="D852" s="215"/>
    </row>
    <row r="853" spans="4:4" ht="15" customHeight="1" x14ac:dyDescent="0.45">
      <c r="D853" s="215"/>
    </row>
    <row r="854" spans="4:4" ht="15" customHeight="1" x14ac:dyDescent="0.45">
      <c r="D854" s="215"/>
    </row>
    <row r="855" spans="4:4" ht="15" customHeight="1" x14ac:dyDescent="0.45">
      <c r="D855" s="215"/>
    </row>
    <row r="856" spans="4:4" ht="15" customHeight="1" x14ac:dyDescent="0.45">
      <c r="D856" s="215"/>
    </row>
    <row r="857" spans="4:4" ht="15" customHeight="1" x14ac:dyDescent="0.45">
      <c r="D857" s="215"/>
    </row>
    <row r="858" spans="4:4" ht="15" customHeight="1" x14ac:dyDescent="0.45">
      <c r="D858" s="215"/>
    </row>
    <row r="859" spans="4:4" ht="15" customHeight="1" x14ac:dyDescent="0.45">
      <c r="D859" s="215"/>
    </row>
    <row r="860" spans="4:4" ht="15" customHeight="1" x14ac:dyDescent="0.45">
      <c r="D860" s="215"/>
    </row>
    <row r="861" spans="4:4" ht="15" customHeight="1" x14ac:dyDescent="0.45">
      <c r="D861" s="215"/>
    </row>
    <row r="862" spans="4:4" ht="15" customHeight="1" x14ac:dyDescent="0.45">
      <c r="D862" s="215"/>
    </row>
    <row r="863" spans="4:4" ht="15" customHeight="1" x14ac:dyDescent="0.45">
      <c r="D863" s="215"/>
    </row>
    <row r="864" spans="4:4" ht="15" customHeight="1" x14ac:dyDescent="0.45">
      <c r="D864" s="215"/>
    </row>
    <row r="865" spans="4:4" ht="15" customHeight="1" x14ac:dyDescent="0.45">
      <c r="D865" s="215"/>
    </row>
    <row r="866" spans="4:4" ht="15" customHeight="1" x14ac:dyDescent="0.45">
      <c r="D866" s="215"/>
    </row>
    <row r="867" spans="4:4" ht="15" customHeight="1" x14ac:dyDescent="0.45">
      <c r="D867" s="215"/>
    </row>
    <row r="868" spans="4:4" ht="15" customHeight="1" x14ac:dyDescent="0.45">
      <c r="D868" s="215"/>
    </row>
    <row r="869" spans="4:4" ht="15" customHeight="1" x14ac:dyDescent="0.45">
      <c r="D869" s="215"/>
    </row>
    <row r="870" spans="4:4" ht="15" customHeight="1" x14ac:dyDescent="0.45">
      <c r="D870" s="215"/>
    </row>
    <row r="871" spans="4:4" ht="15" customHeight="1" x14ac:dyDescent="0.45">
      <c r="D871" s="215"/>
    </row>
    <row r="872" spans="4:4" ht="15" customHeight="1" x14ac:dyDescent="0.45">
      <c r="D872" s="215"/>
    </row>
    <row r="873" spans="4:4" ht="15" customHeight="1" x14ac:dyDescent="0.45">
      <c r="D873" s="215"/>
    </row>
    <row r="874" spans="4:4" ht="15" customHeight="1" x14ac:dyDescent="0.45">
      <c r="D874" s="215"/>
    </row>
    <row r="875" spans="4:4" ht="15" customHeight="1" x14ac:dyDescent="0.45">
      <c r="D875" s="215"/>
    </row>
    <row r="876" spans="4:4" ht="15" customHeight="1" x14ac:dyDescent="0.45">
      <c r="D876" s="215"/>
    </row>
    <row r="877" spans="4:4" ht="15" customHeight="1" x14ac:dyDescent="0.45">
      <c r="D877" s="215"/>
    </row>
    <row r="878" spans="4:4" ht="15" customHeight="1" x14ac:dyDescent="0.45">
      <c r="D878" s="215"/>
    </row>
    <row r="879" spans="4:4" ht="15" customHeight="1" x14ac:dyDescent="0.45">
      <c r="D879" s="215"/>
    </row>
    <row r="880" spans="4:4" ht="15" customHeight="1" x14ac:dyDescent="0.45">
      <c r="D880" s="215"/>
    </row>
    <row r="881" spans="4:4" ht="15" customHeight="1" x14ac:dyDescent="0.45">
      <c r="D881" s="215"/>
    </row>
    <row r="882" spans="4:4" ht="15" customHeight="1" x14ac:dyDescent="0.45">
      <c r="D882" s="215"/>
    </row>
    <row r="883" spans="4:4" ht="15" customHeight="1" x14ac:dyDescent="0.45">
      <c r="D883" s="215"/>
    </row>
    <row r="884" spans="4:4" ht="15" customHeight="1" x14ac:dyDescent="0.45">
      <c r="D884" s="215"/>
    </row>
    <row r="885" spans="4:4" ht="15" customHeight="1" x14ac:dyDescent="0.45">
      <c r="D885" s="215"/>
    </row>
    <row r="886" spans="4:4" ht="15" customHeight="1" x14ac:dyDescent="0.45">
      <c r="D886" s="215"/>
    </row>
    <row r="887" spans="4:4" ht="15" customHeight="1" x14ac:dyDescent="0.45">
      <c r="D887" s="215"/>
    </row>
    <row r="888" spans="4:4" ht="15" customHeight="1" x14ac:dyDescent="0.45">
      <c r="D888" s="215"/>
    </row>
    <row r="889" spans="4:4" ht="15" customHeight="1" x14ac:dyDescent="0.45">
      <c r="D889" s="215"/>
    </row>
    <row r="890" spans="4:4" ht="15" customHeight="1" x14ac:dyDescent="0.45">
      <c r="D890" s="215"/>
    </row>
    <row r="891" spans="4:4" ht="15" customHeight="1" x14ac:dyDescent="0.45">
      <c r="D891" s="215"/>
    </row>
    <row r="892" spans="4:4" ht="15" customHeight="1" x14ac:dyDescent="0.45">
      <c r="D892" s="215"/>
    </row>
    <row r="893" spans="4:4" ht="15" customHeight="1" x14ac:dyDescent="0.45">
      <c r="D893" s="215"/>
    </row>
    <row r="894" spans="4:4" ht="15" customHeight="1" x14ac:dyDescent="0.45">
      <c r="D894" s="215"/>
    </row>
    <row r="895" spans="4:4" ht="15" customHeight="1" x14ac:dyDescent="0.45">
      <c r="D895" s="215"/>
    </row>
    <row r="896" spans="4:4" ht="15" customHeight="1" x14ac:dyDescent="0.45">
      <c r="D896" s="215"/>
    </row>
    <row r="897" spans="4:4" ht="15" customHeight="1" x14ac:dyDescent="0.45">
      <c r="D897" s="215"/>
    </row>
    <row r="898" spans="4:4" ht="15" customHeight="1" x14ac:dyDescent="0.45">
      <c r="D898" s="215"/>
    </row>
    <row r="899" spans="4:4" ht="15" customHeight="1" x14ac:dyDescent="0.45">
      <c r="D899" s="215"/>
    </row>
    <row r="900" spans="4:4" ht="15" customHeight="1" x14ac:dyDescent="0.45">
      <c r="D900" s="215"/>
    </row>
    <row r="901" spans="4:4" ht="15" customHeight="1" x14ac:dyDescent="0.45">
      <c r="D901" s="215"/>
    </row>
    <row r="902" spans="4:4" ht="15" customHeight="1" x14ac:dyDescent="0.45">
      <c r="D902" s="215"/>
    </row>
    <row r="903" spans="4:4" ht="15" customHeight="1" x14ac:dyDescent="0.45">
      <c r="D903" s="215"/>
    </row>
    <row r="904" spans="4:4" ht="15" customHeight="1" x14ac:dyDescent="0.45">
      <c r="D904" s="215"/>
    </row>
    <row r="905" spans="4:4" ht="15" customHeight="1" x14ac:dyDescent="0.45">
      <c r="D905" s="215"/>
    </row>
    <row r="906" spans="4:4" ht="15" customHeight="1" x14ac:dyDescent="0.45">
      <c r="D906" s="215"/>
    </row>
    <row r="907" spans="4:4" ht="15" customHeight="1" x14ac:dyDescent="0.45">
      <c r="D907" s="215"/>
    </row>
    <row r="908" spans="4:4" ht="15" customHeight="1" x14ac:dyDescent="0.45">
      <c r="D908" s="215"/>
    </row>
    <row r="909" spans="4:4" ht="15" customHeight="1" x14ac:dyDescent="0.45">
      <c r="D909" s="215"/>
    </row>
    <row r="910" spans="4:4" ht="15" customHeight="1" x14ac:dyDescent="0.45">
      <c r="D910" s="215"/>
    </row>
    <row r="911" spans="4:4" ht="15" customHeight="1" x14ac:dyDescent="0.45">
      <c r="D911" s="215"/>
    </row>
    <row r="912" spans="4:4" ht="15" customHeight="1" x14ac:dyDescent="0.45">
      <c r="D912" s="215"/>
    </row>
    <row r="913" spans="4:4" ht="15" customHeight="1" x14ac:dyDescent="0.45">
      <c r="D913" s="215"/>
    </row>
    <row r="914" spans="4:4" ht="15" customHeight="1" x14ac:dyDescent="0.45">
      <c r="D914" s="215"/>
    </row>
    <row r="915" spans="4:4" ht="15" customHeight="1" x14ac:dyDescent="0.45">
      <c r="D915" s="215"/>
    </row>
    <row r="916" spans="4:4" ht="15" customHeight="1" x14ac:dyDescent="0.45">
      <c r="D916" s="215"/>
    </row>
    <row r="917" spans="4:4" ht="15" customHeight="1" x14ac:dyDescent="0.45">
      <c r="D917" s="215"/>
    </row>
    <row r="918" spans="4:4" ht="15" customHeight="1" x14ac:dyDescent="0.45">
      <c r="D918" s="215"/>
    </row>
    <row r="919" spans="4:4" ht="15" customHeight="1" x14ac:dyDescent="0.45">
      <c r="D919" s="215"/>
    </row>
    <row r="920" spans="4:4" ht="15" customHeight="1" x14ac:dyDescent="0.45">
      <c r="D920" s="215"/>
    </row>
    <row r="921" spans="4:4" ht="15" customHeight="1" x14ac:dyDescent="0.45">
      <c r="D921" s="215"/>
    </row>
    <row r="922" spans="4:4" ht="15" customHeight="1" x14ac:dyDescent="0.45">
      <c r="D922" s="215"/>
    </row>
    <row r="923" spans="4:4" ht="15" customHeight="1" x14ac:dyDescent="0.45">
      <c r="D923" s="215"/>
    </row>
    <row r="924" spans="4:4" ht="15" customHeight="1" x14ac:dyDescent="0.45">
      <c r="D924" s="215"/>
    </row>
    <row r="925" spans="4:4" ht="15" customHeight="1" x14ac:dyDescent="0.45">
      <c r="D925" s="215"/>
    </row>
    <row r="926" spans="4:4" ht="15" customHeight="1" x14ac:dyDescent="0.45">
      <c r="D926" s="215"/>
    </row>
    <row r="927" spans="4:4" ht="15" customHeight="1" x14ac:dyDescent="0.45">
      <c r="D927" s="215"/>
    </row>
    <row r="928" spans="4:4" ht="15" customHeight="1" x14ac:dyDescent="0.45">
      <c r="D928" s="215"/>
    </row>
    <row r="929" spans="4:4" ht="15" customHeight="1" x14ac:dyDescent="0.45">
      <c r="D929" s="215"/>
    </row>
    <row r="930" spans="4:4" ht="15" customHeight="1" x14ac:dyDescent="0.45">
      <c r="D930" s="215"/>
    </row>
    <row r="931" spans="4:4" ht="15" customHeight="1" x14ac:dyDescent="0.45">
      <c r="D931" s="215"/>
    </row>
    <row r="932" spans="4:4" ht="15" customHeight="1" x14ac:dyDescent="0.45">
      <c r="D932" s="215"/>
    </row>
    <row r="933" spans="4:4" ht="15" customHeight="1" x14ac:dyDescent="0.45">
      <c r="D933" s="215"/>
    </row>
    <row r="934" spans="4:4" ht="15" customHeight="1" x14ac:dyDescent="0.45">
      <c r="D934" s="215"/>
    </row>
    <row r="935" spans="4:4" ht="15" customHeight="1" x14ac:dyDescent="0.45">
      <c r="D935" s="215"/>
    </row>
    <row r="936" spans="4:4" ht="15" customHeight="1" x14ac:dyDescent="0.45">
      <c r="D936" s="215"/>
    </row>
    <row r="937" spans="4:4" ht="15" customHeight="1" x14ac:dyDescent="0.45">
      <c r="D937" s="215"/>
    </row>
    <row r="938" spans="4:4" ht="15" customHeight="1" x14ac:dyDescent="0.45">
      <c r="D938" s="215"/>
    </row>
    <row r="939" spans="4:4" ht="15" customHeight="1" x14ac:dyDescent="0.45">
      <c r="D939" s="215"/>
    </row>
    <row r="940" spans="4:4" ht="15" customHeight="1" x14ac:dyDescent="0.45">
      <c r="D940" s="215"/>
    </row>
    <row r="941" spans="4:4" ht="15" customHeight="1" x14ac:dyDescent="0.45">
      <c r="D941" s="215"/>
    </row>
    <row r="942" spans="4:4" ht="15" customHeight="1" x14ac:dyDescent="0.45">
      <c r="D942" s="215"/>
    </row>
    <row r="943" spans="4:4" ht="15" customHeight="1" x14ac:dyDescent="0.45">
      <c r="D943" s="215"/>
    </row>
    <row r="944" spans="4:4" ht="15" customHeight="1" x14ac:dyDescent="0.45">
      <c r="D944" s="215"/>
    </row>
    <row r="945" spans="4:4" ht="15" customHeight="1" x14ac:dyDescent="0.45">
      <c r="D945" s="215"/>
    </row>
    <row r="946" spans="4:4" ht="15" customHeight="1" x14ac:dyDescent="0.45">
      <c r="D946" s="215"/>
    </row>
    <row r="947" spans="4:4" ht="15" customHeight="1" x14ac:dyDescent="0.45">
      <c r="D947" s="215"/>
    </row>
    <row r="948" spans="4:4" ht="15" customHeight="1" x14ac:dyDescent="0.45">
      <c r="D948" s="215"/>
    </row>
    <row r="949" spans="4:4" ht="15" customHeight="1" x14ac:dyDescent="0.45">
      <c r="D949" s="215"/>
    </row>
    <row r="950" spans="4:4" ht="15" customHeight="1" x14ac:dyDescent="0.45">
      <c r="D950" s="215"/>
    </row>
    <row r="951" spans="4:4" ht="15" customHeight="1" x14ac:dyDescent="0.45">
      <c r="D951" s="215"/>
    </row>
    <row r="952" spans="4:4" ht="15" customHeight="1" x14ac:dyDescent="0.45">
      <c r="D952" s="215"/>
    </row>
    <row r="953" spans="4:4" ht="15" customHeight="1" x14ac:dyDescent="0.45">
      <c r="D953" s="215"/>
    </row>
    <row r="954" spans="4:4" ht="15" customHeight="1" x14ac:dyDescent="0.45">
      <c r="D954" s="215"/>
    </row>
    <row r="955" spans="4:4" ht="15" customHeight="1" x14ac:dyDescent="0.45">
      <c r="D955" s="215"/>
    </row>
    <row r="956" spans="4:4" ht="15" customHeight="1" x14ac:dyDescent="0.45">
      <c r="D956" s="215"/>
    </row>
    <row r="957" spans="4:4" ht="15" customHeight="1" x14ac:dyDescent="0.45">
      <c r="D957" s="215"/>
    </row>
    <row r="958" spans="4:4" ht="15" customHeight="1" x14ac:dyDescent="0.45">
      <c r="D958" s="215"/>
    </row>
    <row r="959" spans="4:4" ht="15" customHeight="1" x14ac:dyDescent="0.45">
      <c r="D959" s="215"/>
    </row>
    <row r="960" spans="4:4" ht="15" customHeight="1" x14ac:dyDescent="0.45">
      <c r="D960" s="215"/>
    </row>
    <row r="961" spans="4:4" ht="15" customHeight="1" x14ac:dyDescent="0.45">
      <c r="D961" s="215"/>
    </row>
    <row r="962" spans="4:4" ht="15" customHeight="1" x14ac:dyDescent="0.45">
      <c r="D962" s="215"/>
    </row>
    <row r="963" spans="4:4" ht="15" customHeight="1" x14ac:dyDescent="0.45">
      <c r="D963" s="215"/>
    </row>
    <row r="964" spans="4:4" ht="15" customHeight="1" x14ac:dyDescent="0.45">
      <c r="D964" s="215"/>
    </row>
    <row r="965" spans="4:4" ht="15" customHeight="1" x14ac:dyDescent="0.45">
      <c r="D965" s="215"/>
    </row>
    <row r="966" spans="4:4" ht="15" customHeight="1" x14ac:dyDescent="0.45">
      <c r="D966" s="215"/>
    </row>
    <row r="967" spans="4:4" ht="15" customHeight="1" x14ac:dyDescent="0.45">
      <c r="D967" s="215"/>
    </row>
    <row r="968" spans="4:4" ht="15" customHeight="1" x14ac:dyDescent="0.45">
      <c r="D968" s="215"/>
    </row>
    <row r="969" spans="4:4" ht="15" customHeight="1" x14ac:dyDescent="0.45">
      <c r="D969" s="215"/>
    </row>
    <row r="970" spans="4:4" ht="15" customHeight="1" x14ac:dyDescent="0.45">
      <c r="D970" s="215"/>
    </row>
    <row r="971" spans="4:4" ht="15" customHeight="1" x14ac:dyDescent="0.45">
      <c r="D971" s="215"/>
    </row>
    <row r="972" spans="4:4" ht="15" customHeight="1" x14ac:dyDescent="0.45">
      <c r="D972" s="215"/>
    </row>
    <row r="973" spans="4:4" ht="15" customHeight="1" x14ac:dyDescent="0.45">
      <c r="D973" s="215"/>
    </row>
    <row r="974" spans="4:4" ht="15" customHeight="1" x14ac:dyDescent="0.45">
      <c r="D974" s="215"/>
    </row>
    <row r="975" spans="4:4" ht="15" customHeight="1" x14ac:dyDescent="0.45">
      <c r="D975" s="215"/>
    </row>
    <row r="976" spans="4:4" ht="15" customHeight="1" x14ac:dyDescent="0.45">
      <c r="D976" s="215"/>
    </row>
    <row r="977" spans="4:4" ht="15" customHeight="1" x14ac:dyDescent="0.45">
      <c r="D977" s="215"/>
    </row>
    <row r="978" spans="4:4" ht="15" customHeight="1" x14ac:dyDescent="0.45">
      <c r="D978" s="215"/>
    </row>
    <row r="979" spans="4:4" ht="15" customHeight="1" x14ac:dyDescent="0.45">
      <c r="D979" s="215"/>
    </row>
    <row r="980" spans="4:4" ht="15" customHeight="1" x14ac:dyDescent="0.45">
      <c r="D980" s="215"/>
    </row>
    <row r="981" spans="4:4" ht="15" customHeight="1" x14ac:dyDescent="0.45">
      <c r="D981" s="215"/>
    </row>
    <row r="982" spans="4:4" ht="15" customHeight="1" x14ac:dyDescent="0.45">
      <c r="D982" s="215"/>
    </row>
    <row r="983" spans="4:4" ht="15" customHeight="1" x14ac:dyDescent="0.45">
      <c r="D983" s="215"/>
    </row>
    <row r="984" spans="4:4" ht="15" customHeight="1" x14ac:dyDescent="0.45">
      <c r="D984" s="215"/>
    </row>
    <row r="985" spans="4:4" ht="15" customHeight="1" x14ac:dyDescent="0.45">
      <c r="D985" s="215"/>
    </row>
    <row r="986" spans="4:4" ht="15" customHeight="1" x14ac:dyDescent="0.45">
      <c r="D986" s="215"/>
    </row>
    <row r="987" spans="4:4" ht="15" customHeight="1" x14ac:dyDescent="0.45">
      <c r="D987" s="215"/>
    </row>
    <row r="988" spans="4:4" ht="15" customHeight="1" x14ac:dyDescent="0.45">
      <c r="D988" s="215"/>
    </row>
    <row r="989" spans="4:4" ht="15" customHeight="1" x14ac:dyDescent="0.45">
      <c r="D989" s="215"/>
    </row>
    <row r="990" spans="4:4" ht="15" customHeight="1" x14ac:dyDescent="0.45">
      <c r="D990" s="215"/>
    </row>
    <row r="991" spans="4:4" ht="15" customHeight="1" x14ac:dyDescent="0.45">
      <c r="D991" s="215"/>
    </row>
    <row r="992" spans="4:4" ht="15" customHeight="1" x14ac:dyDescent="0.45">
      <c r="D992" s="215"/>
    </row>
    <row r="993" spans="4:4" ht="15" customHeight="1" x14ac:dyDescent="0.45">
      <c r="D993" s="215"/>
    </row>
    <row r="994" spans="4:4" ht="15" customHeight="1" x14ac:dyDescent="0.45">
      <c r="D994" s="215"/>
    </row>
    <row r="995" spans="4:4" ht="15" customHeight="1" x14ac:dyDescent="0.45">
      <c r="D995" s="215"/>
    </row>
    <row r="996" spans="4:4" ht="15" customHeight="1" x14ac:dyDescent="0.45">
      <c r="D996" s="215"/>
    </row>
    <row r="997" spans="4:4" ht="15" customHeight="1" x14ac:dyDescent="0.45">
      <c r="D997" s="215"/>
    </row>
    <row r="998" spans="4:4" ht="15" customHeight="1" x14ac:dyDescent="0.45">
      <c r="D998" s="215"/>
    </row>
    <row r="999" spans="4:4" ht="15" customHeight="1" x14ac:dyDescent="0.45">
      <c r="D999" s="215"/>
    </row>
    <row r="1000" spans="4:4" ht="15" customHeight="1" x14ac:dyDescent="0.45">
      <c r="D1000" s="215"/>
    </row>
    <row r="1001" spans="4:4" ht="15" customHeight="1" x14ac:dyDescent="0.45">
      <c r="D1001" s="215"/>
    </row>
    <row r="1002" spans="4:4" ht="15" customHeight="1" x14ac:dyDescent="0.45">
      <c r="D1002" s="215"/>
    </row>
    <row r="1003" spans="4:4" ht="15" customHeight="1" x14ac:dyDescent="0.45">
      <c r="D1003" s="215"/>
    </row>
    <row r="1004" spans="4:4" ht="15" customHeight="1" x14ac:dyDescent="0.45">
      <c r="D1004" s="215"/>
    </row>
    <row r="1005" spans="4:4" ht="15" customHeight="1" x14ac:dyDescent="0.45">
      <c r="D1005" s="215"/>
    </row>
    <row r="1006" spans="4:4" ht="15" customHeight="1" x14ac:dyDescent="0.45">
      <c r="D1006" s="215"/>
    </row>
    <row r="1007" spans="4:4" ht="15" customHeight="1" x14ac:dyDescent="0.45">
      <c r="D1007" s="215"/>
    </row>
    <row r="1008" spans="4:4" ht="15" customHeight="1" x14ac:dyDescent="0.45">
      <c r="D1008" s="215"/>
    </row>
    <row r="1009" spans="4:4" ht="15" customHeight="1" x14ac:dyDescent="0.45">
      <c r="D1009" s="215"/>
    </row>
    <row r="1010" spans="4:4" ht="15" customHeight="1" x14ac:dyDescent="0.45">
      <c r="D1010" s="215"/>
    </row>
    <row r="1011" spans="4:4" ht="15" customHeight="1" x14ac:dyDescent="0.45">
      <c r="D1011" s="215"/>
    </row>
    <row r="1012" spans="4:4" ht="15" customHeight="1" x14ac:dyDescent="0.45">
      <c r="D1012" s="215"/>
    </row>
    <row r="1013" spans="4:4" ht="15" customHeight="1" x14ac:dyDescent="0.45">
      <c r="D1013" s="215"/>
    </row>
    <row r="1014" spans="4:4" ht="15" customHeight="1" x14ac:dyDescent="0.45">
      <c r="D1014" s="215"/>
    </row>
    <row r="1015" spans="4:4" ht="15" customHeight="1" x14ac:dyDescent="0.45">
      <c r="D1015" s="215"/>
    </row>
    <row r="1016" spans="4:4" ht="15" customHeight="1" x14ac:dyDescent="0.45">
      <c r="D1016" s="215"/>
    </row>
    <row r="1017" spans="4:4" ht="15" customHeight="1" x14ac:dyDescent="0.45">
      <c r="D1017" s="215"/>
    </row>
    <row r="1018" spans="4:4" ht="15" customHeight="1" x14ac:dyDescent="0.45">
      <c r="D1018" s="215"/>
    </row>
    <row r="1019" spans="4:4" ht="15" customHeight="1" x14ac:dyDescent="0.45">
      <c r="D1019" s="215"/>
    </row>
    <row r="1020" spans="4:4" ht="15" customHeight="1" x14ac:dyDescent="0.45">
      <c r="D1020" s="215"/>
    </row>
    <row r="1021" spans="4:4" ht="15" customHeight="1" x14ac:dyDescent="0.45">
      <c r="D1021" s="215"/>
    </row>
    <row r="1022" spans="4:4" ht="15" customHeight="1" x14ac:dyDescent="0.45">
      <c r="D1022" s="215"/>
    </row>
    <row r="1023" spans="4:4" ht="15" customHeight="1" x14ac:dyDescent="0.45">
      <c r="D1023" s="215"/>
    </row>
    <row r="1024" spans="4:4" ht="15" customHeight="1" x14ac:dyDescent="0.45">
      <c r="D1024" s="215"/>
    </row>
    <row r="1025" spans="4:4" ht="15" customHeight="1" x14ac:dyDescent="0.45">
      <c r="D1025" s="215"/>
    </row>
    <row r="1026" spans="4:4" ht="15" customHeight="1" x14ac:dyDescent="0.45">
      <c r="D1026" s="215"/>
    </row>
    <row r="1027" spans="4:4" ht="15" customHeight="1" x14ac:dyDescent="0.45">
      <c r="D1027" s="215"/>
    </row>
    <row r="1028" spans="4:4" ht="15" customHeight="1" x14ac:dyDescent="0.45">
      <c r="D1028" s="215"/>
    </row>
    <row r="1029" spans="4:4" ht="15" customHeight="1" x14ac:dyDescent="0.45">
      <c r="D1029" s="215"/>
    </row>
    <row r="1030" spans="4:4" ht="15" customHeight="1" x14ac:dyDescent="0.45">
      <c r="D1030" s="215"/>
    </row>
    <row r="1031" spans="4:4" ht="15" customHeight="1" x14ac:dyDescent="0.45">
      <c r="D1031" s="215"/>
    </row>
    <row r="1032" spans="4:4" ht="15" customHeight="1" x14ac:dyDescent="0.45">
      <c r="D1032" s="215"/>
    </row>
    <row r="1033" spans="4:4" ht="15" customHeight="1" x14ac:dyDescent="0.45">
      <c r="D1033" s="215"/>
    </row>
    <row r="1034" spans="4:4" ht="15" customHeight="1" x14ac:dyDescent="0.45">
      <c r="D1034" s="215"/>
    </row>
    <row r="1035" spans="4:4" ht="15" customHeight="1" x14ac:dyDescent="0.45">
      <c r="D1035" s="215"/>
    </row>
    <row r="1036" spans="4:4" ht="15" customHeight="1" x14ac:dyDescent="0.45">
      <c r="D1036" s="215"/>
    </row>
    <row r="1037" spans="4:4" ht="15" customHeight="1" x14ac:dyDescent="0.45">
      <c r="D1037" s="215"/>
    </row>
    <row r="1038" spans="4:4" ht="15" customHeight="1" x14ac:dyDescent="0.45">
      <c r="D1038" s="215"/>
    </row>
    <row r="1039" spans="4:4" ht="15" customHeight="1" x14ac:dyDescent="0.45">
      <c r="D1039" s="215"/>
    </row>
    <row r="1040" spans="4:4" ht="15" customHeight="1" x14ac:dyDescent="0.45">
      <c r="D1040" s="215"/>
    </row>
    <row r="1041" spans="4:4" ht="15" customHeight="1" x14ac:dyDescent="0.45">
      <c r="D1041" s="215"/>
    </row>
    <row r="1042" spans="4:4" ht="15" customHeight="1" x14ac:dyDescent="0.45">
      <c r="D1042" s="215"/>
    </row>
    <row r="1043" spans="4:4" ht="15" customHeight="1" x14ac:dyDescent="0.45">
      <c r="D1043" s="215"/>
    </row>
    <row r="1044" spans="4:4" ht="15" customHeight="1" x14ac:dyDescent="0.45">
      <c r="D1044" s="215"/>
    </row>
    <row r="1045" spans="4:4" ht="15" customHeight="1" x14ac:dyDescent="0.45">
      <c r="D1045" s="215"/>
    </row>
    <row r="1046" spans="4:4" ht="15" customHeight="1" x14ac:dyDescent="0.45">
      <c r="D1046" s="215"/>
    </row>
    <row r="1047" spans="4:4" ht="15" customHeight="1" x14ac:dyDescent="0.45">
      <c r="D1047" s="215"/>
    </row>
    <row r="1048" spans="4:4" ht="15" customHeight="1" x14ac:dyDescent="0.45">
      <c r="D1048" s="215"/>
    </row>
    <row r="1049" spans="4:4" ht="15" customHeight="1" x14ac:dyDescent="0.45">
      <c r="D1049" s="215"/>
    </row>
    <row r="1050" spans="4:4" ht="15" customHeight="1" x14ac:dyDescent="0.45">
      <c r="D1050" s="215"/>
    </row>
    <row r="1051" spans="4:4" ht="15" customHeight="1" x14ac:dyDescent="0.45">
      <c r="D1051" s="215"/>
    </row>
    <row r="1052" spans="4:4" ht="15" customHeight="1" x14ac:dyDescent="0.45">
      <c r="D1052" s="215"/>
    </row>
    <row r="1053" spans="4:4" ht="15" customHeight="1" x14ac:dyDescent="0.45">
      <c r="D1053" s="215"/>
    </row>
    <row r="1054" spans="4:4" ht="15" customHeight="1" x14ac:dyDescent="0.45">
      <c r="D1054" s="215"/>
    </row>
    <row r="1055" spans="4:4" ht="15" customHeight="1" x14ac:dyDescent="0.45">
      <c r="D1055" s="215"/>
    </row>
    <row r="1056" spans="4:4" ht="15" customHeight="1" x14ac:dyDescent="0.45">
      <c r="D1056" s="215"/>
    </row>
    <row r="1057" spans="4:4" ht="15" customHeight="1" x14ac:dyDescent="0.45">
      <c r="D1057" s="215"/>
    </row>
    <row r="1058" spans="4:4" ht="15" customHeight="1" x14ac:dyDescent="0.45">
      <c r="D1058" s="215"/>
    </row>
    <row r="1059" spans="4:4" ht="15" customHeight="1" x14ac:dyDescent="0.45">
      <c r="D1059" s="215"/>
    </row>
    <row r="1060" spans="4:4" ht="15" customHeight="1" x14ac:dyDescent="0.45">
      <c r="D1060" s="215"/>
    </row>
    <row r="1061" spans="4:4" ht="15" customHeight="1" x14ac:dyDescent="0.45">
      <c r="D1061" s="215"/>
    </row>
    <row r="1062" spans="4:4" ht="15" customHeight="1" x14ac:dyDescent="0.45">
      <c r="D1062" s="215"/>
    </row>
    <row r="1063" spans="4:4" ht="15" customHeight="1" x14ac:dyDescent="0.45">
      <c r="D1063" s="215"/>
    </row>
    <row r="1064" spans="4:4" ht="15" customHeight="1" x14ac:dyDescent="0.45">
      <c r="D1064" s="215"/>
    </row>
    <row r="1065" spans="4:4" ht="15" customHeight="1" x14ac:dyDescent="0.45">
      <c r="D1065" s="215"/>
    </row>
    <row r="1066" spans="4:4" ht="15" customHeight="1" x14ac:dyDescent="0.45">
      <c r="D1066" s="215"/>
    </row>
    <row r="1067" spans="4:4" ht="15" customHeight="1" x14ac:dyDescent="0.45">
      <c r="D1067" s="215"/>
    </row>
    <row r="1068" spans="4:4" ht="15" customHeight="1" x14ac:dyDescent="0.45">
      <c r="D1068" s="215"/>
    </row>
    <row r="1069" spans="4:4" ht="15" customHeight="1" x14ac:dyDescent="0.45">
      <c r="D1069" s="215"/>
    </row>
    <row r="1070" spans="4:4" ht="15" customHeight="1" x14ac:dyDescent="0.45">
      <c r="D1070" s="215"/>
    </row>
    <row r="1071" spans="4:4" ht="15" customHeight="1" x14ac:dyDescent="0.45">
      <c r="D1071" s="215"/>
    </row>
    <row r="1072" spans="4:4" ht="15" customHeight="1" x14ac:dyDescent="0.45">
      <c r="D1072" s="215"/>
    </row>
    <row r="1073" spans="4:4" ht="15" customHeight="1" x14ac:dyDescent="0.45">
      <c r="D1073" s="215"/>
    </row>
    <row r="1074" spans="4:4" ht="15" customHeight="1" x14ac:dyDescent="0.45">
      <c r="D1074" s="215"/>
    </row>
    <row r="1075" spans="4:4" ht="15" customHeight="1" x14ac:dyDescent="0.45">
      <c r="D1075" s="215"/>
    </row>
    <row r="1076" spans="4:4" ht="15" customHeight="1" x14ac:dyDescent="0.45">
      <c r="D1076" s="215"/>
    </row>
    <row r="1077" spans="4:4" ht="15" customHeight="1" x14ac:dyDescent="0.45">
      <c r="D1077" s="215"/>
    </row>
    <row r="1078" spans="4:4" ht="15" customHeight="1" x14ac:dyDescent="0.45">
      <c r="D1078" s="215"/>
    </row>
    <row r="1079" spans="4:4" ht="15" customHeight="1" x14ac:dyDescent="0.45">
      <c r="D1079" s="215"/>
    </row>
    <row r="1080" spans="4:4" ht="15" customHeight="1" x14ac:dyDescent="0.45">
      <c r="D1080" s="215"/>
    </row>
    <row r="1081" spans="4:4" ht="15" customHeight="1" x14ac:dyDescent="0.45">
      <c r="D1081" s="215"/>
    </row>
    <row r="1082" spans="4:4" ht="15" customHeight="1" x14ac:dyDescent="0.45">
      <c r="D1082" s="215"/>
    </row>
    <row r="1083" spans="4:4" ht="15" customHeight="1" x14ac:dyDescent="0.45">
      <c r="D1083" s="215"/>
    </row>
    <row r="1084" spans="4:4" ht="15" customHeight="1" x14ac:dyDescent="0.45">
      <c r="D1084" s="215"/>
    </row>
    <row r="1085" spans="4:4" ht="15" customHeight="1" x14ac:dyDescent="0.45">
      <c r="D1085" s="215"/>
    </row>
    <row r="1086" spans="4:4" ht="15" customHeight="1" x14ac:dyDescent="0.45">
      <c r="D1086" s="215"/>
    </row>
    <row r="1087" spans="4:4" ht="15" customHeight="1" x14ac:dyDescent="0.45">
      <c r="D1087" s="215"/>
    </row>
    <row r="1088" spans="4:4" ht="15" customHeight="1" x14ac:dyDescent="0.45">
      <c r="D1088" s="215"/>
    </row>
    <row r="1089" spans="4:4" ht="15" customHeight="1" x14ac:dyDescent="0.45">
      <c r="D1089" s="215"/>
    </row>
    <row r="1090" spans="4:4" ht="15" customHeight="1" x14ac:dyDescent="0.45">
      <c r="D1090" s="215"/>
    </row>
    <row r="1091" spans="4:4" ht="15" customHeight="1" x14ac:dyDescent="0.45">
      <c r="D1091" s="215"/>
    </row>
    <row r="1092" spans="4:4" ht="15" customHeight="1" x14ac:dyDescent="0.45">
      <c r="D1092" s="215"/>
    </row>
    <row r="1093" spans="4:4" ht="15" customHeight="1" x14ac:dyDescent="0.45">
      <c r="D1093" s="215"/>
    </row>
    <row r="1094" spans="4:4" ht="15" customHeight="1" x14ac:dyDescent="0.45">
      <c r="D1094" s="215"/>
    </row>
    <row r="1095" spans="4:4" ht="15" customHeight="1" x14ac:dyDescent="0.45">
      <c r="D1095" s="215"/>
    </row>
    <row r="1096" spans="4:4" ht="15" customHeight="1" x14ac:dyDescent="0.45">
      <c r="D1096" s="215"/>
    </row>
    <row r="1097" spans="4:4" ht="15" customHeight="1" x14ac:dyDescent="0.45">
      <c r="D1097" s="215"/>
    </row>
    <row r="1098" spans="4:4" ht="15" customHeight="1" x14ac:dyDescent="0.45">
      <c r="D1098" s="215"/>
    </row>
    <row r="1099" spans="4:4" ht="15" customHeight="1" x14ac:dyDescent="0.45">
      <c r="D1099" s="215"/>
    </row>
    <row r="1100" spans="4:4" ht="15" customHeight="1" x14ac:dyDescent="0.45">
      <c r="D1100" s="215"/>
    </row>
    <row r="1101" spans="4:4" ht="15" customHeight="1" x14ac:dyDescent="0.45">
      <c r="D1101" s="215"/>
    </row>
    <row r="1102" spans="4:4" ht="15" customHeight="1" x14ac:dyDescent="0.45">
      <c r="D1102" s="215"/>
    </row>
    <row r="1103" spans="4:4" ht="15" customHeight="1" x14ac:dyDescent="0.45">
      <c r="D1103" s="215"/>
    </row>
    <row r="1104" spans="4:4" ht="15" customHeight="1" x14ac:dyDescent="0.45">
      <c r="D1104" s="215"/>
    </row>
    <row r="1105" spans="4:4" ht="15" customHeight="1" x14ac:dyDescent="0.45">
      <c r="D1105" s="215"/>
    </row>
    <row r="1106" spans="4:4" ht="15" customHeight="1" x14ac:dyDescent="0.45">
      <c r="D1106" s="215"/>
    </row>
    <row r="1107" spans="4:4" ht="15" customHeight="1" x14ac:dyDescent="0.45">
      <c r="D1107" s="215"/>
    </row>
    <row r="1108" spans="4:4" ht="15" customHeight="1" x14ac:dyDescent="0.45">
      <c r="D1108" s="215"/>
    </row>
    <row r="1109" spans="4:4" ht="15" customHeight="1" x14ac:dyDescent="0.45">
      <c r="D1109" s="215"/>
    </row>
    <row r="1110" spans="4:4" ht="15" customHeight="1" x14ac:dyDescent="0.45">
      <c r="D1110" s="215"/>
    </row>
    <row r="1111" spans="4:4" ht="15" customHeight="1" x14ac:dyDescent="0.45">
      <c r="D1111" s="215"/>
    </row>
    <row r="1112" spans="4:4" ht="15" customHeight="1" x14ac:dyDescent="0.45">
      <c r="D1112" s="215"/>
    </row>
    <row r="1113" spans="4:4" ht="15" customHeight="1" x14ac:dyDescent="0.45">
      <c r="D1113" s="215"/>
    </row>
    <row r="1114" spans="4:4" ht="15" customHeight="1" x14ac:dyDescent="0.45">
      <c r="D1114" s="215"/>
    </row>
    <row r="1115" spans="4:4" ht="15" customHeight="1" x14ac:dyDescent="0.45">
      <c r="D1115" s="215"/>
    </row>
    <row r="1116" spans="4:4" ht="15" customHeight="1" x14ac:dyDescent="0.45">
      <c r="D1116" s="215"/>
    </row>
    <row r="1117" spans="4:4" ht="15" customHeight="1" x14ac:dyDescent="0.45">
      <c r="D1117" s="215"/>
    </row>
    <row r="1118" spans="4:4" ht="15" customHeight="1" x14ac:dyDescent="0.45">
      <c r="D1118" s="215"/>
    </row>
    <row r="1119" spans="4:4" ht="15" customHeight="1" x14ac:dyDescent="0.45">
      <c r="D1119" s="215"/>
    </row>
    <row r="1120" spans="4:4" ht="15" customHeight="1" x14ac:dyDescent="0.45">
      <c r="D1120" s="215"/>
    </row>
    <row r="1121" spans="4:4" ht="15" customHeight="1" x14ac:dyDescent="0.45">
      <c r="D1121" s="215"/>
    </row>
    <row r="1122" spans="4:4" ht="15" customHeight="1" x14ac:dyDescent="0.45">
      <c r="D1122" s="215"/>
    </row>
    <row r="1123" spans="4:4" ht="15" customHeight="1" x14ac:dyDescent="0.45">
      <c r="D1123" s="215"/>
    </row>
    <row r="1124" spans="4:4" ht="15" customHeight="1" x14ac:dyDescent="0.45">
      <c r="D1124" s="215"/>
    </row>
    <row r="1125" spans="4:4" ht="15" customHeight="1" x14ac:dyDescent="0.45">
      <c r="D1125" s="215"/>
    </row>
    <row r="1126" spans="4:4" ht="15" customHeight="1" x14ac:dyDescent="0.45">
      <c r="D1126" s="215"/>
    </row>
    <row r="1127" spans="4:4" ht="15" customHeight="1" x14ac:dyDescent="0.45">
      <c r="D1127" s="215"/>
    </row>
    <row r="1128" spans="4:4" ht="15" customHeight="1" x14ac:dyDescent="0.45">
      <c r="D1128" s="215"/>
    </row>
    <row r="1129" spans="4:4" ht="15" customHeight="1" x14ac:dyDescent="0.45">
      <c r="D1129" s="215"/>
    </row>
    <row r="1130" spans="4:4" ht="15" customHeight="1" x14ac:dyDescent="0.45">
      <c r="D1130" s="215"/>
    </row>
    <row r="1131" spans="4:4" ht="15" customHeight="1" x14ac:dyDescent="0.45">
      <c r="D1131" s="215"/>
    </row>
    <row r="1132" spans="4:4" ht="15" customHeight="1" x14ac:dyDescent="0.45">
      <c r="D1132" s="215"/>
    </row>
    <row r="1133" spans="4:4" ht="15" customHeight="1" x14ac:dyDescent="0.45">
      <c r="D1133" s="215"/>
    </row>
    <row r="1134" spans="4:4" ht="15" customHeight="1" x14ac:dyDescent="0.45">
      <c r="D1134" s="215"/>
    </row>
    <row r="1135" spans="4:4" ht="15" customHeight="1" x14ac:dyDescent="0.45">
      <c r="D1135" s="215"/>
    </row>
    <row r="1136" spans="4:4" ht="15" customHeight="1" x14ac:dyDescent="0.45">
      <c r="D1136" s="215"/>
    </row>
    <row r="1137" spans="4:4" ht="15" customHeight="1" x14ac:dyDescent="0.45">
      <c r="D1137" s="215"/>
    </row>
    <row r="1138" spans="4:4" ht="15" customHeight="1" x14ac:dyDescent="0.45">
      <c r="D1138" s="215"/>
    </row>
    <row r="1139" spans="4:4" ht="15" customHeight="1" x14ac:dyDescent="0.45">
      <c r="D1139" s="215"/>
    </row>
    <row r="1140" spans="4:4" ht="15" customHeight="1" x14ac:dyDescent="0.45">
      <c r="D1140" s="215"/>
    </row>
    <row r="1141" spans="4:4" ht="15" customHeight="1" x14ac:dyDescent="0.45">
      <c r="D1141" s="215"/>
    </row>
    <row r="1142" spans="4:4" ht="15" customHeight="1" x14ac:dyDescent="0.45">
      <c r="D1142" s="215"/>
    </row>
    <row r="1143" spans="4:4" ht="15" customHeight="1" x14ac:dyDescent="0.45">
      <c r="D1143" s="215"/>
    </row>
    <row r="1144" spans="4:4" ht="15" customHeight="1" x14ac:dyDescent="0.45">
      <c r="D1144" s="215"/>
    </row>
    <row r="1145" spans="4:4" ht="15" customHeight="1" x14ac:dyDescent="0.45">
      <c r="D1145" s="215"/>
    </row>
    <row r="1146" spans="4:4" ht="15" customHeight="1" x14ac:dyDescent="0.45">
      <c r="D1146" s="215"/>
    </row>
    <row r="1147" spans="4:4" ht="15" customHeight="1" x14ac:dyDescent="0.45">
      <c r="D1147" s="215"/>
    </row>
    <row r="1148" spans="4:4" ht="15" customHeight="1" x14ac:dyDescent="0.45">
      <c r="D1148" s="215"/>
    </row>
    <row r="1149" spans="4:4" ht="15" customHeight="1" x14ac:dyDescent="0.45">
      <c r="D1149" s="215"/>
    </row>
    <row r="1150" spans="4:4" ht="15" customHeight="1" x14ac:dyDescent="0.45">
      <c r="D1150" s="215"/>
    </row>
    <row r="1151" spans="4:4" ht="15" customHeight="1" x14ac:dyDescent="0.45">
      <c r="D1151" s="215"/>
    </row>
    <row r="1152" spans="4:4" ht="15" customHeight="1" x14ac:dyDescent="0.45">
      <c r="D1152" s="215"/>
    </row>
    <row r="1153" spans="4:4" ht="15" customHeight="1" x14ac:dyDescent="0.45">
      <c r="D1153" s="215"/>
    </row>
    <row r="1154" spans="4:4" ht="15" customHeight="1" x14ac:dyDescent="0.45">
      <c r="D1154" s="215"/>
    </row>
    <row r="1155" spans="4:4" ht="15" customHeight="1" x14ac:dyDescent="0.45">
      <c r="D1155" s="215"/>
    </row>
    <row r="1156" spans="4:4" ht="15" customHeight="1" x14ac:dyDescent="0.45">
      <c r="D1156" s="215"/>
    </row>
    <row r="1157" spans="4:4" ht="15" customHeight="1" x14ac:dyDescent="0.45">
      <c r="D1157" s="215"/>
    </row>
    <row r="1158" spans="4:4" ht="15" customHeight="1" x14ac:dyDescent="0.45">
      <c r="D1158" s="215"/>
    </row>
    <row r="1159" spans="4:4" ht="15" customHeight="1" x14ac:dyDescent="0.45">
      <c r="D1159" s="215"/>
    </row>
    <row r="1160" spans="4:4" ht="15" customHeight="1" x14ac:dyDescent="0.45">
      <c r="D1160" s="215"/>
    </row>
    <row r="1161" spans="4:4" ht="15" customHeight="1" x14ac:dyDescent="0.45">
      <c r="D1161" s="215"/>
    </row>
    <row r="1162" spans="4:4" ht="15" customHeight="1" x14ac:dyDescent="0.45">
      <c r="D1162" s="215"/>
    </row>
    <row r="1163" spans="4:4" ht="15" customHeight="1" x14ac:dyDescent="0.45">
      <c r="D1163" s="215"/>
    </row>
    <row r="1164" spans="4:4" ht="15" customHeight="1" x14ac:dyDescent="0.45">
      <c r="D1164" s="215"/>
    </row>
    <row r="1165" spans="4:4" ht="15" customHeight="1" x14ac:dyDescent="0.45">
      <c r="D1165" s="215"/>
    </row>
    <row r="1166" spans="4:4" ht="15" customHeight="1" x14ac:dyDescent="0.45">
      <c r="D1166" s="215"/>
    </row>
    <row r="1167" spans="4:4" ht="15" customHeight="1" x14ac:dyDescent="0.45">
      <c r="D1167" s="215"/>
    </row>
    <row r="1168" spans="4:4" ht="15" customHeight="1" x14ac:dyDescent="0.45">
      <c r="D1168" s="215"/>
    </row>
    <row r="1169" spans="4:4" ht="15" customHeight="1" x14ac:dyDescent="0.45">
      <c r="D1169" s="215"/>
    </row>
    <row r="1170" spans="4:4" ht="15" customHeight="1" x14ac:dyDescent="0.45">
      <c r="D1170" s="215"/>
    </row>
    <row r="1171" spans="4:4" ht="15" customHeight="1" x14ac:dyDescent="0.45">
      <c r="D1171" s="215"/>
    </row>
    <row r="1172" spans="4:4" ht="15" customHeight="1" x14ac:dyDescent="0.45">
      <c r="D1172" s="215"/>
    </row>
    <row r="1173" spans="4:4" ht="15" customHeight="1" x14ac:dyDescent="0.45">
      <c r="D1173" s="215"/>
    </row>
    <row r="1174" spans="4:4" ht="15" customHeight="1" x14ac:dyDescent="0.45">
      <c r="D1174" s="215"/>
    </row>
    <row r="1175" spans="4:4" ht="15" customHeight="1" x14ac:dyDescent="0.45">
      <c r="D1175" s="215"/>
    </row>
    <row r="1176" spans="4:4" ht="15" customHeight="1" x14ac:dyDescent="0.45">
      <c r="D1176" s="215"/>
    </row>
    <row r="1177" spans="4:4" ht="15" customHeight="1" x14ac:dyDescent="0.45">
      <c r="D1177" s="215"/>
    </row>
    <row r="1178" spans="4:4" ht="15" customHeight="1" x14ac:dyDescent="0.45">
      <c r="D1178" s="215"/>
    </row>
    <row r="1179" spans="4:4" ht="15" customHeight="1" x14ac:dyDescent="0.45">
      <c r="D1179" s="215"/>
    </row>
    <row r="1180" spans="4:4" ht="15" customHeight="1" x14ac:dyDescent="0.45">
      <c r="D1180" s="215"/>
    </row>
    <row r="1181" spans="4:4" ht="15" customHeight="1" x14ac:dyDescent="0.45">
      <c r="D1181" s="215"/>
    </row>
    <row r="1182" spans="4:4" ht="15" customHeight="1" x14ac:dyDescent="0.45">
      <c r="D1182" s="215"/>
    </row>
    <row r="1183" spans="4:4" ht="15" customHeight="1" x14ac:dyDescent="0.45">
      <c r="D1183" s="215"/>
    </row>
    <row r="1184" spans="4:4" ht="15" customHeight="1" x14ac:dyDescent="0.45">
      <c r="D1184" s="215"/>
    </row>
    <row r="1185" spans="4:4" ht="15" customHeight="1" x14ac:dyDescent="0.45">
      <c r="D1185" s="215"/>
    </row>
    <row r="1186" spans="4:4" ht="15" customHeight="1" x14ac:dyDescent="0.45">
      <c r="D1186" s="215"/>
    </row>
    <row r="1187" spans="4:4" ht="15" customHeight="1" x14ac:dyDescent="0.45">
      <c r="D1187" s="215"/>
    </row>
    <row r="1188" spans="4:4" ht="15" customHeight="1" x14ac:dyDescent="0.45">
      <c r="D1188" s="215"/>
    </row>
    <row r="1189" spans="4:4" ht="15" customHeight="1" x14ac:dyDescent="0.45">
      <c r="D1189" s="215"/>
    </row>
    <row r="1190" spans="4:4" ht="15" customHeight="1" x14ac:dyDescent="0.45">
      <c r="D1190" s="215"/>
    </row>
    <row r="1191" spans="4:4" ht="15" customHeight="1" x14ac:dyDescent="0.45">
      <c r="D1191" s="215"/>
    </row>
    <row r="1192" spans="4:4" ht="15" customHeight="1" x14ac:dyDescent="0.45">
      <c r="D1192" s="215"/>
    </row>
    <row r="1193" spans="4:4" ht="15" customHeight="1" x14ac:dyDescent="0.45">
      <c r="D1193" s="215"/>
    </row>
    <row r="1194" spans="4:4" ht="15" customHeight="1" x14ac:dyDescent="0.45">
      <c r="D1194" s="215"/>
    </row>
    <row r="1195" spans="4:4" ht="15" customHeight="1" x14ac:dyDescent="0.45">
      <c r="D1195" s="215"/>
    </row>
    <row r="1196" spans="4:4" ht="15" customHeight="1" x14ac:dyDescent="0.45">
      <c r="D1196" s="215"/>
    </row>
    <row r="1197" spans="4:4" ht="15" customHeight="1" x14ac:dyDescent="0.45">
      <c r="D1197" s="215"/>
    </row>
    <row r="1198" spans="4:4" ht="15" customHeight="1" x14ac:dyDescent="0.45">
      <c r="D1198" s="215"/>
    </row>
    <row r="1199" spans="4:4" ht="15" customHeight="1" x14ac:dyDescent="0.45">
      <c r="D1199" s="215"/>
    </row>
    <row r="1200" spans="4:4" ht="15" customHeight="1" x14ac:dyDescent="0.45">
      <c r="D1200" s="215"/>
    </row>
    <row r="1201" spans="4:4" ht="15" customHeight="1" x14ac:dyDescent="0.45">
      <c r="D1201" s="215"/>
    </row>
    <row r="1202" spans="4:4" ht="15" customHeight="1" x14ac:dyDescent="0.45">
      <c r="D1202" s="215"/>
    </row>
    <row r="1203" spans="4:4" ht="15" customHeight="1" x14ac:dyDescent="0.45">
      <c r="D1203" s="215"/>
    </row>
    <row r="1204" spans="4:4" ht="15" customHeight="1" x14ac:dyDescent="0.45">
      <c r="D1204" s="215"/>
    </row>
    <row r="1205" spans="4:4" ht="15" customHeight="1" x14ac:dyDescent="0.45">
      <c r="D1205" s="215"/>
    </row>
    <row r="1206" spans="4:4" ht="15" customHeight="1" x14ac:dyDescent="0.45">
      <c r="D1206" s="215"/>
    </row>
    <row r="1207" spans="4:4" ht="15" customHeight="1" x14ac:dyDescent="0.45">
      <c r="D1207" s="215"/>
    </row>
    <row r="1208" spans="4:4" ht="15" customHeight="1" x14ac:dyDescent="0.45">
      <c r="D1208" s="215"/>
    </row>
    <row r="1209" spans="4:4" ht="15" customHeight="1" x14ac:dyDescent="0.45">
      <c r="D1209" s="215"/>
    </row>
    <row r="1210" spans="4:4" ht="15" customHeight="1" x14ac:dyDescent="0.45">
      <c r="D1210" s="215"/>
    </row>
    <row r="1211" spans="4:4" ht="15" customHeight="1" x14ac:dyDescent="0.45">
      <c r="D1211" s="215"/>
    </row>
    <row r="1212" spans="4:4" ht="15" customHeight="1" x14ac:dyDescent="0.45">
      <c r="D1212" s="215"/>
    </row>
    <row r="1213" spans="4:4" ht="15" customHeight="1" x14ac:dyDescent="0.45">
      <c r="D1213" s="215"/>
    </row>
    <row r="1214" spans="4:4" ht="15" customHeight="1" x14ac:dyDescent="0.45">
      <c r="D1214" s="215"/>
    </row>
    <row r="1215" spans="4:4" ht="15" customHeight="1" x14ac:dyDescent="0.45">
      <c r="D1215" s="215"/>
    </row>
    <row r="1216" spans="4:4" ht="15" customHeight="1" x14ac:dyDescent="0.45">
      <c r="D1216" s="215"/>
    </row>
    <row r="1217" spans="4:4" ht="15" customHeight="1" x14ac:dyDescent="0.45">
      <c r="D1217" s="215"/>
    </row>
    <row r="1218" spans="4:4" ht="15" customHeight="1" x14ac:dyDescent="0.45">
      <c r="D1218" s="215"/>
    </row>
    <row r="1219" spans="4:4" ht="15" customHeight="1" x14ac:dyDescent="0.45">
      <c r="D1219" s="215"/>
    </row>
    <row r="1220" spans="4:4" ht="15" customHeight="1" x14ac:dyDescent="0.45">
      <c r="D1220" s="215"/>
    </row>
    <row r="1221" spans="4:4" ht="15" customHeight="1" x14ac:dyDescent="0.45">
      <c r="D1221" s="215"/>
    </row>
    <row r="1222" spans="4:4" ht="15" customHeight="1" x14ac:dyDescent="0.45">
      <c r="D1222" s="215"/>
    </row>
    <row r="1223" spans="4:4" ht="15" customHeight="1" x14ac:dyDescent="0.45">
      <c r="D1223" s="215"/>
    </row>
    <row r="1224" spans="4:4" ht="15" customHeight="1" x14ac:dyDescent="0.45">
      <c r="D1224" s="215"/>
    </row>
    <row r="1225" spans="4:4" ht="15" customHeight="1" x14ac:dyDescent="0.45">
      <c r="D1225" s="215"/>
    </row>
    <row r="1226" spans="4:4" ht="15" customHeight="1" x14ac:dyDescent="0.45">
      <c r="D1226" s="215"/>
    </row>
    <row r="1227" spans="4:4" ht="15" customHeight="1" x14ac:dyDescent="0.45">
      <c r="D1227" s="215"/>
    </row>
    <row r="1228" spans="4:4" ht="15" customHeight="1" x14ac:dyDescent="0.45">
      <c r="D1228" s="215"/>
    </row>
    <row r="1229" spans="4:4" ht="15" customHeight="1" x14ac:dyDescent="0.45">
      <c r="D1229" s="215"/>
    </row>
    <row r="1230" spans="4:4" ht="15" customHeight="1" x14ac:dyDescent="0.45">
      <c r="D1230" s="215"/>
    </row>
    <row r="1231" spans="4:4" ht="15" customHeight="1" x14ac:dyDescent="0.45">
      <c r="D1231" s="215"/>
    </row>
    <row r="1232" spans="4:4" ht="15" customHeight="1" x14ac:dyDescent="0.45">
      <c r="D1232" s="215"/>
    </row>
    <row r="1233" spans="4:4" ht="15" customHeight="1" x14ac:dyDescent="0.45">
      <c r="D1233" s="215"/>
    </row>
    <row r="1234" spans="4:4" ht="15" customHeight="1" x14ac:dyDescent="0.45">
      <c r="D1234" s="215"/>
    </row>
    <row r="1235" spans="4:4" ht="15" customHeight="1" x14ac:dyDescent="0.45">
      <c r="D1235" s="215"/>
    </row>
    <row r="1236" spans="4:4" ht="15" customHeight="1" x14ac:dyDescent="0.45">
      <c r="D1236" s="215"/>
    </row>
    <row r="1237" spans="4:4" ht="15" customHeight="1" x14ac:dyDescent="0.45">
      <c r="D1237" s="215"/>
    </row>
    <row r="1238" spans="4:4" ht="15" customHeight="1" x14ac:dyDescent="0.45">
      <c r="D1238" s="215"/>
    </row>
    <row r="1239" spans="4:4" ht="15" customHeight="1" x14ac:dyDescent="0.45">
      <c r="D1239" s="215"/>
    </row>
    <row r="1240" spans="4:4" ht="15" customHeight="1" x14ac:dyDescent="0.45">
      <c r="D1240" s="215"/>
    </row>
    <row r="1241" spans="4:4" ht="15" customHeight="1" x14ac:dyDescent="0.45">
      <c r="D1241" s="215"/>
    </row>
    <row r="1242" spans="4:4" ht="15" customHeight="1" x14ac:dyDescent="0.45">
      <c r="D1242" s="215"/>
    </row>
    <row r="1243" spans="4:4" ht="15" customHeight="1" x14ac:dyDescent="0.45">
      <c r="D1243" s="215"/>
    </row>
    <row r="1244" spans="4:4" ht="15" customHeight="1" x14ac:dyDescent="0.45">
      <c r="D1244" s="215"/>
    </row>
    <row r="1245" spans="4:4" ht="15" customHeight="1" x14ac:dyDescent="0.45">
      <c r="D1245" s="215"/>
    </row>
    <row r="1246" spans="4:4" ht="15" customHeight="1" x14ac:dyDescent="0.45">
      <c r="D1246" s="215"/>
    </row>
    <row r="1247" spans="4:4" ht="15" customHeight="1" x14ac:dyDescent="0.45">
      <c r="D1247" s="215"/>
    </row>
    <row r="1248" spans="4:4" ht="15" customHeight="1" x14ac:dyDescent="0.45">
      <c r="D1248" s="215"/>
    </row>
    <row r="1249" spans="4:4" ht="15" customHeight="1" x14ac:dyDescent="0.45">
      <c r="D1249" s="215"/>
    </row>
    <row r="1250" spans="4:4" ht="15" customHeight="1" x14ac:dyDescent="0.45">
      <c r="D1250" s="215"/>
    </row>
    <row r="1251" spans="4:4" ht="15" customHeight="1" x14ac:dyDescent="0.45">
      <c r="D1251" s="215"/>
    </row>
    <row r="1252" spans="4:4" ht="15" customHeight="1" x14ac:dyDescent="0.45">
      <c r="D1252" s="215"/>
    </row>
    <row r="1253" spans="4:4" ht="15" customHeight="1" x14ac:dyDescent="0.45">
      <c r="D1253" s="215"/>
    </row>
    <row r="1254" spans="4:4" ht="15" customHeight="1" x14ac:dyDescent="0.45">
      <c r="D1254" s="215"/>
    </row>
    <row r="1255" spans="4:4" ht="15" customHeight="1" x14ac:dyDescent="0.45">
      <c r="D1255" s="215"/>
    </row>
    <row r="1256" spans="4:4" ht="15" customHeight="1" x14ac:dyDescent="0.45">
      <c r="D1256" s="215"/>
    </row>
    <row r="1257" spans="4:4" ht="15" customHeight="1" x14ac:dyDescent="0.45">
      <c r="D1257" s="215"/>
    </row>
    <row r="1258" spans="4:4" ht="15" customHeight="1" x14ac:dyDescent="0.45">
      <c r="D1258" s="215"/>
    </row>
    <row r="1259" spans="4:4" ht="15" customHeight="1" x14ac:dyDescent="0.45">
      <c r="D1259" s="215"/>
    </row>
    <row r="1260" spans="4:4" ht="15" customHeight="1" x14ac:dyDescent="0.45">
      <c r="D1260" s="215"/>
    </row>
    <row r="1261" spans="4:4" ht="15" customHeight="1" x14ac:dyDescent="0.45">
      <c r="D1261" s="215"/>
    </row>
    <row r="1262" spans="4:4" ht="15" customHeight="1" x14ac:dyDescent="0.45">
      <c r="D1262" s="215"/>
    </row>
    <row r="1263" spans="4:4" ht="15" customHeight="1" x14ac:dyDescent="0.45">
      <c r="D1263" s="215"/>
    </row>
    <row r="1264" spans="4:4" ht="15" customHeight="1" x14ac:dyDescent="0.45">
      <c r="D1264" s="215"/>
    </row>
    <row r="1265" spans="4:4" ht="15" customHeight="1" x14ac:dyDescent="0.45">
      <c r="D1265" s="215"/>
    </row>
    <row r="1266" spans="4:4" ht="15" customHeight="1" x14ac:dyDescent="0.45">
      <c r="D1266" s="215"/>
    </row>
    <row r="1267" spans="4:4" ht="15" customHeight="1" x14ac:dyDescent="0.45">
      <c r="D1267" s="215"/>
    </row>
    <row r="1268" spans="4:4" ht="15" customHeight="1" x14ac:dyDescent="0.45">
      <c r="D1268" s="215"/>
    </row>
    <row r="1269" spans="4:4" ht="15" customHeight="1" x14ac:dyDescent="0.45">
      <c r="D1269" s="215"/>
    </row>
    <row r="1270" spans="4:4" ht="15" customHeight="1" x14ac:dyDescent="0.45">
      <c r="D1270" s="215"/>
    </row>
    <row r="1271" spans="4:4" ht="15" customHeight="1" x14ac:dyDescent="0.45">
      <c r="D1271" s="215"/>
    </row>
    <row r="1272" spans="4:4" ht="15" customHeight="1" x14ac:dyDescent="0.45">
      <c r="D1272" s="215"/>
    </row>
    <row r="1273" spans="4:4" ht="15" customHeight="1" x14ac:dyDescent="0.45">
      <c r="D1273" s="215"/>
    </row>
    <row r="1274" spans="4:4" ht="15" customHeight="1" x14ac:dyDescent="0.45">
      <c r="D1274" s="215"/>
    </row>
    <row r="1275" spans="4:4" ht="15" customHeight="1" x14ac:dyDescent="0.45">
      <c r="D1275" s="215"/>
    </row>
    <row r="1276" spans="4:4" ht="15" customHeight="1" x14ac:dyDescent="0.45">
      <c r="D1276" s="215"/>
    </row>
    <row r="1277" spans="4:4" ht="15" customHeight="1" x14ac:dyDescent="0.45">
      <c r="D1277" s="215"/>
    </row>
    <row r="1278" spans="4:4" ht="15" customHeight="1" x14ac:dyDescent="0.45">
      <c r="D1278" s="215"/>
    </row>
    <row r="1279" spans="4:4" ht="15" customHeight="1" x14ac:dyDescent="0.45">
      <c r="D1279" s="215"/>
    </row>
    <row r="1280" spans="4:4" ht="15" customHeight="1" x14ac:dyDescent="0.45">
      <c r="D1280" s="215"/>
    </row>
    <row r="1281" spans="4:4" ht="15" customHeight="1" x14ac:dyDescent="0.45">
      <c r="D1281" s="215"/>
    </row>
    <row r="1282" spans="4:4" ht="15" customHeight="1" x14ac:dyDescent="0.45">
      <c r="D1282" s="215"/>
    </row>
    <row r="1283" spans="4:4" ht="15" customHeight="1" x14ac:dyDescent="0.45">
      <c r="D1283" s="215"/>
    </row>
    <row r="1284" spans="4:4" ht="15" customHeight="1" x14ac:dyDescent="0.45">
      <c r="D1284" s="215"/>
    </row>
    <row r="1285" spans="4:4" ht="15" customHeight="1" x14ac:dyDescent="0.45">
      <c r="D1285" s="215"/>
    </row>
    <row r="1286" spans="4:4" ht="15" customHeight="1" x14ac:dyDescent="0.45">
      <c r="D1286" s="215"/>
    </row>
    <row r="1287" spans="4:4" ht="15" customHeight="1" x14ac:dyDescent="0.45">
      <c r="D1287" s="215"/>
    </row>
    <row r="1288" spans="4:4" ht="15" customHeight="1" x14ac:dyDescent="0.45">
      <c r="D1288" s="215"/>
    </row>
    <row r="1289" spans="4:4" ht="15" customHeight="1" x14ac:dyDescent="0.45">
      <c r="D1289" s="215"/>
    </row>
    <row r="1290" spans="4:4" ht="15" customHeight="1" x14ac:dyDescent="0.45">
      <c r="D1290" s="215"/>
    </row>
    <row r="1291" spans="4:4" ht="15" customHeight="1" x14ac:dyDescent="0.45">
      <c r="D1291" s="215"/>
    </row>
    <row r="1292" spans="4:4" ht="15" customHeight="1" x14ac:dyDescent="0.45">
      <c r="D1292" s="215"/>
    </row>
    <row r="1293" spans="4:4" ht="15" customHeight="1" x14ac:dyDescent="0.45">
      <c r="D1293" s="215"/>
    </row>
    <row r="1294" spans="4:4" ht="15" customHeight="1" x14ac:dyDescent="0.45">
      <c r="D1294" s="215"/>
    </row>
    <row r="1295" spans="4:4" ht="15" customHeight="1" x14ac:dyDescent="0.45">
      <c r="D1295" s="215"/>
    </row>
    <row r="1296" spans="4:4" ht="15" customHeight="1" x14ac:dyDescent="0.45">
      <c r="D1296" s="215"/>
    </row>
    <row r="1297" spans="4:4" ht="15" customHeight="1" x14ac:dyDescent="0.45">
      <c r="D1297" s="215"/>
    </row>
    <row r="1298" spans="4:4" ht="15" customHeight="1" x14ac:dyDescent="0.45">
      <c r="D1298" s="215"/>
    </row>
    <row r="1299" spans="4:4" ht="15" customHeight="1" x14ac:dyDescent="0.45">
      <c r="D1299" s="215"/>
    </row>
    <row r="1300" spans="4:4" ht="15" customHeight="1" x14ac:dyDescent="0.45">
      <c r="D1300" s="215"/>
    </row>
    <row r="1301" spans="4:4" ht="15" customHeight="1" x14ac:dyDescent="0.45">
      <c r="D1301" s="215"/>
    </row>
    <row r="1302" spans="4:4" ht="15" customHeight="1" x14ac:dyDescent="0.45">
      <c r="D1302" s="215"/>
    </row>
    <row r="1303" spans="4:4" ht="15" customHeight="1" x14ac:dyDescent="0.45">
      <c r="D1303" s="215"/>
    </row>
    <row r="1304" spans="4:4" ht="15" customHeight="1" x14ac:dyDescent="0.45">
      <c r="D1304" s="215"/>
    </row>
    <row r="1305" spans="4:4" ht="15" customHeight="1" x14ac:dyDescent="0.45">
      <c r="D1305" s="215"/>
    </row>
    <row r="1306" spans="4:4" ht="15" customHeight="1" x14ac:dyDescent="0.45">
      <c r="D1306" s="215"/>
    </row>
    <row r="1307" spans="4:4" ht="15" customHeight="1" x14ac:dyDescent="0.45">
      <c r="D1307" s="215"/>
    </row>
    <row r="1308" spans="4:4" ht="15" customHeight="1" x14ac:dyDescent="0.45">
      <c r="D1308" s="215"/>
    </row>
    <row r="1309" spans="4:4" ht="15" customHeight="1" x14ac:dyDescent="0.45">
      <c r="D1309" s="215"/>
    </row>
    <row r="1310" spans="4:4" ht="15" customHeight="1" x14ac:dyDescent="0.45">
      <c r="D1310" s="215"/>
    </row>
    <row r="1311" spans="4:4" ht="15" customHeight="1" x14ac:dyDescent="0.45">
      <c r="D1311" s="215"/>
    </row>
    <row r="1312" spans="4:4" ht="15" customHeight="1" x14ac:dyDescent="0.45">
      <c r="D1312" s="215"/>
    </row>
    <row r="1313" spans="4:4" ht="15" customHeight="1" x14ac:dyDescent="0.45">
      <c r="D1313" s="215"/>
    </row>
    <row r="1314" spans="4:4" ht="15" customHeight="1" x14ac:dyDescent="0.45">
      <c r="D1314" s="215"/>
    </row>
    <row r="1315" spans="4:4" ht="15" customHeight="1" x14ac:dyDescent="0.45">
      <c r="D1315" s="215"/>
    </row>
    <row r="1316" spans="4:4" ht="15" customHeight="1" x14ac:dyDescent="0.45">
      <c r="D1316" s="215"/>
    </row>
    <row r="1317" spans="4:4" ht="15" customHeight="1" x14ac:dyDescent="0.45">
      <c r="D1317" s="215"/>
    </row>
    <row r="1318" spans="4:4" ht="15" customHeight="1" x14ac:dyDescent="0.45">
      <c r="D1318" s="215"/>
    </row>
    <row r="1319" spans="4:4" ht="15" customHeight="1" x14ac:dyDescent="0.45">
      <c r="D1319" s="215"/>
    </row>
    <row r="1320" spans="4:4" ht="15" customHeight="1" x14ac:dyDescent="0.45">
      <c r="D1320" s="215"/>
    </row>
    <row r="1321" spans="4:4" ht="15" customHeight="1" x14ac:dyDescent="0.45">
      <c r="D1321" s="215"/>
    </row>
    <row r="1322" spans="4:4" ht="15" customHeight="1" x14ac:dyDescent="0.45">
      <c r="D1322" s="215"/>
    </row>
    <row r="1323" spans="4:4" ht="15" customHeight="1" x14ac:dyDescent="0.45">
      <c r="D1323" s="215"/>
    </row>
    <row r="1324" spans="4:4" ht="15" customHeight="1" x14ac:dyDescent="0.45">
      <c r="D1324" s="215"/>
    </row>
    <row r="1325" spans="4:4" ht="15" customHeight="1" x14ac:dyDescent="0.45">
      <c r="D1325" s="215"/>
    </row>
    <row r="1326" spans="4:4" ht="15" customHeight="1" x14ac:dyDescent="0.45">
      <c r="D1326" s="215"/>
    </row>
    <row r="1327" spans="4:4" ht="15" customHeight="1" x14ac:dyDescent="0.45">
      <c r="D1327" s="215"/>
    </row>
    <row r="1328" spans="4:4" ht="15" customHeight="1" x14ac:dyDescent="0.45">
      <c r="D1328" s="215"/>
    </row>
    <row r="1329" spans="4:4" ht="15" customHeight="1" x14ac:dyDescent="0.45">
      <c r="D1329" s="215"/>
    </row>
    <row r="1330" spans="4:4" ht="15" customHeight="1" x14ac:dyDescent="0.45">
      <c r="D1330" s="215"/>
    </row>
    <row r="1331" spans="4:4" ht="15" customHeight="1" x14ac:dyDescent="0.45">
      <c r="D1331" s="215"/>
    </row>
    <row r="1332" spans="4:4" ht="15" customHeight="1" x14ac:dyDescent="0.45">
      <c r="D1332" s="215"/>
    </row>
    <row r="1333" spans="4:4" ht="15" customHeight="1" x14ac:dyDescent="0.45">
      <c r="D1333" s="215"/>
    </row>
    <row r="1334" spans="4:4" ht="15" customHeight="1" x14ac:dyDescent="0.45">
      <c r="D1334" s="215"/>
    </row>
    <row r="1335" spans="4:4" ht="15" customHeight="1" x14ac:dyDescent="0.45">
      <c r="D1335" s="215"/>
    </row>
    <row r="1336" spans="4:4" ht="15" customHeight="1" x14ac:dyDescent="0.45">
      <c r="D1336" s="215"/>
    </row>
    <row r="1337" spans="4:4" ht="15" customHeight="1" x14ac:dyDescent="0.45">
      <c r="D1337" s="215"/>
    </row>
    <row r="1338" spans="4:4" ht="15" customHeight="1" x14ac:dyDescent="0.45">
      <c r="D1338" s="215"/>
    </row>
    <row r="1339" spans="4:4" ht="15" customHeight="1" x14ac:dyDescent="0.45">
      <c r="D1339" s="215"/>
    </row>
    <row r="1340" spans="4:4" ht="15" customHeight="1" x14ac:dyDescent="0.45">
      <c r="D1340" s="215"/>
    </row>
    <row r="1341" spans="4:4" ht="15" customHeight="1" x14ac:dyDescent="0.45">
      <c r="D1341" s="215"/>
    </row>
    <row r="1342" spans="4:4" ht="15" customHeight="1" x14ac:dyDescent="0.45">
      <c r="D1342" s="215"/>
    </row>
    <row r="1343" spans="4:4" ht="15" customHeight="1" x14ac:dyDescent="0.45">
      <c r="D1343" s="215"/>
    </row>
    <row r="1344" spans="4:4" ht="15" customHeight="1" x14ac:dyDescent="0.45">
      <c r="D1344" s="215"/>
    </row>
    <row r="1345" spans="4:4" ht="15" customHeight="1" x14ac:dyDescent="0.45">
      <c r="D1345" s="215"/>
    </row>
    <row r="1346" spans="4:4" ht="15" customHeight="1" x14ac:dyDescent="0.45">
      <c r="D1346" s="215"/>
    </row>
    <row r="1347" spans="4:4" ht="15" customHeight="1" x14ac:dyDescent="0.45">
      <c r="D1347" s="215"/>
    </row>
    <row r="1348" spans="4:4" ht="15" customHeight="1" x14ac:dyDescent="0.45">
      <c r="D1348" s="215"/>
    </row>
    <row r="1349" spans="4:4" ht="15" customHeight="1" x14ac:dyDescent="0.45">
      <c r="D1349" s="215"/>
    </row>
    <row r="1350" spans="4:4" ht="15" customHeight="1" x14ac:dyDescent="0.45">
      <c r="D1350" s="215"/>
    </row>
    <row r="1351" spans="4:4" ht="15" customHeight="1" x14ac:dyDescent="0.45">
      <c r="D1351" s="215"/>
    </row>
    <row r="1352" spans="4:4" ht="15" customHeight="1" x14ac:dyDescent="0.45">
      <c r="D1352" s="215"/>
    </row>
    <row r="1353" spans="4:4" ht="15" customHeight="1" x14ac:dyDescent="0.45">
      <c r="D1353" s="215"/>
    </row>
    <row r="1354" spans="4:4" ht="15" customHeight="1" x14ac:dyDescent="0.45">
      <c r="D1354" s="215"/>
    </row>
    <row r="1355" spans="4:4" ht="15" customHeight="1" x14ac:dyDescent="0.45">
      <c r="D1355" s="215"/>
    </row>
    <row r="1356" spans="4:4" ht="15" customHeight="1" x14ac:dyDescent="0.45">
      <c r="D1356" s="215"/>
    </row>
    <row r="1357" spans="4:4" ht="15" customHeight="1" x14ac:dyDescent="0.45">
      <c r="D1357" s="215"/>
    </row>
    <row r="1358" spans="4:4" ht="15" customHeight="1" x14ac:dyDescent="0.45">
      <c r="D1358" s="215"/>
    </row>
    <row r="1359" spans="4:4" ht="15" customHeight="1" x14ac:dyDescent="0.45">
      <c r="D1359" s="215"/>
    </row>
    <row r="1360" spans="4:4" ht="15" customHeight="1" x14ac:dyDescent="0.45">
      <c r="D1360" s="215"/>
    </row>
    <row r="1361" spans="4:4" ht="15" customHeight="1" x14ac:dyDescent="0.45">
      <c r="D1361" s="215"/>
    </row>
    <row r="1362" spans="4:4" ht="15" customHeight="1" x14ac:dyDescent="0.45">
      <c r="D1362" s="215"/>
    </row>
    <row r="1363" spans="4:4" ht="15" customHeight="1" x14ac:dyDescent="0.45">
      <c r="D1363" s="215"/>
    </row>
    <row r="1364" spans="4:4" ht="15" customHeight="1" x14ac:dyDescent="0.45">
      <c r="D1364" s="215"/>
    </row>
    <row r="1365" spans="4:4" ht="15" customHeight="1" x14ac:dyDescent="0.45">
      <c r="D1365" s="215"/>
    </row>
    <row r="1366" spans="4:4" ht="15" customHeight="1" x14ac:dyDescent="0.45">
      <c r="D1366" s="215"/>
    </row>
    <row r="1367" spans="4:4" ht="15" customHeight="1" x14ac:dyDescent="0.45">
      <c r="D1367" s="215"/>
    </row>
    <row r="1368" spans="4:4" ht="15" customHeight="1" x14ac:dyDescent="0.45">
      <c r="D1368" s="215"/>
    </row>
    <row r="1369" spans="4:4" ht="15" customHeight="1" x14ac:dyDescent="0.45">
      <c r="D1369" s="215"/>
    </row>
    <row r="1370" spans="4:4" ht="15" customHeight="1" x14ac:dyDescent="0.45">
      <c r="D1370" s="215"/>
    </row>
    <row r="1371" spans="4:4" ht="15" customHeight="1" x14ac:dyDescent="0.45">
      <c r="D1371" s="215"/>
    </row>
    <row r="1372" spans="4:4" ht="15" customHeight="1" x14ac:dyDescent="0.45">
      <c r="D1372" s="215"/>
    </row>
    <row r="1373" spans="4:4" ht="15" customHeight="1" x14ac:dyDescent="0.45">
      <c r="D1373" s="215"/>
    </row>
    <row r="1374" spans="4:4" ht="15" customHeight="1" x14ac:dyDescent="0.45">
      <c r="D1374" s="215"/>
    </row>
    <row r="1375" spans="4:4" ht="15" customHeight="1" x14ac:dyDescent="0.45">
      <c r="D1375" s="215"/>
    </row>
    <row r="1376" spans="4:4" ht="15" customHeight="1" x14ac:dyDescent="0.45">
      <c r="D1376" s="215"/>
    </row>
    <row r="1377" spans="4:4" ht="15" customHeight="1" x14ac:dyDescent="0.45">
      <c r="D1377" s="215"/>
    </row>
    <row r="1378" spans="4:4" ht="15" customHeight="1" x14ac:dyDescent="0.45">
      <c r="D1378" s="215"/>
    </row>
    <row r="1379" spans="4:4" ht="15" customHeight="1" x14ac:dyDescent="0.45">
      <c r="D1379" s="215"/>
    </row>
    <row r="1380" spans="4:4" ht="15" customHeight="1" x14ac:dyDescent="0.45">
      <c r="D1380" s="215"/>
    </row>
    <row r="1381" spans="4:4" ht="15" customHeight="1" x14ac:dyDescent="0.45">
      <c r="D1381" s="215"/>
    </row>
    <row r="1382" spans="4:4" ht="15" customHeight="1" x14ac:dyDescent="0.45">
      <c r="D1382" s="215"/>
    </row>
    <row r="1383" spans="4:4" ht="15" customHeight="1" x14ac:dyDescent="0.45">
      <c r="D1383" s="215"/>
    </row>
    <row r="1384" spans="4:4" ht="15" customHeight="1" x14ac:dyDescent="0.45">
      <c r="D1384" s="215"/>
    </row>
    <row r="1385" spans="4:4" ht="15" customHeight="1" x14ac:dyDescent="0.45">
      <c r="D1385" s="215"/>
    </row>
    <row r="1386" spans="4:4" ht="15" customHeight="1" x14ac:dyDescent="0.45">
      <c r="D1386" s="215"/>
    </row>
    <row r="1387" spans="4:4" ht="15" customHeight="1" x14ac:dyDescent="0.45">
      <c r="D1387" s="215"/>
    </row>
    <row r="1388" spans="4:4" ht="15" customHeight="1" x14ac:dyDescent="0.45">
      <c r="D1388" s="215"/>
    </row>
    <row r="1389" spans="4:4" ht="15" customHeight="1" x14ac:dyDescent="0.45">
      <c r="D1389" s="215"/>
    </row>
    <row r="1390" spans="4:4" ht="15" customHeight="1" x14ac:dyDescent="0.45">
      <c r="D1390" s="215"/>
    </row>
    <row r="1391" spans="4:4" ht="15" customHeight="1" x14ac:dyDescent="0.45">
      <c r="D1391" s="215"/>
    </row>
    <row r="1392" spans="4:4" ht="15" customHeight="1" x14ac:dyDescent="0.45">
      <c r="D1392" s="215"/>
    </row>
    <row r="1393" spans="4:4" ht="15" customHeight="1" x14ac:dyDescent="0.45">
      <c r="D1393" s="215"/>
    </row>
    <row r="1394" spans="4:4" ht="15" customHeight="1" x14ac:dyDescent="0.45">
      <c r="D1394" s="215"/>
    </row>
    <row r="1395" spans="4:4" ht="15" customHeight="1" x14ac:dyDescent="0.45">
      <c r="D1395" s="215"/>
    </row>
    <row r="1396" spans="4:4" ht="15" customHeight="1" x14ac:dyDescent="0.45">
      <c r="D1396" s="215"/>
    </row>
    <row r="1397" spans="4:4" ht="15" customHeight="1" x14ac:dyDescent="0.45">
      <c r="D1397" s="215"/>
    </row>
    <row r="1398" spans="4:4" ht="15" customHeight="1" x14ac:dyDescent="0.45">
      <c r="D1398" s="215"/>
    </row>
    <row r="1399" spans="4:4" ht="15" customHeight="1" x14ac:dyDescent="0.45">
      <c r="D1399" s="215"/>
    </row>
    <row r="1400" spans="4:4" ht="15" customHeight="1" x14ac:dyDescent="0.45">
      <c r="D1400" s="215"/>
    </row>
    <row r="1401" spans="4:4" ht="15" customHeight="1" x14ac:dyDescent="0.45">
      <c r="D1401" s="215"/>
    </row>
    <row r="1402" spans="4:4" ht="15" customHeight="1" x14ac:dyDescent="0.45">
      <c r="D1402" s="215"/>
    </row>
    <row r="1403" spans="4:4" ht="15" customHeight="1" x14ac:dyDescent="0.45">
      <c r="D1403" s="215"/>
    </row>
    <row r="1404" spans="4:4" ht="15" customHeight="1" x14ac:dyDescent="0.45">
      <c r="D1404" s="215"/>
    </row>
    <row r="1405" spans="4:4" ht="15" customHeight="1" x14ac:dyDescent="0.45">
      <c r="D1405" s="215"/>
    </row>
    <row r="1406" spans="4:4" ht="15" customHeight="1" x14ac:dyDescent="0.45">
      <c r="D1406" s="215"/>
    </row>
    <row r="1407" spans="4:4" ht="15" customHeight="1" x14ac:dyDescent="0.45">
      <c r="D1407" s="215"/>
    </row>
    <row r="1408" spans="4:4" ht="15" customHeight="1" x14ac:dyDescent="0.45">
      <c r="D1408" s="215"/>
    </row>
    <row r="1409" spans="4:4" ht="15" customHeight="1" x14ac:dyDescent="0.45">
      <c r="D1409" s="215"/>
    </row>
    <row r="1410" spans="4:4" ht="15" customHeight="1" x14ac:dyDescent="0.45">
      <c r="D1410" s="215"/>
    </row>
    <row r="1411" spans="4:4" ht="15" customHeight="1" x14ac:dyDescent="0.45">
      <c r="D1411" s="215"/>
    </row>
    <row r="1412" spans="4:4" ht="15" customHeight="1" x14ac:dyDescent="0.45">
      <c r="D1412" s="215"/>
    </row>
    <row r="1413" spans="4:4" ht="15" customHeight="1" x14ac:dyDescent="0.45">
      <c r="D1413" s="215"/>
    </row>
    <row r="1414" spans="4:4" ht="15" customHeight="1" x14ac:dyDescent="0.45">
      <c r="D1414" s="215"/>
    </row>
    <row r="1415" spans="4:4" ht="15" customHeight="1" x14ac:dyDescent="0.45">
      <c r="D1415" s="215"/>
    </row>
    <row r="1416" spans="4:4" ht="15" customHeight="1" x14ac:dyDescent="0.45">
      <c r="D1416" s="215"/>
    </row>
    <row r="1417" spans="4:4" ht="15" customHeight="1" x14ac:dyDescent="0.45">
      <c r="D1417" s="215"/>
    </row>
    <row r="1418" spans="4:4" ht="15" customHeight="1" x14ac:dyDescent="0.45">
      <c r="D1418" s="215"/>
    </row>
    <row r="1419" spans="4:4" ht="15" customHeight="1" x14ac:dyDescent="0.45">
      <c r="D1419" s="215"/>
    </row>
    <row r="1420" spans="4:4" ht="15" customHeight="1" x14ac:dyDescent="0.45">
      <c r="D1420" s="215"/>
    </row>
    <row r="1421" spans="4:4" ht="15" customHeight="1" x14ac:dyDescent="0.45">
      <c r="D1421" s="215"/>
    </row>
    <row r="1422" spans="4:4" ht="15" customHeight="1" x14ac:dyDescent="0.45">
      <c r="D1422" s="215"/>
    </row>
    <row r="1423" spans="4:4" ht="15" customHeight="1" x14ac:dyDescent="0.45">
      <c r="D1423" s="215"/>
    </row>
    <row r="1424" spans="4:4" ht="15" customHeight="1" x14ac:dyDescent="0.45">
      <c r="D1424" s="215"/>
    </row>
    <row r="1425" spans="4:4" ht="15" customHeight="1" x14ac:dyDescent="0.45">
      <c r="D1425" s="215"/>
    </row>
    <row r="1426" spans="4:4" ht="15" customHeight="1" x14ac:dyDescent="0.45">
      <c r="D1426" s="215"/>
    </row>
    <row r="1427" spans="4:4" ht="15" customHeight="1" x14ac:dyDescent="0.45">
      <c r="D1427" s="215"/>
    </row>
    <row r="1428" spans="4:4" ht="15" customHeight="1" x14ac:dyDescent="0.45">
      <c r="D1428" s="215"/>
    </row>
    <row r="1429" spans="4:4" ht="15" customHeight="1" x14ac:dyDescent="0.45">
      <c r="D1429" s="215"/>
    </row>
    <row r="1430" spans="4:4" ht="15" customHeight="1" x14ac:dyDescent="0.45">
      <c r="D1430" s="215"/>
    </row>
    <row r="1431" spans="4:4" ht="15" customHeight="1" x14ac:dyDescent="0.45">
      <c r="D1431" s="215"/>
    </row>
    <row r="1432" spans="4:4" ht="15" customHeight="1" x14ac:dyDescent="0.45">
      <c r="D1432" s="215"/>
    </row>
    <row r="1433" spans="4:4" ht="15" customHeight="1" x14ac:dyDescent="0.45">
      <c r="D1433" s="215"/>
    </row>
    <row r="1434" spans="4:4" ht="15" customHeight="1" x14ac:dyDescent="0.45">
      <c r="D1434" s="215"/>
    </row>
    <row r="1435" spans="4:4" ht="15" customHeight="1" x14ac:dyDescent="0.45">
      <c r="D1435" s="215"/>
    </row>
    <row r="1436" spans="4:4" ht="15" customHeight="1" x14ac:dyDescent="0.45">
      <c r="D1436" s="215"/>
    </row>
    <row r="1437" spans="4:4" ht="15" customHeight="1" x14ac:dyDescent="0.45">
      <c r="D1437" s="215"/>
    </row>
    <row r="1438" spans="4:4" ht="15" customHeight="1" x14ac:dyDescent="0.45">
      <c r="D1438" s="215"/>
    </row>
    <row r="1439" spans="4:4" ht="15" customHeight="1" x14ac:dyDescent="0.45">
      <c r="D1439" s="215"/>
    </row>
    <row r="1440" spans="4:4" ht="15" customHeight="1" x14ac:dyDescent="0.45">
      <c r="D1440" s="215"/>
    </row>
    <row r="1441" spans="4:4" ht="15" customHeight="1" x14ac:dyDescent="0.45">
      <c r="D1441" s="215"/>
    </row>
    <row r="1442" spans="4:4" ht="15" customHeight="1" x14ac:dyDescent="0.45">
      <c r="D1442" s="215"/>
    </row>
    <row r="1443" spans="4:4" ht="15" customHeight="1" x14ac:dyDescent="0.45">
      <c r="D1443" s="215"/>
    </row>
    <row r="1444" spans="4:4" ht="15" customHeight="1" x14ac:dyDescent="0.45">
      <c r="D1444" s="215"/>
    </row>
    <row r="1445" spans="4:4" ht="15" customHeight="1" x14ac:dyDescent="0.45">
      <c r="D1445" s="215"/>
    </row>
    <row r="1446" spans="4:4" ht="15" customHeight="1" x14ac:dyDescent="0.45">
      <c r="D1446" s="215"/>
    </row>
    <row r="1447" spans="4:4" ht="15" customHeight="1" x14ac:dyDescent="0.45">
      <c r="D1447" s="215"/>
    </row>
    <row r="1448" spans="4:4" ht="15" customHeight="1" x14ac:dyDescent="0.45">
      <c r="D1448" s="215"/>
    </row>
    <row r="1449" spans="4:4" ht="15" customHeight="1" x14ac:dyDescent="0.45">
      <c r="D1449" s="215"/>
    </row>
    <row r="1450" spans="4:4" ht="15" customHeight="1" x14ac:dyDescent="0.45">
      <c r="D1450" s="215"/>
    </row>
    <row r="1451" spans="4:4" ht="15" customHeight="1" x14ac:dyDescent="0.45">
      <c r="D1451" s="215"/>
    </row>
    <row r="1452" spans="4:4" ht="15" customHeight="1" x14ac:dyDescent="0.45">
      <c r="D1452" s="215"/>
    </row>
    <row r="1453" spans="4:4" ht="15" customHeight="1" x14ac:dyDescent="0.45">
      <c r="D1453" s="215"/>
    </row>
    <row r="1454" spans="4:4" ht="15" customHeight="1" x14ac:dyDescent="0.45">
      <c r="D1454" s="215"/>
    </row>
    <row r="1455" spans="4:4" ht="15" customHeight="1" x14ac:dyDescent="0.45">
      <c r="D1455" s="215"/>
    </row>
    <row r="1456" spans="4:4" ht="15" customHeight="1" x14ac:dyDescent="0.45">
      <c r="D1456" s="215"/>
    </row>
    <row r="1457" spans="4:4" ht="15" customHeight="1" x14ac:dyDescent="0.45">
      <c r="D1457" s="215"/>
    </row>
    <row r="1458" spans="4:4" ht="15" customHeight="1" x14ac:dyDescent="0.45">
      <c r="D1458" s="215"/>
    </row>
    <row r="1459" spans="4:4" ht="15" customHeight="1" x14ac:dyDescent="0.45">
      <c r="D1459" s="215"/>
    </row>
    <row r="1460" spans="4:4" ht="15" customHeight="1" x14ac:dyDescent="0.45">
      <c r="D1460" s="215"/>
    </row>
    <row r="1461" spans="4:4" ht="15" customHeight="1" x14ac:dyDescent="0.45">
      <c r="D1461" s="215"/>
    </row>
    <row r="1462" spans="4:4" ht="15" customHeight="1" x14ac:dyDescent="0.45">
      <c r="D1462" s="215"/>
    </row>
    <row r="1463" spans="4:4" ht="15" customHeight="1" x14ac:dyDescent="0.45">
      <c r="D1463" s="215"/>
    </row>
    <row r="1464" spans="4:4" ht="15" customHeight="1" x14ac:dyDescent="0.45">
      <c r="D1464" s="215"/>
    </row>
    <row r="1465" spans="4:4" ht="15" customHeight="1" x14ac:dyDescent="0.45">
      <c r="D1465" s="215"/>
    </row>
    <row r="1466" spans="4:4" ht="15" customHeight="1" x14ac:dyDescent="0.45">
      <c r="D1466" s="215"/>
    </row>
    <row r="1467" spans="4:4" ht="15" customHeight="1" x14ac:dyDescent="0.45">
      <c r="D1467" s="215"/>
    </row>
    <row r="1468" spans="4:4" ht="15" customHeight="1" x14ac:dyDescent="0.45">
      <c r="D1468" s="215"/>
    </row>
    <row r="1469" spans="4:4" ht="15" customHeight="1" x14ac:dyDescent="0.45">
      <c r="D1469" s="215"/>
    </row>
    <row r="1470" spans="4:4" ht="15" customHeight="1" x14ac:dyDescent="0.45">
      <c r="D1470" s="215"/>
    </row>
    <row r="1471" spans="4:4" ht="15" customHeight="1" x14ac:dyDescent="0.45">
      <c r="D1471" s="215"/>
    </row>
    <row r="1472" spans="4:4" ht="15" customHeight="1" x14ac:dyDescent="0.45">
      <c r="D1472" s="215"/>
    </row>
    <row r="1473" spans="4:4" ht="15" customHeight="1" x14ac:dyDescent="0.45">
      <c r="D1473" s="215"/>
    </row>
    <row r="1474" spans="4:4" ht="15" customHeight="1" x14ac:dyDescent="0.45">
      <c r="D1474" s="215"/>
    </row>
    <row r="1475" spans="4:4" ht="15" customHeight="1" x14ac:dyDescent="0.45">
      <c r="D1475" s="215"/>
    </row>
    <row r="1476" spans="4:4" ht="15" customHeight="1" x14ac:dyDescent="0.45">
      <c r="D1476" s="215"/>
    </row>
    <row r="1477" spans="4:4" ht="15" customHeight="1" x14ac:dyDescent="0.45">
      <c r="D1477" s="215"/>
    </row>
    <row r="1478" spans="4:4" ht="15" customHeight="1" x14ac:dyDescent="0.45">
      <c r="D1478" s="215"/>
    </row>
    <row r="1479" spans="4:4" ht="15" customHeight="1" x14ac:dyDescent="0.45">
      <c r="D1479" s="215"/>
    </row>
    <row r="1480" spans="4:4" ht="15" customHeight="1" x14ac:dyDescent="0.45">
      <c r="D1480" s="215"/>
    </row>
    <row r="1481" spans="4:4" ht="15" customHeight="1" x14ac:dyDescent="0.45">
      <c r="D1481" s="215"/>
    </row>
    <row r="1482" spans="4:4" ht="15" customHeight="1" x14ac:dyDescent="0.45">
      <c r="D1482" s="215"/>
    </row>
    <row r="1483" spans="4:4" ht="15" customHeight="1" x14ac:dyDescent="0.45">
      <c r="D1483" s="215"/>
    </row>
    <row r="1484" spans="4:4" ht="15" customHeight="1" x14ac:dyDescent="0.45">
      <c r="D1484" s="215"/>
    </row>
    <row r="1485" spans="4:4" ht="15" customHeight="1" x14ac:dyDescent="0.45">
      <c r="D1485" s="215"/>
    </row>
    <row r="1486" spans="4:4" ht="15" customHeight="1" x14ac:dyDescent="0.45">
      <c r="D1486" s="215"/>
    </row>
    <row r="1487" spans="4:4" ht="15" customHeight="1" x14ac:dyDescent="0.45">
      <c r="D1487" s="215"/>
    </row>
    <row r="1488" spans="4:4" ht="15" customHeight="1" x14ac:dyDescent="0.45">
      <c r="D1488" s="215"/>
    </row>
    <row r="1489" spans="4:4" ht="15" customHeight="1" x14ac:dyDescent="0.45">
      <c r="D1489" s="215"/>
    </row>
    <row r="1490" spans="4:4" ht="15" customHeight="1" x14ac:dyDescent="0.45">
      <c r="D1490" s="215"/>
    </row>
    <row r="1491" spans="4:4" ht="15" customHeight="1" x14ac:dyDescent="0.45">
      <c r="D1491" s="215"/>
    </row>
    <row r="1492" spans="4:4" ht="15" customHeight="1" x14ac:dyDescent="0.45">
      <c r="D1492" s="215"/>
    </row>
    <row r="1493" spans="4:4" ht="15" customHeight="1" x14ac:dyDescent="0.45">
      <c r="D1493" s="215"/>
    </row>
    <row r="1494" spans="4:4" ht="15" customHeight="1" x14ac:dyDescent="0.45">
      <c r="D1494" s="215"/>
    </row>
    <row r="1495" spans="4:4" ht="15" customHeight="1" x14ac:dyDescent="0.45">
      <c r="D1495" s="215"/>
    </row>
    <row r="1496" spans="4:4" ht="15" customHeight="1" x14ac:dyDescent="0.45">
      <c r="D1496" s="215"/>
    </row>
    <row r="1497" spans="4:4" ht="15" customHeight="1" x14ac:dyDescent="0.45">
      <c r="D1497" s="215"/>
    </row>
    <row r="1498" spans="4:4" ht="15" customHeight="1" x14ac:dyDescent="0.45">
      <c r="D1498" s="215"/>
    </row>
    <row r="1499" spans="4:4" ht="15" customHeight="1" x14ac:dyDescent="0.45">
      <c r="D1499" s="215"/>
    </row>
    <row r="1500" spans="4:4" ht="15" customHeight="1" x14ac:dyDescent="0.45">
      <c r="D1500" s="215"/>
    </row>
    <row r="1501" spans="4:4" ht="15" customHeight="1" x14ac:dyDescent="0.45">
      <c r="D1501" s="215"/>
    </row>
    <row r="1502" spans="4:4" ht="15" customHeight="1" x14ac:dyDescent="0.45">
      <c r="D1502" s="215"/>
    </row>
    <row r="1503" spans="4:4" ht="15" customHeight="1" x14ac:dyDescent="0.45">
      <c r="D1503" s="215"/>
    </row>
    <row r="1504" spans="4:4" ht="15" customHeight="1" x14ac:dyDescent="0.45">
      <c r="D1504" s="215"/>
    </row>
    <row r="1505" spans="4:4" ht="15" customHeight="1" x14ac:dyDescent="0.45">
      <c r="D1505" s="215"/>
    </row>
    <row r="1506" spans="4:4" ht="15" customHeight="1" x14ac:dyDescent="0.45">
      <c r="D1506" s="215"/>
    </row>
    <row r="1507" spans="4:4" ht="15" customHeight="1" x14ac:dyDescent="0.45">
      <c r="D1507" s="215"/>
    </row>
    <row r="1508" spans="4:4" ht="15" customHeight="1" x14ac:dyDescent="0.45">
      <c r="D1508" s="215"/>
    </row>
    <row r="1509" spans="4:4" ht="15" customHeight="1" x14ac:dyDescent="0.45">
      <c r="D1509" s="215"/>
    </row>
    <row r="1510" spans="4:4" ht="15" customHeight="1" x14ac:dyDescent="0.45">
      <c r="D1510" s="215"/>
    </row>
    <row r="1511" spans="4:4" ht="15" customHeight="1" x14ac:dyDescent="0.45">
      <c r="D1511" s="215"/>
    </row>
    <row r="1512" spans="4:4" ht="15" customHeight="1" x14ac:dyDescent="0.45">
      <c r="D1512" s="215"/>
    </row>
    <row r="1513" spans="4:4" ht="15" customHeight="1" x14ac:dyDescent="0.45">
      <c r="D1513" s="215"/>
    </row>
    <row r="1514" spans="4:4" ht="15" customHeight="1" x14ac:dyDescent="0.45">
      <c r="D1514" s="215"/>
    </row>
    <row r="1515" spans="4:4" ht="15" customHeight="1" x14ac:dyDescent="0.45">
      <c r="D1515" s="215"/>
    </row>
    <row r="1516" spans="4:4" ht="15" customHeight="1" x14ac:dyDescent="0.45">
      <c r="D1516" s="215"/>
    </row>
    <row r="1517" spans="4:4" ht="15" customHeight="1" x14ac:dyDescent="0.45">
      <c r="D1517" s="215"/>
    </row>
    <row r="1518" spans="4:4" ht="15" customHeight="1" x14ac:dyDescent="0.45">
      <c r="D1518" s="215"/>
    </row>
    <row r="1519" spans="4:4" ht="15" customHeight="1" x14ac:dyDescent="0.45">
      <c r="D1519" s="215"/>
    </row>
    <row r="1520" spans="4:4" ht="15" customHeight="1" x14ac:dyDescent="0.45">
      <c r="D1520" s="215"/>
    </row>
    <row r="1521" spans="4:4" ht="15" customHeight="1" x14ac:dyDescent="0.45">
      <c r="D1521" s="215"/>
    </row>
    <row r="1522" spans="4:4" ht="15" customHeight="1" x14ac:dyDescent="0.45">
      <c r="D1522" s="215"/>
    </row>
    <row r="1523" spans="4:4" ht="15" customHeight="1" x14ac:dyDescent="0.45">
      <c r="D1523" s="215"/>
    </row>
    <row r="1524" spans="4:4" ht="15" customHeight="1" x14ac:dyDescent="0.45">
      <c r="D1524" s="215"/>
    </row>
    <row r="1525" spans="4:4" ht="15" customHeight="1" x14ac:dyDescent="0.45">
      <c r="D1525" s="215"/>
    </row>
    <row r="1526" spans="4:4" ht="15" customHeight="1" x14ac:dyDescent="0.45">
      <c r="D1526" s="215"/>
    </row>
    <row r="1527" spans="4:4" ht="15" customHeight="1" x14ac:dyDescent="0.45">
      <c r="D1527" s="215"/>
    </row>
    <row r="1528" spans="4:4" ht="15" customHeight="1" x14ac:dyDescent="0.45">
      <c r="D1528" s="215"/>
    </row>
    <row r="1529" spans="4:4" ht="15" customHeight="1" x14ac:dyDescent="0.45">
      <c r="D1529" s="215"/>
    </row>
    <row r="1530" spans="4:4" ht="15" customHeight="1" x14ac:dyDescent="0.45">
      <c r="D1530" s="215"/>
    </row>
    <row r="1531" spans="4:4" ht="15" customHeight="1" x14ac:dyDescent="0.45">
      <c r="D1531" s="215"/>
    </row>
    <row r="1532" spans="4:4" ht="15" customHeight="1" x14ac:dyDescent="0.45">
      <c r="D1532" s="215"/>
    </row>
    <row r="1533" spans="4:4" ht="15" customHeight="1" x14ac:dyDescent="0.45">
      <c r="D1533" s="215"/>
    </row>
    <row r="1534" spans="4:4" ht="15" customHeight="1" x14ac:dyDescent="0.45">
      <c r="D1534" s="215"/>
    </row>
    <row r="1535" spans="4:4" ht="15" customHeight="1" x14ac:dyDescent="0.45">
      <c r="D1535" s="215"/>
    </row>
    <row r="1536" spans="4:4" ht="15" customHeight="1" x14ac:dyDescent="0.45">
      <c r="D1536" s="215"/>
    </row>
    <row r="1537" spans="4:4" ht="15" customHeight="1" x14ac:dyDescent="0.45">
      <c r="D1537" s="215"/>
    </row>
    <row r="1538" spans="4:4" ht="15" customHeight="1" x14ac:dyDescent="0.45">
      <c r="D1538" s="215"/>
    </row>
    <row r="1539" spans="4:4" ht="15" customHeight="1" x14ac:dyDescent="0.45">
      <c r="D1539" s="215"/>
    </row>
    <row r="1540" spans="4:4" ht="15" customHeight="1" x14ac:dyDescent="0.45">
      <c r="D1540" s="215"/>
    </row>
    <row r="1541" spans="4:4" ht="15" customHeight="1" x14ac:dyDescent="0.45">
      <c r="D1541" s="215"/>
    </row>
    <row r="1542" spans="4:4" ht="15" customHeight="1" x14ac:dyDescent="0.45">
      <c r="D1542" s="215"/>
    </row>
    <row r="1543" spans="4:4" ht="15" customHeight="1" x14ac:dyDescent="0.45">
      <c r="D1543" s="215"/>
    </row>
    <row r="1544" spans="4:4" ht="15" customHeight="1" x14ac:dyDescent="0.45">
      <c r="D1544" s="215"/>
    </row>
    <row r="1545" spans="4:4" ht="15" customHeight="1" x14ac:dyDescent="0.45">
      <c r="D1545" s="215"/>
    </row>
    <row r="1546" spans="4:4" ht="15" customHeight="1" x14ac:dyDescent="0.45">
      <c r="D1546" s="215"/>
    </row>
    <row r="1547" spans="4:4" ht="15" customHeight="1" x14ac:dyDescent="0.45">
      <c r="D1547" s="215"/>
    </row>
    <row r="1548" spans="4:4" ht="15" customHeight="1" x14ac:dyDescent="0.45">
      <c r="D1548" s="215"/>
    </row>
    <row r="1549" spans="4:4" ht="15" customHeight="1" x14ac:dyDescent="0.45">
      <c r="D1549" s="215"/>
    </row>
    <row r="1550" spans="4:4" ht="15" customHeight="1" x14ac:dyDescent="0.45">
      <c r="D1550" s="215"/>
    </row>
    <row r="1551" spans="4:4" ht="15" customHeight="1" x14ac:dyDescent="0.45">
      <c r="D1551" s="215"/>
    </row>
    <row r="1552" spans="4:4" ht="15" customHeight="1" x14ac:dyDescent="0.45">
      <c r="D1552" s="215"/>
    </row>
    <row r="1553" spans="4:4" ht="15" customHeight="1" x14ac:dyDescent="0.45">
      <c r="D1553" s="215"/>
    </row>
    <row r="1554" spans="4:4" ht="15" customHeight="1" x14ac:dyDescent="0.45">
      <c r="D1554" s="215"/>
    </row>
    <row r="1555" spans="4:4" ht="15" customHeight="1" x14ac:dyDescent="0.45">
      <c r="D1555" s="215"/>
    </row>
    <row r="1556" spans="4:4" ht="15" customHeight="1" x14ac:dyDescent="0.45">
      <c r="D1556" s="215"/>
    </row>
    <row r="1557" spans="4:4" ht="15" customHeight="1" x14ac:dyDescent="0.45">
      <c r="D1557" s="215"/>
    </row>
    <row r="1558" spans="4:4" ht="15" customHeight="1" x14ac:dyDescent="0.45">
      <c r="D1558" s="215"/>
    </row>
    <row r="1559" spans="4:4" ht="15" customHeight="1" x14ac:dyDescent="0.45">
      <c r="D1559" s="215"/>
    </row>
    <row r="1560" spans="4:4" ht="15" customHeight="1" x14ac:dyDescent="0.45">
      <c r="D1560" s="215"/>
    </row>
    <row r="1561" spans="4:4" ht="15" customHeight="1" x14ac:dyDescent="0.45">
      <c r="D1561" s="215"/>
    </row>
    <row r="1562" spans="4:4" ht="15" customHeight="1" x14ac:dyDescent="0.45">
      <c r="D1562" s="215"/>
    </row>
    <row r="1563" spans="4:4" ht="15" customHeight="1" x14ac:dyDescent="0.45">
      <c r="D1563" s="215"/>
    </row>
    <row r="1564" spans="4:4" ht="15" customHeight="1" x14ac:dyDescent="0.45">
      <c r="D1564" s="215"/>
    </row>
    <row r="1565" spans="4:4" ht="15" customHeight="1" x14ac:dyDescent="0.45">
      <c r="D1565" s="215"/>
    </row>
    <row r="1566" spans="4:4" ht="15" customHeight="1" x14ac:dyDescent="0.45">
      <c r="D1566" s="215"/>
    </row>
    <row r="1567" spans="4:4" ht="15" customHeight="1" x14ac:dyDescent="0.45">
      <c r="D1567" s="215"/>
    </row>
    <row r="1568" spans="4:4" ht="15" customHeight="1" x14ac:dyDescent="0.45">
      <c r="D1568" s="215"/>
    </row>
    <row r="1569" spans="4:4" ht="15" customHeight="1" x14ac:dyDescent="0.45">
      <c r="D1569" s="215"/>
    </row>
    <row r="1570" spans="4:4" ht="15" customHeight="1" x14ac:dyDescent="0.45">
      <c r="D1570" s="215"/>
    </row>
    <row r="1571" spans="4:4" ht="15" customHeight="1" x14ac:dyDescent="0.45">
      <c r="D1571" s="215"/>
    </row>
    <row r="1572" spans="4:4" ht="15" customHeight="1" x14ac:dyDescent="0.45">
      <c r="D1572" s="215"/>
    </row>
    <row r="1573" spans="4:4" ht="15" customHeight="1" x14ac:dyDescent="0.45">
      <c r="D1573" s="215"/>
    </row>
    <row r="1574" spans="4:4" ht="15" customHeight="1" x14ac:dyDescent="0.45">
      <c r="D1574" s="215"/>
    </row>
    <row r="1575" spans="4:4" ht="15" customHeight="1" x14ac:dyDescent="0.45">
      <c r="D1575" s="215"/>
    </row>
    <row r="1576" spans="4:4" ht="15" customHeight="1" x14ac:dyDescent="0.45">
      <c r="D1576" s="215"/>
    </row>
    <row r="1577" spans="4:4" ht="15" customHeight="1" x14ac:dyDescent="0.45">
      <c r="D1577" s="215"/>
    </row>
    <row r="1578" spans="4:4" ht="15" customHeight="1" x14ac:dyDescent="0.45">
      <c r="D1578" s="215"/>
    </row>
    <row r="1579" spans="4:4" ht="15" customHeight="1" x14ac:dyDescent="0.45">
      <c r="D1579" s="215"/>
    </row>
    <row r="1580" spans="4:4" ht="15" customHeight="1" x14ac:dyDescent="0.45">
      <c r="D1580" s="215"/>
    </row>
    <row r="1581" spans="4:4" ht="15" customHeight="1" x14ac:dyDescent="0.45">
      <c r="D1581" s="215"/>
    </row>
    <row r="1582" spans="4:4" ht="15" customHeight="1" x14ac:dyDescent="0.45">
      <c r="D1582" s="215"/>
    </row>
    <row r="1583" spans="4:4" ht="15" customHeight="1" x14ac:dyDescent="0.45">
      <c r="D1583" s="215"/>
    </row>
    <row r="1584" spans="4:4" ht="15" customHeight="1" x14ac:dyDescent="0.45">
      <c r="D1584" s="215"/>
    </row>
    <row r="1585" spans="4:4" ht="15" customHeight="1" x14ac:dyDescent="0.45">
      <c r="D1585" s="215"/>
    </row>
    <row r="1586" spans="4:4" ht="15" customHeight="1" x14ac:dyDescent="0.45">
      <c r="D1586" s="215"/>
    </row>
    <row r="1587" spans="4:4" ht="15" customHeight="1" x14ac:dyDescent="0.45">
      <c r="D1587" s="215"/>
    </row>
    <row r="1588" spans="4:4" ht="15" customHeight="1" x14ac:dyDescent="0.45">
      <c r="D1588" s="215"/>
    </row>
    <row r="1589" spans="4:4" ht="15" customHeight="1" x14ac:dyDescent="0.45">
      <c r="D1589" s="215"/>
    </row>
    <row r="1590" spans="4:4" ht="15" customHeight="1" x14ac:dyDescent="0.45">
      <c r="D1590" s="215"/>
    </row>
    <row r="1591" spans="4:4" ht="15" customHeight="1" x14ac:dyDescent="0.45">
      <c r="D1591" s="215"/>
    </row>
    <row r="1592" spans="4:4" ht="15" customHeight="1" x14ac:dyDescent="0.45">
      <c r="D1592" s="215"/>
    </row>
    <row r="1593" spans="4:4" ht="15" customHeight="1" x14ac:dyDescent="0.45">
      <c r="D1593" s="215"/>
    </row>
    <row r="1594" spans="4:4" ht="15" customHeight="1" x14ac:dyDescent="0.45">
      <c r="D1594" s="215"/>
    </row>
    <row r="1595" spans="4:4" ht="15" customHeight="1" x14ac:dyDescent="0.45">
      <c r="D1595" s="215"/>
    </row>
    <row r="1596" spans="4:4" ht="15" customHeight="1" x14ac:dyDescent="0.45">
      <c r="D1596" s="215"/>
    </row>
    <row r="1597" spans="4:4" ht="15" customHeight="1" x14ac:dyDescent="0.45">
      <c r="D1597" s="215"/>
    </row>
    <row r="1598" spans="4:4" ht="15" customHeight="1" x14ac:dyDescent="0.45">
      <c r="D1598" s="215"/>
    </row>
    <row r="1599" spans="4:4" ht="15" customHeight="1" x14ac:dyDescent="0.45">
      <c r="D1599" s="215"/>
    </row>
    <row r="1600" spans="4:4" ht="15" customHeight="1" x14ac:dyDescent="0.45">
      <c r="D1600" s="215"/>
    </row>
    <row r="1601" spans="4:4" ht="15" customHeight="1" x14ac:dyDescent="0.45">
      <c r="D1601" s="215"/>
    </row>
    <row r="1602" spans="4:4" ht="15" customHeight="1" x14ac:dyDescent="0.45">
      <c r="D1602" s="215"/>
    </row>
    <row r="1603" spans="4:4" ht="15" customHeight="1" x14ac:dyDescent="0.45">
      <c r="D1603" s="215"/>
    </row>
    <row r="1604" spans="4:4" ht="15" customHeight="1" x14ac:dyDescent="0.45">
      <c r="D1604" s="215"/>
    </row>
    <row r="1605" spans="4:4" ht="15" customHeight="1" x14ac:dyDescent="0.45">
      <c r="D1605" s="215"/>
    </row>
    <row r="1606" spans="4:4" ht="15" customHeight="1" x14ac:dyDescent="0.45">
      <c r="D1606" s="215"/>
    </row>
    <row r="1607" spans="4:4" ht="15" customHeight="1" x14ac:dyDescent="0.45">
      <c r="D1607" s="215"/>
    </row>
    <row r="1608" spans="4:4" ht="15" customHeight="1" x14ac:dyDescent="0.45">
      <c r="D1608" s="215"/>
    </row>
    <row r="1609" spans="4:4" ht="15" customHeight="1" x14ac:dyDescent="0.45">
      <c r="D1609" s="215"/>
    </row>
    <row r="1610" spans="4:4" ht="15" customHeight="1" x14ac:dyDescent="0.45">
      <c r="D1610" s="215"/>
    </row>
    <row r="1611" spans="4:4" ht="15" customHeight="1" x14ac:dyDescent="0.45">
      <c r="D1611" s="215"/>
    </row>
    <row r="1612" spans="4:4" ht="15" customHeight="1" x14ac:dyDescent="0.45">
      <c r="D1612" s="215"/>
    </row>
    <row r="1613" spans="4:4" ht="15" customHeight="1" x14ac:dyDescent="0.45">
      <c r="D1613" s="215"/>
    </row>
    <row r="1614" spans="4:4" ht="15" customHeight="1" x14ac:dyDescent="0.45">
      <c r="D1614" s="215"/>
    </row>
    <row r="1615" spans="4:4" ht="15" customHeight="1" x14ac:dyDescent="0.45">
      <c r="D1615" s="215"/>
    </row>
    <row r="1616" spans="4:4" ht="15" customHeight="1" x14ac:dyDescent="0.45">
      <c r="D1616" s="215"/>
    </row>
    <row r="1617" spans="4:4" ht="15" customHeight="1" x14ac:dyDescent="0.45">
      <c r="D1617" s="215"/>
    </row>
    <row r="1618" spans="4:4" ht="15" customHeight="1" x14ac:dyDescent="0.45">
      <c r="D1618" s="215"/>
    </row>
    <row r="1619" spans="4:4" ht="15" customHeight="1" x14ac:dyDescent="0.45">
      <c r="D1619" s="215"/>
    </row>
    <row r="1620" spans="4:4" ht="15" customHeight="1" x14ac:dyDescent="0.45">
      <c r="D1620" s="215"/>
    </row>
    <row r="1621" spans="4:4" ht="15" customHeight="1" x14ac:dyDescent="0.45">
      <c r="D1621" s="215"/>
    </row>
    <row r="1622" spans="4:4" ht="15" customHeight="1" x14ac:dyDescent="0.45">
      <c r="D1622" s="215"/>
    </row>
    <row r="1623" spans="4:4" ht="15" customHeight="1" x14ac:dyDescent="0.45">
      <c r="D1623" s="215"/>
    </row>
    <row r="1624" spans="4:4" ht="15" customHeight="1" x14ac:dyDescent="0.45">
      <c r="D1624" s="215"/>
    </row>
    <row r="1625" spans="4:4" ht="15" customHeight="1" x14ac:dyDescent="0.45">
      <c r="D1625" s="215"/>
    </row>
    <row r="1626" spans="4:4" ht="15" customHeight="1" x14ac:dyDescent="0.45">
      <c r="D1626" s="215"/>
    </row>
    <row r="1627" spans="4:4" ht="15" customHeight="1" x14ac:dyDescent="0.45">
      <c r="D1627" s="215"/>
    </row>
    <row r="1628" spans="4:4" ht="15" customHeight="1" x14ac:dyDescent="0.45">
      <c r="D1628" s="215"/>
    </row>
    <row r="1629" spans="4:4" ht="15" customHeight="1" x14ac:dyDescent="0.45">
      <c r="D1629" s="215"/>
    </row>
    <row r="1630" spans="4:4" ht="15" customHeight="1" x14ac:dyDescent="0.45">
      <c r="D1630" s="215"/>
    </row>
    <row r="1631" spans="4:4" ht="15" customHeight="1" x14ac:dyDescent="0.45">
      <c r="D1631" s="215"/>
    </row>
    <row r="1632" spans="4:4" ht="15" customHeight="1" x14ac:dyDescent="0.45">
      <c r="D1632" s="215"/>
    </row>
    <row r="1633" spans="4:4" ht="15" customHeight="1" x14ac:dyDescent="0.45">
      <c r="D1633" s="215"/>
    </row>
    <row r="1634" spans="4:4" ht="15" customHeight="1" x14ac:dyDescent="0.45">
      <c r="D1634" s="215"/>
    </row>
    <row r="1635" spans="4:4" ht="15" customHeight="1" x14ac:dyDescent="0.45">
      <c r="D1635" s="215"/>
    </row>
    <row r="1636" spans="4:4" ht="15" customHeight="1" x14ac:dyDescent="0.45">
      <c r="D1636" s="215"/>
    </row>
    <row r="1637" spans="4:4" ht="15" customHeight="1" x14ac:dyDescent="0.45">
      <c r="D1637" s="215"/>
    </row>
    <row r="1638" spans="4:4" ht="15" customHeight="1" x14ac:dyDescent="0.45">
      <c r="D1638" s="215"/>
    </row>
    <row r="1639" spans="4:4" ht="15" customHeight="1" x14ac:dyDescent="0.45">
      <c r="D1639" s="215"/>
    </row>
    <row r="1640" spans="4:4" ht="15" customHeight="1" x14ac:dyDescent="0.45">
      <c r="D1640" s="215"/>
    </row>
    <row r="1641" spans="4:4" ht="15" customHeight="1" x14ac:dyDescent="0.45">
      <c r="D1641" s="215"/>
    </row>
    <row r="1642" spans="4:4" ht="15" customHeight="1" x14ac:dyDescent="0.45">
      <c r="D1642" s="215"/>
    </row>
    <row r="1643" spans="4:4" ht="15" customHeight="1" x14ac:dyDescent="0.45">
      <c r="D1643" s="215"/>
    </row>
    <row r="1644" spans="4:4" ht="15" customHeight="1" x14ac:dyDescent="0.45">
      <c r="D1644" s="215"/>
    </row>
    <row r="1645" spans="4:4" ht="15" customHeight="1" x14ac:dyDescent="0.45">
      <c r="D1645" s="215"/>
    </row>
    <row r="1646" spans="4:4" ht="15" customHeight="1" x14ac:dyDescent="0.45">
      <c r="D1646" s="215"/>
    </row>
    <row r="1647" spans="4:4" ht="15" customHeight="1" x14ac:dyDescent="0.45">
      <c r="D1647" s="215"/>
    </row>
    <row r="1648" spans="4:4" ht="15" customHeight="1" x14ac:dyDescent="0.45">
      <c r="D1648" s="215"/>
    </row>
    <row r="1649" spans="4:4" ht="15" customHeight="1" x14ac:dyDescent="0.45">
      <c r="D1649" s="215"/>
    </row>
    <row r="1650" spans="4:4" ht="15" customHeight="1" x14ac:dyDescent="0.45">
      <c r="D1650" s="215"/>
    </row>
    <row r="1651" spans="4:4" ht="15" customHeight="1" x14ac:dyDescent="0.45">
      <c r="D1651" s="215"/>
    </row>
    <row r="1652" spans="4:4" ht="15" customHeight="1" x14ac:dyDescent="0.45">
      <c r="D1652" s="215"/>
    </row>
    <row r="1653" spans="4:4" ht="15" customHeight="1" x14ac:dyDescent="0.45">
      <c r="D1653" s="215"/>
    </row>
    <row r="1654" spans="4:4" ht="15" customHeight="1" x14ac:dyDescent="0.45">
      <c r="D1654" s="215"/>
    </row>
    <row r="1655" spans="4:4" ht="15" customHeight="1" x14ac:dyDescent="0.45">
      <c r="D1655" s="215"/>
    </row>
    <row r="1656" spans="4:4" ht="15" customHeight="1" x14ac:dyDescent="0.45">
      <c r="D1656" s="215"/>
    </row>
    <row r="1657" spans="4:4" ht="15" customHeight="1" x14ac:dyDescent="0.45">
      <c r="D1657" s="215"/>
    </row>
    <row r="1658" spans="4:4" ht="15" customHeight="1" x14ac:dyDescent="0.45">
      <c r="D1658" s="215"/>
    </row>
    <row r="1659" spans="4:4" ht="15" customHeight="1" x14ac:dyDescent="0.45">
      <c r="D1659" s="215"/>
    </row>
    <row r="1660" spans="4:4" ht="15" customHeight="1" x14ac:dyDescent="0.45">
      <c r="D1660" s="215"/>
    </row>
    <row r="1661" spans="4:4" ht="15" customHeight="1" x14ac:dyDescent="0.45">
      <c r="D1661" s="215"/>
    </row>
    <row r="1662" spans="4:4" ht="15" customHeight="1" x14ac:dyDescent="0.45">
      <c r="D1662" s="215"/>
    </row>
    <row r="1663" spans="4:4" ht="15" customHeight="1" x14ac:dyDescent="0.45">
      <c r="D1663" s="215"/>
    </row>
    <row r="1664" spans="4:4" ht="15" customHeight="1" x14ac:dyDescent="0.45">
      <c r="D1664" s="215"/>
    </row>
    <row r="1665" spans="4:4" ht="15" customHeight="1" x14ac:dyDescent="0.45">
      <c r="D1665" s="215"/>
    </row>
    <row r="1666" spans="4:4" ht="15" customHeight="1" x14ac:dyDescent="0.45">
      <c r="D1666" s="215"/>
    </row>
    <row r="1667" spans="4:4" ht="15" customHeight="1" x14ac:dyDescent="0.45">
      <c r="D1667" s="215"/>
    </row>
    <row r="1668" spans="4:4" ht="15" customHeight="1" x14ac:dyDescent="0.45">
      <c r="D1668" s="215"/>
    </row>
    <row r="1669" spans="4:4" ht="15" customHeight="1" x14ac:dyDescent="0.45">
      <c r="D1669" s="215"/>
    </row>
    <row r="1670" spans="4:4" ht="15" customHeight="1" x14ac:dyDescent="0.45">
      <c r="D1670" s="215"/>
    </row>
    <row r="1671" spans="4:4" ht="15" customHeight="1" x14ac:dyDescent="0.45">
      <c r="D1671" s="215"/>
    </row>
    <row r="1672" spans="4:4" ht="15" customHeight="1" x14ac:dyDescent="0.45">
      <c r="D1672" s="215"/>
    </row>
    <row r="1673" spans="4:4" ht="15" customHeight="1" x14ac:dyDescent="0.45">
      <c r="D1673" s="215"/>
    </row>
    <row r="1674" spans="4:4" ht="15" customHeight="1" x14ac:dyDescent="0.45">
      <c r="D1674" s="215"/>
    </row>
    <row r="1675" spans="4:4" ht="15" customHeight="1" x14ac:dyDescent="0.45">
      <c r="D1675" s="215"/>
    </row>
    <row r="1676" spans="4:4" ht="15" customHeight="1" x14ac:dyDescent="0.45">
      <c r="D1676" s="215"/>
    </row>
    <row r="1677" spans="4:4" ht="15" customHeight="1" x14ac:dyDescent="0.45">
      <c r="D1677" s="215"/>
    </row>
    <row r="1678" spans="4:4" ht="15" customHeight="1" x14ac:dyDescent="0.45">
      <c r="D1678" s="215"/>
    </row>
    <row r="1679" spans="4:4" ht="15" customHeight="1" x14ac:dyDescent="0.45">
      <c r="D1679" s="215"/>
    </row>
    <row r="1680" spans="4:4" ht="15" customHeight="1" x14ac:dyDescent="0.45">
      <c r="D1680" s="215"/>
    </row>
    <row r="1681" spans="4:4" ht="15" customHeight="1" x14ac:dyDescent="0.45">
      <c r="D1681" s="215"/>
    </row>
    <row r="1682" spans="4:4" ht="15" customHeight="1" x14ac:dyDescent="0.45">
      <c r="D1682" s="215"/>
    </row>
    <row r="1683" spans="4:4" ht="15" customHeight="1" x14ac:dyDescent="0.45">
      <c r="D1683" s="215"/>
    </row>
    <row r="1684" spans="4:4" ht="15" customHeight="1" x14ac:dyDescent="0.45">
      <c r="D1684" s="215"/>
    </row>
    <row r="1685" spans="4:4" ht="15" customHeight="1" x14ac:dyDescent="0.45">
      <c r="D1685" s="215"/>
    </row>
    <row r="1686" spans="4:4" ht="15" customHeight="1" x14ac:dyDescent="0.45">
      <c r="D1686" s="215"/>
    </row>
    <row r="1687" spans="4:4" ht="15" customHeight="1" x14ac:dyDescent="0.45">
      <c r="D1687" s="215"/>
    </row>
    <row r="1688" spans="4:4" ht="15" customHeight="1" x14ac:dyDescent="0.45">
      <c r="D1688" s="215"/>
    </row>
    <row r="1689" spans="4:4" ht="15" customHeight="1" x14ac:dyDescent="0.45">
      <c r="D1689" s="215"/>
    </row>
    <row r="1690" spans="4:4" ht="15" customHeight="1" x14ac:dyDescent="0.45">
      <c r="D1690" s="215"/>
    </row>
    <row r="1691" spans="4:4" ht="15" customHeight="1" x14ac:dyDescent="0.45">
      <c r="D1691" s="215"/>
    </row>
    <row r="1692" spans="4:4" ht="15" customHeight="1" x14ac:dyDescent="0.45">
      <c r="D1692" s="215"/>
    </row>
    <row r="1693" spans="4:4" ht="15" customHeight="1" x14ac:dyDescent="0.45">
      <c r="D1693" s="215"/>
    </row>
    <row r="1694" spans="4:4" ht="15" customHeight="1" x14ac:dyDescent="0.45">
      <c r="D1694" s="215"/>
    </row>
    <row r="1695" spans="4:4" ht="15" customHeight="1" x14ac:dyDescent="0.45">
      <c r="D1695" s="215"/>
    </row>
    <row r="1696" spans="4:4" ht="15" customHeight="1" x14ac:dyDescent="0.45">
      <c r="D1696" s="215"/>
    </row>
    <row r="1697" spans="4:4" ht="15" customHeight="1" x14ac:dyDescent="0.45">
      <c r="D1697" s="215"/>
    </row>
    <row r="1698" spans="4:4" ht="15" customHeight="1" x14ac:dyDescent="0.45">
      <c r="D1698" s="215"/>
    </row>
    <row r="1699" spans="4:4" ht="15" customHeight="1" x14ac:dyDescent="0.45">
      <c r="D1699" s="215"/>
    </row>
    <row r="1700" spans="4:4" ht="15" customHeight="1" x14ac:dyDescent="0.45">
      <c r="D1700" s="215"/>
    </row>
    <row r="1701" spans="4:4" ht="15" customHeight="1" x14ac:dyDescent="0.45">
      <c r="D1701" s="215"/>
    </row>
    <row r="1702" spans="4:4" ht="15" customHeight="1" x14ac:dyDescent="0.45">
      <c r="D1702" s="215"/>
    </row>
    <row r="1703" spans="4:4" ht="15" customHeight="1" x14ac:dyDescent="0.45">
      <c r="D1703" s="215"/>
    </row>
    <row r="1704" spans="4:4" ht="15" customHeight="1" x14ac:dyDescent="0.45">
      <c r="D1704" s="215"/>
    </row>
    <row r="1705" spans="4:4" ht="15" customHeight="1" x14ac:dyDescent="0.45">
      <c r="D1705" s="215"/>
    </row>
    <row r="1706" spans="4:4" ht="15" customHeight="1" x14ac:dyDescent="0.45">
      <c r="D1706" s="215"/>
    </row>
    <row r="1707" spans="4:4" ht="15" customHeight="1" x14ac:dyDescent="0.45">
      <c r="D1707" s="215"/>
    </row>
    <row r="1708" spans="4:4" ht="15" customHeight="1" x14ac:dyDescent="0.45">
      <c r="D1708" s="215"/>
    </row>
    <row r="1709" spans="4:4" ht="15" customHeight="1" x14ac:dyDescent="0.45">
      <c r="D1709" s="215"/>
    </row>
    <row r="1710" spans="4:4" ht="15" customHeight="1" x14ac:dyDescent="0.45">
      <c r="D1710" s="215"/>
    </row>
    <row r="1711" spans="4:4" ht="15" customHeight="1" x14ac:dyDescent="0.45">
      <c r="D1711" s="215"/>
    </row>
    <row r="1712" spans="4:4" ht="15" customHeight="1" x14ac:dyDescent="0.45">
      <c r="D1712" s="215"/>
    </row>
    <row r="1713" spans="4:4" ht="15" customHeight="1" x14ac:dyDescent="0.45">
      <c r="D1713" s="215"/>
    </row>
    <row r="1714" spans="4:4" ht="15" customHeight="1" x14ac:dyDescent="0.45">
      <c r="D1714" s="215"/>
    </row>
    <row r="1715" spans="4:4" ht="15" customHeight="1" x14ac:dyDescent="0.45">
      <c r="D1715" s="215"/>
    </row>
    <row r="1716" spans="4:4" ht="15" customHeight="1" x14ac:dyDescent="0.45">
      <c r="D1716" s="215"/>
    </row>
    <row r="1717" spans="4:4" ht="15" customHeight="1" x14ac:dyDescent="0.45">
      <c r="D1717" s="215"/>
    </row>
    <row r="1718" spans="4:4" ht="15" customHeight="1" x14ac:dyDescent="0.45">
      <c r="D1718" s="215"/>
    </row>
    <row r="1719" spans="4:4" ht="15" customHeight="1" x14ac:dyDescent="0.45">
      <c r="D1719" s="215"/>
    </row>
    <row r="1720" spans="4:4" ht="15" customHeight="1" x14ac:dyDescent="0.45">
      <c r="D1720" s="215"/>
    </row>
    <row r="1721" spans="4:4" ht="15" customHeight="1" x14ac:dyDescent="0.45">
      <c r="D1721" s="215"/>
    </row>
    <row r="1722" spans="4:4" ht="15" customHeight="1" x14ac:dyDescent="0.45">
      <c r="D1722" s="215"/>
    </row>
    <row r="1723" spans="4:4" ht="15" customHeight="1" x14ac:dyDescent="0.45">
      <c r="D1723" s="215"/>
    </row>
    <row r="1724" spans="4:4" ht="15" customHeight="1" x14ac:dyDescent="0.45">
      <c r="D1724" s="215"/>
    </row>
    <row r="1725" spans="4:4" ht="15" customHeight="1" x14ac:dyDescent="0.45">
      <c r="D1725" s="215"/>
    </row>
    <row r="1726" spans="4:4" ht="15" customHeight="1" x14ac:dyDescent="0.45">
      <c r="D1726" s="215"/>
    </row>
    <row r="1727" spans="4:4" ht="15" customHeight="1" x14ac:dyDescent="0.45">
      <c r="D1727" s="215"/>
    </row>
    <row r="1728" spans="4:4" ht="15" customHeight="1" x14ac:dyDescent="0.45">
      <c r="D1728" s="215"/>
    </row>
    <row r="1729" spans="4:4" ht="15" customHeight="1" x14ac:dyDescent="0.45">
      <c r="D1729" s="215"/>
    </row>
    <row r="1730" spans="4:4" ht="15" customHeight="1" x14ac:dyDescent="0.45">
      <c r="D1730" s="215"/>
    </row>
    <row r="1731" spans="4:4" ht="15" customHeight="1" x14ac:dyDescent="0.45">
      <c r="D1731" s="215"/>
    </row>
    <row r="1732" spans="4:4" ht="15" customHeight="1" x14ac:dyDescent="0.45">
      <c r="D1732" s="215"/>
    </row>
    <row r="1733" spans="4:4" ht="15" customHeight="1" x14ac:dyDescent="0.45">
      <c r="D1733" s="215"/>
    </row>
    <row r="1734" spans="4:4" ht="15" customHeight="1" x14ac:dyDescent="0.45">
      <c r="D1734" s="215"/>
    </row>
    <row r="1735" spans="4:4" ht="15" customHeight="1" x14ac:dyDescent="0.45">
      <c r="D1735" s="215"/>
    </row>
    <row r="1736" spans="4:4" ht="15" customHeight="1" x14ac:dyDescent="0.45">
      <c r="D1736" s="215"/>
    </row>
    <row r="1737" spans="4:4" ht="15" customHeight="1" x14ac:dyDescent="0.45">
      <c r="D1737" s="215"/>
    </row>
    <row r="1738" spans="4:4" ht="15" customHeight="1" x14ac:dyDescent="0.45">
      <c r="D1738" s="215"/>
    </row>
    <row r="1739" spans="4:4" ht="15" customHeight="1" x14ac:dyDescent="0.45">
      <c r="D1739" s="215"/>
    </row>
    <row r="1740" spans="4:4" ht="15" customHeight="1" x14ac:dyDescent="0.45">
      <c r="D1740" s="215"/>
    </row>
    <row r="1741" spans="4:4" ht="15" customHeight="1" x14ac:dyDescent="0.45">
      <c r="D1741" s="215"/>
    </row>
    <row r="1742" spans="4:4" ht="15" customHeight="1" x14ac:dyDescent="0.45">
      <c r="D1742" s="215"/>
    </row>
    <row r="1743" spans="4:4" ht="15" customHeight="1" x14ac:dyDescent="0.45">
      <c r="D1743" s="215"/>
    </row>
    <row r="1744" spans="4:4" ht="15" customHeight="1" x14ac:dyDescent="0.45">
      <c r="D1744" s="215"/>
    </row>
    <row r="1745" spans="4:4" ht="15" customHeight="1" x14ac:dyDescent="0.45">
      <c r="D1745" s="215"/>
    </row>
    <row r="1746" spans="4:4" ht="15" customHeight="1" x14ac:dyDescent="0.45">
      <c r="D1746" s="215"/>
    </row>
    <row r="1747" spans="4:4" ht="15" customHeight="1" x14ac:dyDescent="0.45">
      <c r="D1747" s="215"/>
    </row>
    <row r="1748" spans="4:4" ht="15" customHeight="1" x14ac:dyDescent="0.45">
      <c r="D1748" s="215"/>
    </row>
    <row r="1749" spans="4:4" ht="15" customHeight="1" x14ac:dyDescent="0.45">
      <c r="D1749" s="215"/>
    </row>
    <row r="1750" spans="4:4" ht="15" customHeight="1" x14ac:dyDescent="0.45">
      <c r="D1750" s="215"/>
    </row>
    <row r="1751" spans="4:4" ht="15" customHeight="1" x14ac:dyDescent="0.45">
      <c r="D1751" s="215"/>
    </row>
    <row r="1752" spans="4:4" ht="15" customHeight="1" x14ac:dyDescent="0.45">
      <c r="D1752" s="215"/>
    </row>
    <row r="1753" spans="4:4" ht="15" customHeight="1" x14ac:dyDescent="0.45">
      <c r="D1753" s="215"/>
    </row>
    <row r="1754" spans="4:4" ht="15" customHeight="1" x14ac:dyDescent="0.45">
      <c r="D1754" s="215"/>
    </row>
    <row r="1755" spans="4:4" ht="15" customHeight="1" x14ac:dyDescent="0.45">
      <c r="D1755" s="215"/>
    </row>
    <row r="1756" spans="4:4" ht="15" customHeight="1" x14ac:dyDescent="0.45">
      <c r="D1756" s="215"/>
    </row>
    <row r="1757" spans="4:4" ht="15" customHeight="1" x14ac:dyDescent="0.45">
      <c r="D1757" s="215"/>
    </row>
    <row r="1758" spans="4:4" ht="15" customHeight="1" x14ac:dyDescent="0.45">
      <c r="D1758" s="215"/>
    </row>
    <row r="1759" spans="4:4" ht="15" customHeight="1" x14ac:dyDescent="0.45">
      <c r="D1759" s="215"/>
    </row>
    <row r="1760" spans="4:4" ht="15" customHeight="1" x14ac:dyDescent="0.45">
      <c r="D1760" s="215"/>
    </row>
    <row r="1761" spans="4:4" ht="15" customHeight="1" x14ac:dyDescent="0.45">
      <c r="D1761" s="215"/>
    </row>
    <row r="1762" spans="4:4" ht="15" customHeight="1" x14ac:dyDescent="0.45">
      <c r="D1762" s="215"/>
    </row>
    <row r="1763" spans="4:4" ht="15" customHeight="1" x14ac:dyDescent="0.45">
      <c r="D1763" s="215"/>
    </row>
    <row r="1764" spans="4:4" ht="15" customHeight="1" x14ac:dyDescent="0.45">
      <c r="D1764" s="215"/>
    </row>
    <row r="1765" spans="4:4" ht="15" customHeight="1" x14ac:dyDescent="0.45">
      <c r="D1765" s="215"/>
    </row>
    <row r="1766" spans="4:4" ht="15" customHeight="1" x14ac:dyDescent="0.45">
      <c r="D1766" s="215"/>
    </row>
    <row r="1767" spans="4:4" ht="15" customHeight="1" x14ac:dyDescent="0.45">
      <c r="D1767" s="215"/>
    </row>
    <row r="1768" spans="4:4" ht="15" customHeight="1" x14ac:dyDescent="0.45">
      <c r="D1768" s="215"/>
    </row>
    <row r="1769" spans="4:4" ht="15" customHeight="1" x14ac:dyDescent="0.45">
      <c r="D1769" s="215"/>
    </row>
    <row r="1770" spans="4:4" ht="15" customHeight="1" x14ac:dyDescent="0.45">
      <c r="D1770" s="215"/>
    </row>
    <row r="1771" spans="4:4" ht="15" customHeight="1" x14ac:dyDescent="0.45">
      <c r="D1771" s="215"/>
    </row>
    <row r="1772" spans="4:4" ht="15" customHeight="1" x14ac:dyDescent="0.45">
      <c r="D1772" s="215"/>
    </row>
    <row r="1773" spans="4:4" ht="15" customHeight="1" x14ac:dyDescent="0.45">
      <c r="D1773" s="215"/>
    </row>
    <row r="1774" spans="4:4" ht="15" customHeight="1" x14ac:dyDescent="0.45">
      <c r="D1774" s="215"/>
    </row>
    <row r="1775" spans="4:4" ht="15" customHeight="1" x14ac:dyDescent="0.45">
      <c r="D1775" s="215"/>
    </row>
    <row r="1776" spans="4:4" ht="15" customHeight="1" x14ac:dyDescent="0.45">
      <c r="D1776" s="215"/>
    </row>
    <row r="1777" spans="4:4" ht="15" customHeight="1" x14ac:dyDescent="0.45">
      <c r="D1777" s="215"/>
    </row>
    <row r="1778" spans="4:4" ht="15" customHeight="1" x14ac:dyDescent="0.45">
      <c r="D1778" s="215"/>
    </row>
    <row r="1779" spans="4:4" ht="15" customHeight="1" x14ac:dyDescent="0.45">
      <c r="D1779" s="215"/>
    </row>
    <row r="1780" spans="4:4" ht="15" customHeight="1" x14ac:dyDescent="0.45">
      <c r="D1780" s="215"/>
    </row>
    <row r="1781" spans="4:4" ht="15" customHeight="1" x14ac:dyDescent="0.45">
      <c r="D1781" s="215"/>
    </row>
    <row r="1782" spans="4:4" ht="15" customHeight="1" x14ac:dyDescent="0.45">
      <c r="D1782" s="215"/>
    </row>
    <row r="1783" spans="4:4" ht="15" customHeight="1" x14ac:dyDescent="0.45">
      <c r="D1783" s="215"/>
    </row>
    <row r="1784" spans="4:4" ht="15" customHeight="1" x14ac:dyDescent="0.45">
      <c r="D1784" s="215"/>
    </row>
    <row r="1785" spans="4:4" ht="15" customHeight="1" x14ac:dyDescent="0.45">
      <c r="D1785" s="215"/>
    </row>
    <row r="1786" spans="4:4" ht="15" customHeight="1" x14ac:dyDescent="0.45">
      <c r="D1786" s="215"/>
    </row>
    <row r="1787" spans="4:4" ht="15" customHeight="1" x14ac:dyDescent="0.45">
      <c r="D1787" s="215"/>
    </row>
    <row r="1788" spans="4:4" ht="15" customHeight="1" x14ac:dyDescent="0.45">
      <c r="D1788" s="215"/>
    </row>
    <row r="1789" spans="4:4" ht="15" customHeight="1" x14ac:dyDescent="0.45">
      <c r="D1789" s="215"/>
    </row>
    <row r="1790" spans="4:4" ht="15" customHeight="1" x14ac:dyDescent="0.45">
      <c r="D1790" s="215"/>
    </row>
    <row r="1791" spans="4:4" ht="15" customHeight="1" x14ac:dyDescent="0.45">
      <c r="D1791" s="215"/>
    </row>
    <row r="1792" spans="4:4" ht="15" customHeight="1" x14ac:dyDescent="0.45">
      <c r="D1792" s="215"/>
    </row>
    <row r="1793" spans="4:4" ht="15" customHeight="1" x14ac:dyDescent="0.45">
      <c r="D1793" s="215"/>
    </row>
    <row r="1794" spans="4:4" ht="15" customHeight="1" x14ac:dyDescent="0.45">
      <c r="D1794" s="215"/>
    </row>
    <row r="1795" spans="4:4" ht="15" customHeight="1" x14ac:dyDescent="0.45">
      <c r="D1795" s="215"/>
    </row>
    <row r="1796" spans="4:4" ht="15" customHeight="1" x14ac:dyDescent="0.45">
      <c r="D1796" s="215"/>
    </row>
    <row r="1797" spans="4:4" ht="15" customHeight="1" x14ac:dyDescent="0.45">
      <c r="D1797" s="215"/>
    </row>
    <row r="1798" spans="4:4" ht="15" customHeight="1" x14ac:dyDescent="0.45">
      <c r="D1798" s="215"/>
    </row>
    <row r="1799" spans="4:4" ht="15" customHeight="1" x14ac:dyDescent="0.45">
      <c r="D1799" s="215"/>
    </row>
    <row r="1800" spans="4:4" ht="15" customHeight="1" x14ac:dyDescent="0.45">
      <c r="D1800" s="215"/>
    </row>
    <row r="1801" spans="4:4" ht="15" customHeight="1" x14ac:dyDescent="0.45">
      <c r="D1801" s="215"/>
    </row>
    <row r="1802" spans="4:4" ht="15" customHeight="1" x14ac:dyDescent="0.45">
      <c r="D1802" s="215"/>
    </row>
    <row r="1803" spans="4:4" ht="15" customHeight="1" x14ac:dyDescent="0.45">
      <c r="D1803" s="215"/>
    </row>
    <row r="1804" spans="4:4" ht="15" customHeight="1" x14ac:dyDescent="0.45">
      <c r="D1804" s="215"/>
    </row>
    <row r="1805" spans="4:4" ht="15" customHeight="1" x14ac:dyDescent="0.45">
      <c r="D1805" s="215"/>
    </row>
    <row r="1806" spans="4:4" ht="15" customHeight="1" x14ac:dyDescent="0.45">
      <c r="D1806" s="215"/>
    </row>
    <row r="1807" spans="4:4" ht="15" customHeight="1" x14ac:dyDescent="0.45">
      <c r="D1807" s="215"/>
    </row>
    <row r="1808" spans="4:4" ht="15" customHeight="1" x14ac:dyDescent="0.45">
      <c r="D1808" s="215"/>
    </row>
    <row r="1809" spans="4:4" ht="15" customHeight="1" x14ac:dyDescent="0.45">
      <c r="D1809" s="215"/>
    </row>
    <row r="1810" spans="4:4" ht="15" customHeight="1" x14ac:dyDescent="0.45">
      <c r="D1810" s="215"/>
    </row>
    <row r="1811" spans="4:4" ht="15" customHeight="1" x14ac:dyDescent="0.45">
      <c r="D1811" s="215"/>
    </row>
    <row r="1812" spans="4:4" ht="15" customHeight="1" x14ac:dyDescent="0.45">
      <c r="D1812" s="215"/>
    </row>
    <row r="1813" spans="4:4" ht="15" customHeight="1" x14ac:dyDescent="0.45">
      <c r="D1813" s="215"/>
    </row>
    <row r="1814" spans="4:4" ht="15" customHeight="1" x14ac:dyDescent="0.45">
      <c r="D1814" s="215"/>
    </row>
    <row r="1815" spans="4:4" ht="15" customHeight="1" x14ac:dyDescent="0.45">
      <c r="D1815" s="215"/>
    </row>
    <row r="1816" spans="4:4" ht="15" customHeight="1" x14ac:dyDescent="0.45">
      <c r="D1816" s="215"/>
    </row>
    <row r="1817" spans="4:4" ht="15" customHeight="1" x14ac:dyDescent="0.45">
      <c r="D1817" s="215"/>
    </row>
    <row r="1818" spans="4:4" ht="15" customHeight="1" x14ac:dyDescent="0.45">
      <c r="D1818" s="215"/>
    </row>
    <row r="1819" spans="4:4" ht="15" customHeight="1" x14ac:dyDescent="0.45">
      <c r="D1819" s="215"/>
    </row>
    <row r="1820" spans="4:4" ht="15" customHeight="1" x14ac:dyDescent="0.45">
      <c r="D1820" s="215"/>
    </row>
    <row r="1821" spans="4:4" ht="15" customHeight="1" x14ac:dyDescent="0.45">
      <c r="D1821" s="215"/>
    </row>
    <row r="1822" spans="4:4" ht="15" customHeight="1" x14ac:dyDescent="0.45">
      <c r="D1822" s="215"/>
    </row>
    <row r="1823" spans="4:4" ht="15" customHeight="1" x14ac:dyDescent="0.45">
      <c r="D1823" s="215"/>
    </row>
    <row r="1824" spans="4:4" ht="15" customHeight="1" x14ac:dyDescent="0.45">
      <c r="D1824" s="215"/>
    </row>
    <row r="1825" spans="4:4" ht="15" customHeight="1" x14ac:dyDescent="0.45">
      <c r="D1825" s="215"/>
    </row>
    <row r="1826" spans="4:4" ht="15" customHeight="1" x14ac:dyDescent="0.45">
      <c r="D1826" s="215"/>
    </row>
    <row r="1827" spans="4:4" ht="15" customHeight="1" x14ac:dyDescent="0.45">
      <c r="D1827" s="215"/>
    </row>
    <row r="1828" spans="4:4" ht="15" customHeight="1" x14ac:dyDescent="0.45">
      <c r="D1828" s="215"/>
    </row>
    <row r="1829" spans="4:4" ht="15" customHeight="1" x14ac:dyDescent="0.45">
      <c r="D1829" s="215"/>
    </row>
    <row r="1830" spans="4:4" ht="15" customHeight="1" x14ac:dyDescent="0.45">
      <c r="D1830" s="215"/>
    </row>
    <row r="1831" spans="4:4" ht="15" customHeight="1" x14ac:dyDescent="0.45">
      <c r="D1831" s="215"/>
    </row>
    <row r="1832" spans="4:4" ht="15" customHeight="1" x14ac:dyDescent="0.45">
      <c r="D1832" s="215"/>
    </row>
    <row r="1833" spans="4:4" ht="15" customHeight="1" x14ac:dyDescent="0.45">
      <c r="D1833" s="215"/>
    </row>
    <row r="1834" spans="4:4" ht="15" customHeight="1" x14ac:dyDescent="0.45">
      <c r="D1834" s="215"/>
    </row>
    <row r="1835" spans="4:4" ht="15" customHeight="1" x14ac:dyDescent="0.45">
      <c r="D1835" s="215"/>
    </row>
    <row r="1836" spans="4:4" ht="15" customHeight="1" x14ac:dyDescent="0.45">
      <c r="D1836" s="215"/>
    </row>
    <row r="1837" spans="4:4" ht="15" customHeight="1" x14ac:dyDescent="0.45">
      <c r="D1837" s="215"/>
    </row>
    <row r="1838" spans="4:4" ht="15" customHeight="1" x14ac:dyDescent="0.45">
      <c r="D1838" s="215"/>
    </row>
    <row r="1839" spans="4:4" ht="15" customHeight="1" x14ac:dyDescent="0.45">
      <c r="D1839" s="215"/>
    </row>
    <row r="1840" spans="4:4" ht="15" customHeight="1" x14ac:dyDescent="0.45">
      <c r="D1840" s="215"/>
    </row>
    <row r="1841" spans="4:4" ht="15" customHeight="1" x14ac:dyDescent="0.45">
      <c r="D1841" s="215"/>
    </row>
    <row r="1842" spans="4:4" ht="15" customHeight="1" x14ac:dyDescent="0.45">
      <c r="D1842" s="215"/>
    </row>
    <row r="1843" spans="4:4" ht="15" customHeight="1" x14ac:dyDescent="0.45">
      <c r="D1843" s="215"/>
    </row>
    <row r="1844" spans="4:4" ht="15" customHeight="1" x14ac:dyDescent="0.45">
      <c r="D1844" s="215"/>
    </row>
    <row r="1845" spans="4:4" ht="15" customHeight="1" x14ac:dyDescent="0.45">
      <c r="D1845" s="215"/>
    </row>
    <row r="1846" spans="4:4" ht="15" customHeight="1" x14ac:dyDescent="0.45">
      <c r="D1846" s="215"/>
    </row>
    <row r="1847" spans="4:4" ht="15" customHeight="1" x14ac:dyDescent="0.45">
      <c r="D1847" s="215"/>
    </row>
    <row r="1848" spans="4:4" ht="15" customHeight="1" x14ac:dyDescent="0.45">
      <c r="D1848" s="215"/>
    </row>
    <row r="1849" spans="4:4" ht="15" customHeight="1" x14ac:dyDescent="0.45">
      <c r="D1849" s="215"/>
    </row>
    <row r="1850" spans="4:4" ht="15" customHeight="1" x14ac:dyDescent="0.45">
      <c r="D1850" s="215"/>
    </row>
    <row r="1851" spans="4:4" ht="15" customHeight="1" x14ac:dyDescent="0.45">
      <c r="D1851" s="215"/>
    </row>
    <row r="1852" spans="4:4" ht="15" customHeight="1" x14ac:dyDescent="0.45">
      <c r="D1852" s="215"/>
    </row>
    <row r="1853" spans="4:4" ht="15" customHeight="1" x14ac:dyDescent="0.45">
      <c r="D1853" s="215"/>
    </row>
    <row r="1854" spans="4:4" ht="15" customHeight="1" x14ac:dyDescent="0.45">
      <c r="D1854" s="215"/>
    </row>
    <row r="1855" spans="4:4" ht="15" customHeight="1" x14ac:dyDescent="0.45">
      <c r="D1855" s="215"/>
    </row>
    <row r="1856" spans="4:4" ht="15" customHeight="1" x14ac:dyDescent="0.45">
      <c r="D1856" s="215"/>
    </row>
    <row r="1857" spans="4:4" ht="15" customHeight="1" x14ac:dyDescent="0.45">
      <c r="D1857" s="215"/>
    </row>
    <row r="1858" spans="4:4" ht="15" customHeight="1" x14ac:dyDescent="0.45">
      <c r="D1858" s="215"/>
    </row>
    <row r="1859" spans="4:4" ht="15" customHeight="1" x14ac:dyDescent="0.45">
      <c r="D1859" s="215"/>
    </row>
    <row r="1860" spans="4:4" ht="15" customHeight="1" x14ac:dyDescent="0.45">
      <c r="D1860" s="215"/>
    </row>
    <row r="1861" spans="4:4" ht="15" customHeight="1" x14ac:dyDescent="0.45">
      <c r="D1861" s="215"/>
    </row>
    <row r="1862" spans="4:4" ht="15" customHeight="1" x14ac:dyDescent="0.45">
      <c r="D1862" s="215"/>
    </row>
    <row r="1863" spans="4:4" ht="15" customHeight="1" x14ac:dyDescent="0.45">
      <c r="D1863" s="215"/>
    </row>
    <row r="1864" spans="4:4" ht="15" customHeight="1" x14ac:dyDescent="0.45">
      <c r="D1864" s="215"/>
    </row>
    <row r="1865" spans="4:4" ht="15" customHeight="1" x14ac:dyDescent="0.45">
      <c r="D1865" s="215"/>
    </row>
    <row r="1866" spans="4:4" ht="15" customHeight="1" x14ac:dyDescent="0.45">
      <c r="D1866" s="215"/>
    </row>
    <row r="1867" spans="4:4" ht="15" customHeight="1" x14ac:dyDescent="0.45">
      <c r="D1867" s="215"/>
    </row>
    <row r="1868" spans="4:4" ht="15" customHeight="1" x14ac:dyDescent="0.45">
      <c r="D1868" s="215"/>
    </row>
    <row r="1869" spans="4:4" ht="15" customHeight="1" x14ac:dyDescent="0.45">
      <c r="D1869" s="215"/>
    </row>
    <row r="1870" spans="4:4" ht="15" customHeight="1" x14ac:dyDescent="0.45">
      <c r="D1870" s="215"/>
    </row>
    <row r="1871" spans="4:4" ht="15" customHeight="1" x14ac:dyDescent="0.45">
      <c r="D1871" s="215"/>
    </row>
    <row r="1872" spans="4:4" ht="15" customHeight="1" x14ac:dyDescent="0.45">
      <c r="D1872" s="215"/>
    </row>
    <row r="1873" spans="4:4" ht="15" customHeight="1" x14ac:dyDescent="0.45">
      <c r="D1873" s="215"/>
    </row>
    <row r="1874" spans="4:4" ht="15" customHeight="1" x14ac:dyDescent="0.45">
      <c r="D1874" s="215"/>
    </row>
    <row r="1875" spans="4:4" ht="15" customHeight="1" x14ac:dyDescent="0.45">
      <c r="D1875" s="215"/>
    </row>
    <row r="1876" spans="4:4" ht="15" customHeight="1" x14ac:dyDescent="0.45">
      <c r="D1876" s="215"/>
    </row>
    <row r="1877" spans="4:4" ht="15" customHeight="1" x14ac:dyDescent="0.45">
      <c r="D1877" s="215"/>
    </row>
    <row r="1878" spans="4:4" ht="15" customHeight="1" x14ac:dyDescent="0.45">
      <c r="D1878" s="215"/>
    </row>
    <row r="1879" spans="4:4" ht="15" customHeight="1" x14ac:dyDescent="0.45">
      <c r="D1879" s="215"/>
    </row>
    <row r="1880" spans="4:4" ht="15" customHeight="1" x14ac:dyDescent="0.45">
      <c r="D1880" s="215"/>
    </row>
    <row r="1881" spans="4:4" ht="15" customHeight="1" x14ac:dyDescent="0.45">
      <c r="D1881" s="215"/>
    </row>
    <row r="1882" spans="4:4" ht="15" customHeight="1" x14ac:dyDescent="0.45">
      <c r="D1882" s="215"/>
    </row>
    <row r="1883" spans="4:4" ht="15" customHeight="1" x14ac:dyDescent="0.45">
      <c r="D1883" s="215"/>
    </row>
    <row r="1884" spans="4:4" ht="15" customHeight="1" x14ac:dyDescent="0.45">
      <c r="D1884" s="215"/>
    </row>
    <row r="1885" spans="4:4" ht="15" customHeight="1" x14ac:dyDescent="0.45">
      <c r="D1885" s="215"/>
    </row>
    <row r="1886" spans="4:4" ht="15" customHeight="1" x14ac:dyDescent="0.45">
      <c r="D1886" s="215"/>
    </row>
    <row r="1887" spans="4:4" ht="15" customHeight="1" x14ac:dyDescent="0.45">
      <c r="D1887" s="215"/>
    </row>
    <row r="1888" spans="4:4" ht="15" customHeight="1" x14ac:dyDescent="0.45">
      <c r="D1888" s="215"/>
    </row>
    <row r="1889" spans="4:4" ht="15" customHeight="1" x14ac:dyDescent="0.45">
      <c r="D1889" s="215"/>
    </row>
    <row r="1890" spans="4:4" ht="15" customHeight="1" x14ac:dyDescent="0.45">
      <c r="D1890" s="215"/>
    </row>
    <row r="1891" spans="4:4" ht="15" customHeight="1" x14ac:dyDescent="0.45">
      <c r="D1891" s="215"/>
    </row>
    <row r="1892" spans="4:4" ht="15" customHeight="1" x14ac:dyDescent="0.45">
      <c r="D1892" s="215"/>
    </row>
    <row r="1893" spans="4:4" ht="15" customHeight="1" x14ac:dyDescent="0.45">
      <c r="D1893" s="215"/>
    </row>
    <row r="1894" spans="4:4" ht="15" customHeight="1" x14ac:dyDescent="0.45">
      <c r="D1894" s="215"/>
    </row>
    <row r="1895" spans="4:4" ht="15" customHeight="1" x14ac:dyDescent="0.45">
      <c r="D1895" s="215"/>
    </row>
    <row r="1896" spans="4:4" ht="15" customHeight="1" x14ac:dyDescent="0.45">
      <c r="D1896" s="215"/>
    </row>
    <row r="1897" spans="4:4" ht="15" customHeight="1" x14ac:dyDescent="0.45">
      <c r="D1897" s="215"/>
    </row>
    <row r="1898" spans="4:4" ht="15" customHeight="1" x14ac:dyDescent="0.45">
      <c r="D1898" s="215"/>
    </row>
    <row r="1899" spans="4:4" ht="15" customHeight="1" x14ac:dyDescent="0.45">
      <c r="D1899" s="215"/>
    </row>
    <row r="1900" spans="4:4" ht="15" customHeight="1" x14ac:dyDescent="0.45">
      <c r="D1900" s="215"/>
    </row>
    <row r="1901" spans="4:4" ht="15" customHeight="1" x14ac:dyDescent="0.45">
      <c r="D1901" s="215"/>
    </row>
    <row r="1902" spans="4:4" ht="15" customHeight="1" x14ac:dyDescent="0.45">
      <c r="D1902" s="215"/>
    </row>
    <row r="1903" spans="4:4" ht="15" customHeight="1" x14ac:dyDescent="0.45">
      <c r="D1903" s="215"/>
    </row>
    <row r="1904" spans="4:4" ht="15" customHeight="1" x14ac:dyDescent="0.45">
      <c r="D1904" s="215"/>
    </row>
    <row r="1905" spans="4:4" ht="15" customHeight="1" x14ac:dyDescent="0.45">
      <c r="D1905" s="215"/>
    </row>
    <row r="1906" spans="4:4" ht="15" customHeight="1" x14ac:dyDescent="0.45">
      <c r="D1906" s="215"/>
    </row>
    <row r="1907" spans="4:4" ht="15" customHeight="1" x14ac:dyDescent="0.45">
      <c r="D1907" s="215"/>
    </row>
    <row r="1908" spans="4:4" ht="15" customHeight="1" x14ac:dyDescent="0.45">
      <c r="D1908" s="215"/>
    </row>
    <row r="1909" spans="4:4" ht="15" customHeight="1" x14ac:dyDescent="0.45">
      <c r="D1909" s="215"/>
    </row>
    <row r="1910" spans="4:4" ht="15" customHeight="1" x14ac:dyDescent="0.45">
      <c r="D1910" s="215"/>
    </row>
    <row r="1911" spans="4:4" ht="15" customHeight="1" x14ac:dyDescent="0.45">
      <c r="D1911" s="215"/>
    </row>
    <row r="1912" spans="4:4" ht="15" customHeight="1" x14ac:dyDescent="0.45">
      <c r="D1912" s="215"/>
    </row>
    <row r="1913" spans="4:4" ht="15" customHeight="1" x14ac:dyDescent="0.45">
      <c r="D1913" s="215"/>
    </row>
    <row r="1914" spans="4:4" ht="15" customHeight="1" x14ac:dyDescent="0.45">
      <c r="D1914" s="215"/>
    </row>
    <row r="1915" spans="4:4" ht="15" customHeight="1" x14ac:dyDescent="0.45">
      <c r="D1915" s="215"/>
    </row>
    <row r="1916" spans="4:4" ht="15" customHeight="1" x14ac:dyDescent="0.45">
      <c r="D1916" s="215"/>
    </row>
    <row r="1917" spans="4:4" ht="15" customHeight="1" x14ac:dyDescent="0.45">
      <c r="D1917" s="215"/>
    </row>
    <row r="1918" spans="4:4" ht="15" customHeight="1" x14ac:dyDescent="0.45">
      <c r="D1918" s="215"/>
    </row>
    <row r="1919" spans="4:4" ht="15" customHeight="1" x14ac:dyDescent="0.45">
      <c r="D1919" s="215"/>
    </row>
    <row r="1920" spans="4:4" ht="15" customHeight="1" x14ac:dyDescent="0.45">
      <c r="D1920" s="215"/>
    </row>
    <row r="1921" spans="4:4" ht="15" customHeight="1" x14ac:dyDescent="0.45">
      <c r="D1921" s="215"/>
    </row>
    <row r="1922" spans="4:4" ht="15" customHeight="1" x14ac:dyDescent="0.45">
      <c r="D1922" s="215"/>
    </row>
    <row r="1923" spans="4:4" ht="15" customHeight="1" x14ac:dyDescent="0.45">
      <c r="D1923" s="215"/>
    </row>
    <row r="1924" spans="4:4" ht="15" customHeight="1" x14ac:dyDescent="0.45">
      <c r="D1924" s="215"/>
    </row>
    <row r="1925" spans="4:4" ht="15" customHeight="1" x14ac:dyDescent="0.45">
      <c r="D1925" s="215"/>
    </row>
    <row r="1926" spans="4:4" ht="15" customHeight="1" x14ac:dyDescent="0.45">
      <c r="D1926" s="215"/>
    </row>
    <row r="1927" spans="4:4" ht="15" customHeight="1" x14ac:dyDescent="0.45">
      <c r="D1927" s="215"/>
    </row>
    <row r="1928" spans="4:4" ht="15" customHeight="1" x14ac:dyDescent="0.45">
      <c r="D1928" s="215"/>
    </row>
    <row r="1929" spans="4:4" ht="15" customHeight="1" x14ac:dyDescent="0.45">
      <c r="D1929" s="215"/>
    </row>
    <row r="1930" spans="4:4" ht="15" customHeight="1" x14ac:dyDescent="0.45">
      <c r="D1930" s="215"/>
    </row>
    <row r="1931" spans="4:4" ht="15" customHeight="1" x14ac:dyDescent="0.45">
      <c r="D1931" s="215"/>
    </row>
    <row r="1932" spans="4:4" ht="15" customHeight="1" x14ac:dyDescent="0.45">
      <c r="D1932" s="215"/>
    </row>
    <row r="1933" spans="4:4" ht="15" customHeight="1" x14ac:dyDescent="0.45">
      <c r="D1933" s="215"/>
    </row>
    <row r="1934" spans="4:4" ht="15" customHeight="1" x14ac:dyDescent="0.45">
      <c r="D1934" s="215"/>
    </row>
    <row r="1935" spans="4:4" ht="15" customHeight="1" x14ac:dyDescent="0.45">
      <c r="D1935" s="215"/>
    </row>
    <row r="1936" spans="4:4" ht="15" customHeight="1" x14ac:dyDescent="0.45">
      <c r="D1936" s="215"/>
    </row>
    <row r="1937" spans="4:4" ht="15" customHeight="1" x14ac:dyDescent="0.45">
      <c r="D1937" s="215"/>
    </row>
    <row r="1938" spans="4:4" ht="15" customHeight="1" x14ac:dyDescent="0.45">
      <c r="D1938" s="215"/>
    </row>
    <row r="1939" spans="4:4" ht="15" customHeight="1" x14ac:dyDescent="0.45">
      <c r="D1939" s="215"/>
    </row>
    <row r="1940" spans="4:4" ht="15" customHeight="1" x14ac:dyDescent="0.45">
      <c r="D1940" s="215"/>
    </row>
    <row r="1941" spans="4:4" ht="15" customHeight="1" x14ac:dyDescent="0.45">
      <c r="D1941" s="215"/>
    </row>
    <row r="1942" spans="4:4" ht="15" customHeight="1" x14ac:dyDescent="0.45">
      <c r="D1942" s="215"/>
    </row>
    <row r="1943" spans="4:4" ht="15" customHeight="1" x14ac:dyDescent="0.45">
      <c r="D1943" s="215"/>
    </row>
    <row r="1944" spans="4:4" ht="15" customHeight="1" x14ac:dyDescent="0.45">
      <c r="D1944" s="215"/>
    </row>
    <row r="1945" spans="4:4" ht="15" customHeight="1" x14ac:dyDescent="0.45">
      <c r="D1945" s="215"/>
    </row>
    <row r="1946" spans="4:4" ht="15" customHeight="1" x14ac:dyDescent="0.45">
      <c r="D1946" s="215"/>
    </row>
    <row r="1947" spans="4:4" ht="15" customHeight="1" x14ac:dyDescent="0.45">
      <c r="D1947" s="215"/>
    </row>
    <row r="1948" spans="4:4" ht="15" customHeight="1" x14ac:dyDescent="0.45">
      <c r="D1948" s="215"/>
    </row>
    <row r="1949" spans="4:4" ht="15" customHeight="1" x14ac:dyDescent="0.45">
      <c r="D1949" s="215"/>
    </row>
    <row r="1950" spans="4:4" ht="15" customHeight="1" x14ac:dyDescent="0.45">
      <c r="D1950" s="215"/>
    </row>
    <row r="1951" spans="4:4" ht="15" customHeight="1" x14ac:dyDescent="0.45">
      <c r="D1951" s="215"/>
    </row>
    <row r="1952" spans="4:4" ht="15" customHeight="1" x14ac:dyDescent="0.45">
      <c r="D1952" s="215"/>
    </row>
    <row r="1953" spans="4:4" ht="15" customHeight="1" x14ac:dyDescent="0.45">
      <c r="D1953" s="215"/>
    </row>
    <row r="1954" spans="4:4" ht="15" customHeight="1" x14ac:dyDescent="0.45">
      <c r="D1954" s="215"/>
    </row>
    <row r="1955" spans="4:4" ht="15" customHeight="1" x14ac:dyDescent="0.45">
      <c r="D1955" s="215"/>
    </row>
    <row r="1956" spans="4:4" ht="15" customHeight="1" x14ac:dyDescent="0.45">
      <c r="D1956" s="215"/>
    </row>
    <row r="1957" spans="4:4" ht="15" customHeight="1" x14ac:dyDescent="0.45">
      <c r="D1957" s="215"/>
    </row>
    <row r="1958" spans="4:4" ht="15" customHeight="1" x14ac:dyDescent="0.45">
      <c r="D1958" s="215"/>
    </row>
    <row r="1959" spans="4:4" ht="15" customHeight="1" x14ac:dyDescent="0.45">
      <c r="D1959" s="215"/>
    </row>
    <row r="1960" spans="4:4" ht="15" customHeight="1" x14ac:dyDescent="0.45">
      <c r="D1960" s="215"/>
    </row>
    <row r="1961" spans="4:4" ht="15" customHeight="1" x14ac:dyDescent="0.45">
      <c r="D1961" s="215"/>
    </row>
    <row r="1962" spans="4:4" ht="15" customHeight="1" x14ac:dyDescent="0.45">
      <c r="D1962" s="215"/>
    </row>
    <row r="1963" spans="4:4" ht="15" customHeight="1" x14ac:dyDescent="0.45">
      <c r="D1963" s="215"/>
    </row>
    <row r="1964" spans="4:4" ht="15" customHeight="1" x14ac:dyDescent="0.45">
      <c r="D1964" s="215"/>
    </row>
    <row r="1965" spans="4:4" ht="15" customHeight="1" x14ac:dyDescent="0.45">
      <c r="D1965" s="215"/>
    </row>
    <row r="1966" spans="4:4" ht="15" customHeight="1" x14ac:dyDescent="0.45">
      <c r="D1966" s="215"/>
    </row>
    <row r="1967" spans="4:4" ht="15" customHeight="1" x14ac:dyDescent="0.45">
      <c r="D1967" s="215"/>
    </row>
    <row r="1968" spans="4:4" ht="15" customHeight="1" x14ac:dyDescent="0.45">
      <c r="D1968" s="215"/>
    </row>
    <row r="1969" spans="4:4" ht="15" customHeight="1" x14ac:dyDescent="0.45">
      <c r="D1969" s="215"/>
    </row>
    <row r="1970" spans="4:4" ht="15" customHeight="1" x14ac:dyDescent="0.45">
      <c r="D1970" s="215"/>
    </row>
    <row r="1971" spans="4:4" ht="15" customHeight="1" x14ac:dyDescent="0.45">
      <c r="D1971" s="215"/>
    </row>
    <row r="1972" spans="4:4" ht="15" customHeight="1" x14ac:dyDescent="0.45">
      <c r="D1972" s="215"/>
    </row>
    <row r="1973" spans="4:4" ht="15" customHeight="1" x14ac:dyDescent="0.45">
      <c r="D1973" s="215"/>
    </row>
    <row r="1974" spans="4:4" ht="15" customHeight="1" x14ac:dyDescent="0.45">
      <c r="D1974" s="215"/>
    </row>
    <row r="1975" spans="4:4" ht="15" customHeight="1" x14ac:dyDescent="0.45">
      <c r="D1975" s="215"/>
    </row>
    <row r="1976" spans="4:4" ht="15" customHeight="1" x14ac:dyDescent="0.45">
      <c r="D1976" s="215"/>
    </row>
    <row r="1977" spans="4:4" ht="15" customHeight="1" x14ac:dyDescent="0.45">
      <c r="D1977" s="215"/>
    </row>
    <row r="1978" spans="4:4" ht="15" customHeight="1" x14ac:dyDescent="0.45">
      <c r="D1978" s="215"/>
    </row>
    <row r="1979" spans="4:4" ht="15" customHeight="1" x14ac:dyDescent="0.45">
      <c r="D1979" s="215"/>
    </row>
    <row r="1980" spans="4:4" ht="15" customHeight="1" x14ac:dyDescent="0.45">
      <c r="D1980" s="215"/>
    </row>
    <row r="1981" spans="4:4" ht="15" customHeight="1" x14ac:dyDescent="0.45">
      <c r="D1981" s="215"/>
    </row>
    <row r="1982" spans="4:4" ht="15" customHeight="1" x14ac:dyDescent="0.45">
      <c r="D1982" s="215"/>
    </row>
    <row r="1983" spans="4:4" ht="15" customHeight="1" x14ac:dyDescent="0.45">
      <c r="D1983" s="215"/>
    </row>
    <row r="1984" spans="4:4" ht="15" customHeight="1" x14ac:dyDescent="0.45">
      <c r="D1984" s="215"/>
    </row>
    <row r="1985" spans="4:4" ht="15" customHeight="1" x14ac:dyDescent="0.45">
      <c r="D1985" s="215"/>
    </row>
    <row r="1986" spans="4:4" ht="15" customHeight="1" x14ac:dyDescent="0.45">
      <c r="D1986" s="215"/>
    </row>
    <row r="1987" spans="4:4" ht="15" customHeight="1" x14ac:dyDescent="0.45">
      <c r="D1987" s="215"/>
    </row>
    <row r="1988" spans="4:4" ht="15" customHeight="1" x14ac:dyDescent="0.45">
      <c r="D1988" s="215"/>
    </row>
    <row r="1989" spans="4:4" ht="15" customHeight="1" x14ac:dyDescent="0.45">
      <c r="D1989" s="215"/>
    </row>
    <row r="1990" spans="4:4" ht="15" customHeight="1" x14ac:dyDescent="0.45">
      <c r="D1990" s="215"/>
    </row>
    <row r="1991" spans="4:4" ht="15" customHeight="1" x14ac:dyDescent="0.45">
      <c r="D1991" s="215"/>
    </row>
    <row r="1992" spans="4:4" ht="15" customHeight="1" x14ac:dyDescent="0.45">
      <c r="D1992" s="215"/>
    </row>
    <row r="1993" spans="4:4" ht="15" customHeight="1" x14ac:dyDescent="0.45">
      <c r="D1993" s="215"/>
    </row>
    <row r="1994" spans="4:4" ht="15" customHeight="1" x14ac:dyDescent="0.45">
      <c r="D1994" s="215"/>
    </row>
    <row r="1995" spans="4:4" ht="15" customHeight="1" x14ac:dyDescent="0.45">
      <c r="D1995" s="215"/>
    </row>
    <row r="1996" spans="4:4" ht="15" customHeight="1" x14ac:dyDescent="0.45">
      <c r="D1996" s="215"/>
    </row>
    <row r="1997" spans="4:4" ht="15" customHeight="1" x14ac:dyDescent="0.45">
      <c r="D1997" s="215"/>
    </row>
    <row r="1998" spans="4:4" ht="15" customHeight="1" x14ac:dyDescent="0.45">
      <c r="D1998" s="215"/>
    </row>
    <row r="1999" spans="4:4" ht="15" customHeight="1" x14ac:dyDescent="0.45">
      <c r="D1999" s="215"/>
    </row>
    <row r="2000" spans="4:4" ht="15" customHeight="1" x14ac:dyDescent="0.45">
      <c r="D2000" s="215"/>
    </row>
    <row r="2001" spans="4:4" ht="15" customHeight="1" x14ac:dyDescent="0.45">
      <c r="D2001" s="215"/>
    </row>
    <row r="2002" spans="4:4" ht="15" customHeight="1" x14ac:dyDescent="0.45">
      <c r="D2002" s="215"/>
    </row>
    <row r="2003" spans="4:4" ht="15" customHeight="1" x14ac:dyDescent="0.45">
      <c r="D2003" s="215"/>
    </row>
    <row r="2004" spans="4:4" ht="15" customHeight="1" x14ac:dyDescent="0.45">
      <c r="D2004" s="215"/>
    </row>
    <row r="2005" spans="4:4" ht="15" customHeight="1" x14ac:dyDescent="0.45">
      <c r="D2005" s="215"/>
    </row>
    <row r="2006" spans="4:4" ht="15" customHeight="1" x14ac:dyDescent="0.45">
      <c r="D2006" s="215"/>
    </row>
    <row r="2007" spans="4:4" ht="15" customHeight="1" x14ac:dyDescent="0.45">
      <c r="D2007" s="215"/>
    </row>
    <row r="2008" spans="4:4" ht="15" customHeight="1" x14ac:dyDescent="0.45">
      <c r="D2008" s="215"/>
    </row>
    <row r="2009" spans="4:4" ht="15" customHeight="1" x14ac:dyDescent="0.45">
      <c r="D2009" s="215"/>
    </row>
    <row r="2010" spans="4:4" ht="15" customHeight="1" x14ac:dyDescent="0.45">
      <c r="D2010" s="215"/>
    </row>
    <row r="2011" spans="4:4" ht="15" customHeight="1" x14ac:dyDescent="0.45">
      <c r="D2011" s="215"/>
    </row>
    <row r="2012" spans="4:4" ht="15" customHeight="1" x14ac:dyDescent="0.45">
      <c r="D2012" s="215"/>
    </row>
    <row r="2013" spans="4:4" ht="15" customHeight="1" x14ac:dyDescent="0.45">
      <c r="D2013" s="215"/>
    </row>
    <row r="2014" spans="4:4" ht="15" customHeight="1" x14ac:dyDescent="0.45">
      <c r="D2014" s="215"/>
    </row>
    <row r="2015" spans="4:4" ht="15" customHeight="1" x14ac:dyDescent="0.45">
      <c r="D2015" s="215"/>
    </row>
    <row r="2016" spans="4:4" ht="15" customHeight="1" x14ac:dyDescent="0.45">
      <c r="D2016" s="215"/>
    </row>
    <row r="2017" spans="4:4" ht="15" customHeight="1" x14ac:dyDescent="0.45">
      <c r="D2017" s="215"/>
    </row>
    <row r="2018" spans="4:4" ht="15" customHeight="1" x14ac:dyDescent="0.45">
      <c r="D2018" s="215"/>
    </row>
    <row r="2019" spans="4:4" ht="15" customHeight="1" x14ac:dyDescent="0.45">
      <c r="D2019" s="215"/>
    </row>
    <row r="2020" spans="4:4" ht="15" customHeight="1" x14ac:dyDescent="0.45">
      <c r="D2020" s="215"/>
    </row>
    <row r="2021" spans="4:4" ht="15" customHeight="1" x14ac:dyDescent="0.45">
      <c r="D2021" s="215"/>
    </row>
    <row r="2022" spans="4:4" ht="15" customHeight="1" x14ac:dyDescent="0.45">
      <c r="D2022" s="215"/>
    </row>
    <row r="2023" spans="4:4" ht="15" customHeight="1" x14ac:dyDescent="0.45">
      <c r="D2023" s="215"/>
    </row>
    <row r="2024" spans="4:4" ht="15" customHeight="1" x14ac:dyDescent="0.45">
      <c r="D2024" s="215"/>
    </row>
    <row r="2025" spans="4:4" ht="15" customHeight="1" x14ac:dyDescent="0.45">
      <c r="D2025" s="215"/>
    </row>
    <row r="2026" spans="4:4" ht="15" customHeight="1" x14ac:dyDescent="0.45">
      <c r="D2026" s="215"/>
    </row>
    <row r="2027" spans="4:4" ht="15" customHeight="1" x14ac:dyDescent="0.45">
      <c r="D2027" s="215"/>
    </row>
    <row r="2028" spans="4:4" ht="15" customHeight="1" x14ac:dyDescent="0.45">
      <c r="D2028" s="215"/>
    </row>
    <row r="2029" spans="4:4" ht="15" customHeight="1" x14ac:dyDescent="0.45">
      <c r="D2029" s="215"/>
    </row>
    <row r="2030" spans="4:4" ht="15" customHeight="1" x14ac:dyDescent="0.45">
      <c r="D2030" s="215"/>
    </row>
    <row r="2031" spans="4:4" ht="15" customHeight="1" x14ac:dyDescent="0.45">
      <c r="D2031" s="215"/>
    </row>
    <row r="2032" spans="4:4" ht="15" customHeight="1" x14ac:dyDescent="0.45">
      <c r="D2032" s="215"/>
    </row>
    <row r="2033" spans="4:4" ht="15" customHeight="1" x14ac:dyDescent="0.45">
      <c r="D2033" s="215"/>
    </row>
    <row r="2034" spans="4:4" ht="15" customHeight="1" x14ac:dyDescent="0.45">
      <c r="D2034" s="215"/>
    </row>
    <row r="2035" spans="4:4" ht="15" customHeight="1" x14ac:dyDescent="0.45">
      <c r="D2035" s="215"/>
    </row>
    <row r="2036" spans="4:4" ht="15" customHeight="1" x14ac:dyDescent="0.45">
      <c r="D2036" s="215"/>
    </row>
    <row r="2037" spans="4:4" ht="15" customHeight="1" x14ac:dyDescent="0.45">
      <c r="D2037" s="215"/>
    </row>
    <row r="2038" spans="4:4" ht="15" customHeight="1" x14ac:dyDescent="0.45">
      <c r="D2038" s="215"/>
    </row>
    <row r="2039" spans="4:4" ht="15" customHeight="1" x14ac:dyDescent="0.45">
      <c r="D2039" s="215"/>
    </row>
    <row r="2040" spans="4:4" ht="15" customHeight="1" x14ac:dyDescent="0.45">
      <c r="D2040" s="215"/>
    </row>
    <row r="2041" spans="4:4" ht="15" customHeight="1" x14ac:dyDescent="0.45">
      <c r="D2041" s="215"/>
    </row>
    <row r="2042" spans="4:4" ht="15" customHeight="1" x14ac:dyDescent="0.45">
      <c r="D2042" s="215"/>
    </row>
    <row r="2043" spans="4:4" ht="15" customHeight="1" x14ac:dyDescent="0.45">
      <c r="D2043" s="215"/>
    </row>
    <row r="2044" spans="4:4" ht="15" customHeight="1" x14ac:dyDescent="0.45">
      <c r="D2044" s="215"/>
    </row>
    <row r="2045" spans="4:4" ht="15" customHeight="1" x14ac:dyDescent="0.45">
      <c r="D2045" s="215"/>
    </row>
    <row r="2046" spans="4:4" ht="15" customHeight="1" x14ac:dyDescent="0.45">
      <c r="D2046" s="215"/>
    </row>
    <row r="2047" spans="4:4" ht="15" customHeight="1" x14ac:dyDescent="0.45">
      <c r="D2047" s="215"/>
    </row>
    <row r="2048" spans="4:4" ht="15" customHeight="1" x14ac:dyDescent="0.45">
      <c r="D2048" s="215"/>
    </row>
    <row r="2049" spans="4:4" ht="15" customHeight="1" x14ac:dyDescent="0.45">
      <c r="D2049" s="215"/>
    </row>
    <row r="2050" spans="4:4" ht="15" customHeight="1" x14ac:dyDescent="0.45">
      <c r="D2050" s="215"/>
    </row>
    <row r="2051" spans="4:4" ht="15" customHeight="1" x14ac:dyDescent="0.45">
      <c r="D2051" s="215"/>
    </row>
    <row r="2052" spans="4:4" ht="15" customHeight="1" x14ac:dyDescent="0.45">
      <c r="D2052" s="215"/>
    </row>
    <row r="2053" spans="4:4" ht="15" customHeight="1" x14ac:dyDescent="0.45">
      <c r="D2053" s="215"/>
    </row>
    <row r="2054" spans="4:4" ht="15" customHeight="1" x14ac:dyDescent="0.45">
      <c r="D2054" s="215"/>
    </row>
    <row r="2055" spans="4:4" ht="15" customHeight="1" x14ac:dyDescent="0.45">
      <c r="D2055" s="215"/>
    </row>
    <row r="2056" spans="4:4" ht="15" customHeight="1" x14ac:dyDescent="0.45">
      <c r="D2056" s="215"/>
    </row>
    <row r="2057" spans="4:4" ht="15" customHeight="1" x14ac:dyDescent="0.45">
      <c r="D2057" s="215"/>
    </row>
    <row r="2058" spans="4:4" ht="15" customHeight="1" x14ac:dyDescent="0.45">
      <c r="D2058" s="215"/>
    </row>
    <row r="2059" spans="4:4" ht="15" customHeight="1" x14ac:dyDescent="0.45">
      <c r="D2059" s="215"/>
    </row>
    <row r="2060" spans="4:4" ht="15" customHeight="1" x14ac:dyDescent="0.45">
      <c r="D2060" s="215"/>
    </row>
    <row r="2061" spans="4:4" ht="15" customHeight="1" x14ac:dyDescent="0.45">
      <c r="D2061" s="215"/>
    </row>
    <row r="2062" spans="4:4" ht="15" customHeight="1" x14ac:dyDescent="0.45">
      <c r="D2062" s="215"/>
    </row>
    <row r="2063" spans="4:4" ht="15" customHeight="1" x14ac:dyDescent="0.45">
      <c r="D2063" s="215"/>
    </row>
    <row r="2064" spans="4:4" ht="15" customHeight="1" x14ac:dyDescent="0.45">
      <c r="D2064" s="215"/>
    </row>
    <row r="2065" spans="4:4" ht="15" customHeight="1" x14ac:dyDescent="0.45">
      <c r="D2065" s="215"/>
    </row>
    <row r="2066" spans="4:4" ht="15" customHeight="1" x14ac:dyDescent="0.45">
      <c r="D2066" s="215"/>
    </row>
    <row r="2067" spans="4:4" ht="15" customHeight="1" x14ac:dyDescent="0.45">
      <c r="D2067" s="215"/>
    </row>
    <row r="2068" spans="4:4" ht="15" customHeight="1" x14ac:dyDescent="0.45">
      <c r="D2068" s="215"/>
    </row>
    <row r="2069" spans="4:4" ht="15" customHeight="1" x14ac:dyDescent="0.45">
      <c r="D2069" s="215"/>
    </row>
    <row r="2070" spans="4:4" ht="15" customHeight="1" x14ac:dyDescent="0.45">
      <c r="D2070" s="215"/>
    </row>
    <row r="2071" spans="4:4" ht="15" customHeight="1" x14ac:dyDescent="0.45">
      <c r="D2071" s="215"/>
    </row>
    <row r="2072" spans="4:4" ht="15" customHeight="1" x14ac:dyDescent="0.45">
      <c r="D2072" s="215"/>
    </row>
    <row r="2073" spans="4:4" ht="15" customHeight="1" x14ac:dyDescent="0.45">
      <c r="D2073" s="215"/>
    </row>
    <row r="2074" spans="4:4" ht="15" customHeight="1" x14ac:dyDescent="0.45">
      <c r="D2074" s="215"/>
    </row>
    <row r="2075" spans="4:4" ht="15" customHeight="1" x14ac:dyDescent="0.45">
      <c r="D2075" s="215"/>
    </row>
    <row r="2076" spans="4:4" ht="15" customHeight="1" x14ac:dyDescent="0.45">
      <c r="D2076" s="215"/>
    </row>
    <row r="2077" spans="4:4" ht="15" customHeight="1" x14ac:dyDescent="0.45">
      <c r="D2077" s="215"/>
    </row>
    <row r="2078" spans="4:4" ht="15" customHeight="1" x14ac:dyDescent="0.45">
      <c r="D2078" s="215"/>
    </row>
    <row r="2079" spans="4:4" ht="15" customHeight="1" x14ac:dyDescent="0.45">
      <c r="D2079" s="215"/>
    </row>
    <row r="2080" spans="4:4" ht="15" customHeight="1" x14ac:dyDescent="0.45">
      <c r="D2080" s="215"/>
    </row>
    <row r="2081" spans="4:4" ht="15" customHeight="1" x14ac:dyDescent="0.45">
      <c r="D2081" s="215"/>
    </row>
    <row r="2082" spans="4:4" ht="15" customHeight="1" x14ac:dyDescent="0.45">
      <c r="D2082" s="215"/>
    </row>
    <row r="2083" spans="4:4" ht="15" customHeight="1" x14ac:dyDescent="0.45">
      <c r="D2083" s="215"/>
    </row>
    <row r="2084" spans="4:4" ht="15" customHeight="1" x14ac:dyDescent="0.45">
      <c r="D2084" s="215"/>
    </row>
    <row r="2085" spans="4:4" ht="15" customHeight="1" x14ac:dyDescent="0.45">
      <c r="D2085" s="215"/>
    </row>
    <row r="2086" spans="4:4" ht="15" customHeight="1" x14ac:dyDescent="0.45">
      <c r="D2086" s="215"/>
    </row>
    <row r="2087" spans="4:4" ht="15" customHeight="1" x14ac:dyDescent="0.45">
      <c r="D2087" s="215"/>
    </row>
    <row r="2088" spans="4:4" ht="15" customHeight="1" x14ac:dyDescent="0.45">
      <c r="D2088" s="215"/>
    </row>
    <row r="2089" spans="4:4" ht="15" customHeight="1" x14ac:dyDescent="0.45">
      <c r="D2089" s="215"/>
    </row>
    <row r="2090" spans="4:4" ht="15" customHeight="1" x14ac:dyDescent="0.45">
      <c r="D2090" s="215"/>
    </row>
    <row r="2091" spans="4:4" ht="15" customHeight="1" x14ac:dyDescent="0.45">
      <c r="D2091" s="215"/>
    </row>
    <row r="2092" spans="4:4" ht="15" customHeight="1" x14ac:dyDescent="0.45">
      <c r="D2092" s="215"/>
    </row>
    <row r="2093" spans="4:4" ht="15" customHeight="1" x14ac:dyDescent="0.45">
      <c r="D2093" s="215"/>
    </row>
    <row r="2094" spans="4:4" ht="15" customHeight="1" x14ac:dyDescent="0.45">
      <c r="D2094" s="215"/>
    </row>
    <row r="2095" spans="4:4" ht="15" customHeight="1" x14ac:dyDescent="0.45">
      <c r="D2095" s="215"/>
    </row>
    <row r="2096" spans="4:4" ht="15" customHeight="1" x14ac:dyDescent="0.45">
      <c r="D2096" s="215"/>
    </row>
    <row r="2097" spans="4:4" ht="15" customHeight="1" x14ac:dyDescent="0.45">
      <c r="D2097" s="215"/>
    </row>
    <row r="2098" spans="4:4" ht="15" customHeight="1" x14ac:dyDescent="0.45">
      <c r="D2098" s="215"/>
    </row>
    <row r="2099" spans="4:4" ht="15" customHeight="1" x14ac:dyDescent="0.45">
      <c r="D2099" s="215"/>
    </row>
    <row r="2100" spans="4:4" ht="15" customHeight="1" x14ac:dyDescent="0.45">
      <c r="D2100" s="215"/>
    </row>
    <row r="2101" spans="4:4" ht="15" customHeight="1" x14ac:dyDescent="0.45">
      <c r="D2101" s="215"/>
    </row>
    <row r="2102" spans="4:4" ht="15" customHeight="1" x14ac:dyDescent="0.45">
      <c r="D2102" s="215"/>
    </row>
    <row r="2103" spans="4:4" ht="15" customHeight="1" x14ac:dyDescent="0.45">
      <c r="D2103" s="215"/>
    </row>
    <row r="2104" spans="4:4" ht="15" customHeight="1" x14ac:dyDescent="0.45">
      <c r="D2104" s="215"/>
    </row>
    <row r="2105" spans="4:4" ht="15" customHeight="1" x14ac:dyDescent="0.45">
      <c r="D2105" s="215"/>
    </row>
    <row r="2106" spans="4:4" ht="15" customHeight="1" x14ac:dyDescent="0.45">
      <c r="D2106" s="215"/>
    </row>
    <row r="2107" spans="4:4" ht="15" customHeight="1" x14ac:dyDescent="0.45">
      <c r="D2107" s="215"/>
    </row>
    <row r="2108" spans="4:4" ht="15" customHeight="1" x14ac:dyDescent="0.45">
      <c r="D2108" s="215"/>
    </row>
    <row r="2109" spans="4:4" ht="15" customHeight="1" x14ac:dyDescent="0.45">
      <c r="D2109" s="215"/>
    </row>
    <row r="2110" spans="4:4" ht="15" customHeight="1" x14ac:dyDescent="0.45">
      <c r="D2110" s="215"/>
    </row>
    <row r="2111" spans="4:4" ht="15" customHeight="1" x14ac:dyDescent="0.45">
      <c r="D2111" s="215"/>
    </row>
    <row r="2112" spans="4:4" ht="15" customHeight="1" x14ac:dyDescent="0.45">
      <c r="D2112" s="215"/>
    </row>
    <row r="2113" spans="4:4" ht="15" customHeight="1" x14ac:dyDescent="0.45">
      <c r="D2113" s="215"/>
    </row>
    <row r="2114" spans="4:4" ht="15" customHeight="1" x14ac:dyDescent="0.45">
      <c r="D2114" s="215"/>
    </row>
    <row r="2115" spans="4:4" ht="15" customHeight="1" x14ac:dyDescent="0.45">
      <c r="D2115" s="215"/>
    </row>
    <row r="2116" spans="4:4" ht="15" customHeight="1" x14ac:dyDescent="0.45">
      <c r="D2116" s="215"/>
    </row>
    <row r="2117" spans="4:4" ht="15" customHeight="1" x14ac:dyDescent="0.45">
      <c r="D2117" s="215"/>
    </row>
    <row r="2118" spans="4:4" ht="15" customHeight="1" x14ac:dyDescent="0.45">
      <c r="D2118" s="215"/>
    </row>
    <row r="2119" spans="4:4" ht="15" customHeight="1" x14ac:dyDescent="0.45">
      <c r="D2119" s="215"/>
    </row>
    <row r="2120" spans="4:4" ht="15" customHeight="1" x14ac:dyDescent="0.45">
      <c r="D2120" s="215"/>
    </row>
    <row r="2121" spans="4:4" ht="15" customHeight="1" x14ac:dyDescent="0.45">
      <c r="D2121" s="215"/>
    </row>
    <row r="2122" spans="4:4" ht="15" customHeight="1" x14ac:dyDescent="0.45">
      <c r="D2122" s="215"/>
    </row>
    <row r="2123" spans="4:4" ht="15" customHeight="1" x14ac:dyDescent="0.45">
      <c r="D2123" s="215"/>
    </row>
    <row r="2124" spans="4:4" ht="15" customHeight="1" x14ac:dyDescent="0.45">
      <c r="D2124" s="215"/>
    </row>
    <row r="2125" spans="4:4" ht="15" customHeight="1" x14ac:dyDescent="0.45">
      <c r="D2125" s="215"/>
    </row>
    <row r="2126" spans="4:4" ht="15" customHeight="1" x14ac:dyDescent="0.45">
      <c r="D2126" s="215"/>
    </row>
    <row r="2127" spans="4:4" ht="15" customHeight="1" x14ac:dyDescent="0.45">
      <c r="D2127" s="215"/>
    </row>
    <row r="2128" spans="4:4" ht="15" customHeight="1" x14ac:dyDescent="0.45">
      <c r="D2128" s="215"/>
    </row>
    <row r="2129" spans="4:4" ht="15" customHeight="1" x14ac:dyDescent="0.45">
      <c r="D2129" s="215"/>
    </row>
    <row r="2130" spans="4:4" ht="15" customHeight="1" x14ac:dyDescent="0.45">
      <c r="D2130" s="215"/>
    </row>
    <row r="2131" spans="4:4" ht="15" customHeight="1" x14ac:dyDescent="0.45">
      <c r="D2131" s="215"/>
    </row>
    <row r="2132" spans="4:4" ht="15" customHeight="1" x14ac:dyDescent="0.45">
      <c r="D2132" s="215"/>
    </row>
    <row r="2133" spans="4:4" ht="15" customHeight="1" x14ac:dyDescent="0.45">
      <c r="D2133" s="215"/>
    </row>
    <row r="2134" spans="4:4" ht="15" customHeight="1" x14ac:dyDescent="0.45">
      <c r="D2134" s="215"/>
    </row>
    <row r="2135" spans="4:4" ht="15" customHeight="1" x14ac:dyDescent="0.45">
      <c r="D2135" s="215"/>
    </row>
    <row r="2136" spans="4:4" ht="15" customHeight="1" x14ac:dyDescent="0.45">
      <c r="D2136" s="215"/>
    </row>
    <row r="2137" spans="4:4" ht="15" customHeight="1" x14ac:dyDescent="0.45">
      <c r="D2137" s="215"/>
    </row>
    <row r="2138" spans="4:4" ht="15" customHeight="1" x14ac:dyDescent="0.45">
      <c r="D2138" s="215"/>
    </row>
    <row r="2139" spans="4:4" ht="15" customHeight="1" x14ac:dyDescent="0.45">
      <c r="D2139" s="215"/>
    </row>
    <row r="2140" spans="4:4" ht="15" customHeight="1" x14ac:dyDescent="0.45">
      <c r="D2140" s="215"/>
    </row>
    <row r="2141" spans="4:4" ht="15" customHeight="1" x14ac:dyDescent="0.45">
      <c r="D2141" s="215"/>
    </row>
    <row r="2142" spans="4:4" ht="15" customHeight="1" x14ac:dyDescent="0.45">
      <c r="D2142" s="215"/>
    </row>
    <row r="2143" spans="4:4" ht="15" customHeight="1" x14ac:dyDescent="0.45">
      <c r="D2143" s="215"/>
    </row>
    <row r="2144" spans="4:4" ht="15" customHeight="1" x14ac:dyDescent="0.45">
      <c r="D2144" s="215"/>
    </row>
    <row r="2145" spans="4:4" ht="15" customHeight="1" x14ac:dyDescent="0.45">
      <c r="D2145" s="215"/>
    </row>
    <row r="2146" spans="4:4" ht="15" customHeight="1" x14ac:dyDescent="0.45">
      <c r="D2146" s="215"/>
    </row>
    <row r="2147" spans="4:4" ht="15" customHeight="1" x14ac:dyDescent="0.45">
      <c r="D2147" s="215"/>
    </row>
    <row r="2148" spans="4:4" ht="15" customHeight="1" x14ac:dyDescent="0.45">
      <c r="D2148" s="215"/>
    </row>
    <row r="2149" spans="4:4" ht="15" customHeight="1" x14ac:dyDescent="0.45">
      <c r="D2149" s="215"/>
    </row>
    <row r="2150" spans="4:4" ht="15" customHeight="1" x14ac:dyDescent="0.45">
      <c r="D2150" s="215"/>
    </row>
    <row r="2151" spans="4:4" ht="15" customHeight="1" x14ac:dyDescent="0.45">
      <c r="D2151" s="215"/>
    </row>
    <row r="2152" spans="4:4" ht="15" customHeight="1" x14ac:dyDescent="0.45">
      <c r="D2152" s="215"/>
    </row>
    <row r="2153" spans="4:4" ht="15" customHeight="1" x14ac:dyDescent="0.45">
      <c r="D2153" s="215"/>
    </row>
    <row r="2154" spans="4:4" ht="15" customHeight="1" x14ac:dyDescent="0.45">
      <c r="D2154" s="215"/>
    </row>
    <row r="2155" spans="4:4" ht="15" customHeight="1" x14ac:dyDescent="0.45">
      <c r="D2155" s="215"/>
    </row>
    <row r="2156" spans="4:4" ht="15" customHeight="1" x14ac:dyDescent="0.45">
      <c r="D2156" s="215"/>
    </row>
    <row r="2157" spans="4:4" ht="15" customHeight="1" x14ac:dyDescent="0.45">
      <c r="D2157" s="215"/>
    </row>
    <row r="2158" spans="4:4" ht="15" customHeight="1" x14ac:dyDescent="0.45">
      <c r="D2158" s="215"/>
    </row>
    <row r="2159" spans="4:4" ht="15" customHeight="1" x14ac:dyDescent="0.45">
      <c r="D2159" s="215"/>
    </row>
    <row r="2160" spans="4:4" ht="15" customHeight="1" x14ac:dyDescent="0.45">
      <c r="D2160" s="215"/>
    </row>
    <row r="2161" spans="4:4" ht="15" customHeight="1" x14ac:dyDescent="0.45">
      <c r="D2161" s="215"/>
    </row>
    <row r="2162" spans="4:4" ht="15" customHeight="1" x14ac:dyDescent="0.45">
      <c r="D2162" s="215"/>
    </row>
    <row r="2163" spans="4:4" ht="15" customHeight="1" x14ac:dyDescent="0.45">
      <c r="D2163" s="215"/>
    </row>
    <row r="2164" spans="4:4" ht="15" customHeight="1" x14ac:dyDescent="0.45">
      <c r="D2164" s="215"/>
    </row>
    <row r="2165" spans="4:4" ht="15" customHeight="1" x14ac:dyDescent="0.45">
      <c r="D2165" s="215"/>
    </row>
    <row r="2166" spans="4:4" ht="15" customHeight="1" x14ac:dyDescent="0.45">
      <c r="D2166" s="215"/>
    </row>
    <row r="2167" spans="4:4" ht="15" customHeight="1" x14ac:dyDescent="0.45">
      <c r="D2167" s="215"/>
    </row>
    <row r="2168" spans="4:4" ht="15" customHeight="1" x14ac:dyDescent="0.45">
      <c r="D2168" s="215"/>
    </row>
    <row r="2169" spans="4:4" ht="15" customHeight="1" x14ac:dyDescent="0.45">
      <c r="D2169" s="215"/>
    </row>
    <row r="2170" spans="4:4" ht="15" customHeight="1" x14ac:dyDescent="0.45">
      <c r="D2170" s="215"/>
    </row>
    <row r="2171" spans="4:4" ht="15" customHeight="1" x14ac:dyDescent="0.45">
      <c r="D2171" s="215"/>
    </row>
    <row r="2172" spans="4:4" ht="15" customHeight="1" x14ac:dyDescent="0.45">
      <c r="D2172" s="215"/>
    </row>
    <row r="2173" spans="4:4" ht="15" customHeight="1" x14ac:dyDescent="0.45">
      <c r="D2173" s="215"/>
    </row>
    <row r="2174" spans="4:4" ht="15" customHeight="1" x14ac:dyDescent="0.45">
      <c r="D2174" s="215"/>
    </row>
    <row r="2175" spans="4:4" ht="15" customHeight="1" x14ac:dyDescent="0.45">
      <c r="D2175" s="215"/>
    </row>
    <row r="2176" spans="4:4" ht="15" customHeight="1" x14ac:dyDescent="0.45">
      <c r="D2176" s="215"/>
    </row>
    <row r="2177" spans="4:4" ht="15" customHeight="1" x14ac:dyDescent="0.45">
      <c r="D2177" s="215"/>
    </row>
    <row r="2178" spans="4:4" ht="15" customHeight="1" x14ac:dyDescent="0.45">
      <c r="D2178" s="215"/>
    </row>
    <row r="2179" spans="4:4" ht="15" customHeight="1" x14ac:dyDescent="0.45">
      <c r="D2179" s="215"/>
    </row>
    <row r="2180" spans="4:4" ht="15" customHeight="1" x14ac:dyDescent="0.45">
      <c r="D2180" s="215"/>
    </row>
    <row r="2181" spans="4:4" ht="15" customHeight="1" x14ac:dyDescent="0.45">
      <c r="D2181" s="215"/>
    </row>
    <row r="2182" spans="4:4" ht="15" customHeight="1" x14ac:dyDescent="0.45">
      <c r="D2182" s="215"/>
    </row>
    <row r="2183" spans="4:4" ht="15" customHeight="1" x14ac:dyDescent="0.45">
      <c r="D2183" s="215"/>
    </row>
    <row r="2184" spans="4:4" ht="15" customHeight="1" x14ac:dyDescent="0.45">
      <c r="D2184" s="215"/>
    </row>
    <row r="2185" spans="4:4" ht="15" customHeight="1" x14ac:dyDescent="0.45">
      <c r="D2185" s="215"/>
    </row>
    <row r="2186" spans="4:4" ht="15" customHeight="1" x14ac:dyDescent="0.45">
      <c r="D2186" s="215"/>
    </row>
    <row r="2187" spans="4:4" ht="15" customHeight="1" x14ac:dyDescent="0.45">
      <c r="D2187" s="215"/>
    </row>
    <row r="2188" spans="4:4" ht="15" customHeight="1" x14ac:dyDescent="0.45">
      <c r="D2188" s="215"/>
    </row>
    <row r="2189" spans="4:4" ht="15" customHeight="1" x14ac:dyDescent="0.45">
      <c r="D2189" s="215"/>
    </row>
    <row r="2190" spans="4:4" ht="15" customHeight="1" x14ac:dyDescent="0.45">
      <c r="D2190" s="215"/>
    </row>
    <row r="2191" spans="4:4" ht="15" customHeight="1" x14ac:dyDescent="0.45">
      <c r="D2191" s="215"/>
    </row>
    <row r="2192" spans="4:4" ht="15" customHeight="1" x14ac:dyDescent="0.45">
      <c r="D2192" s="215"/>
    </row>
    <row r="2193" spans="4:4" ht="15" customHeight="1" x14ac:dyDescent="0.45">
      <c r="D2193" s="215"/>
    </row>
    <row r="2194" spans="4:4" ht="15" customHeight="1" x14ac:dyDescent="0.45">
      <c r="D2194" s="215"/>
    </row>
    <row r="2195" spans="4:4" ht="15" customHeight="1" x14ac:dyDescent="0.45">
      <c r="D2195" s="215"/>
    </row>
    <row r="2196" spans="4:4" ht="15" customHeight="1" x14ac:dyDescent="0.45">
      <c r="D2196" s="215"/>
    </row>
    <row r="2197" spans="4:4" ht="15" customHeight="1" x14ac:dyDescent="0.45">
      <c r="D2197" s="215"/>
    </row>
    <row r="2198" spans="4:4" ht="15" customHeight="1" x14ac:dyDescent="0.45">
      <c r="D2198" s="215"/>
    </row>
    <row r="2199" spans="4:4" ht="15" customHeight="1" x14ac:dyDescent="0.45">
      <c r="D2199" s="215"/>
    </row>
    <row r="2200" spans="4:4" ht="15" customHeight="1" x14ac:dyDescent="0.45">
      <c r="D2200" s="215"/>
    </row>
    <row r="2201" spans="4:4" ht="15" customHeight="1" x14ac:dyDescent="0.45">
      <c r="D2201" s="215"/>
    </row>
    <row r="2202" spans="4:4" ht="15" customHeight="1" x14ac:dyDescent="0.45">
      <c r="D2202" s="215"/>
    </row>
    <row r="2203" spans="4:4" ht="15" customHeight="1" x14ac:dyDescent="0.45">
      <c r="D2203" s="215"/>
    </row>
    <row r="2204" spans="4:4" ht="15" customHeight="1" x14ac:dyDescent="0.45">
      <c r="D2204" s="215"/>
    </row>
    <row r="2205" spans="4:4" ht="15" customHeight="1" x14ac:dyDescent="0.45">
      <c r="D2205" s="215"/>
    </row>
    <row r="2206" spans="4:4" ht="15" customHeight="1" x14ac:dyDescent="0.45">
      <c r="D2206" s="215"/>
    </row>
    <row r="2207" spans="4:4" ht="15" customHeight="1" x14ac:dyDescent="0.45">
      <c r="D2207" s="215"/>
    </row>
    <row r="2208" spans="4:4" ht="15" customHeight="1" x14ac:dyDescent="0.45">
      <c r="D2208" s="215"/>
    </row>
    <row r="2209" spans="4:4" ht="15" customHeight="1" x14ac:dyDescent="0.45">
      <c r="D2209" s="215"/>
    </row>
    <row r="2210" spans="4:4" ht="15" customHeight="1" x14ac:dyDescent="0.45">
      <c r="D2210" s="215"/>
    </row>
    <row r="2211" spans="4:4" ht="15" customHeight="1" x14ac:dyDescent="0.45">
      <c r="D2211" s="215"/>
    </row>
    <row r="2212" spans="4:4" ht="15" customHeight="1" x14ac:dyDescent="0.45">
      <c r="D2212" s="215"/>
    </row>
    <row r="2213" spans="4:4" ht="15" customHeight="1" x14ac:dyDescent="0.45">
      <c r="D2213" s="215"/>
    </row>
    <row r="2214" spans="4:4" ht="15" customHeight="1" x14ac:dyDescent="0.45">
      <c r="D2214" s="215"/>
    </row>
    <row r="2215" spans="4:4" ht="15" customHeight="1" x14ac:dyDescent="0.45">
      <c r="D2215" s="215"/>
    </row>
    <row r="2216" spans="4:4" ht="15" customHeight="1" x14ac:dyDescent="0.45">
      <c r="D2216" s="215"/>
    </row>
    <row r="2217" spans="4:4" ht="15" customHeight="1" x14ac:dyDescent="0.45">
      <c r="D2217" s="215"/>
    </row>
    <row r="2218" spans="4:4" ht="15" customHeight="1" x14ac:dyDescent="0.45">
      <c r="D2218" s="215"/>
    </row>
    <row r="2219" spans="4:4" ht="15" customHeight="1" x14ac:dyDescent="0.45">
      <c r="D2219" s="215"/>
    </row>
    <row r="2220" spans="4:4" ht="15" customHeight="1" x14ac:dyDescent="0.45">
      <c r="D2220" s="215"/>
    </row>
    <row r="2221" spans="4:4" ht="15" customHeight="1" x14ac:dyDescent="0.45">
      <c r="D2221" s="215"/>
    </row>
    <row r="2222" spans="4:4" ht="15" customHeight="1" x14ac:dyDescent="0.45">
      <c r="D2222" s="215"/>
    </row>
    <row r="2223" spans="4:4" ht="15" customHeight="1" x14ac:dyDescent="0.45">
      <c r="D2223" s="215"/>
    </row>
    <row r="2224" spans="4:4" ht="15" customHeight="1" x14ac:dyDescent="0.45">
      <c r="D2224" s="215"/>
    </row>
    <row r="2225" spans="4:4" ht="15" customHeight="1" x14ac:dyDescent="0.45">
      <c r="D2225" s="215"/>
    </row>
    <row r="2226" spans="4:4" ht="15" customHeight="1" x14ac:dyDescent="0.45">
      <c r="D2226" s="215"/>
    </row>
    <row r="2227" spans="4:4" ht="15" customHeight="1" x14ac:dyDescent="0.45">
      <c r="D2227" s="215"/>
    </row>
    <row r="2228" spans="4:4" ht="15" customHeight="1" x14ac:dyDescent="0.45">
      <c r="D2228" s="215"/>
    </row>
    <row r="2229" spans="4:4" ht="15" customHeight="1" x14ac:dyDescent="0.45">
      <c r="D2229" s="215"/>
    </row>
    <row r="2230" spans="4:4" ht="15" customHeight="1" x14ac:dyDescent="0.45">
      <c r="D2230" s="215"/>
    </row>
    <row r="2231" spans="4:4" ht="15" customHeight="1" x14ac:dyDescent="0.45">
      <c r="D2231" s="215"/>
    </row>
    <row r="2232" spans="4:4" ht="15" customHeight="1" x14ac:dyDescent="0.45">
      <c r="D2232" s="215"/>
    </row>
    <row r="2233" spans="4:4" ht="15" customHeight="1" x14ac:dyDescent="0.45">
      <c r="D2233" s="215"/>
    </row>
    <row r="2234" spans="4:4" ht="15" customHeight="1" x14ac:dyDescent="0.45">
      <c r="D2234" s="215"/>
    </row>
    <row r="2235" spans="4:4" ht="15" customHeight="1" x14ac:dyDescent="0.45">
      <c r="D2235" s="215"/>
    </row>
    <row r="2236" spans="4:4" ht="15" customHeight="1" x14ac:dyDescent="0.45">
      <c r="D2236" s="215"/>
    </row>
    <row r="2237" spans="4:4" ht="15" customHeight="1" x14ac:dyDescent="0.45">
      <c r="D2237" s="215"/>
    </row>
    <row r="2238" spans="4:4" ht="15" customHeight="1" x14ac:dyDescent="0.45">
      <c r="D2238" s="215"/>
    </row>
    <row r="2239" spans="4:4" ht="15" customHeight="1" x14ac:dyDescent="0.45">
      <c r="D2239" s="215"/>
    </row>
    <row r="2240" spans="4:4" ht="15" customHeight="1" x14ac:dyDescent="0.45">
      <c r="D2240" s="215"/>
    </row>
    <row r="2241" spans="4:4" ht="15" customHeight="1" x14ac:dyDescent="0.45">
      <c r="D2241" s="215"/>
    </row>
    <row r="2242" spans="4:4" ht="15" customHeight="1" x14ac:dyDescent="0.45">
      <c r="D2242" s="215"/>
    </row>
    <row r="2243" spans="4:4" ht="15" customHeight="1" x14ac:dyDescent="0.45">
      <c r="D2243" s="215"/>
    </row>
    <row r="2244" spans="4:4" ht="15" customHeight="1" x14ac:dyDescent="0.45">
      <c r="D2244" s="215"/>
    </row>
    <row r="2245" spans="4:4" ht="15" customHeight="1" x14ac:dyDescent="0.45">
      <c r="D2245" s="215"/>
    </row>
    <row r="2246" spans="4:4" ht="15" customHeight="1" x14ac:dyDescent="0.45">
      <c r="D2246" s="215"/>
    </row>
    <row r="2247" spans="4:4" ht="15" customHeight="1" x14ac:dyDescent="0.45">
      <c r="D2247" s="215"/>
    </row>
    <row r="2248" spans="4:4" ht="15" customHeight="1" x14ac:dyDescent="0.45">
      <c r="D2248" s="215"/>
    </row>
    <row r="2249" spans="4:4" ht="15" customHeight="1" x14ac:dyDescent="0.45">
      <c r="D2249" s="215"/>
    </row>
    <row r="2250" spans="4:4" ht="15" customHeight="1" x14ac:dyDescent="0.45">
      <c r="D2250" s="215"/>
    </row>
    <row r="2251" spans="4:4" ht="15" customHeight="1" x14ac:dyDescent="0.45">
      <c r="D2251" s="215"/>
    </row>
    <row r="2252" spans="4:4" ht="15" customHeight="1" x14ac:dyDescent="0.45">
      <c r="D2252" s="215"/>
    </row>
    <row r="2253" spans="4:4" ht="15" customHeight="1" x14ac:dyDescent="0.45">
      <c r="D2253" s="215"/>
    </row>
    <row r="2254" spans="4:4" ht="15" customHeight="1" x14ac:dyDescent="0.45">
      <c r="D2254" s="215"/>
    </row>
    <row r="2255" spans="4:4" ht="15" customHeight="1" x14ac:dyDescent="0.45">
      <c r="D2255" s="215"/>
    </row>
    <row r="2256" spans="4:4" ht="15" customHeight="1" x14ac:dyDescent="0.45">
      <c r="D2256" s="215"/>
    </row>
    <row r="2257" spans="4:4" ht="15" customHeight="1" x14ac:dyDescent="0.45">
      <c r="D2257" s="215"/>
    </row>
    <row r="2258" spans="4:4" ht="15" customHeight="1" x14ac:dyDescent="0.45">
      <c r="D2258" s="215"/>
    </row>
    <row r="2259" spans="4:4" ht="15" customHeight="1" x14ac:dyDescent="0.45">
      <c r="D2259" s="215"/>
    </row>
    <row r="2260" spans="4:4" ht="15" customHeight="1" x14ac:dyDescent="0.45">
      <c r="D2260" s="215"/>
    </row>
    <row r="2261" spans="4:4" ht="15" customHeight="1" x14ac:dyDescent="0.45">
      <c r="D2261" s="215"/>
    </row>
    <row r="2262" spans="4:4" ht="15" customHeight="1" x14ac:dyDescent="0.45">
      <c r="D2262" s="215"/>
    </row>
    <row r="2263" spans="4:4" ht="15" customHeight="1" x14ac:dyDescent="0.45">
      <c r="D2263" s="215"/>
    </row>
    <row r="2264" spans="4:4" ht="15" customHeight="1" x14ac:dyDescent="0.45">
      <c r="D2264" s="215"/>
    </row>
    <row r="2265" spans="4:4" ht="15" customHeight="1" x14ac:dyDescent="0.45">
      <c r="D2265" s="215"/>
    </row>
    <row r="2266" spans="4:4" ht="15" customHeight="1" x14ac:dyDescent="0.45">
      <c r="D2266" s="215"/>
    </row>
    <row r="2267" spans="4:4" ht="15" customHeight="1" x14ac:dyDescent="0.45">
      <c r="D2267" s="215"/>
    </row>
    <row r="2268" spans="4:4" ht="15" customHeight="1" x14ac:dyDescent="0.45">
      <c r="D2268" s="215"/>
    </row>
    <row r="2269" spans="4:4" ht="15" customHeight="1" x14ac:dyDescent="0.45">
      <c r="D2269" s="215"/>
    </row>
    <row r="2270" spans="4:4" ht="15" customHeight="1" x14ac:dyDescent="0.45">
      <c r="D2270" s="215"/>
    </row>
    <row r="2271" spans="4:4" ht="15" customHeight="1" x14ac:dyDescent="0.45">
      <c r="D2271" s="215"/>
    </row>
    <row r="2272" spans="4:4" ht="15" customHeight="1" x14ac:dyDescent="0.45">
      <c r="D2272" s="215"/>
    </row>
    <row r="2273" spans="4:4" ht="15" customHeight="1" x14ac:dyDescent="0.45">
      <c r="D2273" s="215"/>
    </row>
    <row r="2274" spans="4:4" ht="15" customHeight="1" x14ac:dyDescent="0.45">
      <c r="D2274" s="215"/>
    </row>
    <row r="2275" spans="4:4" ht="15" customHeight="1" x14ac:dyDescent="0.45">
      <c r="D2275" s="215"/>
    </row>
    <row r="2276" spans="4:4" ht="15" customHeight="1" x14ac:dyDescent="0.45">
      <c r="D2276" s="215"/>
    </row>
    <row r="2277" spans="4:4" ht="15" customHeight="1" x14ac:dyDescent="0.45">
      <c r="D2277" s="215"/>
    </row>
    <row r="2278" spans="4:4" ht="15" customHeight="1" x14ac:dyDescent="0.45">
      <c r="D2278" s="215"/>
    </row>
    <row r="2279" spans="4:4" ht="15" customHeight="1" x14ac:dyDescent="0.45">
      <c r="D2279" s="215"/>
    </row>
    <row r="2280" spans="4:4" ht="15" customHeight="1" x14ac:dyDescent="0.45">
      <c r="D2280" s="215"/>
    </row>
    <row r="2281" spans="4:4" ht="15" customHeight="1" x14ac:dyDescent="0.45">
      <c r="D2281" s="215"/>
    </row>
    <row r="2282" spans="4:4" ht="15" customHeight="1" x14ac:dyDescent="0.45">
      <c r="D2282" s="215"/>
    </row>
    <row r="2283" spans="4:4" ht="15" customHeight="1" x14ac:dyDescent="0.45">
      <c r="D2283" s="215"/>
    </row>
    <row r="2284" spans="4:4" ht="15" customHeight="1" x14ac:dyDescent="0.45">
      <c r="D2284" s="215"/>
    </row>
    <row r="2285" spans="4:4" ht="15" customHeight="1" x14ac:dyDescent="0.45">
      <c r="D2285" s="215"/>
    </row>
    <row r="2286" spans="4:4" ht="15" customHeight="1" x14ac:dyDescent="0.45">
      <c r="D2286" s="215"/>
    </row>
    <row r="2287" spans="4:4" ht="15" customHeight="1" x14ac:dyDescent="0.45">
      <c r="D2287" s="215"/>
    </row>
    <row r="2288" spans="4:4" ht="15" customHeight="1" x14ac:dyDescent="0.45">
      <c r="D2288" s="215"/>
    </row>
    <row r="2289" spans="4:4" ht="15" customHeight="1" x14ac:dyDescent="0.45">
      <c r="D2289" s="215"/>
    </row>
    <row r="2290" spans="4:4" ht="15" customHeight="1" x14ac:dyDescent="0.45">
      <c r="D2290" s="215"/>
    </row>
    <row r="2291" spans="4:4" ht="15" customHeight="1" x14ac:dyDescent="0.45">
      <c r="D2291" s="215"/>
    </row>
    <row r="2292" spans="4:4" ht="15" customHeight="1" x14ac:dyDescent="0.45">
      <c r="D2292" s="215"/>
    </row>
    <row r="2293" spans="4:4" ht="15" customHeight="1" x14ac:dyDescent="0.45">
      <c r="D2293" s="215"/>
    </row>
    <row r="2294" spans="4:4" ht="15" customHeight="1" x14ac:dyDescent="0.45">
      <c r="D2294" s="215"/>
    </row>
    <row r="2295" spans="4:4" ht="15" customHeight="1" x14ac:dyDescent="0.45">
      <c r="D2295" s="215"/>
    </row>
    <row r="2296" spans="4:4" ht="15" customHeight="1" x14ac:dyDescent="0.45">
      <c r="D2296" s="215"/>
    </row>
    <row r="2297" spans="4:4" ht="15" customHeight="1" x14ac:dyDescent="0.45">
      <c r="D2297" s="215"/>
    </row>
    <row r="2298" spans="4:4" ht="15" customHeight="1" x14ac:dyDescent="0.45">
      <c r="D2298" s="215"/>
    </row>
    <row r="2299" spans="4:4" ht="15" customHeight="1" x14ac:dyDescent="0.45">
      <c r="D2299" s="215"/>
    </row>
    <row r="2300" spans="4:4" ht="15" customHeight="1" x14ac:dyDescent="0.45">
      <c r="D2300" s="215"/>
    </row>
    <row r="2301" spans="4:4" ht="15" customHeight="1" x14ac:dyDescent="0.45">
      <c r="D2301" s="215"/>
    </row>
    <row r="2302" spans="4:4" ht="15" customHeight="1" x14ac:dyDescent="0.45">
      <c r="D2302" s="215"/>
    </row>
    <row r="2303" spans="4:4" ht="15" customHeight="1" x14ac:dyDescent="0.45">
      <c r="D2303" s="215"/>
    </row>
    <row r="2304" spans="4:4" ht="15" customHeight="1" x14ac:dyDescent="0.45">
      <c r="D2304" s="215"/>
    </row>
    <row r="2305" spans="4:4" ht="15" customHeight="1" x14ac:dyDescent="0.45">
      <c r="D2305" s="215"/>
    </row>
    <row r="2306" spans="4:4" ht="15" customHeight="1" x14ac:dyDescent="0.45">
      <c r="D2306" s="215"/>
    </row>
    <row r="2307" spans="4:4" ht="15" customHeight="1" x14ac:dyDescent="0.45">
      <c r="D2307" s="215"/>
    </row>
    <row r="2308" spans="4:4" ht="15" customHeight="1" x14ac:dyDescent="0.45">
      <c r="D2308" s="215"/>
    </row>
    <row r="2309" spans="4:4" ht="15" customHeight="1" x14ac:dyDescent="0.45">
      <c r="D2309" s="215"/>
    </row>
    <row r="2310" spans="4:4" ht="15" customHeight="1" x14ac:dyDescent="0.45">
      <c r="D2310" s="215"/>
    </row>
    <row r="2311" spans="4:4" ht="15" customHeight="1" x14ac:dyDescent="0.45">
      <c r="D2311" s="215"/>
    </row>
    <row r="2312" spans="4:4" ht="15" customHeight="1" x14ac:dyDescent="0.45">
      <c r="D2312" s="215"/>
    </row>
    <row r="2313" spans="4:4" ht="15" customHeight="1" x14ac:dyDescent="0.45">
      <c r="D2313" s="215"/>
    </row>
    <row r="2314" spans="4:4" ht="15" customHeight="1" x14ac:dyDescent="0.45">
      <c r="D2314" s="215"/>
    </row>
    <row r="2315" spans="4:4" ht="15" customHeight="1" x14ac:dyDescent="0.45">
      <c r="D2315" s="215"/>
    </row>
    <row r="2316" spans="4:4" ht="15" customHeight="1" x14ac:dyDescent="0.45">
      <c r="D2316" s="215"/>
    </row>
    <row r="2317" spans="4:4" ht="15" customHeight="1" x14ac:dyDescent="0.45">
      <c r="D2317" s="215"/>
    </row>
    <row r="2318" spans="4:4" ht="15" customHeight="1" x14ac:dyDescent="0.45">
      <c r="D2318" s="215"/>
    </row>
    <row r="2319" spans="4:4" ht="15" customHeight="1" x14ac:dyDescent="0.45">
      <c r="D2319" s="215"/>
    </row>
    <row r="2320" spans="4:4" ht="15" customHeight="1" x14ac:dyDescent="0.45">
      <c r="D2320" s="215"/>
    </row>
    <row r="2321" spans="4:4" ht="15" customHeight="1" x14ac:dyDescent="0.45">
      <c r="D2321" s="215"/>
    </row>
    <row r="2322" spans="4:4" ht="15" customHeight="1" x14ac:dyDescent="0.45">
      <c r="D2322" s="215"/>
    </row>
    <row r="2323" spans="4:4" ht="15" customHeight="1" x14ac:dyDescent="0.45">
      <c r="D2323" s="215"/>
    </row>
    <row r="2324" spans="4:4" ht="15" customHeight="1" x14ac:dyDescent="0.45">
      <c r="D2324" s="215"/>
    </row>
    <row r="2325" spans="4:4" ht="15" customHeight="1" x14ac:dyDescent="0.45">
      <c r="D2325" s="215"/>
    </row>
    <row r="2326" spans="4:4" ht="15" customHeight="1" x14ac:dyDescent="0.45">
      <c r="D2326" s="215"/>
    </row>
    <row r="2327" spans="4:4" ht="15" customHeight="1" x14ac:dyDescent="0.45">
      <c r="D2327" s="215"/>
    </row>
    <row r="2328" spans="4:4" ht="15" customHeight="1" x14ac:dyDescent="0.45">
      <c r="D2328" s="215"/>
    </row>
    <row r="2329" spans="4:4" ht="15" customHeight="1" x14ac:dyDescent="0.45">
      <c r="D2329" s="215"/>
    </row>
    <row r="2330" spans="4:4" ht="15" customHeight="1" x14ac:dyDescent="0.45">
      <c r="D2330" s="215"/>
    </row>
    <row r="2331" spans="4:4" ht="15" customHeight="1" x14ac:dyDescent="0.45">
      <c r="D2331" s="215"/>
    </row>
    <row r="2332" spans="4:4" ht="15" customHeight="1" x14ac:dyDescent="0.45">
      <c r="D2332" s="215"/>
    </row>
    <row r="2333" spans="4:4" ht="15" customHeight="1" x14ac:dyDescent="0.45">
      <c r="D2333" s="215"/>
    </row>
    <row r="2334" spans="4:4" ht="15" customHeight="1" x14ac:dyDescent="0.45">
      <c r="D2334" s="215"/>
    </row>
    <row r="2335" spans="4:4" ht="15" customHeight="1" x14ac:dyDescent="0.45">
      <c r="D2335" s="215"/>
    </row>
    <row r="2336" spans="4:4" ht="15" customHeight="1" x14ac:dyDescent="0.45">
      <c r="D2336" s="215"/>
    </row>
    <row r="2337" spans="4:4" ht="15" customHeight="1" x14ac:dyDescent="0.45">
      <c r="D2337" s="215"/>
    </row>
    <row r="2338" spans="4:4" ht="15" customHeight="1" x14ac:dyDescent="0.45">
      <c r="D2338" s="215"/>
    </row>
    <row r="2339" spans="4:4" ht="15" customHeight="1" x14ac:dyDescent="0.45">
      <c r="D2339" s="215"/>
    </row>
    <row r="2340" spans="4:4" ht="15" customHeight="1" x14ac:dyDescent="0.45">
      <c r="D2340" s="215"/>
    </row>
    <row r="2341" spans="4:4" ht="15" customHeight="1" x14ac:dyDescent="0.45">
      <c r="D2341" s="215"/>
    </row>
    <row r="2342" spans="4:4" ht="15" customHeight="1" x14ac:dyDescent="0.45">
      <c r="D2342" s="215"/>
    </row>
    <row r="2343" spans="4:4" ht="15" customHeight="1" x14ac:dyDescent="0.45">
      <c r="D2343" s="215"/>
    </row>
    <row r="2344" spans="4:4" ht="15" customHeight="1" x14ac:dyDescent="0.45">
      <c r="D2344" s="215"/>
    </row>
    <row r="2345" spans="4:4" ht="15" customHeight="1" x14ac:dyDescent="0.45">
      <c r="D2345" s="215"/>
    </row>
    <row r="2346" spans="4:4" ht="15" customHeight="1" x14ac:dyDescent="0.45">
      <c r="D2346" s="215"/>
    </row>
    <row r="2347" spans="4:4" ht="15" customHeight="1" x14ac:dyDescent="0.45">
      <c r="D2347" s="215"/>
    </row>
    <row r="2348" spans="4:4" ht="15" customHeight="1" x14ac:dyDescent="0.45">
      <c r="D2348" s="215"/>
    </row>
    <row r="2349" spans="4:4" ht="15" customHeight="1" x14ac:dyDescent="0.45">
      <c r="D2349" s="215"/>
    </row>
    <row r="2350" spans="4:4" ht="15" customHeight="1" x14ac:dyDescent="0.45">
      <c r="D2350" s="215"/>
    </row>
    <row r="2351" spans="4:4" ht="15" customHeight="1" x14ac:dyDescent="0.45">
      <c r="D2351" s="215"/>
    </row>
    <row r="2352" spans="4:4" ht="15" customHeight="1" x14ac:dyDescent="0.45">
      <c r="D2352" s="215"/>
    </row>
    <row r="2353" spans="4:4" ht="15" customHeight="1" x14ac:dyDescent="0.45">
      <c r="D2353" s="215"/>
    </row>
    <row r="2354" spans="4:4" ht="15" customHeight="1" x14ac:dyDescent="0.45">
      <c r="D2354" s="215"/>
    </row>
    <row r="2355" spans="4:4" ht="15" customHeight="1" x14ac:dyDescent="0.45">
      <c r="D2355" s="215"/>
    </row>
    <row r="2356" spans="4:4" ht="15" customHeight="1" x14ac:dyDescent="0.45">
      <c r="D2356" s="215"/>
    </row>
    <row r="2357" spans="4:4" ht="15" customHeight="1" x14ac:dyDescent="0.45">
      <c r="D2357" s="215"/>
    </row>
    <row r="2358" spans="4:4" ht="15" customHeight="1" x14ac:dyDescent="0.45">
      <c r="D2358" s="215"/>
    </row>
    <row r="2359" spans="4:4" ht="15" customHeight="1" x14ac:dyDescent="0.45">
      <c r="D2359" s="215"/>
    </row>
    <row r="2360" spans="4:4" ht="15" customHeight="1" x14ac:dyDescent="0.45">
      <c r="D2360" s="215"/>
    </row>
    <row r="2361" spans="4:4" ht="15" customHeight="1" x14ac:dyDescent="0.45">
      <c r="D2361" s="215"/>
    </row>
    <row r="2362" spans="4:4" ht="15" customHeight="1" x14ac:dyDescent="0.45">
      <c r="D2362" s="215"/>
    </row>
    <row r="2363" spans="4:4" ht="15" customHeight="1" x14ac:dyDescent="0.45">
      <c r="D2363" s="215"/>
    </row>
    <row r="2364" spans="4:4" ht="15" customHeight="1" x14ac:dyDescent="0.45">
      <c r="D2364" s="215"/>
    </row>
    <row r="2365" spans="4:4" ht="15" customHeight="1" x14ac:dyDescent="0.45">
      <c r="D2365" s="215"/>
    </row>
    <row r="2366" spans="4:4" ht="15" customHeight="1" x14ac:dyDescent="0.45">
      <c r="D2366" s="215"/>
    </row>
    <row r="2367" spans="4:4" ht="15" customHeight="1" x14ac:dyDescent="0.45">
      <c r="D2367" s="215"/>
    </row>
    <row r="2368" spans="4:4" ht="15" customHeight="1" x14ac:dyDescent="0.45">
      <c r="D2368" s="215"/>
    </row>
    <row r="2369" spans="4:4" ht="15" customHeight="1" x14ac:dyDescent="0.45">
      <c r="D2369" s="215"/>
    </row>
    <row r="2370" spans="4:4" ht="15" customHeight="1" x14ac:dyDescent="0.45">
      <c r="D2370" s="215"/>
    </row>
    <row r="2371" spans="4:4" ht="15" customHeight="1" x14ac:dyDescent="0.45">
      <c r="D2371" s="215"/>
    </row>
    <row r="2372" spans="4:4" ht="15" customHeight="1" x14ac:dyDescent="0.45">
      <c r="D2372" s="215"/>
    </row>
    <row r="2373" spans="4:4" ht="15" customHeight="1" x14ac:dyDescent="0.45">
      <c r="D2373" s="215"/>
    </row>
    <row r="2374" spans="4:4" ht="15" customHeight="1" x14ac:dyDescent="0.45">
      <c r="D2374" s="215"/>
    </row>
    <row r="2375" spans="4:4" ht="15" customHeight="1" x14ac:dyDescent="0.45">
      <c r="D2375" s="215"/>
    </row>
    <row r="2376" spans="4:4" ht="15" customHeight="1" x14ac:dyDescent="0.45">
      <c r="D2376" s="215"/>
    </row>
    <row r="2377" spans="4:4" ht="15" customHeight="1" x14ac:dyDescent="0.45">
      <c r="D2377" s="215"/>
    </row>
    <row r="2378" spans="4:4" ht="15" customHeight="1" x14ac:dyDescent="0.45">
      <c r="D2378" s="215"/>
    </row>
    <row r="2379" spans="4:4" ht="15" customHeight="1" x14ac:dyDescent="0.45">
      <c r="D2379" s="215"/>
    </row>
    <row r="2380" spans="4:4" ht="15" customHeight="1" x14ac:dyDescent="0.45">
      <c r="D2380" s="215"/>
    </row>
    <row r="2381" spans="4:4" ht="15" customHeight="1" x14ac:dyDescent="0.45">
      <c r="D2381" s="215"/>
    </row>
    <row r="2382" spans="4:4" ht="15" customHeight="1" x14ac:dyDescent="0.45">
      <c r="D2382" s="215"/>
    </row>
    <row r="2383" spans="4:4" ht="15" customHeight="1" x14ac:dyDescent="0.45">
      <c r="D2383" s="215"/>
    </row>
    <row r="2384" spans="4:4" ht="15" customHeight="1" x14ac:dyDescent="0.45">
      <c r="D2384" s="215"/>
    </row>
    <row r="2385" spans="4:4" ht="15" customHeight="1" x14ac:dyDescent="0.45">
      <c r="D2385" s="215"/>
    </row>
    <row r="2386" spans="4:4" ht="15" customHeight="1" x14ac:dyDescent="0.45">
      <c r="D2386" s="215"/>
    </row>
    <row r="2387" spans="4:4" ht="15" customHeight="1" x14ac:dyDescent="0.45">
      <c r="D2387" s="215"/>
    </row>
    <row r="2388" spans="4:4" ht="15" customHeight="1" x14ac:dyDescent="0.45">
      <c r="D2388" s="215"/>
    </row>
    <row r="2389" spans="4:4" ht="15" customHeight="1" x14ac:dyDescent="0.45">
      <c r="D2389" s="215"/>
    </row>
    <row r="2390" spans="4:4" ht="15" customHeight="1" x14ac:dyDescent="0.45">
      <c r="D2390" s="215"/>
    </row>
    <row r="2391" spans="4:4" ht="15" customHeight="1" x14ac:dyDescent="0.45">
      <c r="D2391" s="215"/>
    </row>
    <row r="2392" spans="4:4" ht="15" customHeight="1" x14ac:dyDescent="0.45">
      <c r="D2392" s="215"/>
    </row>
    <row r="2393" spans="4:4" ht="15" customHeight="1" x14ac:dyDescent="0.45">
      <c r="D2393" s="215"/>
    </row>
    <row r="2394" spans="4:4" ht="15" customHeight="1" x14ac:dyDescent="0.45">
      <c r="D2394" s="215"/>
    </row>
    <row r="2395" spans="4:4" ht="15" customHeight="1" x14ac:dyDescent="0.45">
      <c r="D2395" s="215"/>
    </row>
    <row r="2396" spans="4:4" ht="15" customHeight="1" x14ac:dyDescent="0.45">
      <c r="D2396" s="215"/>
    </row>
    <row r="2397" spans="4:4" ht="15" customHeight="1" x14ac:dyDescent="0.45">
      <c r="D2397" s="215"/>
    </row>
    <row r="2398" spans="4:4" ht="15" customHeight="1" x14ac:dyDescent="0.45">
      <c r="D2398" s="215"/>
    </row>
    <row r="2399" spans="4:4" ht="15" customHeight="1" x14ac:dyDescent="0.45">
      <c r="D2399" s="215"/>
    </row>
    <row r="2400" spans="4:4" ht="15" customHeight="1" x14ac:dyDescent="0.45">
      <c r="D2400" s="215"/>
    </row>
    <row r="2401" spans="4:4" ht="15" customHeight="1" x14ac:dyDescent="0.45">
      <c r="D2401" s="215"/>
    </row>
    <row r="2402" spans="4:4" ht="15" customHeight="1" x14ac:dyDescent="0.45">
      <c r="D2402" s="215"/>
    </row>
    <row r="2403" spans="4:4" ht="15" customHeight="1" x14ac:dyDescent="0.45">
      <c r="D2403" s="215"/>
    </row>
    <row r="2404" spans="4:4" ht="15" customHeight="1" x14ac:dyDescent="0.45">
      <c r="D2404" s="215"/>
    </row>
    <row r="2405" spans="4:4" ht="15" customHeight="1" x14ac:dyDescent="0.45">
      <c r="D2405" s="215"/>
    </row>
    <row r="2406" spans="4:4" ht="15" customHeight="1" x14ac:dyDescent="0.45">
      <c r="D2406" s="215"/>
    </row>
    <row r="2407" spans="4:4" ht="15" customHeight="1" x14ac:dyDescent="0.45">
      <c r="D2407" s="215"/>
    </row>
    <row r="2408" spans="4:4" ht="15" customHeight="1" x14ac:dyDescent="0.45">
      <c r="D2408" s="215"/>
    </row>
    <row r="2409" spans="4:4" ht="15" customHeight="1" x14ac:dyDescent="0.45">
      <c r="D2409" s="215"/>
    </row>
    <row r="2410" spans="4:4" ht="15" customHeight="1" x14ac:dyDescent="0.45">
      <c r="D2410" s="215"/>
    </row>
    <row r="2411" spans="4:4" ht="15" customHeight="1" x14ac:dyDescent="0.45">
      <c r="D2411" s="215"/>
    </row>
    <row r="2412" spans="4:4" ht="15" customHeight="1" x14ac:dyDescent="0.45">
      <c r="D2412" s="215"/>
    </row>
    <row r="2413" spans="4:4" ht="15" customHeight="1" x14ac:dyDescent="0.45">
      <c r="D2413" s="215"/>
    </row>
    <row r="2414" spans="4:4" ht="15" customHeight="1" x14ac:dyDescent="0.45">
      <c r="D2414" s="215"/>
    </row>
    <row r="2415" spans="4:4" ht="15" customHeight="1" x14ac:dyDescent="0.45">
      <c r="D2415" s="215"/>
    </row>
    <row r="2416" spans="4:4" ht="15" customHeight="1" x14ac:dyDescent="0.45">
      <c r="D2416" s="215"/>
    </row>
    <row r="2417" spans="4:4" ht="15" customHeight="1" x14ac:dyDescent="0.45">
      <c r="D2417" s="215"/>
    </row>
    <row r="2418" spans="4:4" ht="15" customHeight="1" x14ac:dyDescent="0.45">
      <c r="D2418" s="215"/>
    </row>
    <row r="2419" spans="4:4" ht="15" customHeight="1" x14ac:dyDescent="0.45">
      <c r="D2419" s="215"/>
    </row>
    <row r="2420" spans="4:4" ht="15" customHeight="1" x14ac:dyDescent="0.45">
      <c r="D2420" s="215"/>
    </row>
    <row r="2421" spans="4:4" ht="15" customHeight="1" x14ac:dyDescent="0.45">
      <c r="D2421" s="215"/>
    </row>
    <row r="2422" spans="4:4" ht="15" customHeight="1" x14ac:dyDescent="0.45">
      <c r="D2422" s="215"/>
    </row>
    <row r="2423" spans="4:4" ht="15" customHeight="1" x14ac:dyDescent="0.45">
      <c r="D2423" s="215"/>
    </row>
    <row r="2424" spans="4:4" ht="15" customHeight="1" x14ac:dyDescent="0.45">
      <c r="D2424" s="215"/>
    </row>
    <row r="2425" spans="4:4" ht="15" customHeight="1" x14ac:dyDescent="0.45">
      <c r="D2425" s="215"/>
    </row>
    <row r="2426" spans="4:4" ht="15" customHeight="1" x14ac:dyDescent="0.45">
      <c r="D2426" s="215"/>
    </row>
    <row r="2427" spans="4:4" ht="15" customHeight="1" x14ac:dyDescent="0.45">
      <c r="D2427" s="215"/>
    </row>
    <row r="2428" spans="4:4" ht="15" customHeight="1" x14ac:dyDescent="0.45">
      <c r="D2428" s="215"/>
    </row>
    <row r="2429" spans="4:4" ht="15" customHeight="1" x14ac:dyDescent="0.45">
      <c r="D2429" s="215"/>
    </row>
    <row r="2430" spans="4:4" ht="15" customHeight="1" x14ac:dyDescent="0.45">
      <c r="D2430" s="215"/>
    </row>
    <row r="2431" spans="4:4" ht="15" customHeight="1" x14ac:dyDescent="0.45">
      <c r="D2431" s="215"/>
    </row>
    <row r="2432" spans="4:4" ht="15" customHeight="1" x14ac:dyDescent="0.45">
      <c r="D2432" s="215"/>
    </row>
    <row r="2433" spans="4:4" ht="15" customHeight="1" x14ac:dyDescent="0.45">
      <c r="D2433" s="215"/>
    </row>
    <row r="2434" spans="4:4" ht="15" customHeight="1" x14ac:dyDescent="0.45">
      <c r="D2434" s="215"/>
    </row>
    <row r="2435" spans="4:4" ht="15" customHeight="1" x14ac:dyDescent="0.45">
      <c r="D2435" s="215"/>
    </row>
    <row r="2436" spans="4:4" ht="15" customHeight="1" x14ac:dyDescent="0.45">
      <c r="D2436" s="215"/>
    </row>
    <row r="2437" spans="4:4" ht="15" customHeight="1" x14ac:dyDescent="0.45">
      <c r="D2437" s="215"/>
    </row>
    <row r="2438" spans="4:4" ht="15" customHeight="1" x14ac:dyDescent="0.45">
      <c r="D2438" s="215"/>
    </row>
    <row r="2439" spans="4:4" ht="15" customHeight="1" x14ac:dyDescent="0.45">
      <c r="D2439" s="215"/>
    </row>
    <row r="2440" spans="4:4" ht="15" customHeight="1" x14ac:dyDescent="0.45">
      <c r="D2440" s="215"/>
    </row>
    <row r="2441" spans="4:4" ht="15" customHeight="1" x14ac:dyDescent="0.45">
      <c r="D2441" s="215"/>
    </row>
    <row r="2442" spans="4:4" ht="15" customHeight="1" x14ac:dyDescent="0.45">
      <c r="D2442" s="215"/>
    </row>
    <row r="2443" spans="4:4" ht="15" customHeight="1" x14ac:dyDescent="0.45">
      <c r="D2443" s="215"/>
    </row>
    <row r="2444" spans="4:4" ht="15" customHeight="1" x14ac:dyDescent="0.45">
      <c r="D2444" s="215"/>
    </row>
    <row r="2445" spans="4:4" ht="15" customHeight="1" x14ac:dyDescent="0.45">
      <c r="D2445" s="215"/>
    </row>
    <row r="2446" spans="4:4" ht="15" customHeight="1" x14ac:dyDescent="0.45">
      <c r="D2446" s="215"/>
    </row>
    <row r="2447" spans="4:4" ht="15" customHeight="1" x14ac:dyDescent="0.45">
      <c r="D2447" s="215"/>
    </row>
    <row r="2448" spans="4:4" ht="15" customHeight="1" x14ac:dyDescent="0.45">
      <c r="D2448" s="215"/>
    </row>
    <row r="2449" spans="4:4" ht="15" customHeight="1" x14ac:dyDescent="0.45">
      <c r="D2449" s="215"/>
    </row>
    <row r="2450" spans="4:4" ht="15" customHeight="1" x14ac:dyDescent="0.45">
      <c r="D2450" s="215"/>
    </row>
    <row r="2451" spans="4:4" ht="15" customHeight="1" x14ac:dyDescent="0.45">
      <c r="D2451" s="215"/>
    </row>
    <row r="2452" spans="4:4" ht="15" customHeight="1" x14ac:dyDescent="0.45">
      <c r="D2452" s="215"/>
    </row>
    <row r="2453" spans="4:4" ht="15" customHeight="1" x14ac:dyDescent="0.45">
      <c r="D2453" s="215"/>
    </row>
    <row r="2454" spans="4:4" ht="15" customHeight="1" x14ac:dyDescent="0.45">
      <c r="D2454" s="215"/>
    </row>
    <row r="2455" spans="4:4" ht="15" customHeight="1" x14ac:dyDescent="0.45">
      <c r="D2455" s="215"/>
    </row>
    <row r="2456" spans="4:4" ht="15" customHeight="1" x14ac:dyDescent="0.45">
      <c r="D2456" s="215"/>
    </row>
    <row r="2457" spans="4:4" ht="15" customHeight="1" x14ac:dyDescent="0.45">
      <c r="D2457" s="215"/>
    </row>
    <row r="2458" spans="4:4" ht="15" customHeight="1" x14ac:dyDescent="0.45">
      <c r="D2458" s="215"/>
    </row>
    <row r="2459" spans="4:4" ht="15" customHeight="1" x14ac:dyDescent="0.45">
      <c r="D2459" s="215"/>
    </row>
    <row r="2460" spans="4:4" ht="15" customHeight="1" x14ac:dyDescent="0.45">
      <c r="D2460" s="215"/>
    </row>
    <row r="2461" spans="4:4" ht="15" customHeight="1" x14ac:dyDescent="0.45">
      <c r="D2461" s="215"/>
    </row>
    <row r="2462" spans="4:4" ht="15" customHeight="1" x14ac:dyDescent="0.45">
      <c r="D2462" s="215"/>
    </row>
    <row r="2463" spans="4:4" ht="15" customHeight="1" x14ac:dyDescent="0.45">
      <c r="D2463" s="215"/>
    </row>
    <row r="2464" spans="4:4" ht="15" customHeight="1" x14ac:dyDescent="0.45">
      <c r="D2464" s="215"/>
    </row>
    <row r="2465" spans="4:4" ht="15" customHeight="1" x14ac:dyDescent="0.45">
      <c r="D2465" s="215"/>
    </row>
    <row r="2466" spans="4:4" ht="15" customHeight="1" x14ac:dyDescent="0.45">
      <c r="D2466" s="215"/>
    </row>
    <row r="2467" spans="4:4" ht="15" customHeight="1" x14ac:dyDescent="0.45">
      <c r="D2467" s="215"/>
    </row>
    <row r="2468" spans="4:4" ht="15" customHeight="1" x14ac:dyDescent="0.45">
      <c r="D2468" s="215"/>
    </row>
    <row r="2469" spans="4:4" ht="15" customHeight="1" x14ac:dyDescent="0.45">
      <c r="D2469" s="215"/>
    </row>
    <row r="2470" spans="4:4" ht="15" customHeight="1" x14ac:dyDescent="0.45">
      <c r="D2470" s="215"/>
    </row>
    <row r="2471" spans="4:4" ht="15" customHeight="1" x14ac:dyDescent="0.45">
      <c r="D2471" s="215"/>
    </row>
    <row r="2472" spans="4:4" ht="15" customHeight="1" x14ac:dyDescent="0.45">
      <c r="D2472" s="215"/>
    </row>
    <row r="2473" spans="4:4" ht="15" customHeight="1" x14ac:dyDescent="0.45">
      <c r="D2473" s="215"/>
    </row>
    <row r="2474" spans="4:4" ht="15" customHeight="1" x14ac:dyDescent="0.45">
      <c r="D2474" s="215"/>
    </row>
    <row r="2475" spans="4:4" ht="15" customHeight="1" x14ac:dyDescent="0.45">
      <c r="D2475" s="215"/>
    </row>
    <row r="2476" spans="4:4" ht="15" customHeight="1" x14ac:dyDescent="0.45">
      <c r="D2476" s="215"/>
    </row>
    <row r="2477" spans="4:4" ht="15" customHeight="1" x14ac:dyDescent="0.45">
      <c r="D2477" s="215"/>
    </row>
    <row r="2478" spans="4:4" ht="15" customHeight="1" x14ac:dyDescent="0.45">
      <c r="D2478" s="215"/>
    </row>
    <row r="2479" spans="4:4" ht="15" customHeight="1" x14ac:dyDescent="0.45">
      <c r="D2479" s="215"/>
    </row>
    <row r="2480" spans="4:4" ht="15" customHeight="1" x14ac:dyDescent="0.45">
      <c r="D2480" s="215"/>
    </row>
    <row r="2481" spans="4:4" ht="15" customHeight="1" x14ac:dyDescent="0.45">
      <c r="D2481" s="215"/>
    </row>
    <row r="2482" spans="4:4" ht="15" customHeight="1" x14ac:dyDescent="0.45">
      <c r="D2482" s="215"/>
    </row>
    <row r="2483" spans="4:4" ht="15" customHeight="1" x14ac:dyDescent="0.45">
      <c r="D2483" s="215"/>
    </row>
    <row r="2484" spans="4:4" ht="15" customHeight="1" x14ac:dyDescent="0.45">
      <c r="D2484" s="215"/>
    </row>
    <row r="2485" spans="4:4" ht="15" customHeight="1" x14ac:dyDescent="0.45">
      <c r="D2485" s="215"/>
    </row>
    <row r="2486" spans="4:4" ht="15" customHeight="1" x14ac:dyDescent="0.45">
      <c r="D2486" s="215"/>
    </row>
    <row r="2487" spans="4:4" ht="15" customHeight="1" x14ac:dyDescent="0.45">
      <c r="D2487" s="215"/>
    </row>
    <row r="2488" spans="4:4" ht="15" customHeight="1" x14ac:dyDescent="0.45">
      <c r="D2488" s="215"/>
    </row>
    <row r="2489" spans="4:4" ht="15" customHeight="1" x14ac:dyDescent="0.45">
      <c r="D2489" s="215"/>
    </row>
    <row r="2490" spans="4:4" ht="15" customHeight="1" x14ac:dyDescent="0.45">
      <c r="D2490" s="215"/>
    </row>
    <row r="2491" spans="4:4" ht="15" customHeight="1" x14ac:dyDescent="0.45">
      <c r="D2491" s="215"/>
    </row>
    <row r="2492" spans="4:4" ht="15" customHeight="1" x14ac:dyDescent="0.45">
      <c r="D2492" s="215"/>
    </row>
    <row r="2493" spans="4:4" ht="15" customHeight="1" x14ac:dyDescent="0.45">
      <c r="D2493" s="215"/>
    </row>
    <row r="2494" spans="4:4" ht="15" customHeight="1" x14ac:dyDescent="0.45">
      <c r="D2494" s="215"/>
    </row>
    <row r="2495" spans="4:4" ht="15" customHeight="1" x14ac:dyDescent="0.45">
      <c r="D2495" s="215"/>
    </row>
    <row r="2496" spans="4:4" ht="15" customHeight="1" x14ac:dyDescent="0.45">
      <c r="D2496" s="215"/>
    </row>
    <row r="2497" spans="4:4" ht="15" customHeight="1" x14ac:dyDescent="0.45">
      <c r="D2497" s="215"/>
    </row>
    <row r="2498" spans="4:4" ht="15" customHeight="1" x14ac:dyDescent="0.45">
      <c r="D2498" s="215"/>
    </row>
    <row r="2499" spans="4:4" ht="15" customHeight="1" x14ac:dyDescent="0.45">
      <c r="D2499" s="215"/>
    </row>
    <row r="2500" spans="4:4" ht="15" customHeight="1" x14ac:dyDescent="0.45">
      <c r="D2500" s="215"/>
    </row>
    <row r="2501" spans="4:4" ht="15" customHeight="1" x14ac:dyDescent="0.45">
      <c r="D2501" s="215"/>
    </row>
    <row r="2502" spans="4:4" ht="15" customHeight="1" x14ac:dyDescent="0.45">
      <c r="D2502" s="215"/>
    </row>
    <row r="2503" spans="4:4" ht="15" customHeight="1" x14ac:dyDescent="0.45">
      <c r="D2503" s="215"/>
    </row>
    <row r="2504" spans="4:4" ht="15" customHeight="1" x14ac:dyDescent="0.45">
      <c r="D2504" s="215"/>
    </row>
    <row r="2505" spans="4:4" ht="15" customHeight="1" x14ac:dyDescent="0.45">
      <c r="D2505" s="215"/>
    </row>
    <row r="2506" spans="4:4" ht="15" customHeight="1" x14ac:dyDescent="0.45">
      <c r="D2506" s="215"/>
    </row>
    <row r="2507" spans="4:4" ht="15" customHeight="1" x14ac:dyDescent="0.45">
      <c r="D2507" s="215"/>
    </row>
    <row r="2508" spans="4:4" ht="15" customHeight="1" x14ac:dyDescent="0.45">
      <c r="D2508" s="215"/>
    </row>
    <row r="2509" spans="4:4" ht="15" customHeight="1" x14ac:dyDescent="0.45">
      <c r="D2509" s="215"/>
    </row>
    <row r="2510" spans="4:4" ht="15" customHeight="1" x14ac:dyDescent="0.45">
      <c r="D2510" s="215"/>
    </row>
    <row r="2511" spans="4:4" ht="15" customHeight="1" x14ac:dyDescent="0.45">
      <c r="D2511" s="215"/>
    </row>
    <row r="2512" spans="4:4" ht="15" customHeight="1" x14ac:dyDescent="0.45">
      <c r="D2512" s="215"/>
    </row>
    <row r="2513" spans="4:4" ht="15" customHeight="1" x14ac:dyDescent="0.45">
      <c r="D2513" s="215"/>
    </row>
    <row r="2514" spans="4:4" ht="15" customHeight="1" x14ac:dyDescent="0.45">
      <c r="D2514" s="215"/>
    </row>
    <row r="2515" spans="4:4" ht="15" customHeight="1" x14ac:dyDescent="0.45">
      <c r="D2515" s="215"/>
    </row>
    <row r="2516" spans="4:4" ht="15" customHeight="1" x14ac:dyDescent="0.45">
      <c r="D2516" s="215"/>
    </row>
    <row r="2517" spans="4:4" ht="15" customHeight="1" x14ac:dyDescent="0.45">
      <c r="D2517" s="215"/>
    </row>
    <row r="2518" spans="4:4" ht="15" customHeight="1" x14ac:dyDescent="0.45">
      <c r="D2518" s="215"/>
    </row>
    <row r="2519" spans="4:4" ht="15" customHeight="1" x14ac:dyDescent="0.45">
      <c r="D2519" s="215"/>
    </row>
    <row r="2520" spans="4:4" ht="15" customHeight="1" x14ac:dyDescent="0.45">
      <c r="D2520" s="215"/>
    </row>
    <row r="2521" spans="4:4" ht="15" customHeight="1" x14ac:dyDescent="0.45">
      <c r="D2521" s="215"/>
    </row>
    <row r="2522" spans="4:4" ht="15" customHeight="1" x14ac:dyDescent="0.45">
      <c r="D2522" s="215"/>
    </row>
    <row r="2523" spans="4:4" ht="15" customHeight="1" x14ac:dyDescent="0.45">
      <c r="D2523" s="215"/>
    </row>
    <row r="2524" spans="4:4" ht="15" customHeight="1" x14ac:dyDescent="0.45">
      <c r="D2524" s="215"/>
    </row>
    <row r="2525" spans="4:4" ht="15" customHeight="1" x14ac:dyDescent="0.45">
      <c r="D2525" s="215"/>
    </row>
    <row r="2526" spans="4:4" ht="15" customHeight="1" x14ac:dyDescent="0.45">
      <c r="D2526" s="215"/>
    </row>
    <row r="2527" spans="4:4" ht="15" customHeight="1" x14ac:dyDescent="0.45">
      <c r="D2527" s="215"/>
    </row>
    <row r="2528" spans="4:4" ht="15" customHeight="1" x14ac:dyDescent="0.45">
      <c r="D2528" s="215"/>
    </row>
    <row r="2529" spans="4:4" ht="15" customHeight="1" x14ac:dyDescent="0.45">
      <c r="D2529" s="215"/>
    </row>
    <row r="2530" spans="4:4" ht="15" customHeight="1" x14ac:dyDescent="0.45">
      <c r="D2530" s="215"/>
    </row>
    <row r="2531" spans="4:4" ht="15" customHeight="1" x14ac:dyDescent="0.45">
      <c r="D2531" s="215"/>
    </row>
    <row r="2532" spans="4:4" ht="15" customHeight="1" x14ac:dyDescent="0.45">
      <c r="D2532" s="215"/>
    </row>
    <row r="2533" spans="4:4" ht="15" customHeight="1" x14ac:dyDescent="0.45">
      <c r="D2533" s="215"/>
    </row>
    <row r="2534" spans="4:4" ht="15" customHeight="1" x14ac:dyDescent="0.45">
      <c r="D2534" s="215"/>
    </row>
    <row r="2535" spans="4:4" ht="15" customHeight="1" x14ac:dyDescent="0.45">
      <c r="D2535" s="215"/>
    </row>
    <row r="2536" spans="4:4" ht="15" customHeight="1" x14ac:dyDescent="0.45">
      <c r="D2536" s="215"/>
    </row>
    <row r="2537" spans="4:4" ht="15" customHeight="1" x14ac:dyDescent="0.45">
      <c r="D2537" s="215"/>
    </row>
    <row r="2538" spans="4:4" ht="15" customHeight="1" x14ac:dyDescent="0.45">
      <c r="D2538" s="215"/>
    </row>
    <row r="2539" spans="4:4" ht="15" customHeight="1" x14ac:dyDescent="0.45">
      <c r="D2539" s="215"/>
    </row>
    <row r="2540" spans="4:4" ht="15" customHeight="1" x14ac:dyDescent="0.45">
      <c r="D2540" s="215"/>
    </row>
    <row r="2541" spans="4:4" ht="15" customHeight="1" x14ac:dyDescent="0.45">
      <c r="D2541" s="215"/>
    </row>
    <row r="2542" spans="4:4" ht="15" customHeight="1" x14ac:dyDescent="0.45">
      <c r="D2542" s="215"/>
    </row>
    <row r="2543" spans="4:4" ht="15" customHeight="1" x14ac:dyDescent="0.45">
      <c r="D2543" s="215"/>
    </row>
    <row r="2544" spans="4:4" ht="15" customHeight="1" x14ac:dyDescent="0.45">
      <c r="D2544" s="215"/>
    </row>
    <row r="2545" spans="4:4" ht="15" customHeight="1" x14ac:dyDescent="0.45">
      <c r="D2545" s="215"/>
    </row>
    <row r="2546" spans="4:4" ht="15" customHeight="1" x14ac:dyDescent="0.45">
      <c r="D2546" s="215"/>
    </row>
    <row r="2547" spans="4:4" ht="15" customHeight="1" x14ac:dyDescent="0.45">
      <c r="D2547" s="215"/>
    </row>
    <row r="2548" spans="4:4" ht="15" customHeight="1" x14ac:dyDescent="0.45">
      <c r="D2548" s="215"/>
    </row>
    <row r="2549" spans="4:4" ht="15" customHeight="1" x14ac:dyDescent="0.45">
      <c r="D2549" s="215"/>
    </row>
    <row r="2550" spans="4:4" ht="15" customHeight="1" x14ac:dyDescent="0.45">
      <c r="D2550" s="215"/>
    </row>
    <row r="2551" spans="4:4" ht="15" customHeight="1" x14ac:dyDescent="0.45">
      <c r="D2551" s="215"/>
    </row>
    <row r="2552" spans="4:4" ht="15" customHeight="1" x14ac:dyDescent="0.45">
      <c r="D2552" s="215"/>
    </row>
    <row r="2553" spans="4:4" ht="15" customHeight="1" x14ac:dyDescent="0.45">
      <c r="D2553" s="215"/>
    </row>
    <row r="2554" spans="4:4" ht="15" customHeight="1" x14ac:dyDescent="0.45">
      <c r="D2554" s="215"/>
    </row>
    <row r="2555" spans="4:4" ht="15" customHeight="1" x14ac:dyDescent="0.45">
      <c r="D2555" s="215"/>
    </row>
    <row r="2556" spans="4:4" ht="15" customHeight="1" x14ac:dyDescent="0.45">
      <c r="D2556" s="215"/>
    </row>
    <row r="2557" spans="4:4" ht="15" customHeight="1" x14ac:dyDescent="0.45">
      <c r="D2557" s="215"/>
    </row>
    <row r="2558" spans="4:4" ht="15" customHeight="1" x14ac:dyDescent="0.45">
      <c r="D2558" s="215"/>
    </row>
    <row r="2559" spans="4:4" ht="15" customHeight="1" x14ac:dyDescent="0.45">
      <c r="D2559" s="215"/>
    </row>
    <row r="2560" spans="4:4" ht="15" customHeight="1" x14ac:dyDescent="0.45">
      <c r="D2560" s="215"/>
    </row>
    <row r="2561" spans="4:4" ht="15" customHeight="1" x14ac:dyDescent="0.45">
      <c r="D2561" s="215"/>
    </row>
    <row r="2562" spans="4:4" ht="15" customHeight="1" x14ac:dyDescent="0.45">
      <c r="D2562" s="215"/>
    </row>
    <row r="2563" spans="4:4" ht="15" customHeight="1" x14ac:dyDescent="0.45">
      <c r="D2563" s="215"/>
    </row>
    <row r="2564" spans="4:4" ht="15" customHeight="1" x14ac:dyDescent="0.45">
      <c r="D2564" s="215"/>
    </row>
    <row r="2565" spans="4:4" ht="15" customHeight="1" x14ac:dyDescent="0.45">
      <c r="D2565" s="215"/>
    </row>
    <row r="2566" spans="4:4" ht="15" customHeight="1" x14ac:dyDescent="0.45">
      <c r="D2566" s="215"/>
    </row>
    <row r="2567" spans="4:4" ht="15" customHeight="1" x14ac:dyDescent="0.45">
      <c r="D2567" s="215"/>
    </row>
    <row r="2568" spans="4:4" ht="15" customHeight="1" x14ac:dyDescent="0.45">
      <c r="D2568" s="215"/>
    </row>
    <row r="2569" spans="4:4" ht="15" customHeight="1" x14ac:dyDescent="0.45">
      <c r="D2569" s="215"/>
    </row>
    <row r="2570" spans="4:4" ht="15" customHeight="1" x14ac:dyDescent="0.45">
      <c r="D2570" s="215"/>
    </row>
    <row r="2571" spans="4:4" ht="15" customHeight="1" x14ac:dyDescent="0.45">
      <c r="D2571" s="215"/>
    </row>
    <row r="2572" spans="4:4" ht="15" customHeight="1" x14ac:dyDescent="0.45">
      <c r="D2572" s="215"/>
    </row>
    <row r="2573" spans="4:4" ht="15" customHeight="1" x14ac:dyDescent="0.45">
      <c r="D2573" s="215"/>
    </row>
    <row r="2574" spans="4:4" ht="15" customHeight="1" x14ac:dyDescent="0.45">
      <c r="D2574" s="215"/>
    </row>
    <row r="2575" spans="4:4" ht="15" customHeight="1" x14ac:dyDescent="0.45">
      <c r="D2575" s="215"/>
    </row>
    <row r="2576" spans="4:4" ht="15" customHeight="1" x14ac:dyDescent="0.45">
      <c r="D2576" s="215"/>
    </row>
    <row r="2577" spans="4:4" ht="15" customHeight="1" x14ac:dyDescent="0.45">
      <c r="D2577" s="215"/>
    </row>
    <row r="2578" spans="4:4" ht="15" customHeight="1" x14ac:dyDescent="0.45">
      <c r="D2578" s="215"/>
    </row>
    <row r="2579" spans="4:4" ht="15" customHeight="1" x14ac:dyDescent="0.45">
      <c r="D2579" s="215"/>
    </row>
    <row r="2580" spans="4:4" ht="15" customHeight="1" x14ac:dyDescent="0.45">
      <c r="D2580" s="215"/>
    </row>
    <row r="2581" spans="4:4" ht="15" customHeight="1" x14ac:dyDescent="0.45">
      <c r="D2581" s="215"/>
    </row>
    <row r="2582" spans="4:4" ht="15" customHeight="1" x14ac:dyDescent="0.45">
      <c r="D2582" s="215"/>
    </row>
    <row r="2583" spans="4:4" ht="15" customHeight="1" x14ac:dyDescent="0.45">
      <c r="D2583" s="215"/>
    </row>
    <row r="2584" spans="4:4" ht="15" customHeight="1" x14ac:dyDescent="0.45">
      <c r="D2584" s="215"/>
    </row>
    <row r="2585" spans="4:4" ht="15" customHeight="1" x14ac:dyDescent="0.45">
      <c r="D2585" s="215"/>
    </row>
    <row r="2586" spans="4:4" ht="15" customHeight="1" x14ac:dyDescent="0.45">
      <c r="D2586" s="215"/>
    </row>
    <row r="2587" spans="4:4" ht="15" customHeight="1" x14ac:dyDescent="0.45">
      <c r="D2587" s="215"/>
    </row>
    <row r="2588" spans="4:4" ht="15" customHeight="1" x14ac:dyDescent="0.45">
      <c r="D2588" s="215"/>
    </row>
    <row r="2589" spans="4:4" ht="15" customHeight="1" x14ac:dyDescent="0.45">
      <c r="D2589" s="215"/>
    </row>
    <row r="2590" spans="4:4" ht="15" customHeight="1" x14ac:dyDescent="0.45">
      <c r="D2590" s="215"/>
    </row>
    <row r="2591" spans="4:4" ht="15" customHeight="1" x14ac:dyDescent="0.45">
      <c r="D2591" s="215"/>
    </row>
    <row r="2592" spans="4:4" ht="15" customHeight="1" x14ac:dyDescent="0.45">
      <c r="D2592" s="215"/>
    </row>
    <row r="2593" spans="4:4" ht="15" customHeight="1" x14ac:dyDescent="0.45">
      <c r="D2593" s="215"/>
    </row>
    <row r="2594" spans="4:4" ht="15" customHeight="1" x14ac:dyDescent="0.45">
      <c r="D2594" s="215"/>
    </row>
    <row r="2595" spans="4:4" ht="15" customHeight="1" x14ac:dyDescent="0.45">
      <c r="D2595" s="215"/>
    </row>
    <row r="2596" spans="4:4" ht="15" customHeight="1" x14ac:dyDescent="0.45">
      <c r="D2596" s="215"/>
    </row>
    <row r="2597" spans="4:4" ht="15" customHeight="1" x14ac:dyDescent="0.45">
      <c r="D2597" s="215"/>
    </row>
    <row r="2598" spans="4:4" ht="15" customHeight="1" x14ac:dyDescent="0.45">
      <c r="D2598" s="215"/>
    </row>
    <row r="2599" spans="4:4" ht="15" customHeight="1" x14ac:dyDescent="0.45">
      <c r="D2599" s="215"/>
    </row>
    <row r="2600" spans="4:4" ht="15" customHeight="1" x14ac:dyDescent="0.45">
      <c r="D2600" s="215"/>
    </row>
    <row r="2601" spans="4:4" ht="15" customHeight="1" x14ac:dyDescent="0.45">
      <c r="D2601" s="215"/>
    </row>
    <row r="2602" spans="4:4" ht="15" customHeight="1" x14ac:dyDescent="0.45">
      <c r="D2602" s="215"/>
    </row>
    <row r="2603" spans="4:4" ht="15" customHeight="1" x14ac:dyDescent="0.45">
      <c r="D2603" s="215"/>
    </row>
    <row r="2604" spans="4:4" ht="15" customHeight="1" x14ac:dyDescent="0.45">
      <c r="D2604" s="215"/>
    </row>
    <row r="2605" spans="4:4" ht="15" customHeight="1" x14ac:dyDescent="0.45">
      <c r="D2605" s="215"/>
    </row>
    <row r="2606" spans="4:4" ht="15" customHeight="1" x14ac:dyDescent="0.45">
      <c r="D2606" s="215"/>
    </row>
    <row r="2607" spans="4:4" ht="15" customHeight="1" x14ac:dyDescent="0.45">
      <c r="D2607" s="215"/>
    </row>
    <row r="2608" spans="4:4" ht="15" customHeight="1" x14ac:dyDescent="0.45">
      <c r="D2608" s="215"/>
    </row>
    <row r="2609" spans="4:4" ht="15" customHeight="1" x14ac:dyDescent="0.45">
      <c r="D2609" s="215"/>
    </row>
    <row r="2610" spans="4:4" ht="15" customHeight="1" x14ac:dyDescent="0.45">
      <c r="D2610" s="215"/>
    </row>
    <row r="2611" spans="4:4" ht="15" customHeight="1" x14ac:dyDescent="0.45">
      <c r="D2611" s="215"/>
    </row>
    <row r="2612" spans="4:4" ht="15" customHeight="1" x14ac:dyDescent="0.45">
      <c r="D2612" s="215"/>
    </row>
    <row r="2613" spans="4:4" ht="15" customHeight="1" x14ac:dyDescent="0.45">
      <c r="D2613" s="215"/>
    </row>
    <row r="2614" spans="4:4" ht="15" customHeight="1" x14ac:dyDescent="0.45">
      <c r="D2614" s="215"/>
    </row>
    <row r="2615" spans="4:4" ht="15" customHeight="1" x14ac:dyDescent="0.45">
      <c r="D2615" s="215"/>
    </row>
    <row r="2616" spans="4:4" ht="15" customHeight="1" x14ac:dyDescent="0.45">
      <c r="D2616" s="215"/>
    </row>
    <row r="2617" spans="4:4" ht="15" customHeight="1" x14ac:dyDescent="0.45">
      <c r="D2617" s="215"/>
    </row>
    <row r="2618" spans="4:4" ht="15" customHeight="1" x14ac:dyDescent="0.45">
      <c r="D2618" s="215"/>
    </row>
    <row r="2619" spans="4:4" ht="15" customHeight="1" x14ac:dyDescent="0.45">
      <c r="D2619" s="215"/>
    </row>
    <row r="2620" spans="4:4" ht="15" customHeight="1" x14ac:dyDescent="0.45">
      <c r="D2620" s="215"/>
    </row>
    <row r="2621" spans="4:4" ht="15" customHeight="1" x14ac:dyDescent="0.45">
      <c r="D2621" s="215"/>
    </row>
    <row r="2622" spans="4:4" ht="15" customHeight="1" x14ac:dyDescent="0.45">
      <c r="D2622" s="215"/>
    </row>
    <row r="2623" spans="4:4" ht="15" customHeight="1" x14ac:dyDescent="0.45">
      <c r="D2623" s="215"/>
    </row>
    <row r="2624" spans="4:4" ht="15" customHeight="1" x14ac:dyDescent="0.45">
      <c r="D2624" s="215"/>
    </row>
    <row r="2625" spans="4:4" ht="15" customHeight="1" x14ac:dyDescent="0.45">
      <c r="D2625" s="215"/>
    </row>
    <row r="2626" spans="4:4" ht="15" customHeight="1" x14ac:dyDescent="0.45">
      <c r="D2626" s="215"/>
    </row>
    <row r="2627" spans="4:4" ht="15" customHeight="1" x14ac:dyDescent="0.45">
      <c r="D2627" s="215"/>
    </row>
    <row r="2628" spans="4:4" ht="15" customHeight="1" x14ac:dyDescent="0.45">
      <c r="D2628" s="215"/>
    </row>
    <row r="2629" spans="4:4" ht="15" customHeight="1" x14ac:dyDescent="0.45">
      <c r="D2629" s="215"/>
    </row>
    <row r="2630" spans="4:4" ht="15" customHeight="1" x14ac:dyDescent="0.45">
      <c r="D2630" s="215"/>
    </row>
    <row r="2631" spans="4:4" ht="15" customHeight="1" x14ac:dyDescent="0.45">
      <c r="D2631" s="215"/>
    </row>
    <row r="2632" spans="4:4" ht="15" customHeight="1" x14ac:dyDescent="0.45">
      <c r="D2632" s="215"/>
    </row>
    <row r="2633" spans="4:4" ht="15" customHeight="1" x14ac:dyDescent="0.45">
      <c r="D2633" s="215"/>
    </row>
    <row r="2634" spans="4:4" ht="15" customHeight="1" x14ac:dyDescent="0.45">
      <c r="D2634" s="215"/>
    </row>
    <row r="2635" spans="4:4" ht="15" customHeight="1" x14ac:dyDescent="0.45">
      <c r="D2635" s="215"/>
    </row>
    <row r="2636" spans="4:4" ht="15" customHeight="1" x14ac:dyDescent="0.45">
      <c r="D2636" s="215"/>
    </row>
    <row r="2637" spans="4:4" ht="15" customHeight="1" x14ac:dyDescent="0.45">
      <c r="D2637" s="215"/>
    </row>
    <row r="2638" spans="4:4" ht="15" customHeight="1" x14ac:dyDescent="0.45">
      <c r="D2638" s="215"/>
    </row>
    <row r="2639" spans="4:4" ht="15" customHeight="1" x14ac:dyDescent="0.45">
      <c r="D2639" s="215"/>
    </row>
    <row r="2640" spans="4:4" ht="15" customHeight="1" x14ac:dyDescent="0.45">
      <c r="D2640" s="215"/>
    </row>
    <row r="2641" spans="4:4" ht="15" customHeight="1" x14ac:dyDescent="0.45">
      <c r="D2641" s="215"/>
    </row>
    <row r="2642" spans="4:4" ht="15" customHeight="1" x14ac:dyDescent="0.45">
      <c r="D2642" s="215"/>
    </row>
    <row r="2643" spans="4:4" ht="15" customHeight="1" x14ac:dyDescent="0.45">
      <c r="D2643" s="215"/>
    </row>
    <row r="2644" spans="4:4" ht="15" customHeight="1" x14ac:dyDescent="0.45">
      <c r="D2644" s="215"/>
    </row>
    <row r="2645" spans="4:4" ht="15" customHeight="1" x14ac:dyDescent="0.45">
      <c r="D2645" s="215"/>
    </row>
    <row r="2646" spans="4:4" ht="15" customHeight="1" x14ac:dyDescent="0.45">
      <c r="D2646" s="215"/>
    </row>
    <row r="2647" spans="4:4" ht="15" customHeight="1" x14ac:dyDescent="0.45">
      <c r="D2647" s="215"/>
    </row>
    <row r="2648" spans="4:4" ht="15" customHeight="1" x14ac:dyDescent="0.45">
      <c r="D2648" s="215"/>
    </row>
    <row r="2649" spans="4:4" ht="15" customHeight="1" x14ac:dyDescent="0.45">
      <c r="D2649" s="215"/>
    </row>
    <row r="2650" spans="4:4" ht="15" customHeight="1" x14ac:dyDescent="0.45">
      <c r="D2650" s="215"/>
    </row>
    <row r="2651" spans="4:4" ht="15" customHeight="1" x14ac:dyDescent="0.45">
      <c r="D2651" s="215"/>
    </row>
    <row r="2652" spans="4:4" ht="15" customHeight="1" x14ac:dyDescent="0.45">
      <c r="D2652" s="215"/>
    </row>
    <row r="2653" spans="4:4" ht="15" customHeight="1" x14ac:dyDescent="0.45">
      <c r="D2653" s="215"/>
    </row>
    <row r="2654" spans="4:4" ht="15" customHeight="1" x14ac:dyDescent="0.45">
      <c r="D2654" s="215"/>
    </row>
    <row r="2655" spans="4:4" ht="15" customHeight="1" x14ac:dyDescent="0.45">
      <c r="D2655" s="215"/>
    </row>
    <row r="2656" spans="4:4" ht="15" customHeight="1" x14ac:dyDescent="0.45">
      <c r="D2656" s="215"/>
    </row>
    <row r="2657" spans="4:4" ht="15" customHeight="1" x14ac:dyDescent="0.45">
      <c r="D2657" s="215"/>
    </row>
    <row r="2658" spans="4:4" ht="15" customHeight="1" x14ac:dyDescent="0.45">
      <c r="D2658" s="215"/>
    </row>
    <row r="2659" spans="4:4" ht="15" customHeight="1" x14ac:dyDescent="0.45">
      <c r="D2659" s="215"/>
    </row>
    <row r="2660" spans="4:4" ht="15" customHeight="1" x14ac:dyDescent="0.45">
      <c r="D2660" s="215"/>
    </row>
    <row r="2661" spans="4:4" ht="15" customHeight="1" x14ac:dyDescent="0.45">
      <c r="D2661" s="215"/>
    </row>
    <row r="2662" spans="4:4" ht="15" customHeight="1" x14ac:dyDescent="0.45">
      <c r="D2662" s="215"/>
    </row>
    <row r="2663" spans="4:4" ht="15" customHeight="1" x14ac:dyDescent="0.45">
      <c r="D2663" s="215"/>
    </row>
    <row r="2664" spans="4:4" ht="15" customHeight="1" x14ac:dyDescent="0.45">
      <c r="D2664" s="215"/>
    </row>
    <row r="2665" spans="4:4" ht="15" customHeight="1" x14ac:dyDescent="0.45">
      <c r="D2665" s="215"/>
    </row>
    <row r="2666" spans="4:4" ht="15" customHeight="1" x14ac:dyDescent="0.45">
      <c r="D2666" s="215"/>
    </row>
    <row r="2667" spans="4:4" ht="15" customHeight="1" x14ac:dyDescent="0.45">
      <c r="D2667" s="215"/>
    </row>
    <row r="2668" spans="4:4" ht="15" customHeight="1" x14ac:dyDescent="0.45">
      <c r="D2668" s="215"/>
    </row>
    <row r="2669" spans="4:4" ht="15" customHeight="1" x14ac:dyDescent="0.45">
      <c r="D2669" s="215"/>
    </row>
    <row r="2670" spans="4:4" ht="15" customHeight="1" x14ac:dyDescent="0.45">
      <c r="D2670" s="215"/>
    </row>
    <row r="2671" spans="4:4" ht="15" customHeight="1" x14ac:dyDescent="0.45">
      <c r="D2671" s="215"/>
    </row>
    <row r="2672" spans="4:4" ht="15" customHeight="1" x14ac:dyDescent="0.45">
      <c r="D2672" s="215"/>
    </row>
    <row r="2673" spans="4:4" ht="15" customHeight="1" x14ac:dyDescent="0.45">
      <c r="D2673" s="215"/>
    </row>
    <row r="2674" spans="4:4" ht="15" customHeight="1" x14ac:dyDescent="0.45">
      <c r="D2674" s="215"/>
    </row>
    <row r="2675" spans="4:4" ht="15" customHeight="1" x14ac:dyDescent="0.45">
      <c r="D2675" s="215"/>
    </row>
    <row r="2676" spans="4:4" ht="15" customHeight="1" x14ac:dyDescent="0.45">
      <c r="D2676" s="215"/>
    </row>
    <row r="2677" spans="4:4" ht="15" customHeight="1" x14ac:dyDescent="0.45">
      <c r="D2677" s="215"/>
    </row>
    <row r="2678" spans="4:4" ht="15" customHeight="1" x14ac:dyDescent="0.45">
      <c r="D2678" s="215"/>
    </row>
    <row r="2679" spans="4:4" ht="15" customHeight="1" x14ac:dyDescent="0.45">
      <c r="D2679" s="215"/>
    </row>
    <row r="2680" spans="4:4" ht="15" customHeight="1" x14ac:dyDescent="0.45">
      <c r="D2680" s="215"/>
    </row>
    <row r="2681" spans="4:4" ht="15" customHeight="1" x14ac:dyDescent="0.45">
      <c r="D2681" s="215"/>
    </row>
    <row r="2682" spans="4:4" ht="15" customHeight="1" x14ac:dyDescent="0.45">
      <c r="D2682" s="215"/>
    </row>
    <row r="2683" spans="4:4" ht="15" customHeight="1" x14ac:dyDescent="0.45">
      <c r="D2683" s="215"/>
    </row>
    <row r="2684" spans="4:4" ht="15" customHeight="1" x14ac:dyDescent="0.45">
      <c r="D2684" s="215"/>
    </row>
    <row r="2685" spans="4:4" ht="15" customHeight="1" x14ac:dyDescent="0.45">
      <c r="D2685" s="215"/>
    </row>
    <row r="2686" spans="4:4" ht="15" customHeight="1" x14ac:dyDescent="0.45">
      <c r="D2686" s="215"/>
    </row>
    <row r="2687" spans="4:4" ht="15" customHeight="1" x14ac:dyDescent="0.45">
      <c r="D2687" s="215"/>
    </row>
    <row r="2688" spans="4:4" ht="15" customHeight="1" x14ac:dyDescent="0.45">
      <c r="D2688" s="215"/>
    </row>
    <row r="2689" spans="4:4" ht="15" customHeight="1" x14ac:dyDescent="0.45">
      <c r="D2689" s="215"/>
    </row>
    <row r="2690" spans="4:4" ht="15" customHeight="1" x14ac:dyDescent="0.45">
      <c r="D2690" s="215"/>
    </row>
    <row r="2691" spans="4:4" ht="15" customHeight="1" x14ac:dyDescent="0.45">
      <c r="D2691" s="215"/>
    </row>
    <row r="2692" spans="4:4" ht="15" customHeight="1" x14ac:dyDescent="0.45">
      <c r="D2692" s="215"/>
    </row>
    <row r="2693" spans="4:4" ht="15" customHeight="1" x14ac:dyDescent="0.45">
      <c r="D2693" s="215"/>
    </row>
    <row r="2694" spans="4:4" ht="15" customHeight="1" x14ac:dyDescent="0.45">
      <c r="D2694" s="215"/>
    </row>
    <row r="2695" spans="4:4" ht="15" customHeight="1" x14ac:dyDescent="0.45">
      <c r="D2695" s="215"/>
    </row>
    <row r="2696" spans="4:4" ht="15" customHeight="1" x14ac:dyDescent="0.45">
      <c r="D2696" s="215"/>
    </row>
    <row r="2697" spans="4:4" ht="15" customHeight="1" x14ac:dyDescent="0.45">
      <c r="D2697" s="215"/>
    </row>
    <row r="2698" spans="4:4" ht="15" customHeight="1" x14ac:dyDescent="0.45">
      <c r="D2698" s="215"/>
    </row>
    <row r="2699" spans="4:4" ht="15" customHeight="1" x14ac:dyDescent="0.45">
      <c r="D2699" s="215"/>
    </row>
    <row r="2700" spans="4:4" ht="15" customHeight="1" x14ac:dyDescent="0.45">
      <c r="D2700" s="215"/>
    </row>
    <row r="2701" spans="4:4" ht="15" customHeight="1" x14ac:dyDescent="0.45">
      <c r="D2701" s="215"/>
    </row>
    <row r="2702" spans="4:4" ht="15" customHeight="1" x14ac:dyDescent="0.45">
      <c r="D2702" s="215"/>
    </row>
    <row r="2703" spans="4:4" ht="15" customHeight="1" x14ac:dyDescent="0.45">
      <c r="D2703" s="215"/>
    </row>
    <row r="2704" spans="4:4" ht="15" customHeight="1" x14ac:dyDescent="0.45">
      <c r="D2704" s="215"/>
    </row>
    <row r="2705" spans="4:4" ht="15" customHeight="1" x14ac:dyDescent="0.45">
      <c r="D2705" s="215"/>
    </row>
    <row r="2706" spans="4:4" ht="15" customHeight="1" x14ac:dyDescent="0.45">
      <c r="D2706" s="215"/>
    </row>
    <row r="2707" spans="4:4" ht="15" customHeight="1" x14ac:dyDescent="0.45">
      <c r="D2707" s="215"/>
    </row>
    <row r="2708" spans="4:4" ht="15" customHeight="1" x14ac:dyDescent="0.45">
      <c r="D2708" s="215"/>
    </row>
    <row r="2709" spans="4:4" ht="15" customHeight="1" x14ac:dyDescent="0.45">
      <c r="D2709" s="215"/>
    </row>
    <row r="2710" spans="4:4" ht="15" customHeight="1" x14ac:dyDescent="0.45">
      <c r="D2710" s="215"/>
    </row>
    <row r="2711" spans="4:4" ht="15" customHeight="1" x14ac:dyDescent="0.45">
      <c r="D2711" s="215"/>
    </row>
    <row r="2712" spans="4:4" ht="15" customHeight="1" x14ac:dyDescent="0.45">
      <c r="D2712" s="215"/>
    </row>
    <row r="2713" spans="4:4" ht="15" customHeight="1" x14ac:dyDescent="0.45">
      <c r="D2713" s="215"/>
    </row>
    <row r="2714" spans="4:4" ht="15" customHeight="1" x14ac:dyDescent="0.45">
      <c r="D2714" s="215"/>
    </row>
    <row r="2715" spans="4:4" ht="15" customHeight="1" x14ac:dyDescent="0.45">
      <c r="D2715" s="215"/>
    </row>
    <row r="2716" spans="4:4" ht="15" customHeight="1" x14ac:dyDescent="0.45">
      <c r="D2716" s="215"/>
    </row>
    <row r="2717" spans="4:4" ht="15" customHeight="1" x14ac:dyDescent="0.45">
      <c r="D2717" s="215"/>
    </row>
    <row r="2718" spans="4:4" ht="15" customHeight="1" x14ac:dyDescent="0.45">
      <c r="D2718" s="215"/>
    </row>
    <row r="2719" spans="4:4" ht="15" customHeight="1" x14ac:dyDescent="0.45">
      <c r="D2719" s="215"/>
    </row>
    <row r="2720" spans="4:4" ht="15" customHeight="1" x14ac:dyDescent="0.45">
      <c r="D2720" s="215"/>
    </row>
    <row r="2721" spans="4:4" ht="15" customHeight="1" x14ac:dyDescent="0.45">
      <c r="D2721" s="215"/>
    </row>
    <row r="2722" spans="4:4" ht="15" customHeight="1" x14ac:dyDescent="0.45">
      <c r="D2722" s="215"/>
    </row>
    <row r="2723" spans="4:4" ht="15" customHeight="1" x14ac:dyDescent="0.45">
      <c r="D2723" s="215"/>
    </row>
    <row r="2724" spans="4:4" ht="15" customHeight="1" x14ac:dyDescent="0.45">
      <c r="D2724" s="215"/>
    </row>
    <row r="2725" spans="4:4" ht="15" customHeight="1" x14ac:dyDescent="0.45">
      <c r="D2725" s="215"/>
    </row>
    <row r="2726" spans="4:4" ht="15" customHeight="1" x14ac:dyDescent="0.45">
      <c r="D2726" s="215"/>
    </row>
    <row r="2727" spans="4:4" ht="15" customHeight="1" x14ac:dyDescent="0.45">
      <c r="D2727" s="215"/>
    </row>
    <row r="2728" spans="4:4" ht="15" customHeight="1" x14ac:dyDescent="0.45">
      <c r="D2728" s="215"/>
    </row>
    <row r="2729" spans="4:4" ht="15" customHeight="1" x14ac:dyDescent="0.45">
      <c r="D2729" s="215"/>
    </row>
    <row r="2730" spans="4:4" ht="15" customHeight="1" x14ac:dyDescent="0.45">
      <c r="D2730" s="215"/>
    </row>
    <row r="2731" spans="4:4" ht="15" customHeight="1" x14ac:dyDescent="0.45">
      <c r="D2731" s="215"/>
    </row>
    <row r="2732" spans="4:4" ht="15" customHeight="1" x14ac:dyDescent="0.45">
      <c r="D2732" s="215"/>
    </row>
    <row r="2733" spans="4:4" ht="15" customHeight="1" x14ac:dyDescent="0.45">
      <c r="D2733" s="215"/>
    </row>
    <row r="2734" spans="4:4" ht="15" customHeight="1" x14ac:dyDescent="0.45">
      <c r="D2734" s="215"/>
    </row>
    <row r="2735" spans="4:4" ht="15" customHeight="1" x14ac:dyDescent="0.45">
      <c r="D2735" s="215"/>
    </row>
    <row r="2736" spans="4:4" ht="15" customHeight="1" x14ac:dyDescent="0.45">
      <c r="D2736" s="215"/>
    </row>
    <row r="2737" spans="4:4" ht="15" customHeight="1" x14ac:dyDescent="0.45">
      <c r="D2737" s="215"/>
    </row>
    <row r="2738" spans="4:4" ht="15" customHeight="1" x14ac:dyDescent="0.45">
      <c r="D2738" s="215"/>
    </row>
    <row r="2739" spans="4:4" ht="15" customHeight="1" x14ac:dyDescent="0.45">
      <c r="D2739" s="215"/>
    </row>
    <row r="2740" spans="4:4" ht="15" customHeight="1" x14ac:dyDescent="0.45">
      <c r="D2740" s="215"/>
    </row>
    <row r="2741" spans="4:4" ht="15" customHeight="1" x14ac:dyDescent="0.45">
      <c r="D2741" s="215"/>
    </row>
    <row r="2742" spans="4:4" ht="15" customHeight="1" x14ac:dyDescent="0.45">
      <c r="D2742" s="215"/>
    </row>
    <row r="2743" spans="4:4" ht="15" customHeight="1" x14ac:dyDescent="0.45">
      <c r="D2743" s="215"/>
    </row>
    <row r="2744" spans="4:4" ht="15" customHeight="1" x14ac:dyDescent="0.45">
      <c r="D2744" s="215"/>
    </row>
    <row r="2745" spans="4:4" ht="15" customHeight="1" x14ac:dyDescent="0.45">
      <c r="D2745" s="215"/>
    </row>
    <row r="2746" spans="4:4" ht="15" customHeight="1" x14ac:dyDescent="0.45">
      <c r="D2746" s="215"/>
    </row>
    <row r="2747" spans="4:4" ht="15" customHeight="1" x14ac:dyDescent="0.45">
      <c r="D2747" s="215"/>
    </row>
    <row r="2748" spans="4:4" ht="15" customHeight="1" x14ac:dyDescent="0.45">
      <c r="D2748" s="215"/>
    </row>
    <row r="2749" spans="4:4" ht="15" customHeight="1" x14ac:dyDescent="0.45">
      <c r="D2749" s="215"/>
    </row>
    <row r="2750" spans="4:4" ht="15" customHeight="1" x14ac:dyDescent="0.45">
      <c r="D2750" s="215"/>
    </row>
    <row r="2751" spans="4:4" ht="15" customHeight="1" x14ac:dyDescent="0.45">
      <c r="D2751" s="215"/>
    </row>
    <row r="2752" spans="4:4" ht="15" customHeight="1" x14ac:dyDescent="0.45">
      <c r="D2752" s="215"/>
    </row>
    <row r="2753" spans="4:4" ht="15" customHeight="1" x14ac:dyDescent="0.45">
      <c r="D2753" s="215"/>
    </row>
    <row r="2754" spans="4:4" ht="15" customHeight="1" x14ac:dyDescent="0.45">
      <c r="D2754" s="215"/>
    </row>
    <row r="2755" spans="4:4" ht="15" customHeight="1" x14ac:dyDescent="0.45">
      <c r="D2755" s="215"/>
    </row>
    <row r="2756" spans="4:4" ht="15" customHeight="1" x14ac:dyDescent="0.45">
      <c r="D2756" s="215"/>
    </row>
    <row r="2757" spans="4:4" ht="15" customHeight="1" x14ac:dyDescent="0.45">
      <c r="D2757" s="215"/>
    </row>
    <row r="2758" spans="4:4" ht="15" customHeight="1" x14ac:dyDescent="0.45">
      <c r="D2758" s="215"/>
    </row>
    <row r="2759" spans="4:4" ht="15" customHeight="1" x14ac:dyDescent="0.45">
      <c r="D2759" s="215"/>
    </row>
    <row r="2760" spans="4:4" ht="15" customHeight="1" x14ac:dyDescent="0.45">
      <c r="D2760" s="215"/>
    </row>
    <row r="2761" spans="4:4" ht="15" customHeight="1" x14ac:dyDescent="0.45">
      <c r="D2761" s="215"/>
    </row>
    <row r="2762" spans="4:4" ht="15" customHeight="1" x14ac:dyDescent="0.45">
      <c r="D2762" s="215"/>
    </row>
    <row r="2763" spans="4:4" ht="15" customHeight="1" x14ac:dyDescent="0.45">
      <c r="D2763" s="215"/>
    </row>
    <row r="2764" spans="4:4" ht="15" customHeight="1" x14ac:dyDescent="0.45">
      <c r="D2764" s="215"/>
    </row>
    <row r="2765" spans="4:4" ht="15" customHeight="1" x14ac:dyDescent="0.45">
      <c r="D2765" s="215"/>
    </row>
    <row r="2766" spans="4:4" ht="15" customHeight="1" x14ac:dyDescent="0.45">
      <c r="D2766" s="215"/>
    </row>
    <row r="2767" spans="4:4" ht="15" customHeight="1" x14ac:dyDescent="0.45">
      <c r="D2767" s="215"/>
    </row>
    <row r="2768" spans="4:4" ht="15" customHeight="1" x14ac:dyDescent="0.45">
      <c r="D2768" s="215"/>
    </row>
    <row r="2769" spans="4:4" ht="15" customHeight="1" x14ac:dyDescent="0.45">
      <c r="D2769" s="215"/>
    </row>
    <row r="2770" spans="4:4" ht="15" customHeight="1" x14ac:dyDescent="0.45">
      <c r="D2770" s="215"/>
    </row>
    <row r="2771" spans="4:4" ht="15" customHeight="1" x14ac:dyDescent="0.45">
      <c r="D2771" s="215"/>
    </row>
    <row r="2772" spans="4:4" ht="15" customHeight="1" x14ac:dyDescent="0.45">
      <c r="D2772" s="215"/>
    </row>
    <row r="2773" spans="4:4" ht="15" customHeight="1" x14ac:dyDescent="0.45">
      <c r="D2773" s="215"/>
    </row>
    <row r="2774" spans="4:4" ht="15" customHeight="1" x14ac:dyDescent="0.45">
      <c r="D2774" s="215"/>
    </row>
    <row r="2775" spans="4:4" ht="15" customHeight="1" x14ac:dyDescent="0.45">
      <c r="D2775" s="215"/>
    </row>
    <row r="2776" spans="4:4" ht="15" customHeight="1" x14ac:dyDescent="0.45">
      <c r="D2776" s="215"/>
    </row>
    <row r="2777" spans="4:4" ht="15" customHeight="1" x14ac:dyDescent="0.45">
      <c r="D2777" s="215"/>
    </row>
    <row r="2778" spans="4:4" ht="15" customHeight="1" x14ac:dyDescent="0.45">
      <c r="D2778" s="215"/>
    </row>
    <row r="2779" spans="4:4" ht="15" customHeight="1" x14ac:dyDescent="0.45">
      <c r="D2779" s="215"/>
    </row>
    <row r="2780" spans="4:4" ht="15" customHeight="1" x14ac:dyDescent="0.45">
      <c r="D2780" s="215"/>
    </row>
    <row r="2781" spans="4:4" ht="15" customHeight="1" x14ac:dyDescent="0.45">
      <c r="D2781" s="215"/>
    </row>
    <row r="2782" spans="4:4" ht="15" customHeight="1" x14ac:dyDescent="0.45">
      <c r="D2782" s="215"/>
    </row>
    <row r="2783" spans="4:4" ht="15" customHeight="1" x14ac:dyDescent="0.45">
      <c r="D2783" s="215"/>
    </row>
    <row r="2784" spans="4:4" ht="15" customHeight="1" x14ac:dyDescent="0.45">
      <c r="D2784" s="215"/>
    </row>
    <row r="2785" spans="4:4" ht="15" customHeight="1" x14ac:dyDescent="0.45">
      <c r="D2785" s="215"/>
    </row>
    <row r="2786" spans="4:4" ht="15" customHeight="1" x14ac:dyDescent="0.45">
      <c r="D2786" s="215"/>
    </row>
    <row r="2787" spans="4:4" ht="15" customHeight="1" x14ac:dyDescent="0.45">
      <c r="D2787" s="215"/>
    </row>
    <row r="2788" spans="4:4" ht="15" customHeight="1" x14ac:dyDescent="0.45">
      <c r="D2788" s="215"/>
    </row>
    <row r="2789" spans="4:4" ht="15" customHeight="1" x14ac:dyDescent="0.45">
      <c r="D2789" s="215"/>
    </row>
    <row r="2790" spans="4:4" ht="15" customHeight="1" x14ac:dyDescent="0.45">
      <c r="D2790" s="215"/>
    </row>
    <row r="2791" spans="4:4" ht="15" customHeight="1" x14ac:dyDescent="0.45">
      <c r="D2791" s="215"/>
    </row>
    <row r="2792" spans="4:4" ht="15" customHeight="1" x14ac:dyDescent="0.45">
      <c r="D2792" s="215"/>
    </row>
    <row r="2793" spans="4:4" ht="15" customHeight="1" x14ac:dyDescent="0.45">
      <c r="D2793" s="215"/>
    </row>
    <row r="2794" spans="4:4" ht="15" customHeight="1" x14ac:dyDescent="0.45">
      <c r="D2794" s="215"/>
    </row>
    <row r="2795" spans="4:4" ht="15" customHeight="1" x14ac:dyDescent="0.45">
      <c r="D2795" s="215"/>
    </row>
    <row r="2796" spans="4:4" ht="15" customHeight="1" x14ac:dyDescent="0.45">
      <c r="D2796" s="215"/>
    </row>
    <row r="2797" spans="4:4" ht="15" customHeight="1" x14ac:dyDescent="0.45">
      <c r="D2797" s="215"/>
    </row>
    <row r="2798" spans="4:4" ht="15" customHeight="1" x14ac:dyDescent="0.45">
      <c r="D2798" s="215"/>
    </row>
    <row r="2799" spans="4:4" ht="15" customHeight="1" x14ac:dyDescent="0.45">
      <c r="D2799" s="215"/>
    </row>
    <row r="2800" spans="4:4" ht="15" customHeight="1" x14ac:dyDescent="0.45">
      <c r="D2800" s="215"/>
    </row>
    <row r="2801" spans="4:4" ht="15" customHeight="1" x14ac:dyDescent="0.45">
      <c r="D2801" s="215"/>
    </row>
    <row r="2802" spans="4:4" ht="15" customHeight="1" x14ac:dyDescent="0.45">
      <c r="D2802" s="215"/>
    </row>
    <row r="2803" spans="4:4" ht="15" customHeight="1" x14ac:dyDescent="0.45">
      <c r="D2803" s="215"/>
    </row>
    <row r="2804" spans="4:4" ht="15" customHeight="1" x14ac:dyDescent="0.45">
      <c r="D2804" s="215"/>
    </row>
    <row r="2805" spans="4:4" ht="15" customHeight="1" x14ac:dyDescent="0.45">
      <c r="D2805" s="215"/>
    </row>
    <row r="2806" spans="4:4" ht="15" customHeight="1" x14ac:dyDescent="0.45">
      <c r="D2806" s="215"/>
    </row>
    <row r="2807" spans="4:4" ht="15" customHeight="1" x14ac:dyDescent="0.45">
      <c r="D2807" s="215"/>
    </row>
    <row r="2808" spans="4:4" ht="15" customHeight="1" x14ac:dyDescent="0.45">
      <c r="D2808" s="215"/>
    </row>
    <row r="2809" spans="4:4" ht="15" customHeight="1" x14ac:dyDescent="0.45">
      <c r="D2809" s="215"/>
    </row>
    <row r="2810" spans="4:4" ht="15" customHeight="1" x14ac:dyDescent="0.45">
      <c r="D2810" s="215"/>
    </row>
    <row r="2811" spans="4:4" ht="15" customHeight="1" x14ac:dyDescent="0.45">
      <c r="D2811" s="215"/>
    </row>
    <row r="2812" spans="4:4" ht="15" customHeight="1" x14ac:dyDescent="0.45">
      <c r="D2812" s="215"/>
    </row>
    <row r="2813" spans="4:4" ht="15" customHeight="1" x14ac:dyDescent="0.45">
      <c r="D2813" s="215"/>
    </row>
    <row r="2814" spans="4:4" ht="15" customHeight="1" x14ac:dyDescent="0.45">
      <c r="D2814" s="215"/>
    </row>
    <row r="2815" spans="4:4" ht="15" customHeight="1" x14ac:dyDescent="0.45">
      <c r="D2815" s="215"/>
    </row>
    <row r="2816" spans="4:4" ht="15" customHeight="1" x14ac:dyDescent="0.45">
      <c r="D2816" s="215"/>
    </row>
    <row r="2817" spans="4:4" ht="15" customHeight="1" x14ac:dyDescent="0.45">
      <c r="D2817" s="215"/>
    </row>
    <row r="2818" spans="4:4" ht="15" customHeight="1" x14ac:dyDescent="0.45">
      <c r="D2818" s="215"/>
    </row>
    <row r="2819" spans="4:4" ht="15" customHeight="1" x14ac:dyDescent="0.45">
      <c r="D2819" s="215"/>
    </row>
    <row r="2820" spans="4:4" ht="15" customHeight="1" x14ac:dyDescent="0.45">
      <c r="D2820" s="215"/>
    </row>
    <row r="2821" spans="4:4" ht="15" customHeight="1" x14ac:dyDescent="0.45">
      <c r="D2821" s="215"/>
    </row>
    <row r="2822" spans="4:4" ht="15" customHeight="1" x14ac:dyDescent="0.45">
      <c r="D2822" s="215"/>
    </row>
    <row r="2823" spans="4:4" ht="15" customHeight="1" x14ac:dyDescent="0.45">
      <c r="D2823" s="215"/>
    </row>
    <row r="2824" spans="4:4" ht="15" customHeight="1" x14ac:dyDescent="0.45">
      <c r="D2824" s="215"/>
    </row>
    <row r="2825" spans="4:4" ht="15" customHeight="1" x14ac:dyDescent="0.45">
      <c r="D2825" s="215"/>
    </row>
    <row r="2826" spans="4:4" ht="15" customHeight="1" x14ac:dyDescent="0.45">
      <c r="D2826" s="215"/>
    </row>
    <row r="2827" spans="4:4" ht="15" customHeight="1" x14ac:dyDescent="0.45">
      <c r="D2827" s="215"/>
    </row>
    <row r="2828" spans="4:4" ht="15" customHeight="1" x14ac:dyDescent="0.45">
      <c r="D2828" s="215"/>
    </row>
    <row r="2829" spans="4:4" ht="15" customHeight="1" x14ac:dyDescent="0.45">
      <c r="D2829" s="215"/>
    </row>
    <row r="2830" spans="4:4" ht="15" customHeight="1" x14ac:dyDescent="0.45">
      <c r="D2830" s="215"/>
    </row>
    <row r="2831" spans="4:4" ht="15" customHeight="1" x14ac:dyDescent="0.45">
      <c r="D2831" s="215"/>
    </row>
    <row r="2832" spans="4:4" ht="15" customHeight="1" x14ac:dyDescent="0.45">
      <c r="D2832" s="215"/>
    </row>
    <row r="2833" spans="4:4" ht="15" customHeight="1" x14ac:dyDescent="0.45">
      <c r="D2833" s="215"/>
    </row>
    <row r="2834" spans="4:4" ht="15" customHeight="1" x14ac:dyDescent="0.45">
      <c r="D2834" s="215"/>
    </row>
    <row r="2835" spans="4:4" ht="15" customHeight="1" x14ac:dyDescent="0.45">
      <c r="D2835" s="215"/>
    </row>
    <row r="2836" spans="4:4" ht="15" customHeight="1" x14ac:dyDescent="0.45">
      <c r="D2836" s="215"/>
    </row>
    <row r="2837" spans="4:4" ht="15" customHeight="1" x14ac:dyDescent="0.45">
      <c r="D2837" s="215"/>
    </row>
    <row r="2838" spans="4:4" ht="15" customHeight="1" x14ac:dyDescent="0.45">
      <c r="D2838" s="215"/>
    </row>
    <row r="2839" spans="4:4" ht="15" customHeight="1" x14ac:dyDescent="0.45">
      <c r="D2839" s="215"/>
    </row>
    <row r="2840" spans="4:4" ht="15" customHeight="1" x14ac:dyDescent="0.45">
      <c r="D2840" s="215"/>
    </row>
    <row r="2841" spans="4:4" ht="15" customHeight="1" x14ac:dyDescent="0.45">
      <c r="D2841" s="215"/>
    </row>
    <row r="2842" spans="4:4" ht="15" customHeight="1" x14ac:dyDescent="0.45">
      <c r="D2842" s="215"/>
    </row>
    <row r="2843" spans="4:4" ht="15" customHeight="1" x14ac:dyDescent="0.45">
      <c r="D2843" s="215"/>
    </row>
    <row r="2844" spans="4:4" ht="15" customHeight="1" x14ac:dyDescent="0.45">
      <c r="D2844" s="215"/>
    </row>
    <row r="2845" spans="4:4" ht="15" customHeight="1" x14ac:dyDescent="0.45">
      <c r="D2845" s="215"/>
    </row>
    <row r="2846" spans="4:4" ht="15" customHeight="1" x14ac:dyDescent="0.45">
      <c r="D2846" s="215"/>
    </row>
    <row r="2847" spans="4:4" ht="15" customHeight="1" x14ac:dyDescent="0.45">
      <c r="D2847" s="215"/>
    </row>
    <row r="2848" spans="4:4" ht="15" customHeight="1" x14ac:dyDescent="0.45">
      <c r="D2848" s="215"/>
    </row>
    <row r="2849" spans="4:4" ht="15" customHeight="1" x14ac:dyDescent="0.45">
      <c r="D2849" s="215"/>
    </row>
    <row r="2850" spans="4:4" ht="15" customHeight="1" x14ac:dyDescent="0.45">
      <c r="D2850" s="215"/>
    </row>
    <row r="2851" spans="4:4" ht="15" customHeight="1" x14ac:dyDescent="0.45">
      <c r="D2851" s="215"/>
    </row>
    <row r="2852" spans="4:4" ht="15" customHeight="1" x14ac:dyDescent="0.45">
      <c r="D2852" s="215"/>
    </row>
    <row r="2853" spans="4:4" ht="15" customHeight="1" x14ac:dyDescent="0.45">
      <c r="D2853" s="215"/>
    </row>
    <row r="2854" spans="4:4" ht="15" customHeight="1" x14ac:dyDescent="0.45">
      <c r="D2854" s="215"/>
    </row>
    <row r="2855" spans="4:4" ht="15" customHeight="1" x14ac:dyDescent="0.45">
      <c r="D2855" s="215"/>
    </row>
    <row r="2856" spans="4:4" ht="15" customHeight="1" x14ac:dyDescent="0.45">
      <c r="D2856" s="215"/>
    </row>
    <row r="2857" spans="4:4" ht="15" customHeight="1" x14ac:dyDescent="0.45">
      <c r="D2857" s="215"/>
    </row>
    <row r="2858" spans="4:4" ht="15" customHeight="1" x14ac:dyDescent="0.45">
      <c r="D2858" s="215"/>
    </row>
    <row r="2859" spans="4:4" ht="15" customHeight="1" x14ac:dyDescent="0.45">
      <c r="D2859" s="215"/>
    </row>
    <row r="2860" spans="4:4" ht="15" customHeight="1" x14ac:dyDescent="0.45">
      <c r="D2860" s="215"/>
    </row>
    <row r="2861" spans="4:4" ht="15" customHeight="1" x14ac:dyDescent="0.45">
      <c r="D2861" s="215"/>
    </row>
    <row r="2862" spans="4:4" ht="15" customHeight="1" x14ac:dyDescent="0.45">
      <c r="D2862" s="215"/>
    </row>
    <row r="2863" spans="4:4" ht="15" customHeight="1" x14ac:dyDescent="0.45">
      <c r="D2863" s="215"/>
    </row>
    <row r="2864" spans="4:4" ht="15" customHeight="1" x14ac:dyDescent="0.45">
      <c r="D2864" s="215"/>
    </row>
    <row r="2865" spans="4:4" ht="15" customHeight="1" x14ac:dyDescent="0.45">
      <c r="D2865" s="215"/>
    </row>
    <row r="2866" spans="4:4" ht="15" customHeight="1" x14ac:dyDescent="0.45">
      <c r="D2866" s="215"/>
    </row>
    <row r="2867" spans="4:4" ht="15" customHeight="1" x14ac:dyDescent="0.45">
      <c r="D2867" s="215"/>
    </row>
    <row r="2868" spans="4:4" ht="15" customHeight="1" x14ac:dyDescent="0.45">
      <c r="D2868" s="215"/>
    </row>
    <row r="2869" spans="4:4" ht="15" customHeight="1" x14ac:dyDescent="0.45">
      <c r="D2869" s="215"/>
    </row>
    <row r="2870" spans="4:4" ht="15" customHeight="1" x14ac:dyDescent="0.45">
      <c r="D2870" s="215"/>
    </row>
    <row r="2871" spans="4:4" ht="15" customHeight="1" x14ac:dyDescent="0.45">
      <c r="D2871" s="215"/>
    </row>
    <row r="2872" spans="4:4" ht="15" customHeight="1" x14ac:dyDescent="0.45">
      <c r="D2872" s="215"/>
    </row>
    <row r="2873" spans="4:4" ht="15" customHeight="1" x14ac:dyDescent="0.45">
      <c r="D2873" s="215"/>
    </row>
    <row r="2874" spans="4:4" ht="15" customHeight="1" x14ac:dyDescent="0.45">
      <c r="D2874" s="215"/>
    </row>
    <row r="2875" spans="4:4" ht="15" customHeight="1" x14ac:dyDescent="0.45">
      <c r="D2875" s="215"/>
    </row>
    <row r="2876" spans="4:4" ht="15" customHeight="1" x14ac:dyDescent="0.45">
      <c r="D2876" s="215"/>
    </row>
    <row r="2877" spans="4:4" ht="15" customHeight="1" x14ac:dyDescent="0.45">
      <c r="D2877" s="215"/>
    </row>
    <row r="2878" spans="4:4" ht="15" customHeight="1" x14ac:dyDescent="0.45">
      <c r="D2878" s="215"/>
    </row>
    <row r="2879" spans="4:4" ht="15" customHeight="1" x14ac:dyDescent="0.45">
      <c r="D2879" s="215"/>
    </row>
    <row r="2880" spans="4:4" ht="15" customHeight="1" x14ac:dyDescent="0.45">
      <c r="D2880" s="215"/>
    </row>
    <row r="2881" spans="4:4" ht="15" customHeight="1" x14ac:dyDescent="0.45">
      <c r="D2881" s="215"/>
    </row>
    <row r="2882" spans="4:4" ht="15" customHeight="1" x14ac:dyDescent="0.45">
      <c r="D2882" s="215"/>
    </row>
    <row r="2883" spans="4:4" ht="15" customHeight="1" x14ac:dyDescent="0.45">
      <c r="D2883" s="215"/>
    </row>
    <row r="2884" spans="4:4" ht="15" customHeight="1" x14ac:dyDescent="0.45">
      <c r="D2884" s="215"/>
    </row>
    <row r="2885" spans="4:4" ht="15" customHeight="1" x14ac:dyDescent="0.45">
      <c r="D2885" s="215"/>
    </row>
    <row r="2886" spans="4:4" ht="15" customHeight="1" x14ac:dyDescent="0.45">
      <c r="D2886" s="215"/>
    </row>
    <row r="2887" spans="4:4" ht="15" customHeight="1" x14ac:dyDescent="0.45">
      <c r="D2887" s="215"/>
    </row>
    <row r="2888" spans="4:4" ht="15" customHeight="1" x14ac:dyDescent="0.45">
      <c r="D2888" s="215"/>
    </row>
    <row r="2889" spans="4:4" ht="15" customHeight="1" x14ac:dyDescent="0.45">
      <c r="D2889" s="215"/>
    </row>
    <row r="2890" spans="4:4" ht="15" customHeight="1" x14ac:dyDescent="0.45">
      <c r="D2890" s="215"/>
    </row>
    <row r="2891" spans="4:4" ht="15" customHeight="1" x14ac:dyDescent="0.45">
      <c r="D2891" s="215"/>
    </row>
    <row r="2892" spans="4:4" ht="15" customHeight="1" x14ac:dyDescent="0.45">
      <c r="D2892" s="215"/>
    </row>
    <row r="2893" spans="4:4" ht="15" customHeight="1" x14ac:dyDescent="0.45">
      <c r="D2893" s="215"/>
    </row>
    <row r="2894" spans="4:4" ht="15" customHeight="1" x14ac:dyDescent="0.45">
      <c r="D2894" s="215"/>
    </row>
    <row r="2895" spans="4:4" ht="15" customHeight="1" x14ac:dyDescent="0.45">
      <c r="D2895" s="215"/>
    </row>
    <row r="2896" spans="4:4" ht="15" customHeight="1" x14ac:dyDescent="0.45">
      <c r="D2896" s="215"/>
    </row>
    <row r="2897" spans="4:4" ht="15" customHeight="1" x14ac:dyDescent="0.45">
      <c r="D2897" s="215"/>
    </row>
    <row r="2898" spans="4:4" ht="15" customHeight="1" x14ac:dyDescent="0.45">
      <c r="D2898" s="215"/>
    </row>
    <row r="2899" spans="4:4" ht="15" customHeight="1" x14ac:dyDescent="0.45">
      <c r="D2899" s="215"/>
    </row>
    <row r="2900" spans="4:4" ht="15" customHeight="1" x14ac:dyDescent="0.45">
      <c r="D2900" s="215"/>
    </row>
    <row r="2901" spans="4:4" ht="15" customHeight="1" x14ac:dyDescent="0.45">
      <c r="D2901" s="215"/>
    </row>
    <row r="2902" spans="4:4" ht="15" customHeight="1" x14ac:dyDescent="0.45">
      <c r="D2902" s="215"/>
    </row>
    <row r="2903" spans="4:4" ht="15" customHeight="1" x14ac:dyDescent="0.45">
      <c r="D2903" s="215"/>
    </row>
    <row r="2904" spans="4:4" ht="15" customHeight="1" x14ac:dyDescent="0.45">
      <c r="D2904" s="215"/>
    </row>
    <row r="2905" spans="4:4" ht="15" customHeight="1" x14ac:dyDescent="0.45">
      <c r="D2905" s="215"/>
    </row>
    <row r="2906" spans="4:4" ht="15" customHeight="1" x14ac:dyDescent="0.45">
      <c r="D2906" s="215"/>
    </row>
    <row r="2907" spans="4:4" ht="15" customHeight="1" x14ac:dyDescent="0.45">
      <c r="D2907" s="215"/>
    </row>
    <row r="2908" spans="4:4" ht="15" customHeight="1" x14ac:dyDescent="0.45">
      <c r="D2908" s="215"/>
    </row>
    <row r="2909" spans="4:4" ht="15" customHeight="1" x14ac:dyDescent="0.45">
      <c r="D2909" s="215"/>
    </row>
    <row r="2910" spans="4:4" ht="15" customHeight="1" x14ac:dyDescent="0.45">
      <c r="D2910" s="215"/>
    </row>
    <row r="2911" spans="4:4" ht="15" customHeight="1" x14ac:dyDescent="0.45">
      <c r="D2911" s="215"/>
    </row>
    <row r="2912" spans="4:4" ht="15" customHeight="1" x14ac:dyDescent="0.45">
      <c r="D2912" s="215"/>
    </row>
    <row r="2913" spans="4:4" ht="15" customHeight="1" x14ac:dyDescent="0.45">
      <c r="D2913" s="215"/>
    </row>
    <row r="2914" spans="4:4" ht="15" customHeight="1" x14ac:dyDescent="0.45">
      <c r="D2914" s="215"/>
    </row>
    <row r="2915" spans="4:4" ht="15" customHeight="1" x14ac:dyDescent="0.45">
      <c r="D2915" s="215"/>
    </row>
    <row r="2916" spans="4:4" ht="15" customHeight="1" x14ac:dyDescent="0.45">
      <c r="D2916" s="215"/>
    </row>
    <row r="2917" spans="4:4" ht="15" customHeight="1" x14ac:dyDescent="0.45">
      <c r="D2917" s="215"/>
    </row>
    <row r="2918" spans="4:4" ht="15" customHeight="1" x14ac:dyDescent="0.45">
      <c r="D2918" s="215"/>
    </row>
    <row r="2919" spans="4:4" ht="15" customHeight="1" x14ac:dyDescent="0.45">
      <c r="D2919" s="215"/>
    </row>
    <row r="2920" spans="4:4" ht="15" customHeight="1" x14ac:dyDescent="0.45">
      <c r="D2920" s="215"/>
    </row>
    <row r="2921" spans="4:4" ht="15" customHeight="1" x14ac:dyDescent="0.45">
      <c r="D2921" s="215"/>
    </row>
    <row r="2922" spans="4:4" ht="15" customHeight="1" x14ac:dyDescent="0.45">
      <c r="D2922" s="215"/>
    </row>
    <row r="2923" spans="4:4" ht="15" customHeight="1" x14ac:dyDescent="0.45">
      <c r="D2923" s="215"/>
    </row>
    <row r="2924" spans="4:4" ht="15" customHeight="1" x14ac:dyDescent="0.45">
      <c r="D2924" s="215"/>
    </row>
    <row r="2925" spans="4:4" ht="15" customHeight="1" x14ac:dyDescent="0.45">
      <c r="D2925" s="215"/>
    </row>
    <row r="2926" spans="4:4" ht="15" customHeight="1" x14ac:dyDescent="0.45">
      <c r="D2926" s="215"/>
    </row>
    <row r="2927" spans="4:4" ht="15" customHeight="1" x14ac:dyDescent="0.45">
      <c r="D2927" s="215"/>
    </row>
    <row r="2928" spans="4:4" ht="15" customHeight="1" x14ac:dyDescent="0.45">
      <c r="D2928" s="215"/>
    </row>
    <row r="2929" spans="4:4" ht="15" customHeight="1" x14ac:dyDescent="0.45">
      <c r="D2929" s="215"/>
    </row>
    <row r="2930" spans="4:4" ht="15" customHeight="1" x14ac:dyDescent="0.45">
      <c r="D2930" s="215"/>
    </row>
    <row r="2931" spans="4:4" ht="15" customHeight="1" x14ac:dyDescent="0.45">
      <c r="D2931" s="215"/>
    </row>
    <row r="2932" spans="4:4" ht="15" customHeight="1" x14ac:dyDescent="0.45">
      <c r="D2932" s="215"/>
    </row>
    <row r="2933" spans="4:4" ht="15" customHeight="1" x14ac:dyDescent="0.45">
      <c r="D2933" s="215"/>
    </row>
    <row r="2934" spans="4:4" ht="15" customHeight="1" x14ac:dyDescent="0.45">
      <c r="D2934" s="215"/>
    </row>
    <row r="2935" spans="4:4" ht="15" customHeight="1" x14ac:dyDescent="0.45">
      <c r="D2935" s="215"/>
    </row>
    <row r="2936" spans="4:4" ht="15" customHeight="1" x14ac:dyDescent="0.45">
      <c r="D2936" s="215"/>
    </row>
    <row r="2937" spans="4:4" ht="15" customHeight="1" x14ac:dyDescent="0.45">
      <c r="D2937" s="215"/>
    </row>
    <row r="2938" spans="4:4" ht="15" customHeight="1" x14ac:dyDescent="0.45">
      <c r="D2938" s="215"/>
    </row>
    <row r="2939" spans="4:4" ht="15" customHeight="1" x14ac:dyDescent="0.45">
      <c r="D2939" s="215"/>
    </row>
    <row r="2940" spans="4:4" ht="15" customHeight="1" x14ac:dyDescent="0.45">
      <c r="D2940" s="215"/>
    </row>
    <row r="2941" spans="4:4" ht="15" customHeight="1" x14ac:dyDescent="0.45">
      <c r="D2941" s="215"/>
    </row>
    <row r="2942" spans="4:4" ht="15" customHeight="1" x14ac:dyDescent="0.45">
      <c r="D2942" s="215"/>
    </row>
    <row r="2943" spans="4:4" ht="15" customHeight="1" x14ac:dyDescent="0.45">
      <c r="D2943" s="215"/>
    </row>
    <row r="2944" spans="4:4" ht="15" customHeight="1" x14ac:dyDescent="0.45">
      <c r="D2944" s="215"/>
    </row>
    <row r="2945" spans="4:4" ht="15" customHeight="1" x14ac:dyDescent="0.45">
      <c r="D2945" s="215"/>
    </row>
    <row r="2946" spans="4:4" ht="15" customHeight="1" x14ac:dyDescent="0.45">
      <c r="D2946" s="215"/>
    </row>
    <row r="2947" spans="4:4" ht="15" customHeight="1" x14ac:dyDescent="0.45">
      <c r="D2947" s="215"/>
    </row>
    <row r="2948" spans="4:4" ht="15" customHeight="1" x14ac:dyDescent="0.45">
      <c r="D2948" s="215"/>
    </row>
    <row r="2949" spans="4:4" ht="15" customHeight="1" x14ac:dyDescent="0.45">
      <c r="D2949" s="215"/>
    </row>
    <row r="2950" spans="4:4" ht="15" customHeight="1" x14ac:dyDescent="0.45">
      <c r="D2950" s="215"/>
    </row>
    <row r="2951" spans="4:4" ht="15" customHeight="1" x14ac:dyDescent="0.45">
      <c r="D2951" s="215"/>
    </row>
    <row r="2952" spans="4:4" ht="15" customHeight="1" x14ac:dyDescent="0.45">
      <c r="D2952" s="215"/>
    </row>
    <row r="2953" spans="4:4" ht="15" customHeight="1" x14ac:dyDescent="0.45">
      <c r="D2953" s="215"/>
    </row>
    <row r="2954" spans="4:4" ht="15" customHeight="1" x14ac:dyDescent="0.45">
      <c r="D2954" s="215"/>
    </row>
    <row r="2955" spans="4:4" ht="15" customHeight="1" x14ac:dyDescent="0.45">
      <c r="D2955" s="215"/>
    </row>
    <row r="2956" spans="4:4" ht="15" customHeight="1" x14ac:dyDescent="0.45">
      <c r="D2956" s="215"/>
    </row>
    <row r="2957" spans="4:4" ht="15" customHeight="1" x14ac:dyDescent="0.45">
      <c r="D2957" s="215"/>
    </row>
    <row r="2958" spans="4:4" ht="15" customHeight="1" x14ac:dyDescent="0.45">
      <c r="D2958" s="215"/>
    </row>
    <row r="2959" spans="4:4" ht="15" customHeight="1" x14ac:dyDescent="0.45">
      <c r="D2959" s="215"/>
    </row>
    <row r="2960" spans="4:4" ht="15" customHeight="1" x14ac:dyDescent="0.45">
      <c r="D2960" s="215"/>
    </row>
    <row r="2961" spans="4:4" ht="15" customHeight="1" x14ac:dyDescent="0.45">
      <c r="D2961" s="215"/>
    </row>
    <row r="2962" spans="4:4" ht="15" customHeight="1" x14ac:dyDescent="0.45">
      <c r="D2962" s="215"/>
    </row>
    <row r="2963" spans="4:4" ht="15" customHeight="1" x14ac:dyDescent="0.45">
      <c r="D2963" s="215"/>
    </row>
    <row r="2964" spans="4:4" ht="15" customHeight="1" x14ac:dyDescent="0.45">
      <c r="D2964" s="215"/>
    </row>
    <row r="2965" spans="4:4" ht="15" customHeight="1" x14ac:dyDescent="0.45">
      <c r="D2965" s="215"/>
    </row>
    <row r="2966" spans="4:4" ht="15" customHeight="1" x14ac:dyDescent="0.45">
      <c r="D2966" s="215"/>
    </row>
    <row r="2967" spans="4:4" ht="15" customHeight="1" x14ac:dyDescent="0.45">
      <c r="D2967" s="215"/>
    </row>
    <row r="2968" spans="4:4" ht="15" customHeight="1" x14ac:dyDescent="0.45">
      <c r="D2968" s="215"/>
    </row>
    <row r="2969" spans="4:4" ht="15" customHeight="1" x14ac:dyDescent="0.45">
      <c r="D2969" s="215"/>
    </row>
    <row r="2970" spans="4:4" ht="15" customHeight="1" x14ac:dyDescent="0.45">
      <c r="D2970" s="215"/>
    </row>
    <row r="2971" spans="4:4" ht="15" customHeight="1" x14ac:dyDescent="0.45">
      <c r="D2971" s="215"/>
    </row>
    <row r="2972" spans="4:4" ht="15" customHeight="1" x14ac:dyDescent="0.45">
      <c r="D2972" s="215"/>
    </row>
    <row r="2973" spans="4:4" ht="15" customHeight="1" x14ac:dyDescent="0.45">
      <c r="D2973" s="215"/>
    </row>
    <row r="2974" spans="4:4" ht="15" customHeight="1" x14ac:dyDescent="0.45">
      <c r="D2974" s="215"/>
    </row>
    <row r="2975" spans="4:4" ht="15" customHeight="1" x14ac:dyDescent="0.45">
      <c r="D2975" s="215"/>
    </row>
    <row r="2976" spans="4:4" ht="15" customHeight="1" x14ac:dyDescent="0.45">
      <c r="D2976" s="215"/>
    </row>
    <row r="2977" spans="4:4" ht="15" customHeight="1" x14ac:dyDescent="0.45">
      <c r="D2977" s="215"/>
    </row>
    <row r="2978" spans="4:4" ht="15" customHeight="1" x14ac:dyDescent="0.45">
      <c r="D2978" s="215"/>
    </row>
    <row r="2979" spans="4:4" ht="15" customHeight="1" x14ac:dyDescent="0.45">
      <c r="D2979" s="215"/>
    </row>
    <row r="2980" spans="4:4" ht="15" customHeight="1" x14ac:dyDescent="0.45">
      <c r="D2980" s="215"/>
    </row>
    <row r="2981" spans="4:4" ht="15" customHeight="1" x14ac:dyDescent="0.45">
      <c r="D2981" s="215"/>
    </row>
    <row r="2982" spans="4:4" ht="15" customHeight="1" x14ac:dyDescent="0.45">
      <c r="D2982" s="215"/>
    </row>
    <row r="2983" spans="4:4" ht="15" customHeight="1" x14ac:dyDescent="0.45">
      <c r="D2983" s="215"/>
    </row>
    <row r="2984" spans="4:4" ht="15" customHeight="1" x14ac:dyDescent="0.45">
      <c r="D2984" s="215"/>
    </row>
    <row r="2985" spans="4:4" ht="15" customHeight="1" x14ac:dyDescent="0.45">
      <c r="D2985" s="215"/>
    </row>
    <row r="2986" spans="4:4" ht="15" customHeight="1" x14ac:dyDescent="0.45">
      <c r="D2986" s="215"/>
    </row>
    <row r="2987" spans="4:4" ht="15" customHeight="1" x14ac:dyDescent="0.45">
      <c r="D2987" s="215"/>
    </row>
    <row r="2988" spans="4:4" ht="15" customHeight="1" x14ac:dyDescent="0.45">
      <c r="D2988" s="215"/>
    </row>
    <row r="2989" spans="4:4" ht="15" customHeight="1" x14ac:dyDescent="0.45">
      <c r="D2989" s="215"/>
    </row>
    <row r="2990" spans="4:4" ht="15" customHeight="1" x14ac:dyDescent="0.45">
      <c r="D2990" s="215"/>
    </row>
    <row r="2991" spans="4:4" ht="15" customHeight="1" x14ac:dyDescent="0.45">
      <c r="D2991" s="215"/>
    </row>
    <row r="2992" spans="4:4" ht="15" customHeight="1" x14ac:dyDescent="0.45">
      <c r="D2992" s="215"/>
    </row>
    <row r="2993" spans="4:4" ht="15" customHeight="1" x14ac:dyDescent="0.45">
      <c r="D2993" s="215"/>
    </row>
    <row r="2994" spans="4:4" ht="15" customHeight="1" x14ac:dyDescent="0.45">
      <c r="D2994" s="215"/>
    </row>
    <row r="2995" spans="4:4" ht="15" customHeight="1" x14ac:dyDescent="0.45">
      <c r="D2995" s="215"/>
    </row>
    <row r="2996" spans="4:4" ht="15" customHeight="1" x14ac:dyDescent="0.45">
      <c r="D2996" s="215"/>
    </row>
    <row r="2997" spans="4:4" ht="15" customHeight="1" x14ac:dyDescent="0.45">
      <c r="D2997" s="215"/>
    </row>
    <row r="2998" spans="4:4" ht="15" customHeight="1" x14ac:dyDescent="0.45">
      <c r="D2998" s="215"/>
    </row>
    <row r="2999" spans="4:4" ht="15" customHeight="1" x14ac:dyDescent="0.45">
      <c r="D2999" s="215"/>
    </row>
    <row r="3000" spans="4:4" ht="15" customHeight="1" x14ac:dyDescent="0.45">
      <c r="D3000" s="215"/>
    </row>
    <row r="3001" spans="4:4" ht="15" customHeight="1" x14ac:dyDescent="0.45">
      <c r="D3001" s="215"/>
    </row>
    <row r="3002" spans="4:4" ht="15" customHeight="1" x14ac:dyDescent="0.45">
      <c r="D3002" s="215"/>
    </row>
    <row r="3003" spans="4:4" ht="15" customHeight="1" x14ac:dyDescent="0.45">
      <c r="D3003" s="215"/>
    </row>
    <row r="3004" spans="4:4" ht="15" customHeight="1" x14ac:dyDescent="0.45">
      <c r="D3004" s="215"/>
    </row>
    <row r="3005" spans="4:4" ht="15" customHeight="1" x14ac:dyDescent="0.45">
      <c r="D3005" s="215"/>
    </row>
    <row r="3006" spans="4:4" ht="15" customHeight="1" x14ac:dyDescent="0.45">
      <c r="D3006" s="215"/>
    </row>
    <row r="3007" spans="4:4" ht="15" customHeight="1" x14ac:dyDescent="0.45">
      <c r="D3007" s="215"/>
    </row>
    <row r="3008" spans="4:4" ht="15" customHeight="1" x14ac:dyDescent="0.45">
      <c r="D3008" s="215"/>
    </row>
    <row r="3009" spans="4:4" ht="15" customHeight="1" x14ac:dyDescent="0.45">
      <c r="D3009" s="215"/>
    </row>
    <row r="3010" spans="4:4" ht="15" customHeight="1" x14ac:dyDescent="0.45">
      <c r="D3010" s="215"/>
    </row>
    <row r="3011" spans="4:4" ht="15" customHeight="1" x14ac:dyDescent="0.45">
      <c r="D3011" s="215"/>
    </row>
    <row r="3012" spans="4:4" ht="15" customHeight="1" x14ac:dyDescent="0.45">
      <c r="D3012" s="215"/>
    </row>
    <row r="3013" spans="4:4" ht="15" customHeight="1" x14ac:dyDescent="0.45">
      <c r="D3013" s="215"/>
    </row>
    <row r="3014" spans="4:4" ht="15" customHeight="1" x14ac:dyDescent="0.45">
      <c r="D3014" s="215"/>
    </row>
    <row r="3015" spans="4:4" ht="15" customHeight="1" x14ac:dyDescent="0.45">
      <c r="D3015" s="215"/>
    </row>
    <row r="3016" spans="4:4" ht="15" customHeight="1" x14ac:dyDescent="0.45">
      <c r="D3016" s="215"/>
    </row>
    <row r="3017" spans="4:4" ht="15" customHeight="1" x14ac:dyDescent="0.45">
      <c r="D3017" s="215"/>
    </row>
    <row r="3018" spans="4:4" ht="15" customHeight="1" x14ac:dyDescent="0.45">
      <c r="D3018" s="215"/>
    </row>
    <row r="3019" spans="4:4" ht="15" customHeight="1" x14ac:dyDescent="0.45">
      <c r="D3019" s="215"/>
    </row>
    <row r="3020" spans="4:4" ht="15" customHeight="1" x14ac:dyDescent="0.45">
      <c r="D3020" s="215"/>
    </row>
    <row r="3021" spans="4:4" ht="15" customHeight="1" x14ac:dyDescent="0.45">
      <c r="D3021" s="215"/>
    </row>
    <row r="3022" spans="4:4" ht="15" customHeight="1" x14ac:dyDescent="0.45">
      <c r="D3022" s="215"/>
    </row>
    <row r="3023" spans="4:4" ht="15" customHeight="1" x14ac:dyDescent="0.45">
      <c r="D3023" s="215"/>
    </row>
    <row r="3024" spans="4:4" ht="15" customHeight="1" x14ac:dyDescent="0.45">
      <c r="D3024" s="215"/>
    </row>
    <row r="3025" spans="4:4" ht="15" customHeight="1" x14ac:dyDescent="0.45">
      <c r="D3025" s="215"/>
    </row>
    <row r="3026" spans="4:4" ht="15" customHeight="1" x14ac:dyDescent="0.45">
      <c r="D3026" s="215"/>
    </row>
    <row r="3027" spans="4:4" ht="15" customHeight="1" x14ac:dyDescent="0.45">
      <c r="D3027" s="215"/>
    </row>
    <row r="3028" spans="4:4" ht="15" customHeight="1" x14ac:dyDescent="0.45">
      <c r="D3028" s="215"/>
    </row>
    <row r="3029" spans="4:4" ht="15" customHeight="1" x14ac:dyDescent="0.45">
      <c r="D3029" s="215"/>
    </row>
    <row r="3030" spans="4:4" ht="15" customHeight="1" x14ac:dyDescent="0.45">
      <c r="D3030" s="215"/>
    </row>
    <row r="3031" spans="4:4" ht="15" customHeight="1" x14ac:dyDescent="0.45">
      <c r="D3031" s="215"/>
    </row>
    <row r="3032" spans="4:4" ht="15" customHeight="1" x14ac:dyDescent="0.45">
      <c r="D3032" s="215"/>
    </row>
    <row r="3033" spans="4:4" ht="15" customHeight="1" x14ac:dyDescent="0.45">
      <c r="D3033" s="215"/>
    </row>
    <row r="3034" spans="4:4" ht="15" customHeight="1" x14ac:dyDescent="0.45">
      <c r="D3034" s="215"/>
    </row>
    <row r="3035" spans="4:4" ht="15" customHeight="1" x14ac:dyDescent="0.45">
      <c r="D3035" s="215"/>
    </row>
    <row r="3036" spans="4:4" ht="15" customHeight="1" x14ac:dyDescent="0.45">
      <c r="D3036" s="215"/>
    </row>
    <row r="3037" spans="4:4" ht="15" customHeight="1" x14ac:dyDescent="0.45">
      <c r="D3037" s="215"/>
    </row>
    <row r="3038" spans="4:4" ht="15" customHeight="1" x14ac:dyDescent="0.45">
      <c r="D3038" s="215"/>
    </row>
    <row r="3039" spans="4:4" ht="15" customHeight="1" x14ac:dyDescent="0.45">
      <c r="D3039" s="215"/>
    </row>
    <row r="3040" spans="4:4" ht="15" customHeight="1" x14ac:dyDescent="0.45">
      <c r="D3040" s="215"/>
    </row>
    <row r="3041" spans="4:4" ht="15" customHeight="1" x14ac:dyDescent="0.45">
      <c r="D3041" s="215"/>
    </row>
    <row r="3042" spans="4:4" ht="15" customHeight="1" x14ac:dyDescent="0.45">
      <c r="D3042" s="215"/>
    </row>
    <row r="3043" spans="4:4" ht="15" customHeight="1" x14ac:dyDescent="0.45">
      <c r="D3043" s="215"/>
    </row>
    <row r="3044" spans="4:4" ht="15" customHeight="1" x14ac:dyDescent="0.45">
      <c r="D3044" s="215"/>
    </row>
    <row r="3045" spans="4:4" ht="15" customHeight="1" x14ac:dyDescent="0.45">
      <c r="D3045" s="215"/>
    </row>
    <row r="3046" spans="4:4" ht="15" customHeight="1" x14ac:dyDescent="0.45">
      <c r="D3046" s="215"/>
    </row>
    <row r="3047" spans="4:4" ht="15" customHeight="1" x14ac:dyDescent="0.45">
      <c r="D3047" s="215"/>
    </row>
    <row r="3048" spans="4:4" ht="15" customHeight="1" x14ac:dyDescent="0.45">
      <c r="D3048" s="215"/>
    </row>
    <row r="3049" spans="4:4" ht="15" customHeight="1" x14ac:dyDescent="0.45">
      <c r="D3049" s="215"/>
    </row>
    <row r="3050" spans="4:4" ht="15" customHeight="1" x14ac:dyDescent="0.45">
      <c r="D3050" s="215"/>
    </row>
    <row r="3051" spans="4:4" ht="15" customHeight="1" x14ac:dyDescent="0.45">
      <c r="D3051" s="215"/>
    </row>
    <row r="3052" spans="4:4" ht="15" customHeight="1" x14ac:dyDescent="0.45">
      <c r="D3052" s="215"/>
    </row>
    <row r="3053" spans="4:4" ht="15" customHeight="1" x14ac:dyDescent="0.45">
      <c r="D3053" s="215"/>
    </row>
    <row r="3054" spans="4:4" ht="15" customHeight="1" x14ac:dyDescent="0.45">
      <c r="D3054" s="215"/>
    </row>
    <row r="3055" spans="4:4" ht="15" customHeight="1" x14ac:dyDescent="0.45">
      <c r="D3055" s="215"/>
    </row>
    <row r="3056" spans="4:4" ht="15" customHeight="1" x14ac:dyDescent="0.45">
      <c r="D3056" s="215"/>
    </row>
    <row r="3057" spans="4:4" ht="15" customHeight="1" x14ac:dyDescent="0.45">
      <c r="D3057" s="215"/>
    </row>
    <row r="3058" spans="4:4" ht="15" customHeight="1" x14ac:dyDescent="0.45">
      <c r="D3058" s="215"/>
    </row>
    <row r="3059" spans="4:4" ht="15" customHeight="1" x14ac:dyDescent="0.45">
      <c r="D3059" s="215"/>
    </row>
    <row r="3060" spans="4:4" ht="15" customHeight="1" x14ac:dyDescent="0.45">
      <c r="D3060" s="215"/>
    </row>
    <row r="3061" spans="4:4" ht="15" customHeight="1" x14ac:dyDescent="0.45">
      <c r="D3061" s="215"/>
    </row>
    <row r="3062" spans="4:4" ht="15" customHeight="1" x14ac:dyDescent="0.45">
      <c r="D3062" s="215"/>
    </row>
    <row r="3063" spans="4:4" ht="15" customHeight="1" x14ac:dyDescent="0.45">
      <c r="D3063" s="215"/>
    </row>
    <row r="3064" spans="4:4" ht="15" customHeight="1" x14ac:dyDescent="0.45">
      <c r="D3064" s="215"/>
    </row>
    <row r="3065" spans="4:4" ht="15" customHeight="1" x14ac:dyDescent="0.45">
      <c r="D3065" s="215"/>
    </row>
    <row r="3066" spans="4:4" ht="15" customHeight="1" x14ac:dyDescent="0.45">
      <c r="D3066" s="215"/>
    </row>
    <row r="3067" spans="4:4" ht="15" customHeight="1" x14ac:dyDescent="0.45">
      <c r="D3067" s="215"/>
    </row>
    <row r="3068" spans="4:4" ht="15" customHeight="1" x14ac:dyDescent="0.45">
      <c r="D3068" s="215"/>
    </row>
    <row r="3069" spans="4:4" ht="15" customHeight="1" x14ac:dyDescent="0.45">
      <c r="D3069" s="215"/>
    </row>
    <row r="3070" spans="4:4" ht="15" customHeight="1" x14ac:dyDescent="0.45">
      <c r="D3070" s="215"/>
    </row>
    <row r="3071" spans="4:4" ht="15" customHeight="1" x14ac:dyDescent="0.45">
      <c r="D3071" s="215"/>
    </row>
    <row r="3072" spans="4:4" ht="15" customHeight="1" x14ac:dyDescent="0.45">
      <c r="D3072" s="215"/>
    </row>
    <row r="3073" spans="4:4" ht="15" customHeight="1" x14ac:dyDescent="0.45">
      <c r="D3073" s="215"/>
    </row>
    <row r="3074" spans="4:4" ht="15" customHeight="1" x14ac:dyDescent="0.45">
      <c r="D3074" s="215"/>
    </row>
    <row r="3075" spans="4:4" ht="15" customHeight="1" x14ac:dyDescent="0.45">
      <c r="D3075" s="215"/>
    </row>
    <row r="3076" spans="4:4" ht="15" customHeight="1" x14ac:dyDescent="0.45">
      <c r="D3076" s="215"/>
    </row>
    <row r="3077" spans="4:4" ht="15" customHeight="1" x14ac:dyDescent="0.45">
      <c r="D3077" s="215"/>
    </row>
    <row r="3078" spans="4:4" ht="15" customHeight="1" x14ac:dyDescent="0.45">
      <c r="D3078" s="215"/>
    </row>
    <row r="3079" spans="4:4" ht="15" customHeight="1" x14ac:dyDescent="0.45">
      <c r="D3079" s="215"/>
    </row>
    <row r="3080" spans="4:4" ht="15" customHeight="1" x14ac:dyDescent="0.45">
      <c r="D3080" s="215"/>
    </row>
    <row r="3081" spans="4:4" ht="15" customHeight="1" x14ac:dyDescent="0.45">
      <c r="D3081" s="215"/>
    </row>
    <row r="3082" spans="4:4" ht="15" customHeight="1" x14ac:dyDescent="0.45">
      <c r="D3082" s="215"/>
    </row>
    <row r="3083" spans="4:4" ht="15" customHeight="1" x14ac:dyDescent="0.45">
      <c r="D3083" s="215"/>
    </row>
    <row r="3084" spans="4:4" ht="15" customHeight="1" x14ac:dyDescent="0.45">
      <c r="D3084" s="215"/>
    </row>
    <row r="3085" spans="4:4" ht="15" customHeight="1" x14ac:dyDescent="0.45">
      <c r="D3085" s="215"/>
    </row>
    <row r="3086" spans="4:4" ht="15" customHeight="1" x14ac:dyDescent="0.45">
      <c r="D3086" s="215"/>
    </row>
    <row r="3087" spans="4:4" ht="15" customHeight="1" x14ac:dyDescent="0.45">
      <c r="D3087" s="215"/>
    </row>
    <row r="3088" spans="4:4" ht="15" customHeight="1" x14ac:dyDescent="0.45">
      <c r="D3088" s="215"/>
    </row>
    <row r="3089" spans="4:4" ht="15" customHeight="1" x14ac:dyDescent="0.45">
      <c r="D3089" s="215"/>
    </row>
    <row r="3090" spans="4:4" ht="15" customHeight="1" x14ac:dyDescent="0.45">
      <c r="D3090" s="215"/>
    </row>
    <row r="3091" spans="4:4" ht="15" customHeight="1" x14ac:dyDescent="0.45">
      <c r="D3091" s="215"/>
    </row>
    <row r="3092" spans="4:4" ht="15" customHeight="1" x14ac:dyDescent="0.45">
      <c r="D3092" s="215"/>
    </row>
    <row r="3093" spans="4:4" ht="15" customHeight="1" x14ac:dyDescent="0.45">
      <c r="D3093" s="215"/>
    </row>
    <row r="3094" spans="4:4" ht="15" customHeight="1" x14ac:dyDescent="0.45">
      <c r="D3094" s="215"/>
    </row>
    <row r="3095" spans="4:4" ht="15" customHeight="1" x14ac:dyDescent="0.45">
      <c r="D3095" s="215"/>
    </row>
    <row r="3096" spans="4:4" ht="15" customHeight="1" x14ac:dyDescent="0.45">
      <c r="D3096" s="215"/>
    </row>
    <row r="3097" spans="4:4" ht="15" customHeight="1" x14ac:dyDescent="0.45">
      <c r="D3097" s="215"/>
    </row>
    <row r="3098" spans="4:4" ht="15" customHeight="1" x14ac:dyDescent="0.45">
      <c r="D3098" s="215"/>
    </row>
    <row r="3099" spans="4:4" ht="15" customHeight="1" x14ac:dyDescent="0.45">
      <c r="D3099" s="215"/>
    </row>
    <row r="3100" spans="4:4" ht="15" customHeight="1" x14ac:dyDescent="0.45">
      <c r="D3100" s="215"/>
    </row>
    <row r="3101" spans="4:4" ht="15" customHeight="1" x14ac:dyDescent="0.45">
      <c r="D3101" s="215"/>
    </row>
    <row r="3102" spans="4:4" ht="15" customHeight="1" x14ac:dyDescent="0.45">
      <c r="D3102" s="215"/>
    </row>
    <row r="3103" spans="4:4" ht="15" customHeight="1" x14ac:dyDescent="0.45">
      <c r="D3103" s="215"/>
    </row>
    <row r="3104" spans="4:4" ht="15" customHeight="1" x14ac:dyDescent="0.45">
      <c r="D3104" s="215"/>
    </row>
    <row r="3105" spans="4:4" ht="15" customHeight="1" x14ac:dyDescent="0.45">
      <c r="D3105" s="215"/>
    </row>
    <row r="3106" spans="4:4" ht="15" customHeight="1" x14ac:dyDescent="0.45">
      <c r="D3106" s="215"/>
    </row>
    <row r="3107" spans="4:4" ht="15" customHeight="1" x14ac:dyDescent="0.45">
      <c r="D3107" s="215"/>
    </row>
    <row r="3108" spans="4:4" ht="15" customHeight="1" x14ac:dyDescent="0.45">
      <c r="D3108" s="215"/>
    </row>
    <row r="3109" spans="4:4" ht="15" customHeight="1" x14ac:dyDescent="0.45">
      <c r="D3109" s="215"/>
    </row>
    <row r="3110" spans="4:4" ht="15" customHeight="1" x14ac:dyDescent="0.45">
      <c r="D3110" s="215"/>
    </row>
    <row r="3111" spans="4:4" ht="15" customHeight="1" x14ac:dyDescent="0.45">
      <c r="D3111" s="215"/>
    </row>
    <row r="3112" spans="4:4" ht="15" customHeight="1" x14ac:dyDescent="0.45">
      <c r="D3112" s="215"/>
    </row>
    <row r="3113" spans="4:4" ht="15" customHeight="1" x14ac:dyDescent="0.45">
      <c r="D3113" s="215"/>
    </row>
    <row r="3114" spans="4:4" ht="15" customHeight="1" x14ac:dyDescent="0.45">
      <c r="D3114" s="215"/>
    </row>
    <row r="3115" spans="4:4" ht="15" customHeight="1" x14ac:dyDescent="0.45">
      <c r="D3115" s="215"/>
    </row>
    <row r="3116" spans="4:4" ht="15" customHeight="1" x14ac:dyDescent="0.45">
      <c r="D3116" s="215"/>
    </row>
    <row r="3117" spans="4:4" ht="15" customHeight="1" x14ac:dyDescent="0.45">
      <c r="D3117" s="215"/>
    </row>
    <row r="3118" spans="4:4" ht="15" customHeight="1" x14ac:dyDescent="0.45">
      <c r="D3118" s="215"/>
    </row>
    <row r="3119" spans="4:4" ht="15" customHeight="1" x14ac:dyDescent="0.45">
      <c r="D3119" s="215"/>
    </row>
    <row r="3120" spans="4:4" ht="15" customHeight="1" x14ac:dyDescent="0.45">
      <c r="D3120" s="215"/>
    </row>
    <row r="3121" spans="4:4" ht="15" customHeight="1" x14ac:dyDescent="0.45">
      <c r="D3121" s="215"/>
    </row>
    <row r="3122" spans="4:4" ht="15" customHeight="1" x14ac:dyDescent="0.45">
      <c r="D3122" s="215"/>
    </row>
    <row r="3123" spans="4:4" ht="15" customHeight="1" x14ac:dyDescent="0.45">
      <c r="D3123" s="215"/>
    </row>
    <row r="3124" spans="4:4" ht="15" customHeight="1" x14ac:dyDescent="0.45">
      <c r="D3124" s="215"/>
    </row>
    <row r="3125" spans="4:4" ht="15" customHeight="1" x14ac:dyDescent="0.45">
      <c r="D3125" s="215"/>
    </row>
    <row r="3126" spans="4:4" ht="15" customHeight="1" x14ac:dyDescent="0.45">
      <c r="D3126" s="215"/>
    </row>
    <row r="3127" spans="4:4" ht="15" customHeight="1" x14ac:dyDescent="0.45">
      <c r="D3127" s="215"/>
    </row>
    <row r="3128" spans="4:4" ht="15" customHeight="1" x14ac:dyDescent="0.45">
      <c r="D3128" s="215"/>
    </row>
    <row r="3129" spans="4:4" ht="15" customHeight="1" x14ac:dyDescent="0.45">
      <c r="D3129" s="215"/>
    </row>
    <row r="3130" spans="4:4" ht="15" customHeight="1" x14ac:dyDescent="0.45">
      <c r="D3130" s="215"/>
    </row>
    <row r="3131" spans="4:4" ht="15" customHeight="1" x14ac:dyDescent="0.45">
      <c r="D3131" s="215"/>
    </row>
    <row r="3132" spans="4:4" ht="15" customHeight="1" x14ac:dyDescent="0.45">
      <c r="D3132" s="215"/>
    </row>
    <row r="3133" spans="4:4" ht="15" customHeight="1" x14ac:dyDescent="0.45">
      <c r="D3133" s="215"/>
    </row>
    <row r="3134" spans="4:4" ht="15" customHeight="1" x14ac:dyDescent="0.45">
      <c r="D3134" s="215"/>
    </row>
    <row r="3135" spans="4:4" ht="15" customHeight="1" x14ac:dyDescent="0.45">
      <c r="D3135" s="215"/>
    </row>
    <row r="3136" spans="4:4" ht="15" customHeight="1" x14ac:dyDescent="0.45">
      <c r="D3136" s="215"/>
    </row>
    <row r="3137" spans="4:4" ht="15" customHeight="1" x14ac:dyDescent="0.45">
      <c r="D3137" s="215"/>
    </row>
    <row r="3138" spans="4:4" ht="15" customHeight="1" x14ac:dyDescent="0.45">
      <c r="D3138" s="215"/>
    </row>
    <row r="3139" spans="4:4" ht="15" customHeight="1" x14ac:dyDescent="0.45">
      <c r="D3139" s="215"/>
    </row>
    <row r="3140" spans="4:4" ht="15" customHeight="1" x14ac:dyDescent="0.45">
      <c r="D3140" s="215"/>
    </row>
    <row r="3141" spans="4:4" ht="15" customHeight="1" x14ac:dyDescent="0.45">
      <c r="D3141" s="215"/>
    </row>
    <row r="3142" spans="4:4" ht="15" customHeight="1" x14ac:dyDescent="0.45">
      <c r="D3142" s="215"/>
    </row>
    <row r="3143" spans="4:4" ht="15" customHeight="1" x14ac:dyDescent="0.45">
      <c r="D3143" s="215"/>
    </row>
    <row r="3144" spans="4:4" ht="15" customHeight="1" x14ac:dyDescent="0.45">
      <c r="D3144" s="215"/>
    </row>
    <row r="3145" spans="4:4" ht="15" customHeight="1" x14ac:dyDescent="0.45">
      <c r="D3145" s="215"/>
    </row>
    <row r="3146" spans="4:4" ht="15" customHeight="1" x14ac:dyDescent="0.45">
      <c r="D3146" s="215"/>
    </row>
    <row r="3147" spans="4:4" ht="15" customHeight="1" x14ac:dyDescent="0.45">
      <c r="D3147" s="215"/>
    </row>
    <row r="3148" spans="4:4" ht="15" customHeight="1" x14ac:dyDescent="0.45">
      <c r="D3148" s="215"/>
    </row>
    <row r="3149" spans="4:4" ht="15" customHeight="1" x14ac:dyDescent="0.45">
      <c r="D3149" s="215"/>
    </row>
    <row r="3150" spans="4:4" ht="15" customHeight="1" x14ac:dyDescent="0.45">
      <c r="D3150" s="215"/>
    </row>
    <row r="3151" spans="4:4" ht="15" customHeight="1" x14ac:dyDescent="0.45">
      <c r="D3151" s="215"/>
    </row>
    <row r="3152" spans="4:4" ht="15" customHeight="1" x14ac:dyDescent="0.45">
      <c r="D3152" s="215"/>
    </row>
    <row r="3153" spans="4:4" ht="15" customHeight="1" x14ac:dyDescent="0.45">
      <c r="D3153" s="215"/>
    </row>
    <row r="3154" spans="4:4" ht="15" customHeight="1" x14ac:dyDescent="0.45">
      <c r="D3154" s="215"/>
    </row>
    <row r="3155" spans="4:4" ht="15" customHeight="1" x14ac:dyDescent="0.45">
      <c r="D3155" s="215"/>
    </row>
    <row r="3156" spans="4:4" ht="15" customHeight="1" x14ac:dyDescent="0.45">
      <c r="D3156" s="215"/>
    </row>
    <row r="3157" spans="4:4" ht="15" customHeight="1" x14ac:dyDescent="0.45">
      <c r="D3157" s="215"/>
    </row>
    <row r="3158" spans="4:4" ht="15" customHeight="1" x14ac:dyDescent="0.45">
      <c r="D3158" s="215"/>
    </row>
    <row r="3159" spans="4:4" ht="15" customHeight="1" x14ac:dyDescent="0.45">
      <c r="D3159" s="215"/>
    </row>
    <row r="3160" spans="4:4" ht="15" customHeight="1" x14ac:dyDescent="0.45">
      <c r="D3160" s="215"/>
    </row>
    <row r="3161" spans="4:4" ht="15" customHeight="1" x14ac:dyDescent="0.45">
      <c r="D3161" s="215"/>
    </row>
    <row r="3162" spans="4:4" ht="15" customHeight="1" x14ac:dyDescent="0.45">
      <c r="D3162" s="215"/>
    </row>
    <row r="3163" spans="4:4" ht="15" customHeight="1" x14ac:dyDescent="0.45">
      <c r="D3163" s="215"/>
    </row>
    <row r="3164" spans="4:4" ht="15" customHeight="1" x14ac:dyDescent="0.45">
      <c r="D3164" s="215"/>
    </row>
    <row r="3165" spans="4:4" ht="15" customHeight="1" x14ac:dyDescent="0.45">
      <c r="D3165" s="215"/>
    </row>
    <row r="3166" spans="4:4" ht="15" customHeight="1" x14ac:dyDescent="0.45">
      <c r="D3166" s="215"/>
    </row>
    <row r="3167" spans="4:4" ht="15" customHeight="1" x14ac:dyDescent="0.45">
      <c r="D3167" s="215"/>
    </row>
    <row r="3168" spans="4:4" ht="15" customHeight="1" x14ac:dyDescent="0.45">
      <c r="D3168" s="215"/>
    </row>
    <row r="3169" spans="4:4" ht="15" customHeight="1" x14ac:dyDescent="0.45">
      <c r="D3169" s="215"/>
    </row>
    <row r="3170" spans="4:4" ht="15" customHeight="1" x14ac:dyDescent="0.45">
      <c r="D3170" s="215"/>
    </row>
    <row r="3171" spans="4:4" ht="15" customHeight="1" x14ac:dyDescent="0.45">
      <c r="D3171" s="215"/>
    </row>
    <row r="3172" spans="4:4" ht="15" customHeight="1" x14ac:dyDescent="0.45">
      <c r="D3172" s="215"/>
    </row>
    <row r="3173" spans="4:4" ht="15" customHeight="1" x14ac:dyDescent="0.45">
      <c r="D3173" s="215"/>
    </row>
    <row r="3174" spans="4:4" ht="15" customHeight="1" x14ac:dyDescent="0.45">
      <c r="D3174" s="215"/>
    </row>
    <row r="3175" spans="4:4" ht="15" customHeight="1" x14ac:dyDescent="0.45">
      <c r="D3175" s="215"/>
    </row>
    <row r="3176" spans="4:4" ht="15" customHeight="1" x14ac:dyDescent="0.45">
      <c r="D3176" s="215"/>
    </row>
    <row r="3177" spans="4:4" ht="15" customHeight="1" x14ac:dyDescent="0.45">
      <c r="D3177" s="215"/>
    </row>
    <row r="3178" spans="4:4" ht="15" customHeight="1" x14ac:dyDescent="0.45">
      <c r="D3178" s="215"/>
    </row>
    <row r="3179" spans="4:4" ht="15" customHeight="1" x14ac:dyDescent="0.45">
      <c r="D3179" s="215"/>
    </row>
    <row r="3180" spans="4:4" ht="15" customHeight="1" x14ac:dyDescent="0.45">
      <c r="D3180" s="215"/>
    </row>
    <row r="3181" spans="4:4" ht="15" customHeight="1" x14ac:dyDescent="0.45">
      <c r="D3181" s="215"/>
    </row>
    <row r="3182" spans="4:4" ht="15" customHeight="1" x14ac:dyDescent="0.45">
      <c r="D3182" s="215"/>
    </row>
    <row r="3183" spans="4:4" ht="15" customHeight="1" x14ac:dyDescent="0.45">
      <c r="D3183" s="215"/>
    </row>
    <row r="3184" spans="4:4" ht="15" customHeight="1" x14ac:dyDescent="0.45">
      <c r="D3184" s="215"/>
    </row>
    <row r="3185" spans="4:4" ht="15" customHeight="1" x14ac:dyDescent="0.45">
      <c r="D3185" s="215"/>
    </row>
    <row r="3186" spans="4:4" ht="15" customHeight="1" x14ac:dyDescent="0.45">
      <c r="D3186" s="215"/>
    </row>
    <row r="3187" spans="4:4" ht="15" customHeight="1" x14ac:dyDescent="0.45">
      <c r="D3187" s="215"/>
    </row>
    <row r="3188" spans="4:4" ht="15" customHeight="1" x14ac:dyDescent="0.45">
      <c r="D3188" s="215"/>
    </row>
    <row r="3189" spans="4:4" ht="15" customHeight="1" x14ac:dyDescent="0.45">
      <c r="D3189" s="215"/>
    </row>
    <row r="3190" spans="4:4" ht="15" customHeight="1" x14ac:dyDescent="0.45">
      <c r="D3190" s="215"/>
    </row>
    <row r="3191" spans="4:4" ht="15" customHeight="1" x14ac:dyDescent="0.45">
      <c r="D3191" s="215"/>
    </row>
    <row r="3192" spans="4:4" ht="15" customHeight="1" x14ac:dyDescent="0.45">
      <c r="D3192" s="215"/>
    </row>
    <row r="3193" spans="4:4" ht="15" customHeight="1" x14ac:dyDescent="0.45">
      <c r="D3193" s="215"/>
    </row>
    <row r="3194" spans="4:4" ht="15" customHeight="1" x14ac:dyDescent="0.45">
      <c r="D3194" s="215"/>
    </row>
    <row r="3195" spans="4:4" ht="15" customHeight="1" x14ac:dyDescent="0.45">
      <c r="D3195" s="215"/>
    </row>
    <row r="3196" spans="4:4" ht="15" customHeight="1" x14ac:dyDescent="0.45">
      <c r="D3196" s="215"/>
    </row>
    <row r="3197" spans="4:4" ht="15" customHeight="1" x14ac:dyDescent="0.45">
      <c r="D3197" s="215"/>
    </row>
    <row r="3198" spans="4:4" ht="15" customHeight="1" x14ac:dyDescent="0.45">
      <c r="D3198" s="215"/>
    </row>
    <row r="3199" spans="4:4" ht="15" customHeight="1" x14ac:dyDescent="0.45">
      <c r="D3199" s="215"/>
    </row>
    <row r="3200" spans="4:4" ht="15" customHeight="1" x14ac:dyDescent="0.45">
      <c r="D3200" s="215"/>
    </row>
    <row r="3201" spans="4:4" ht="15" customHeight="1" x14ac:dyDescent="0.45">
      <c r="D3201" s="215"/>
    </row>
    <row r="3202" spans="4:4" ht="15" customHeight="1" x14ac:dyDescent="0.45">
      <c r="D3202" s="215"/>
    </row>
    <row r="3203" spans="4:4" ht="15" customHeight="1" x14ac:dyDescent="0.45">
      <c r="D3203" s="215"/>
    </row>
    <row r="3204" spans="4:4" ht="15" customHeight="1" x14ac:dyDescent="0.45">
      <c r="D3204" s="215"/>
    </row>
    <row r="3205" spans="4:4" ht="15" customHeight="1" x14ac:dyDescent="0.45">
      <c r="D3205" s="215"/>
    </row>
    <row r="3206" spans="4:4" ht="15" customHeight="1" x14ac:dyDescent="0.45">
      <c r="D3206" s="215"/>
    </row>
    <row r="3207" spans="4:4" ht="15" customHeight="1" x14ac:dyDescent="0.45">
      <c r="D3207" s="215"/>
    </row>
    <row r="3208" spans="4:4" ht="15" customHeight="1" x14ac:dyDescent="0.45">
      <c r="D3208" s="215"/>
    </row>
    <row r="3209" spans="4:4" ht="15" customHeight="1" x14ac:dyDescent="0.45">
      <c r="D3209" s="215"/>
    </row>
    <row r="3210" spans="4:4" ht="15" customHeight="1" x14ac:dyDescent="0.45">
      <c r="D3210" s="215"/>
    </row>
    <row r="3211" spans="4:4" ht="15" customHeight="1" x14ac:dyDescent="0.45">
      <c r="D3211" s="215"/>
    </row>
    <row r="3212" spans="4:4" ht="15" customHeight="1" x14ac:dyDescent="0.45">
      <c r="D3212" s="215"/>
    </row>
    <row r="3213" spans="4:4" ht="15" customHeight="1" x14ac:dyDescent="0.45">
      <c r="D3213" s="215"/>
    </row>
    <row r="3214" spans="4:4" ht="15" customHeight="1" x14ac:dyDescent="0.45">
      <c r="D3214" s="215"/>
    </row>
    <row r="3215" spans="4:4" ht="15" customHeight="1" x14ac:dyDescent="0.45">
      <c r="D3215" s="215"/>
    </row>
    <row r="3216" spans="4:4" ht="15" customHeight="1" x14ac:dyDescent="0.45">
      <c r="D3216" s="215"/>
    </row>
    <row r="3217" spans="4:4" ht="15" customHeight="1" x14ac:dyDescent="0.45">
      <c r="D3217" s="215"/>
    </row>
    <row r="3218" spans="4:4" ht="15" customHeight="1" x14ac:dyDescent="0.45">
      <c r="D3218" s="215"/>
    </row>
    <row r="3219" spans="4:4" ht="15" customHeight="1" x14ac:dyDescent="0.45">
      <c r="D3219" s="215"/>
    </row>
    <row r="3220" spans="4:4" ht="15" customHeight="1" x14ac:dyDescent="0.45">
      <c r="D3220" s="215"/>
    </row>
    <row r="3221" spans="4:4" ht="15" customHeight="1" x14ac:dyDescent="0.45">
      <c r="D3221" s="215"/>
    </row>
    <row r="3222" spans="4:4" ht="15" customHeight="1" x14ac:dyDescent="0.45">
      <c r="D3222" s="215"/>
    </row>
    <row r="3223" spans="4:4" ht="15" customHeight="1" x14ac:dyDescent="0.45">
      <c r="D3223" s="215"/>
    </row>
    <row r="3224" spans="4:4" ht="15" customHeight="1" x14ac:dyDescent="0.45">
      <c r="D3224" s="215"/>
    </row>
    <row r="3225" spans="4:4" ht="15" customHeight="1" x14ac:dyDescent="0.45">
      <c r="D3225" s="215"/>
    </row>
    <row r="3226" spans="4:4" ht="15" customHeight="1" x14ac:dyDescent="0.45">
      <c r="D3226" s="215"/>
    </row>
    <row r="3227" spans="4:4" ht="15" customHeight="1" x14ac:dyDescent="0.45">
      <c r="D3227" s="215"/>
    </row>
    <row r="3228" spans="4:4" ht="15" customHeight="1" x14ac:dyDescent="0.45">
      <c r="D3228" s="215"/>
    </row>
    <row r="3229" spans="4:4" ht="15" customHeight="1" x14ac:dyDescent="0.45">
      <c r="D3229" s="215"/>
    </row>
    <row r="3230" spans="4:4" ht="15" customHeight="1" x14ac:dyDescent="0.45">
      <c r="D3230" s="215"/>
    </row>
    <row r="3231" spans="4:4" ht="15" customHeight="1" x14ac:dyDescent="0.45">
      <c r="D3231" s="215"/>
    </row>
    <row r="3232" spans="4:4" ht="15" customHeight="1" x14ac:dyDescent="0.45">
      <c r="D3232" s="215"/>
    </row>
    <row r="3233" spans="4:4" ht="15" customHeight="1" x14ac:dyDescent="0.45">
      <c r="D3233" s="215"/>
    </row>
    <row r="3234" spans="4:4" ht="15" customHeight="1" x14ac:dyDescent="0.45">
      <c r="D3234" s="215"/>
    </row>
    <row r="3235" spans="4:4" ht="15" customHeight="1" x14ac:dyDescent="0.45">
      <c r="D3235" s="215"/>
    </row>
    <row r="3236" spans="4:4" ht="15" customHeight="1" x14ac:dyDescent="0.45">
      <c r="D3236" s="215"/>
    </row>
    <row r="3237" spans="4:4" ht="15" customHeight="1" x14ac:dyDescent="0.45">
      <c r="D3237" s="215"/>
    </row>
    <row r="3238" spans="4:4" ht="15" customHeight="1" x14ac:dyDescent="0.45">
      <c r="D3238" s="215"/>
    </row>
    <row r="3239" spans="4:4" ht="15" customHeight="1" x14ac:dyDescent="0.45">
      <c r="D3239" s="215"/>
    </row>
    <row r="3240" spans="4:4" ht="15" customHeight="1" x14ac:dyDescent="0.45">
      <c r="D3240" s="215"/>
    </row>
    <row r="3241" spans="4:4" ht="15" customHeight="1" x14ac:dyDescent="0.45">
      <c r="D3241" s="215"/>
    </row>
    <row r="3242" spans="4:4" ht="15" customHeight="1" x14ac:dyDescent="0.45">
      <c r="D3242" s="215"/>
    </row>
    <row r="3243" spans="4:4" ht="15" customHeight="1" x14ac:dyDescent="0.45">
      <c r="D3243" s="215"/>
    </row>
    <row r="3244" spans="4:4" ht="15" customHeight="1" x14ac:dyDescent="0.45">
      <c r="D3244" s="215"/>
    </row>
    <row r="3245" spans="4:4" ht="15" customHeight="1" x14ac:dyDescent="0.45">
      <c r="D3245" s="215"/>
    </row>
    <row r="3246" spans="4:4" ht="15" customHeight="1" x14ac:dyDescent="0.45">
      <c r="D3246" s="215"/>
    </row>
    <row r="3247" spans="4:4" ht="15" customHeight="1" x14ac:dyDescent="0.45">
      <c r="D3247" s="215"/>
    </row>
    <row r="3248" spans="4:4" ht="15" customHeight="1" x14ac:dyDescent="0.45">
      <c r="D3248" s="215"/>
    </row>
    <row r="3249" spans="4:4" ht="15" customHeight="1" x14ac:dyDescent="0.45">
      <c r="D3249" s="215"/>
    </row>
    <row r="3250" spans="4:4" ht="15" customHeight="1" x14ac:dyDescent="0.45">
      <c r="D3250" s="215"/>
    </row>
    <row r="3251" spans="4:4" ht="15" customHeight="1" x14ac:dyDescent="0.45">
      <c r="D3251" s="215"/>
    </row>
    <row r="3252" spans="4:4" ht="15" customHeight="1" x14ac:dyDescent="0.45">
      <c r="D3252" s="215"/>
    </row>
    <row r="3253" spans="4:4" ht="15" customHeight="1" x14ac:dyDescent="0.45">
      <c r="D3253" s="215"/>
    </row>
    <row r="3254" spans="4:4" ht="15" customHeight="1" x14ac:dyDescent="0.45">
      <c r="D3254" s="215"/>
    </row>
    <row r="3255" spans="4:4" ht="15" customHeight="1" x14ac:dyDescent="0.45">
      <c r="D3255" s="215"/>
    </row>
    <row r="3256" spans="4:4" ht="15" customHeight="1" x14ac:dyDescent="0.45">
      <c r="D3256" s="215"/>
    </row>
    <row r="3257" spans="4:4" ht="15" customHeight="1" x14ac:dyDescent="0.45">
      <c r="D3257" s="215"/>
    </row>
    <row r="3258" spans="4:4" ht="15" customHeight="1" x14ac:dyDescent="0.45">
      <c r="D3258" s="215"/>
    </row>
    <row r="3259" spans="4:4" ht="15" customHeight="1" x14ac:dyDescent="0.45">
      <c r="D3259" s="215"/>
    </row>
    <row r="3260" spans="4:4" ht="15" customHeight="1" x14ac:dyDescent="0.45">
      <c r="D3260" s="215"/>
    </row>
    <row r="3261" spans="4:4" ht="15" customHeight="1" x14ac:dyDescent="0.45">
      <c r="D3261" s="215"/>
    </row>
    <row r="3262" spans="4:4" ht="15" customHeight="1" x14ac:dyDescent="0.45">
      <c r="D3262" s="215"/>
    </row>
    <row r="3263" spans="4:4" ht="15" customHeight="1" x14ac:dyDescent="0.45">
      <c r="D3263" s="215"/>
    </row>
    <row r="3264" spans="4:4" ht="15" customHeight="1" x14ac:dyDescent="0.45">
      <c r="D3264" s="215"/>
    </row>
    <row r="3265" spans="4:4" ht="15" customHeight="1" x14ac:dyDescent="0.45">
      <c r="D3265" s="215"/>
    </row>
    <row r="3266" spans="4:4" ht="15" customHeight="1" x14ac:dyDescent="0.45">
      <c r="D3266" s="215"/>
    </row>
    <row r="3267" spans="4:4" ht="15" customHeight="1" x14ac:dyDescent="0.45">
      <c r="D3267" s="215"/>
    </row>
    <row r="3268" spans="4:4" ht="15" customHeight="1" x14ac:dyDescent="0.45">
      <c r="D3268" s="215"/>
    </row>
    <row r="3269" spans="4:4" ht="15" customHeight="1" x14ac:dyDescent="0.45">
      <c r="D3269" s="215"/>
    </row>
    <row r="3270" spans="4:4" ht="15" customHeight="1" x14ac:dyDescent="0.45">
      <c r="D3270" s="215"/>
    </row>
    <row r="3271" spans="4:4" ht="15" customHeight="1" x14ac:dyDescent="0.45">
      <c r="D3271" s="215"/>
    </row>
    <row r="3272" spans="4:4" ht="15" customHeight="1" x14ac:dyDescent="0.45">
      <c r="D3272" s="215"/>
    </row>
    <row r="3273" spans="4:4" ht="15" customHeight="1" x14ac:dyDescent="0.45">
      <c r="D3273" s="215"/>
    </row>
    <row r="3274" spans="4:4" ht="15" customHeight="1" x14ac:dyDescent="0.45">
      <c r="D3274" s="215"/>
    </row>
    <row r="3275" spans="4:4" ht="15" customHeight="1" x14ac:dyDescent="0.45">
      <c r="D3275" s="215"/>
    </row>
    <row r="3276" spans="4:4" ht="15" customHeight="1" x14ac:dyDescent="0.45">
      <c r="D3276" s="215"/>
    </row>
    <row r="3277" spans="4:4" ht="15" customHeight="1" x14ac:dyDescent="0.45">
      <c r="D3277" s="215"/>
    </row>
    <row r="3278" spans="4:4" ht="15" customHeight="1" x14ac:dyDescent="0.45">
      <c r="D3278" s="215"/>
    </row>
    <row r="3279" spans="4:4" ht="15" customHeight="1" x14ac:dyDescent="0.45">
      <c r="D3279" s="215"/>
    </row>
    <row r="3280" spans="4:4" ht="15" customHeight="1" x14ac:dyDescent="0.45">
      <c r="D3280" s="215"/>
    </row>
    <row r="3281" spans="4:4" ht="15" customHeight="1" x14ac:dyDescent="0.45">
      <c r="D3281" s="215"/>
    </row>
    <row r="3282" spans="4:4" ht="15" customHeight="1" x14ac:dyDescent="0.45">
      <c r="D3282" s="215"/>
    </row>
    <row r="3283" spans="4:4" ht="15" customHeight="1" x14ac:dyDescent="0.45">
      <c r="D3283" s="215"/>
    </row>
    <row r="3284" spans="4:4" ht="15" customHeight="1" x14ac:dyDescent="0.45">
      <c r="D3284" s="215"/>
    </row>
    <row r="3285" spans="4:4" ht="15" customHeight="1" x14ac:dyDescent="0.45">
      <c r="D3285" s="215"/>
    </row>
    <row r="3286" spans="4:4" ht="15" customHeight="1" x14ac:dyDescent="0.45">
      <c r="D3286" s="215"/>
    </row>
    <row r="3287" spans="4:4" ht="15" customHeight="1" x14ac:dyDescent="0.45">
      <c r="D3287" s="215"/>
    </row>
    <row r="3288" spans="4:4" ht="15" customHeight="1" x14ac:dyDescent="0.45">
      <c r="D3288" s="215"/>
    </row>
    <row r="3289" spans="4:4" ht="15" customHeight="1" x14ac:dyDescent="0.45">
      <c r="D3289" s="215"/>
    </row>
    <row r="3290" spans="4:4" ht="15" customHeight="1" x14ac:dyDescent="0.45">
      <c r="D3290" s="215"/>
    </row>
    <row r="3291" spans="4:4" ht="15" customHeight="1" x14ac:dyDescent="0.45">
      <c r="D3291" s="215"/>
    </row>
    <row r="3292" spans="4:4" ht="15" customHeight="1" x14ac:dyDescent="0.45">
      <c r="D3292" s="215"/>
    </row>
    <row r="3293" spans="4:4" ht="15" customHeight="1" x14ac:dyDescent="0.45">
      <c r="D3293" s="215"/>
    </row>
    <row r="3294" spans="4:4" ht="15" customHeight="1" x14ac:dyDescent="0.45">
      <c r="D3294" s="215"/>
    </row>
    <row r="3295" spans="4:4" ht="15" customHeight="1" x14ac:dyDescent="0.45">
      <c r="D3295" s="215"/>
    </row>
    <row r="3296" spans="4:4" ht="15" customHeight="1" x14ac:dyDescent="0.45">
      <c r="D3296" s="215"/>
    </row>
    <row r="3297" spans="4:4" ht="15" customHeight="1" x14ac:dyDescent="0.45">
      <c r="D3297" s="215"/>
    </row>
    <row r="3298" spans="4:4" ht="15" customHeight="1" x14ac:dyDescent="0.45">
      <c r="D3298" s="215"/>
    </row>
    <row r="3299" spans="4:4" ht="15" customHeight="1" x14ac:dyDescent="0.45">
      <c r="D3299" s="215"/>
    </row>
    <row r="3300" spans="4:4" ht="15" customHeight="1" x14ac:dyDescent="0.45">
      <c r="D3300" s="215"/>
    </row>
    <row r="3301" spans="4:4" ht="15" customHeight="1" x14ac:dyDescent="0.45">
      <c r="D3301" s="215"/>
    </row>
    <row r="3302" spans="4:4" ht="15" customHeight="1" x14ac:dyDescent="0.45">
      <c r="D3302" s="215"/>
    </row>
    <row r="3303" spans="4:4" ht="15" customHeight="1" x14ac:dyDescent="0.45">
      <c r="D3303" s="215"/>
    </row>
    <row r="3304" spans="4:4" ht="15" customHeight="1" x14ac:dyDescent="0.45">
      <c r="D3304" s="215"/>
    </row>
    <row r="3305" spans="4:4" ht="15" customHeight="1" x14ac:dyDescent="0.45">
      <c r="D3305" s="215"/>
    </row>
    <row r="3306" spans="4:4" ht="15" customHeight="1" x14ac:dyDescent="0.45">
      <c r="D3306" s="215"/>
    </row>
    <row r="3307" spans="4:4" ht="15" customHeight="1" x14ac:dyDescent="0.45">
      <c r="D3307" s="215"/>
    </row>
    <row r="3308" spans="4:4" ht="15" customHeight="1" x14ac:dyDescent="0.45">
      <c r="D3308" s="215"/>
    </row>
    <row r="3309" spans="4:4" ht="15" customHeight="1" x14ac:dyDescent="0.45">
      <c r="D3309" s="215"/>
    </row>
    <row r="3310" spans="4:4" ht="15" customHeight="1" x14ac:dyDescent="0.45">
      <c r="D3310" s="215"/>
    </row>
    <row r="3311" spans="4:4" ht="15" customHeight="1" x14ac:dyDescent="0.45">
      <c r="D3311" s="215"/>
    </row>
    <row r="3312" spans="4:4" ht="15" customHeight="1" x14ac:dyDescent="0.45">
      <c r="D3312" s="215"/>
    </row>
    <row r="3313" spans="4:4" ht="15" customHeight="1" x14ac:dyDescent="0.45">
      <c r="D3313" s="215"/>
    </row>
    <row r="3314" spans="4:4" ht="15" customHeight="1" x14ac:dyDescent="0.45">
      <c r="D3314" s="215"/>
    </row>
    <row r="3315" spans="4:4" ht="15" customHeight="1" x14ac:dyDescent="0.45">
      <c r="D3315" s="215"/>
    </row>
    <row r="3316" spans="4:4" ht="15" customHeight="1" x14ac:dyDescent="0.45">
      <c r="D3316" s="215"/>
    </row>
    <row r="3317" spans="4:4" ht="15" customHeight="1" x14ac:dyDescent="0.45">
      <c r="D3317" s="215"/>
    </row>
    <row r="3318" spans="4:4" ht="15" customHeight="1" x14ac:dyDescent="0.45">
      <c r="D3318" s="215"/>
    </row>
    <row r="3319" spans="4:4" ht="15" customHeight="1" x14ac:dyDescent="0.45">
      <c r="D3319" s="215"/>
    </row>
    <row r="3320" spans="4:4" ht="15" customHeight="1" x14ac:dyDescent="0.45">
      <c r="D3320" s="215"/>
    </row>
    <row r="3321" spans="4:4" ht="15" customHeight="1" x14ac:dyDescent="0.45">
      <c r="D3321" s="215"/>
    </row>
    <row r="3322" spans="4:4" ht="15" customHeight="1" x14ac:dyDescent="0.45">
      <c r="D3322" s="215"/>
    </row>
    <row r="3323" spans="4:4" ht="15" customHeight="1" x14ac:dyDescent="0.45">
      <c r="D3323" s="215"/>
    </row>
    <row r="3324" spans="4:4" ht="15" customHeight="1" x14ac:dyDescent="0.45">
      <c r="D3324" s="215"/>
    </row>
    <row r="3325" spans="4:4" ht="15" customHeight="1" x14ac:dyDescent="0.45">
      <c r="D3325" s="215"/>
    </row>
    <row r="3326" spans="4:4" ht="15" customHeight="1" x14ac:dyDescent="0.45">
      <c r="D3326" s="215"/>
    </row>
    <row r="3327" spans="4:4" ht="15" customHeight="1" x14ac:dyDescent="0.45">
      <c r="D3327" s="215"/>
    </row>
    <row r="3328" spans="4:4" ht="15" customHeight="1" x14ac:dyDescent="0.45">
      <c r="D3328" s="215"/>
    </row>
    <row r="3329" spans="4:4" ht="15" customHeight="1" x14ac:dyDescent="0.45">
      <c r="D3329" s="215"/>
    </row>
    <row r="3330" spans="4:4" ht="15" customHeight="1" x14ac:dyDescent="0.45">
      <c r="D3330" s="215"/>
    </row>
    <row r="3331" spans="4:4" ht="15" customHeight="1" x14ac:dyDescent="0.45">
      <c r="D3331" s="215"/>
    </row>
    <row r="3332" spans="4:4" ht="15" customHeight="1" x14ac:dyDescent="0.45">
      <c r="D3332" s="215"/>
    </row>
    <row r="3333" spans="4:4" ht="15" customHeight="1" x14ac:dyDescent="0.45">
      <c r="D3333" s="215"/>
    </row>
    <row r="3334" spans="4:4" ht="15" customHeight="1" x14ac:dyDescent="0.45">
      <c r="D3334" s="215"/>
    </row>
    <row r="3335" spans="4:4" ht="15" customHeight="1" x14ac:dyDescent="0.45">
      <c r="D3335" s="215"/>
    </row>
    <row r="3336" spans="4:4" ht="15" customHeight="1" x14ac:dyDescent="0.45">
      <c r="D3336" s="215"/>
    </row>
    <row r="3337" spans="4:4" ht="15" customHeight="1" x14ac:dyDescent="0.45">
      <c r="D3337" s="215"/>
    </row>
    <row r="3338" spans="4:4" ht="15" customHeight="1" x14ac:dyDescent="0.45">
      <c r="D3338" s="215"/>
    </row>
    <row r="3339" spans="4:4" ht="15" customHeight="1" x14ac:dyDescent="0.45">
      <c r="D3339" s="215"/>
    </row>
    <row r="3340" spans="4:4" ht="15" customHeight="1" x14ac:dyDescent="0.45">
      <c r="D3340" s="215"/>
    </row>
    <row r="3341" spans="4:4" ht="15" customHeight="1" x14ac:dyDescent="0.45">
      <c r="D3341" s="215"/>
    </row>
    <row r="3342" spans="4:4" ht="15" customHeight="1" x14ac:dyDescent="0.45">
      <c r="D3342" s="215"/>
    </row>
    <row r="3343" spans="4:4" ht="15" customHeight="1" x14ac:dyDescent="0.45">
      <c r="D3343" s="215"/>
    </row>
    <row r="3344" spans="4:4" ht="15" customHeight="1" x14ac:dyDescent="0.45">
      <c r="D3344" s="215"/>
    </row>
    <row r="3345" spans="4:4" ht="15" customHeight="1" x14ac:dyDescent="0.45">
      <c r="D3345" s="215"/>
    </row>
    <row r="3346" spans="4:4" ht="15" customHeight="1" x14ac:dyDescent="0.45">
      <c r="D3346" s="215"/>
    </row>
    <row r="3347" spans="4:4" ht="15" customHeight="1" x14ac:dyDescent="0.45">
      <c r="D3347" s="215"/>
    </row>
    <row r="3348" spans="4:4" ht="15" customHeight="1" x14ac:dyDescent="0.45">
      <c r="D3348" s="215"/>
    </row>
    <row r="3349" spans="4:4" ht="15" customHeight="1" x14ac:dyDescent="0.45">
      <c r="D3349" s="215"/>
    </row>
    <row r="3350" spans="4:4" ht="15" customHeight="1" x14ac:dyDescent="0.45">
      <c r="D3350" s="215"/>
    </row>
    <row r="3351" spans="4:4" ht="15" customHeight="1" x14ac:dyDescent="0.45">
      <c r="D3351" s="215"/>
    </row>
    <row r="3352" spans="4:4" ht="15" customHeight="1" x14ac:dyDescent="0.45">
      <c r="D3352" s="215"/>
    </row>
    <row r="3353" spans="4:4" ht="15" customHeight="1" x14ac:dyDescent="0.45">
      <c r="D3353" s="215"/>
    </row>
    <row r="3354" spans="4:4" ht="15" customHeight="1" x14ac:dyDescent="0.45">
      <c r="D3354" s="215"/>
    </row>
    <row r="3355" spans="4:4" ht="15" customHeight="1" x14ac:dyDescent="0.45">
      <c r="D3355" s="215"/>
    </row>
    <row r="3356" spans="4:4" ht="15" customHeight="1" x14ac:dyDescent="0.45">
      <c r="D3356" s="215"/>
    </row>
    <row r="3357" spans="4:4" ht="15" customHeight="1" x14ac:dyDescent="0.45">
      <c r="D3357" s="215"/>
    </row>
    <row r="3358" spans="4:4" ht="15" customHeight="1" x14ac:dyDescent="0.45">
      <c r="D3358" s="215"/>
    </row>
    <row r="3359" spans="4:4" ht="15" customHeight="1" x14ac:dyDescent="0.45">
      <c r="D3359" s="215"/>
    </row>
    <row r="3360" spans="4:4" ht="15" customHeight="1" x14ac:dyDescent="0.45">
      <c r="D3360" s="215"/>
    </row>
    <row r="3361" spans="4:4" ht="15" customHeight="1" x14ac:dyDescent="0.45">
      <c r="D3361" s="215"/>
    </row>
    <row r="3362" spans="4:4" ht="15" customHeight="1" x14ac:dyDescent="0.45">
      <c r="D3362" s="215"/>
    </row>
    <row r="3363" spans="4:4" ht="15" customHeight="1" x14ac:dyDescent="0.45">
      <c r="D3363" s="215"/>
    </row>
    <row r="3364" spans="4:4" ht="15" customHeight="1" x14ac:dyDescent="0.45">
      <c r="D3364" s="215"/>
    </row>
    <row r="3365" spans="4:4" ht="15" customHeight="1" x14ac:dyDescent="0.45">
      <c r="D3365" s="215"/>
    </row>
    <row r="3366" spans="4:4" ht="15" customHeight="1" x14ac:dyDescent="0.45">
      <c r="D3366" s="215"/>
    </row>
    <row r="3367" spans="4:4" ht="15" customHeight="1" x14ac:dyDescent="0.45">
      <c r="D3367" s="215"/>
    </row>
    <row r="3368" spans="4:4" ht="15" customHeight="1" x14ac:dyDescent="0.45">
      <c r="D3368" s="215"/>
    </row>
    <row r="3369" spans="4:4" ht="15" customHeight="1" x14ac:dyDescent="0.45">
      <c r="D3369" s="215"/>
    </row>
    <row r="3370" spans="4:4" ht="15" customHeight="1" x14ac:dyDescent="0.45">
      <c r="D3370" s="215"/>
    </row>
    <row r="3371" spans="4:4" ht="15" customHeight="1" x14ac:dyDescent="0.45">
      <c r="D3371" s="215"/>
    </row>
    <row r="3372" spans="4:4" ht="15" customHeight="1" x14ac:dyDescent="0.45">
      <c r="D3372" s="215"/>
    </row>
    <row r="3373" spans="4:4" ht="15" customHeight="1" x14ac:dyDescent="0.45">
      <c r="D3373" s="215"/>
    </row>
    <row r="3374" spans="4:4" ht="15" customHeight="1" x14ac:dyDescent="0.45">
      <c r="D3374" s="215"/>
    </row>
    <row r="3375" spans="4:4" ht="15" customHeight="1" x14ac:dyDescent="0.45">
      <c r="D3375" s="215"/>
    </row>
    <row r="3376" spans="4:4" ht="15" customHeight="1" x14ac:dyDescent="0.45">
      <c r="D3376" s="215"/>
    </row>
    <row r="3377" spans="4:4" ht="15" customHeight="1" x14ac:dyDescent="0.45">
      <c r="D3377" s="215"/>
    </row>
    <row r="3378" spans="4:4" ht="15" customHeight="1" x14ac:dyDescent="0.45">
      <c r="D3378" s="215"/>
    </row>
    <row r="3379" spans="4:4" ht="15" customHeight="1" x14ac:dyDescent="0.45">
      <c r="D3379" s="215"/>
    </row>
    <row r="3380" spans="4:4" ht="15" customHeight="1" x14ac:dyDescent="0.45">
      <c r="D3380" s="215"/>
    </row>
    <row r="3381" spans="4:4" ht="15" customHeight="1" x14ac:dyDescent="0.45">
      <c r="D3381" s="215"/>
    </row>
    <row r="3382" spans="4:4" ht="15" customHeight="1" x14ac:dyDescent="0.45">
      <c r="D3382" s="215"/>
    </row>
    <row r="3383" spans="4:4" ht="15" customHeight="1" x14ac:dyDescent="0.45">
      <c r="D3383" s="215"/>
    </row>
    <row r="3384" spans="4:4" ht="15" customHeight="1" x14ac:dyDescent="0.45">
      <c r="D3384" s="215"/>
    </row>
    <row r="3385" spans="4:4" ht="15" customHeight="1" x14ac:dyDescent="0.45">
      <c r="D3385" s="215"/>
    </row>
    <row r="3386" spans="4:4" ht="15" customHeight="1" x14ac:dyDescent="0.45">
      <c r="D3386" s="215"/>
    </row>
    <row r="3387" spans="4:4" ht="15" customHeight="1" x14ac:dyDescent="0.45">
      <c r="D3387" s="215"/>
    </row>
    <row r="3388" spans="4:4" ht="15" customHeight="1" x14ac:dyDescent="0.45">
      <c r="D3388" s="215"/>
    </row>
    <row r="3389" spans="4:4" ht="15" customHeight="1" x14ac:dyDescent="0.45">
      <c r="D3389" s="215"/>
    </row>
    <row r="3390" spans="4:4" ht="15" customHeight="1" x14ac:dyDescent="0.45">
      <c r="D3390" s="215"/>
    </row>
    <row r="3391" spans="4:4" ht="15" customHeight="1" x14ac:dyDescent="0.45">
      <c r="D3391" s="215"/>
    </row>
    <row r="3392" spans="4:4" ht="15" customHeight="1" x14ac:dyDescent="0.45">
      <c r="D3392" s="215"/>
    </row>
    <row r="3393" spans="4:4" ht="15" customHeight="1" x14ac:dyDescent="0.45">
      <c r="D3393" s="215"/>
    </row>
    <row r="3394" spans="4:4" ht="15" customHeight="1" x14ac:dyDescent="0.45">
      <c r="D3394" s="215"/>
    </row>
    <row r="3395" spans="4:4" ht="15" customHeight="1" x14ac:dyDescent="0.45">
      <c r="D3395" s="215"/>
    </row>
    <row r="3396" spans="4:4" ht="15" customHeight="1" x14ac:dyDescent="0.45">
      <c r="D3396" s="215"/>
    </row>
    <row r="3397" spans="4:4" ht="15" customHeight="1" x14ac:dyDescent="0.45">
      <c r="D3397" s="215"/>
    </row>
    <row r="3398" spans="4:4" ht="15" customHeight="1" x14ac:dyDescent="0.45">
      <c r="D3398" s="215"/>
    </row>
    <row r="3399" spans="4:4" ht="15" customHeight="1" x14ac:dyDescent="0.45">
      <c r="D3399" s="215"/>
    </row>
    <row r="3400" spans="4:4" ht="15" customHeight="1" x14ac:dyDescent="0.45">
      <c r="D3400" s="215"/>
    </row>
    <row r="3401" spans="4:4" ht="15" customHeight="1" x14ac:dyDescent="0.45">
      <c r="D3401" s="215"/>
    </row>
    <row r="3402" spans="4:4" ht="15" customHeight="1" x14ac:dyDescent="0.45">
      <c r="D3402" s="215"/>
    </row>
    <row r="3403" spans="4:4" ht="15" customHeight="1" x14ac:dyDescent="0.45">
      <c r="D3403" s="215"/>
    </row>
    <row r="3404" spans="4:4" ht="15" customHeight="1" x14ac:dyDescent="0.45">
      <c r="D3404" s="215"/>
    </row>
    <row r="3405" spans="4:4" ht="15" customHeight="1" x14ac:dyDescent="0.45">
      <c r="D3405" s="215"/>
    </row>
    <row r="3406" spans="4:4" ht="15" customHeight="1" x14ac:dyDescent="0.45">
      <c r="D3406" s="215"/>
    </row>
    <row r="3407" spans="4:4" ht="15" customHeight="1" x14ac:dyDescent="0.45">
      <c r="D3407" s="215"/>
    </row>
    <row r="3408" spans="4:4" ht="15" customHeight="1" x14ac:dyDescent="0.45">
      <c r="D3408" s="215"/>
    </row>
    <row r="3409" spans="4:4" ht="15" customHeight="1" x14ac:dyDescent="0.45">
      <c r="D3409" s="215"/>
    </row>
    <row r="3410" spans="4:4" ht="15" customHeight="1" x14ac:dyDescent="0.45">
      <c r="D3410" s="215"/>
    </row>
    <row r="3411" spans="4:4" ht="15" customHeight="1" x14ac:dyDescent="0.45">
      <c r="D3411" s="215"/>
    </row>
    <row r="3412" spans="4:4" ht="15" customHeight="1" x14ac:dyDescent="0.45">
      <c r="D3412" s="215"/>
    </row>
    <row r="3413" spans="4:4" ht="15" customHeight="1" x14ac:dyDescent="0.45">
      <c r="D3413" s="215"/>
    </row>
    <row r="3414" spans="4:4" ht="15" customHeight="1" x14ac:dyDescent="0.45">
      <c r="D3414" s="215"/>
    </row>
    <row r="3415" spans="4:4" ht="15" customHeight="1" x14ac:dyDescent="0.45">
      <c r="D3415" s="215"/>
    </row>
    <row r="3416" spans="4:4" ht="15" customHeight="1" x14ac:dyDescent="0.45">
      <c r="D3416" s="215"/>
    </row>
    <row r="3417" spans="4:4" ht="15" customHeight="1" x14ac:dyDescent="0.45">
      <c r="D3417" s="215"/>
    </row>
    <row r="3418" spans="4:4" ht="15" customHeight="1" x14ac:dyDescent="0.45">
      <c r="D3418" s="215"/>
    </row>
    <row r="3419" spans="4:4" ht="15" customHeight="1" x14ac:dyDescent="0.45">
      <c r="D3419" s="215"/>
    </row>
    <row r="3420" spans="4:4" ht="15" customHeight="1" x14ac:dyDescent="0.45">
      <c r="D3420" s="215"/>
    </row>
    <row r="3421" spans="4:4" ht="15" customHeight="1" x14ac:dyDescent="0.45">
      <c r="D3421" s="215"/>
    </row>
    <row r="3422" spans="4:4" ht="15" customHeight="1" x14ac:dyDescent="0.45">
      <c r="D3422" s="215"/>
    </row>
    <row r="3423" spans="4:4" ht="15" customHeight="1" x14ac:dyDescent="0.45">
      <c r="D3423" s="215"/>
    </row>
    <row r="3424" spans="4:4" ht="15" customHeight="1" x14ac:dyDescent="0.45">
      <c r="D3424" s="215"/>
    </row>
    <row r="3425" spans="4:4" ht="15" customHeight="1" x14ac:dyDescent="0.45">
      <c r="D3425" s="215"/>
    </row>
    <row r="3426" spans="4:4" ht="15" customHeight="1" x14ac:dyDescent="0.45">
      <c r="D3426" s="215"/>
    </row>
    <row r="3427" spans="4:4" ht="15" customHeight="1" x14ac:dyDescent="0.45">
      <c r="D3427" s="215"/>
    </row>
    <row r="3428" spans="4:4" ht="15" customHeight="1" x14ac:dyDescent="0.45">
      <c r="D3428" s="215"/>
    </row>
    <row r="3429" spans="4:4" ht="15" customHeight="1" x14ac:dyDescent="0.45">
      <c r="D3429" s="215"/>
    </row>
    <row r="3430" spans="4:4" ht="15" customHeight="1" x14ac:dyDescent="0.45">
      <c r="D3430" s="215"/>
    </row>
    <row r="3431" spans="4:4" ht="15" customHeight="1" x14ac:dyDescent="0.45">
      <c r="D3431" s="215"/>
    </row>
    <row r="3432" spans="4:4" ht="15" customHeight="1" x14ac:dyDescent="0.45">
      <c r="D3432" s="215"/>
    </row>
    <row r="3433" spans="4:4" ht="15" customHeight="1" x14ac:dyDescent="0.45">
      <c r="D3433" s="215"/>
    </row>
    <row r="3434" spans="4:4" ht="15" customHeight="1" x14ac:dyDescent="0.45">
      <c r="D3434" s="215"/>
    </row>
    <row r="3435" spans="4:4" ht="15" customHeight="1" x14ac:dyDescent="0.45">
      <c r="D3435" s="215"/>
    </row>
    <row r="3436" spans="4:4" ht="15" customHeight="1" x14ac:dyDescent="0.45">
      <c r="D3436" s="215"/>
    </row>
    <row r="3437" spans="4:4" ht="15" customHeight="1" x14ac:dyDescent="0.45">
      <c r="D3437" s="215"/>
    </row>
    <row r="3438" spans="4:4" ht="15" customHeight="1" x14ac:dyDescent="0.45">
      <c r="D3438" s="215"/>
    </row>
    <row r="3439" spans="4:4" ht="15" customHeight="1" x14ac:dyDescent="0.45">
      <c r="D3439" s="215"/>
    </row>
    <row r="3440" spans="4:4" ht="15" customHeight="1" x14ac:dyDescent="0.45">
      <c r="D3440" s="215"/>
    </row>
    <row r="3441" spans="4:4" ht="15" customHeight="1" x14ac:dyDescent="0.45">
      <c r="D3441" s="215"/>
    </row>
    <row r="3442" spans="4:4" ht="15" customHeight="1" x14ac:dyDescent="0.45">
      <c r="D3442" s="215"/>
    </row>
    <row r="3443" spans="4:4" ht="15" customHeight="1" x14ac:dyDescent="0.45">
      <c r="D3443" s="215"/>
    </row>
    <row r="3444" spans="4:4" ht="15" customHeight="1" x14ac:dyDescent="0.45">
      <c r="D3444" s="215"/>
    </row>
    <row r="3445" spans="4:4" ht="15" customHeight="1" x14ac:dyDescent="0.45">
      <c r="D3445" s="215"/>
    </row>
    <row r="3446" spans="4:4" ht="15" customHeight="1" x14ac:dyDescent="0.45">
      <c r="D3446" s="215"/>
    </row>
    <row r="3447" spans="4:4" ht="15" customHeight="1" x14ac:dyDescent="0.45">
      <c r="D3447" s="215"/>
    </row>
    <row r="3448" spans="4:4" ht="15" customHeight="1" x14ac:dyDescent="0.45">
      <c r="D3448" s="215"/>
    </row>
    <row r="3449" spans="4:4" ht="15" customHeight="1" x14ac:dyDescent="0.45">
      <c r="D3449" s="215"/>
    </row>
    <row r="3450" spans="4:4" ht="15" customHeight="1" x14ac:dyDescent="0.45">
      <c r="D3450" s="215"/>
    </row>
    <row r="3451" spans="4:4" ht="15" customHeight="1" x14ac:dyDescent="0.45">
      <c r="D3451" s="215"/>
    </row>
    <row r="3452" spans="4:4" ht="15" customHeight="1" x14ac:dyDescent="0.45">
      <c r="D3452" s="215"/>
    </row>
    <row r="3453" spans="4:4" ht="15" customHeight="1" x14ac:dyDescent="0.45">
      <c r="D3453" s="215"/>
    </row>
    <row r="3454" spans="4:4" ht="15" customHeight="1" x14ac:dyDescent="0.45">
      <c r="D3454" s="215"/>
    </row>
    <row r="3455" spans="4:4" ht="15" customHeight="1" x14ac:dyDescent="0.45">
      <c r="D3455" s="215"/>
    </row>
    <row r="3456" spans="4:4" ht="15" customHeight="1" x14ac:dyDescent="0.45">
      <c r="D3456" s="215"/>
    </row>
    <row r="3457" spans="4:4" ht="15" customHeight="1" x14ac:dyDescent="0.45">
      <c r="D3457" s="215"/>
    </row>
    <row r="3458" spans="4:4" ht="15" customHeight="1" x14ac:dyDescent="0.45">
      <c r="D3458" s="215"/>
    </row>
    <row r="3459" spans="4:4" ht="15" customHeight="1" x14ac:dyDescent="0.45">
      <c r="D3459" s="215"/>
    </row>
    <row r="3460" spans="4:4" ht="15" customHeight="1" x14ac:dyDescent="0.45">
      <c r="D3460" s="215"/>
    </row>
    <row r="3461" spans="4:4" ht="15" customHeight="1" x14ac:dyDescent="0.45">
      <c r="D3461" s="215"/>
    </row>
    <row r="3462" spans="4:4" ht="15" customHeight="1" x14ac:dyDescent="0.45">
      <c r="D3462" s="215"/>
    </row>
    <row r="3463" spans="4:4" ht="15" customHeight="1" x14ac:dyDescent="0.45">
      <c r="D3463" s="215"/>
    </row>
    <row r="3464" spans="4:4" ht="15" customHeight="1" x14ac:dyDescent="0.45">
      <c r="D3464" s="215"/>
    </row>
    <row r="3465" spans="4:4" ht="15" customHeight="1" x14ac:dyDescent="0.45">
      <c r="D3465" s="215"/>
    </row>
    <row r="3466" spans="4:4" ht="15" customHeight="1" x14ac:dyDescent="0.45">
      <c r="D3466" s="215"/>
    </row>
    <row r="3467" spans="4:4" ht="15" customHeight="1" x14ac:dyDescent="0.45">
      <c r="D3467" s="215"/>
    </row>
    <row r="3468" spans="4:4" ht="15" customHeight="1" x14ac:dyDescent="0.45">
      <c r="D3468" s="215"/>
    </row>
    <row r="3469" spans="4:4" ht="15" customHeight="1" x14ac:dyDescent="0.45">
      <c r="D3469" s="215"/>
    </row>
    <row r="3470" spans="4:4" ht="15" customHeight="1" x14ac:dyDescent="0.45">
      <c r="D3470" s="215"/>
    </row>
    <row r="3471" spans="4:4" ht="15" customHeight="1" x14ac:dyDescent="0.45">
      <c r="D3471" s="215"/>
    </row>
    <row r="3472" spans="4:4" ht="15" customHeight="1" x14ac:dyDescent="0.45">
      <c r="D3472" s="215"/>
    </row>
    <row r="3473" spans="4:4" ht="15" customHeight="1" x14ac:dyDescent="0.45">
      <c r="D3473" s="215"/>
    </row>
    <row r="3474" spans="4:4" ht="15" customHeight="1" x14ac:dyDescent="0.45">
      <c r="D3474" s="215"/>
    </row>
    <row r="3475" spans="4:4" ht="15" customHeight="1" x14ac:dyDescent="0.45">
      <c r="D3475" s="215"/>
    </row>
    <row r="3476" spans="4:4" ht="15" customHeight="1" x14ac:dyDescent="0.45">
      <c r="D3476" s="215"/>
    </row>
    <row r="3477" spans="4:4" ht="15" customHeight="1" x14ac:dyDescent="0.45">
      <c r="D3477" s="215"/>
    </row>
    <row r="3478" spans="4:4" ht="15" customHeight="1" x14ac:dyDescent="0.45">
      <c r="D3478" s="215"/>
    </row>
    <row r="3479" spans="4:4" ht="15" customHeight="1" x14ac:dyDescent="0.45">
      <c r="D3479" s="215"/>
    </row>
    <row r="3480" spans="4:4" ht="15" customHeight="1" x14ac:dyDescent="0.45">
      <c r="D3480" s="215"/>
    </row>
    <row r="3481" spans="4:4" ht="15" customHeight="1" x14ac:dyDescent="0.45">
      <c r="D3481" s="215"/>
    </row>
    <row r="3482" spans="4:4" ht="15" customHeight="1" x14ac:dyDescent="0.45">
      <c r="D3482" s="215"/>
    </row>
    <row r="3483" spans="4:4" ht="15" customHeight="1" x14ac:dyDescent="0.45">
      <c r="D3483" s="215"/>
    </row>
    <row r="3484" spans="4:4" ht="15" customHeight="1" x14ac:dyDescent="0.45">
      <c r="D3484" s="215"/>
    </row>
    <row r="3485" spans="4:4" ht="15" customHeight="1" x14ac:dyDescent="0.45">
      <c r="D3485" s="215"/>
    </row>
    <row r="3486" spans="4:4" ht="15" customHeight="1" x14ac:dyDescent="0.45">
      <c r="D3486" s="215"/>
    </row>
    <row r="3487" spans="4:4" ht="15" customHeight="1" x14ac:dyDescent="0.45">
      <c r="D3487" s="215"/>
    </row>
    <row r="3488" spans="4:4" ht="15" customHeight="1" x14ac:dyDescent="0.45">
      <c r="D3488" s="215"/>
    </row>
    <row r="3489" spans="4:4" ht="15" customHeight="1" x14ac:dyDescent="0.45">
      <c r="D3489" s="215"/>
    </row>
    <row r="3490" spans="4:4" ht="15" customHeight="1" x14ac:dyDescent="0.45">
      <c r="D3490" s="215"/>
    </row>
    <row r="3491" spans="4:4" ht="15" customHeight="1" x14ac:dyDescent="0.45">
      <c r="D3491" s="215"/>
    </row>
    <row r="3492" spans="4:4" ht="15" customHeight="1" x14ac:dyDescent="0.45">
      <c r="D3492" s="215"/>
    </row>
    <row r="3493" spans="4:4" ht="15" customHeight="1" x14ac:dyDescent="0.45">
      <c r="D3493" s="215"/>
    </row>
    <row r="3494" spans="4:4" ht="15" customHeight="1" x14ac:dyDescent="0.45">
      <c r="D3494" s="215"/>
    </row>
    <row r="3495" spans="4:4" ht="15" customHeight="1" x14ac:dyDescent="0.45">
      <c r="D3495" s="215"/>
    </row>
    <row r="3496" spans="4:4" ht="15" customHeight="1" x14ac:dyDescent="0.45">
      <c r="D3496" s="215"/>
    </row>
    <row r="3497" spans="4:4" ht="15" customHeight="1" x14ac:dyDescent="0.45">
      <c r="D3497" s="215"/>
    </row>
    <row r="3498" spans="4:4" ht="15" customHeight="1" x14ac:dyDescent="0.45">
      <c r="D3498" s="215"/>
    </row>
    <row r="3499" spans="4:4" ht="15" customHeight="1" x14ac:dyDescent="0.45">
      <c r="D3499" s="215"/>
    </row>
    <row r="3500" spans="4:4" ht="15" customHeight="1" x14ac:dyDescent="0.45">
      <c r="D3500" s="215"/>
    </row>
    <row r="3501" spans="4:4" ht="15" customHeight="1" x14ac:dyDescent="0.45">
      <c r="D3501" s="215"/>
    </row>
    <row r="3502" spans="4:4" ht="15" customHeight="1" x14ac:dyDescent="0.45">
      <c r="D3502" s="215"/>
    </row>
    <row r="3503" spans="4:4" ht="15" customHeight="1" x14ac:dyDescent="0.45">
      <c r="D3503" s="215"/>
    </row>
    <row r="3504" spans="4:4" ht="15" customHeight="1" x14ac:dyDescent="0.45">
      <c r="D3504" s="215"/>
    </row>
    <row r="3505" spans="4:4" ht="15" customHeight="1" x14ac:dyDescent="0.45">
      <c r="D3505" s="215"/>
    </row>
    <row r="3506" spans="4:4" ht="15" customHeight="1" x14ac:dyDescent="0.45">
      <c r="D3506" s="215"/>
    </row>
    <row r="3507" spans="4:4" ht="15" customHeight="1" x14ac:dyDescent="0.45">
      <c r="D3507" s="215"/>
    </row>
    <row r="3508" spans="4:4" ht="15" customHeight="1" x14ac:dyDescent="0.45">
      <c r="D3508" s="215"/>
    </row>
    <row r="3509" spans="4:4" ht="15" customHeight="1" x14ac:dyDescent="0.45">
      <c r="D3509" s="215"/>
    </row>
    <row r="3510" spans="4:4" ht="15" customHeight="1" x14ac:dyDescent="0.45">
      <c r="D3510" s="215"/>
    </row>
    <row r="3511" spans="4:4" ht="15" customHeight="1" x14ac:dyDescent="0.45">
      <c r="D3511" s="215"/>
    </row>
    <row r="3512" spans="4:4" ht="15" customHeight="1" x14ac:dyDescent="0.45">
      <c r="D3512" s="215"/>
    </row>
    <row r="3513" spans="4:4" ht="15" customHeight="1" x14ac:dyDescent="0.45">
      <c r="D3513" s="215"/>
    </row>
    <row r="3514" spans="4:4" ht="15" customHeight="1" x14ac:dyDescent="0.45">
      <c r="D3514" s="215"/>
    </row>
    <row r="3515" spans="4:4" ht="15" customHeight="1" x14ac:dyDescent="0.45">
      <c r="D3515" s="215"/>
    </row>
    <row r="3516" spans="4:4" ht="15" customHeight="1" x14ac:dyDescent="0.45">
      <c r="D3516" s="215"/>
    </row>
    <row r="3517" spans="4:4" ht="15" customHeight="1" x14ac:dyDescent="0.45">
      <c r="D3517" s="215"/>
    </row>
    <row r="3518" spans="4:4" ht="15" customHeight="1" x14ac:dyDescent="0.45">
      <c r="D3518" s="215"/>
    </row>
    <row r="3519" spans="4:4" ht="15" customHeight="1" x14ac:dyDescent="0.45">
      <c r="D3519" s="215"/>
    </row>
    <row r="3520" spans="4:4" ht="15" customHeight="1" x14ac:dyDescent="0.45">
      <c r="D3520" s="215"/>
    </row>
    <row r="3521" spans="4:4" ht="15" customHeight="1" x14ac:dyDescent="0.45">
      <c r="D3521" s="215"/>
    </row>
    <row r="3522" spans="4:4" ht="15" customHeight="1" x14ac:dyDescent="0.45">
      <c r="D3522" s="215"/>
    </row>
    <row r="3523" spans="4:4" ht="15" customHeight="1" x14ac:dyDescent="0.45">
      <c r="D3523" s="215"/>
    </row>
    <row r="3524" spans="4:4" ht="15" customHeight="1" x14ac:dyDescent="0.45">
      <c r="D3524" s="215"/>
    </row>
    <row r="3525" spans="4:4" ht="15" customHeight="1" x14ac:dyDescent="0.45">
      <c r="D3525" s="215"/>
    </row>
    <row r="3526" spans="4:4" ht="15" customHeight="1" x14ac:dyDescent="0.45">
      <c r="D3526" s="215"/>
    </row>
    <row r="3527" spans="4:4" ht="15" customHeight="1" x14ac:dyDescent="0.45">
      <c r="D3527" s="215"/>
    </row>
    <row r="3528" spans="4:4" ht="15" customHeight="1" x14ac:dyDescent="0.45">
      <c r="D3528" s="215"/>
    </row>
    <row r="3529" spans="4:4" ht="15" customHeight="1" x14ac:dyDescent="0.45">
      <c r="D3529" s="215"/>
    </row>
    <row r="3530" spans="4:4" ht="15" customHeight="1" x14ac:dyDescent="0.45">
      <c r="D3530" s="215"/>
    </row>
    <row r="3531" spans="4:4" ht="15" customHeight="1" x14ac:dyDescent="0.45">
      <c r="D3531" s="215"/>
    </row>
    <row r="3532" spans="4:4" ht="15" customHeight="1" x14ac:dyDescent="0.45">
      <c r="D3532" s="215"/>
    </row>
    <row r="3533" spans="4:4" ht="15" customHeight="1" x14ac:dyDescent="0.45">
      <c r="D3533" s="215"/>
    </row>
    <row r="3534" spans="4:4" ht="15" customHeight="1" x14ac:dyDescent="0.45">
      <c r="D3534" s="215"/>
    </row>
    <row r="3535" spans="4:4" ht="15" customHeight="1" x14ac:dyDescent="0.45">
      <c r="D3535" s="215"/>
    </row>
    <row r="3536" spans="4:4" ht="15" customHeight="1" x14ac:dyDescent="0.45">
      <c r="D3536" s="215"/>
    </row>
    <row r="3537" spans="4:4" ht="15" customHeight="1" x14ac:dyDescent="0.45">
      <c r="D3537" s="215"/>
    </row>
    <row r="3538" spans="4:4" ht="15" customHeight="1" x14ac:dyDescent="0.45">
      <c r="D3538" s="215"/>
    </row>
    <row r="3539" spans="4:4" ht="15" customHeight="1" x14ac:dyDescent="0.45">
      <c r="D3539" s="215"/>
    </row>
    <row r="3540" spans="4:4" ht="15" customHeight="1" x14ac:dyDescent="0.45">
      <c r="D3540" s="215"/>
    </row>
    <row r="3541" spans="4:4" ht="15" customHeight="1" x14ac:dyDescent="0.45">
      <c r="D3541" s="215"/>
    </row>
    <row r="3542" spans="4:4" ht="15" customHeight="1" x14ac:dyDescent="0.45">
      <c r="D3542" s="215"/>
    </row>
    <row r="3543" spans="4:4" ht="15" customHeight="1" x14ac:dyDescent="0.45">
      <c r="D3543" s="215"/>
    </row>
    <row r="3544" spans="4:4" ht="15" customHeight="1" x14ac:dyDescent="0.45">
      <c r="D3544" s="215"/>
    </row>
    <row r="3545" spans="4:4" ht="15" customHeight="1" x14ac:dyDescent="0.45">
      <c r="D3545" s="215"/>
    </row>
    <row r="3546" spans="4:4" ht="15" customHeight="1" x14ac:dyDescent="0.45">
      <c r="D3546" s="215"/>
    </row>
    <row r="3547" spans="4:4" ht="15" customHeight="1" x14ac:dyDescent="0.45">
      <c r="D3547" s="215"/>
    </row>
    <row r="3548" spans="4:4" ht="15" customHeight="1" x14ac:dyDescent="0.45">
      <c r="D3548" s="215"/>
    </row>
    <row r="3549" spans="4:4" ht="15" customHeight="1" x14ac:dyDescent="0.45">
      <c r="D3549" s="215"/>
    </row>
    <row r="3550" spans="4:4" ht="15" customHeight="1" x14ac:dyDescent="0.45">
      <c r="D3550" s="215"/>
    </row>
    <row r="3551" spans="4:4" ht="15" customHeight="1" x14ac:dyDescent="0.45">
      <c r="D3551" s="215"/>
    </row>
    <row r="3552" spans="4:4" ht="15" customHeight="1" x14ac:dyDescent="0.45">
      <c r="D3552" s="215"/>
    </row>
    <row r="3553" spans="4:4" ht="15" customHeight="1" x14ac:dyDescent="0.45">
      <c r="D3553" s="215"/>
    </row>
    <row r="3554" spans="4:4" ht="15" customHeight="1" x14ac:dyDescent="0.45">
      <c r="D3554" s="215"/>
    </row>
    <row r="3555" spans="4:4" ht="15" customHeight="1" x14ac:dyDescent="0.45">
      <c r="D3555" s="215"/>
    </row>
    <row r="3556" spans="4:4" ht="15" customHeight="1" x14ac:dyDescent="0.45">
      <c r="D3556" s="215"/>
    </row>
    <row r="3557" spans="4:4" ht="15" customHeight="1" x14ac:dyDescent="0.45">
      <c r="D3557" s="215"/>
    </row>
    <row r="3558" spans="4:4" ht="15" customHeight="1" x14ac:dyDescent="0.45">
      <c r="D3558" s="215"/>
    </row>
    <row r="3559" spans="4:4" ht="15" customHeight="1" x14ac:dyDescent="0.45">
      <c r="D3559" s="215"/>
    </row>
    <row r="3560" spans="4:4" ht="15" customHeight="1" x14ac:dyDescent="0.45">
      <c r="D3560" s="215"/>
    </row>
    <row r="3561" spans="4:4" ht="15" customHeight="1" x14ac:dyDescent="0.45">
      <c r="D3561" s="215"/>
    </row>
    <row r="3562" spans="4:4" ht="15" customHeight="1" x14ac:dyDescent="0.45">
      <c r="D3562" s="215"/>
    </row>
    <row r="3563" spans="4:4" ht="15" customHeight="1" x14ac:dyDescent="0.45">
      <c r="D3563" s="215"/>
    </row>
    <row r="3564" spans="4:4" ht="15" customHeight="1" x14ac:dyDescent="0.45">
      <c r="D3564" s="215"/>
    </row>
    <row r="3565" spans="4:4" ht="15" customHeight="1" x14ac:dyDescent="0.45">
      <c r="D3565" s="215"/>
    </row>
    <row r="3566" spans="4:4" ht="15" customHeight="1" x14ac:dyDescent="0.45">
      <c r="D3566" s="215"/>
    </row>
    <row r="3567" spans="4:4" ht="15" customHeight="1" x14ac:dyDescent="0.45">
      <c r="D3567" s="215"/>
    </row>
    <row r="3568" spans="4:4" ht="15" customHeight="1" x14ac:dyDescent="0.45">
      <c r="D3568" s="215"/>
    </row>
    <row r="3569" spans="4:4" ht="15" customHeight="1" x14ac:dyDescent="0.45">
      <c r="D3569" s="215"/>
    </row>
    <row r="3570" spans="4:4" ht="15" customHeight="1" x14ac:dyDescent="0.45">
      <c r="D3570" s="215"/>
    </row>
    <row r="3571" spans="4:4" ht="15" customHeight="1" x14ac:dyDescent="0.45">
      <c r="D3571" s="215"/>
    </row>
    <row r="3572" spans="4:4" ht="15" customHeight="1" x14ac:dyDescent="0.45">
      <c r="D3572" s="215"/>
    </row>
    <row r="3573" spans="4:4" ht="15" customHeight="1" x14ac:dyDescent="0.45">
      <c r="D3573" s="215"/>
    </row>
    <row r="3574" spans="4:4" ht="15" customHeight="1" x14ac:dyDescent="0.45">
      <c r="D3574" s="215"/>
    </row>
    <row r="3575" spans="4:4" ht="15" customHeight="1" x14ac:dyDescent="0.45">
      <c r="D3575" s="215"/>
    </row>
    <row r="3576" spans="4:4" ht="15" customHeight="1" x14ac:dyDescent="0.45">
      <c r="D3576" s="215"/>
    </row>
    <row r="3577" spans="4:4" ht="15" customHeight="1" x14ac:dyDescent="0.45">
      <c r="D3577" s="215"/>
    </row>
    <row r="3578" spans="4:4" ht="15" customHeight="1" x14ac:dyDescent="0.45">
      <c r="D3578" s="215"/>
    </row>
    <row r="3579" spans="4:4" ht="15" customHeight="1" x14ac:dyDescent="0.45">
      <c r="D3579" s="215"/>
    </row>
    <row r="3580" spans="4:4" ht="15" customHeight="1" x14ac:dyDescent="0.45">
      <c r="D3580" s="215"/>
    </row>
    <row r="3581" spans="4:4" ht="15" customHeight="1" x14ac:dyDescent="0.45">
      <c r="D3581" s="215"/>
    </row>
    <row r="3582" spans="4:4" ht="15" customHeight="1" x14ac:dyDescent="0.45">
      <c r="D3582" s="215"/>
    </row>
    <row r="3583" spans="4:4" ht="15" customHeight="1" x14ac:dyDescent="0.45">
      <c r="D3583" s="215"/>
    </row>
    <row r="3584" spans="4:4" ht="15" customHeight="1" x14ac:dyDescent="0.45">
      <c r="D3584" s="215"/>
    </row>
    <row r="3585" spans="4:4" ht="15" customHeight="1" x14ac:dyDescent="0.45">
      <c r="D3585" s="215"/>
    </row>
    <row r="3586" spans="4:4" ht="15" customHeight="1" x14ac:dyDescent="0.45">
      <c r="D3586" s="215"/>
    </row>
    <row r="3587" spans="4:4" ht="15" customHeight="1" x14ac:dyDescent="0.45">
      <c r="D3587" s="215"/>
    </row>
    <row r="3588" spans="4:4" ht="15" customHeight="1" x14ac:dyDescent="0.45">
      <c r="D3588" s="215"/>
    </row>
    <row r="3589" spans="4:4" ht="15" customHeight="1" x14ac:dyDescent="0.45">
      <c r="D3589" s="215"/>
    </row>
    <row r="3590" spans="4:4" ht="15" customHeight="1" x14ac:dyDescent="0.45">
      <c r="D3590" s="215"/>
    </row>
    <row r="3591" spans="4:4" ht="15" customHeight="1" x14ac:dyDescent="0.45">
      <c r="D3591" s="215"/>
    </row>
    <row r="3592" spans="4:4" ht="15" customHeight="1" x14ac:dyDescent="0.45">
      <c r="D3592" s="215"/>
    </row>
    <row r="3593" spans="4:4" ht="15" customHeight="1" x14ac:dyDescent="0.45">
      <c r="D3593" s="215"/>
    </row>
    <row r="3594" spans="4:4" ht="15" customHeight="1" x14ac:dyDescent="0.45">
      <c r="D3594" s="215"/>
    </row>
    <row r="3595" spans="4:4" ht="15" customHeight="1" x14ac:dyDescent="0.45">
      <c r="D3595" s="215"/>
    </row>
    <row r="3596" spans="4:4" ht="15" customHeight="1" x14ac:dyDescent="0.45">
      <c r="D3596" s="215"/>
    </row>
    <row r="3597" spans="4:4" ht="15" customHeight="1" x14ac:dyDescent="0.45">
      <c r="D3597" s="215"/>
    </row>
    <row r="3598" spans="4:4" ht="15" customHeight="1" x14ac:dyDescent="0.45">
      <c r="D3598" s="215"/>
    </row>
    <row r="3599" spans="4:4" ht="15" customHeight="1" x14ac:dyDescent="0.45">
      <c r="D3599" s="215"/>
    </row>
    <row r="3600" spans="4:4" ht="15" customHeight="1" x14ac:dyDescent="0.45">
      <c r="D3600" s="215"/>
    </row>
    <row r="3601" spans="4:4" ht="15" customHeight="1" x14ac:dyDescent="0.45">
      <c r="D3601" s="215"/>
    </row>
    <row r="3602" spans="4:4" ht="15" customHeight="1" x14ac:dyDescent="0.45">
      <c r="D3602" s="215"/>
    </row>
    <row r="3603" spans="4:4" ht="15" customHeight="1" x14ac:dyDescent="0.45">
      <c r="D3603" s="215"/>
    </row>
    <row r="3604" spans="4:4" ht="15" customHeight="1" x14ac:dyDescent="0.45">
      <c r="D3604" s="215"/>
    </row>
    <row r="3605" spans="4:4" ht="15" customHeight="1" x14ac:dyDescent="0.45">
      <c r="D3605" s="215"/>
    </row>
    <row r="3606" spans="4:4" ht="15" customHeight="1" x14ac:dyDescent="0.45">
      <c r="D3606" s="215"/>
    </row>
    <row r="3607" spans="4:4" ht="15" customHeight="1" x14ac:dyDescent="0.45">
      <c r="D3607" s="215"/>
    </row>
    <row r="3608" spans="4:4" ht="15" customHeight="1" x14ac:dyDescent="0.45">
      <c r="D3608" s="215"/>
    </row>
    <row r="3609" spans="4:4" ht="15" customHeight="1" x14ac:dyDescent="0.45">
      <c r="D3609" s="215"/>
    </row>
    <row r="3610" spans="4:4" ht="15" customHeight="1" x14ac:dyDescent="0.45">
      <c r="D3610" s="215"/>
    </row>
    <row r="3611" spans="4:4" ht="15" customHeight="1" x14ac:dyDescent="0.45">
      <c r="D3611" s="215"/>
    </row>
    <row r="3612" spans="4:4" ht="15" customHeight="1" x14ac:dyDescent="0.45">
      <c r="D3612" s="215"/>
    </row>
    <row r="3613" spans="4:4" ht="15" customHeight="1" x14ac:dyDescent="0.45">
      <c r="D3613" s="215"/>
    </row>
    <row r="3614" spans="4:4" ht="15" customHeight="1" x14ac:dyDescent="0.45">
      <c r="D3614" s="215"/>
    </row>
    <row r="3615" spans="4:4" ht="15" customHeight="1" x14ac:dyDescent="0.45">
      <c r="D3615" s="215"/>
    </row>
    <row r="3616" spans="4:4" ht="15" customHeight="1" x14ac:dyDescent="0.45">
      <c r="D3616" s="215"/>
    </row>
    <row r="3617" spans="4:4" ht="15" customHeight="1" x14ac:dyDescent="0.45">
      <c r="D3617" s="215"/>
    </row>
    <row r="3618" spans="4:4" ht="15" customHeight="1" x14ac:dyDescent="0.45">
      <c r="D3618" s="215"/>
    </row>
    <row r="3619" spans="4:4" ht="15" customHeight="1" x14ac:dyDescent="0.45">
      <c r="D3619" s="215"/>
    </row>
    <row r="3620" spans="4:4" ht="15" customHeight="1" x14ac:dyDescent="0.45">
      <c r="D3620" s="215"/>
    </row>
    <row r="3621" spans="4:4" ht="15" customHeight="1" x14ac:dyDescent="0.45">
      <c r="D3621" s="215"/>
    </row>
    <row r="3622" spans="4:4" ht="15" customHeight="1" x14ac:dyDescent="0.45">
      <c r="D3622" s="215"/>
    </row>
    <row r="3623" spans="4:4" ht="15" customHeight="1" x14ac:dyDescent="0.45">
      <c r="D3623" s="215"/>
    </row>
    <row r="3624" spans="4:4" ht="15" customHeight="1" x14ac:dyDescent="0.45">
      <c r="D3624" s="215"/>
    </row>
    <row r="3625" spans="4:4" ht="15" customHeight="1" x14ac:dyDescent="0.45">
      <c r="D3625" s="215"/>
    </row>
    <row r="3626" spans="4:4" ht="15" customHeight="1" x14ac:dyDescent="0.45">
      <c r="D3626" s="215"/>
    </row>
    <row r="3627" spans="4:4" ht="15" customHeight="1" x14ac:dyDescent="0.45">
      <c r="D3627" s="215"/>
    </row>
    <row r="3628" spans="4:4" ht="15" customHeight="1" x14ac:dyDescent="0.45">
      <c r="D3628" s="215"/>
    </row>
    <row r="3629" spans="4:4" ht="15" customHeight="1" x14ac:dyDescent="0.45">
      <c r="D3629" s="215"/>
    </row>
    <row r="3630" spans="4:4" ht="15" customHeight="1" x14ac:dyDescent="0.45">
      <c r="D3630" s="215"/>
    </row>
    <row r="3631" spans="4:4" ht="15" customHeight="1" x14ac:dyDescent="0.45">
      <c r="D3631" s="215"/>
    </row>
    <row r="3632" spans="4:4" ht="15" customHeight="1" x14ac:dyDescent="0.45">
      <c r="D3632" s="215"/>
    </row>
    <row r="3633" spans="4:4" ht="15" customHeight="1" x14ac:dyDescent="0.45">
      <c r="D3633" s="215"/>
    </row>
    <row r="3634" spans="4:4" ht="15" customHeight="1" x14ac:dyDescent="0.45">
      <c r="D3634" s="215"/>
    </row>
    <row r="3635" spans="4:4" ht="15" customHeight="1" x14ac:dyDescent="0.45">
      <c r="D3635" s="215"/>
    </row>
    <row r="3636" spans="4:4" ht="15" customHeight="1" x14ac:dyDescent="0.45">
      <c r="D3636" s="215"/>
    </row>
    <row r="3637" spans="4:4" ht="15" customHeight="1" x14ac:dyDescent="0.45">
      <c r="D3637" s="215"/>
    </row>
    <row r="3638" spans="4:4" ht="15" customHeight="1" x14ac:dyDescent="0.45">
      <c r="D3638" s="215"/>
    </row>
    <row r="3639" spans="4:4" ht="15" customHeight="1" x14ac:dyDescent="0.45">
      <c r="D3639" s="215"/>
    </row>
    <row r="3640" spans="4:4" ht="15" customHeight="1" x14ac:dyDescent="0.45">
      <c r="D3640" s="215"/>
    </row>
    <row r="3641" spans="4:4" ht="15" customHeight="1" x14ac:dyDescent="0.45">
      <c r="D3641" s="215"/>
    </row>
    <row r="3642" spans="4:4" ht="15" customHeight="1" x14ac:dyDescent="0.45">
      <c r="D3642" s="215"/>
    </row>
    <row r="3643" spans="4:4" ht="15" customHeight="1" x14ac:dyDescent="0.45">
      <c r="D3643" s="215"/>
    </row>
    <row r="3644" spans="4:4" ht="15" customHeight="1" x14ac:dyDescent="0.45">
      <c r="D3644" s="215"/>
    </row>
    <row r="3645" spans="4:4" ht="15" customHeight="1" x14ac:dyDescent="0.45">
      <c r="D3645" s="215"/>
    </row>
    <row r="3646" spans="4:4" ht="15" customHeight="1" x14ac:dyDescent="0.45">
      <c r="D3646" s="215"/>
    </row>
    <row r="3647" spans="4:4" ht="15" customHeight="1" x14ac:dyDescent="0.45">
      <c r="D3647" s="215"/>
    </row>
    <row r="3648" spans="4:4" ht="15" customHeight="1" x14ac:dyDescent="0.45">
      <c r="D3648" s="215"/>
    </row>
    <row r="3649" spans="4:4" ht="15" customHeight="1" x14ac:dyDescent="0.45">
      <c r="D3649" s="215"/>
    </row>
    <row r="3650" spans="4:4" ht="15" customHeight="1" x14ac:dyDescent="0.45">
      <c r="D3650" s="215"/>
    </row>
    <row r="3651" spans="4:4" ht="15" customHeight="1" x14ac:dyDescent="0.45">
      <c r="D3651" s="215"/>
    </row>
    <row r="3652" spans="4:4" ht="15" customHeight="1" x14ac:dyDescent="0.45">
      <c r="D3652" s="215"/>
    </row>
    <row r="3653" spans="4:4" ht="15" customHeight="1" x14ac:dyDescent="0.45">
      <c r="D3653" s="215"/>
    </row>
    <row r="3654" spans="4:4" ht="15" customHeight="1" x14ac:dyDescent="0.45">
      <c r="D3654" s="215"/>
    </row>
    <row r="3655" spans="4:4" ht="15" customHeight="1" x14ac:dyDescent="0.45">
      <c r="D3655" s="215"/>
    </row>
    <row r="3656" spans="4:4" ht="15" customHeight="1" x14ac:dyDescent="0.45">
      <c r="D3656" s="215"/>
    </row>
    <row r="3657" spans="4:4" ht="15" customHeight="1" x14ac:dyDescent="0.45">
      <c r="D3657" s="215"/>
    </row>
    <row r="3658" spans="4:4" ht="15" customHeight="1" x14ac:dyDescent="0.45">
      <c r="D3658" s="215"/>
    </row>
    <row r="3659" spans="4:4" ht="15" customHeight="1" x14ac:dyDescent="0.45">
      <c r="D3659" s="215"/>
    </row>
    <row r="3660" spans="4:4" ht="15" customHeight="1" x14ac:dyDescent="0.45">
      <c r="D3660" s="215"/>
    </row>
    <row r="3661" spans="4:4" ht="15" customHeight="1" x14ac:dyDescent="0.45">
      <c r="D3661" s="215"/>
    </row>
    <row r="3662" spans="4:4" ht="15" customHeight="1" x14ac:dyDescent="0.45">
      <c r="D3662" s="215"/>
    </row>
    <row r="3663" spans="4:4" ht="15" customHeight="1" x14ac:dyDescent="0.45">
      <c r="D3663" s="215"/>
    </row>
    <row r="3664" spans="4:4" ht="15" customHeight="1" x14ac:dyDescent="0.45">
      <c r="D3664" s="215"/>
    </row>
    <row r="3665" spans="4:4" ht="15" customHeight="1" x14ac:dyDescent="0.45">
      <c r="D3665" s="215"/>
    </row>
    <row r="3666" spans="4:4" ht="15" customHeight="1" x14ac:dyDescent="0.45">
      <c r="D3666" s="215"/>
    </row>
    <row r="3667" spans="4:4" ht="15" customHeight="1" x14ac:dyDescent="0.45">
      <c r="D3667" s="215"/>
    </row>
    <row r="3668" spans="4:4" ht="15" customHeight="1" x14ac:dyDescent="0.45">
      <c r="D3668" s="215"/>
    </row>
    <row r="3669" spans="4:4" ht="15" customHeight="1" x14ac:dyDescent="0.45">
      <c r="D3669" s="215"/>
    </row>
    <row r="3670" spans="4:4" ht="15" customHeight="1" x14ac:dyDescent="0.45">
      <c r="D3670" s="215"/>
    </row>
    <row r="3671" spans="4:4" ht="15" customHeight="1" x14ac:dyDescent="0.45">
      <c r="D3671" s="215"/>
    </row>
    <row r="3672" spans="4:4" ht="15" customHeight="1" x14ac:dyDescent="0.45">
      <c r="D3672" s="215"/>
    </row>
    <row r="3673" spans="4:4" ht="15" customHeight="1" x14ac:dyDescent="0.45">
      <c r="D3673" s="215"/>
    </row>
    <row r="3674" spans="4:4" ht="15" customHeight="1" x14ac:dyDescent="0.45">
      <c r="D3674" s="215"/>
    </row>
    <row r="3675" spans="4:4" ht="15" customHeight="1" x14ac:dyDescent="0.45">
      <c r="D3675" s="215"/>
    </row>
    <row r="3676" spans="4:4" ht="15" customHeight="1" x14ac:dyDescent="0.45">
      <c r="D3676" s="215"/>
    </row>
    <row r="3677" spans="4:4" ht="15" customHeight="1" x14ac:dyDescent="0.45">
      <c r="D3677" s="215"/>
    </row>
    <row r="3678" spans="4:4" ht="15" customHeight="1" x14ac:dyDescent="0.45">
      <c r="D3678" s="215"/>
    </row>
    <row r="3679" spans="4:4" ht="15" customHeight="1" x14ac:dyDescent="0.45">
      <c r="D3679" s="215"/>
    </row>
    <row r="3680" spans="4:4" ht="15" customHeight="1" x14ac:dyDescent="0.45">
      <c r="D3680" s="215"/>
    </row>
    <row r="3681" spans="4:4" ht="15" customHeight="1" x14ac:dyDescent="0.45">
      <c r="D3681" s="215"/>
    </row>
    <row r="3682" spans="4:4" ht="15" customHeight="1" x14ac:dyDescent="0.45">
      <c r="D3682" s="215"/>
    </row>
    <row r="3683" spans="4:4" ht="15" customHeight="1" x14ac:dyDescent="0.45">
      <c r="D3683" s="215"/>
    </row>
    <row r="3684" spans="4:4" ht="15" customHeight="1" x14ac:dyDescent="0.45">
      <c r="D3684" s="215"/>
    </row>
    <row r="3685" spans="4:4" ht="15" customHeight="1" x14ac:dyDescent="0.45">
      <c r="D3685" s="215"/>
    </row>
    <row r="3686" spans="4:4" ht="15" customHeight="1" x14ac:dyDescent="0.45">
      <c r="D3686" s="215"/>
    </row>
    <row r="3687" spans="4:4" ht="15" customHeight="1" x14ac:dyDescent="0.45">
      <c r="D3687" s="215"/>
    </row>
    <row r="3688" spans="4:4" ht="15" customHeight="1" x14ac:dyDescent="0.45">
      <c r="D3688" s="215"/>
    </row>
    <row r="3689" spans="4:4" ht="15" customHeight="1" x14ac:dyDescent="0.45">
      <c r="D3689" s="215"/>
    </row>
    <row r="3690" spans="4:4" ht="15" customHeight="1" x14ac:dyDescent="0.45">
      <c r="D3690" s="215"/>
    </row>
    <row r="3691" spans="4:4" ht="15" customHeight="1" x14ac:dyDescent="0.45">
      <c r="D3691" s="215"/>
    </row>
    <row r="3692" spans="4:4" ht="15" customHeight="1" x14ac:dyDescent="0.45">
      <c r="D3692" s="215"/>
    </row>
    <row r="3693" spans="4:4" ht="15" customHeight="1" x14ac:dyDescent="0.45">
      <c r="D3693" s="215"/>
    </row>
    <row r="3694" spans="4:4" ht="15" customHeight="1" x14ac:dyDescent="0.45">
      <c r="D3694" s="215"/>
    </row>
    <row r="3695" spans="4:4" ht="15" customHeight="1" x14ac:dyDescent="0.45">
      <c r="D3695" s="215"/>
    </row>
    <row r="3696" spans="4:4" ht="15" customHeight="1" x14ac:dyDescent="0.45">
      <c r="D3696" s="215"/>
    </row>
    <row r="3697" spans="4:4" ht="15" customHeight="1" x14ac:dyDescent="0.45">
      <c r="D3697" s="215"/>
    </row>
    <row r="3698" spans="4:4" ht="15" customHeight="1" x14ac:dyDescent="0.45">
      <c r="D3698" s="215"/>
    </row>
    <row r="3699" spans="4:4" ht="15" customHeight="1" x14ac:dyDescent="0.45">
      <c r="D3699" s="215"/>
    </row>
    <row r="3700" spans="4:4" ht="15" customHeight="1" x14ac:dyDescent="0.45">
      <c r="D3700" s="215"/>
    </row>
    <row r="3701" spans="4:4" ht="15" customHeight="1" x14ac:dyDescent="0.45">
      <c r="D3701" s="215"/>
    </row>
    <row r="3702" spans="4:4" ht="15" customHeight="1" x14ac:dyDescent="0.45">
      <c r="D3702" s="215"/>
    </row>
    <row r="3703" spans="4:4" ht="15" customHeight="1" x14ac:dyDescent="0.45">
      <c r="D3703" s="215"/>
    </row>
    <row r="3704" spans="4:4" ht="15" customHeight="1" x14ac:dyDescent="0.45">
      <c r="D3704" s="215"/>
    </row>
    <row r="3705" spans="4:4" ht="15" customHeight="1" x14ac:dyDescent="0.45">
      <c r="D3705" s="215"/>
    </row>
    <row r="3706" spans="4:4" ht="15" customHeight="1" x14ac:dyDescent="0.45">
      <c r="D3706" s="215"/>
    </row>
    <row r="3707" spans="4:4" ht="15" customHeight="1" x14ac:dyDescent="0.45">
      <c r="D3707" s="215"/>
    </row>
    <row r="3708" spans="4:4" ht="15" customHeight="1" x14ac:dyDescent="0.45">
      <c r="D3708" s="215"/>
    </row>
    <row r="3709" spans="4:4" ht="15" customHeight="1" x14ac:dyDescent="0.45">
      <c r="D3709" s="215"/>
    </row>
    <row r="3710" spans="4:4" ht="15" customHeight="1" x14ac:dyDescent="0.45">
      <c r="D3710" s="215"/>
    </row>
    <row r="3711" spans="4:4" ht="15" customHeight="1" x14ac:dyDescent="0.45">
      <c r="D3711" s="215"/>
    </row>
    <row r="3712" spans="4:4" ht="15" customHeight="1" x14ac:dyDescent="0.45">
      <c r="D3712" s="215"/>
    </row>
    <row r="3713" spans="4:4" ht="15" customHeight="1" x14ac:dyDescent="0.45">
      <c r="D3713" s="215"/>
    </row>
    <row r="3714" spans="4:4" ht="15" customHeight="1" x14ac:dyDescent="0.45">
      <c r="D3714" s="215"/>
    </row>
    <row r="3715" spans="4:4" ht="15" customHeight="1" x14ac:dyDescent="0.45">
      <c r="D3715" s="215"/>
    </row>
    <row r="3716" spans="4:4" ht="15" customHeight="1" x14ac:dyDescent="0.45">
      <c r="D3716" s="215"/>
    </row>
    <row r="3717" spans="4:4" ht="15" customHeight="1" x14ac:dyDescent="0.45">
      <c r="D3717" s="215"/>
    </row>
    <row r="3718" spans="4:4" ht="15" customHeight="1" x14ac:dyDescent="0.45">
      <c r="D3718" s="215"/>
    </row>
    <row r="3719" spans="4:4" ht="15" customHeight="1" x14ac:dyDescent="0.45">
      <c r="D3719" s="215"/>
    </row>
    <row r="3720" spans="4:4" ht="15" customHeight="1" x14ac:dyDescent="0.45">
      <c r="D3720" s="215"/>
    </row>
    <row r="3721" spans="4:4" ht="15" customHeight="1" x14ac:dyDescent="0.45">
      <c r="D3721" s="215"/>
    </row>
    <row r="3722" spans="4:4" ht="15" customHeight="1" x14ac:dyDescent="0.45">
      <c r="D3722" s="215"/>
    </row>
    <row r="3723" spans="4:4" ht="15" customHeight="1" x14ac:dyDescent="0.45">
      <c r="D3723" s="215"/>
    </row>
    <row r="3724" spans="4:4" ht="15" customHeight="1" x14ac:dyDescent="0.45">
      <c r="D3724" s="215"/>
    </row>
    <row r="3725" spans="4:4" ht="15" customHeight="1" x14ac:dyDescent="0.45">
      <c r="D3725" s="215"/>
    </row>
    <row r="3726" spans="4:4" ht="15" customHeight="1" x14ac:dyDescent="0.45">
      <c r="D3726" s="215"/>
    </row>
    <row r="3727" spans="4:4" ht="15" customHeight="1" x14ac:dyDescent="0.45">
      <c r="D3727" s="215"/>
    </row>
    <row r="3728" spans="4:4" ht="15" customHeight="1" x14ac:dyDescent="0.45">
      <c r="D3728" s="215"/>
    </row>
    <row r="3729" spans="4:4" ht="15" customHeight="1" x14ac:dyDescent="0.45">
      <c r="D3729" s="215"/>
    </row>
    <row r="3730" spans="4:4" ht="15" customHeight="1" x14ac:dyDescent="0.45">
      <c r="D3730" s="215"/>
    </row>
    <row r="3731" spans="4:4" ht="15" customHeight="1" x14ac:dyDescent="0.45">
      <c r="D3731" s="215"/>
    </row>
    <row r="3732" spans="4:4" ht="15" customHeight="1" x14ac:dyDescent="0.45">
      <c r="D3732" s="215"/>
    </row>
    <row r="3733" spans="4:4" ht="15" customHeight="1" x14ac:dyDescent="0.45">
      <c r="D3733" s="215"/>
    </row>
    <row r="3734" spans="4:4" ht="15" customHeight="1" x14ac:dyDescent="0.45">
      <c r="D3734" s="215"/>
    </row>
    <row r="3735" spans="4:4" ht="15" customHeight="1" x14ac:dyDescent="0.45">
      <c r="D3735" s="215"/>
    </row>
    <row r="3736" spans="4:4" ht="15" customHeight="1" x14ac:dyDescent="0.45">
      <c r="D3736" s="215"/>
    </row>
    <row r="3737" spans="4:4" ht="15" customHeight="1" x14ac:dyDescent="0.45">
      <c r="D3737" s="215"/>
    </row>
    <row r="3738" spans="4:4" ht="15" customHeight="1" x14ac:dyDescent="0.45">
      <c r="D3738" s="215"/>
    </row>
    <row r="3739" spans="4:4" ht="15" customHeight="1" x14ac:dyDescent="0.45">
      <c r="D3739" s="215"/>
    </row>
    <row r="3740" spans="4:4" ht="15" customHeight="1" x14ac:dyDescent="0.45">
      <c r="D3740" s="215"/>
    </row>
    <row r="3741" spans="4:4" ht="15" customHeight="1" x14ac:dyDescent="0.45">
      <c r="D3741" s="215"/>
    </row>
    <row r="3742" spans="4:4" ht="15" customHeight="1" x14ac:dyDescent="0.45">
      <c r="D3742" s="215"/>
    </row>
    <row r="3743" spans="4:4" ht="15" customHeight="1" x14ac:dyDescent="0.45">
      <c r="D3743" s="215"/>
    </row>
    <row r="3744" spans="4:4" ht="15" customHeight="1" x14ac:dyDescent="0.45">
      <c r="D3744" s="215"/>
    </row>
    <row r="3745" spans="4:4" ht="15" customHeight="1" x14ac:dyDescent="0.45">
      <c r="D3745" s="215"/>
    </row>
    <row r="3746" spans="4:4" ht="15" customHeight="1" x14ac:dyDescent="0.45">
      <c r="D3746" s="215"/>
    </row>
    <row r="3747" spans="4:4" ht="15" customHeight="1" x14ac:dyDescent="0.45">
      <c r="D3747" s="215"/>
    </row>
    <row r="3748" spans="4:4" ht="15" customHeight="1" x14ac:dyDescent="0.45">
      <c r="D3748" s="215"/>
    </row>
    <row r="3749" spans="4:4" ht="15" customHeight="1" x14ac:dyDescent="0.45">
      <c r="D3749" s="215"/>
    </row>
    <row r="3750" spans="4:4" ht="15" customHeight="1" x14ac:dyDescent="0.45">
      <c r="D3750" s="215"/>
    </row>
    <row r="3751" spans="4:4" ht="15" customHeight="1" x14ac:dyDescent="0.45">
      <c r="D3751" s="215"/>
    </row>
    <row r="3752" spans="4:4" ht="15" customHeight="1" x14ac:dyDescent="0.45">
      <c r="D3752" s="215"/>
    </row>
    <row r="3753" spans="4:4" ht="15" customHeight="1" x14ac:dyDescent="0.45">
      <c r="D3753" s="215"/>
    </row>
    <row r="3754" spans="4:4" ht="15" customHeight="1" x14ac:dyDescent="0.45">
      <c r="D3754" s="215"/>
    </row>
    <row r="3755" spans="4:4" ht="15" customHeight="1" x14ac:dyDescent="0.45">
      <c r="D3755" s="215"/>
    </row>
    <row r="3756" spans="4:4" ht="15" customHeight="1" x14ac:dyDescent="0.45">
      <c r="D3756" s="215"/>
    </row>
    <row r="3757" spans="4:4" ht="15" customHeight="1" x14ac:dyDescent="0.45">
      <c r="D3757" s="215"/>
    </row>
    <row r="3758" spans="4:4" ht="15" customHeight="1" x14ac:dyDescent="0.45">
      <c r="D3758" s="215"/>
    </row>
    <row r="3759" spans="4:4" ht="15" customHeight="1" x14ac:dyDescent="0.45">
      <c r="D3759" s="215"/>
    </row>
    <row r="3760" spans="4:4" ht="15" customHeight="1" x14ac:dyDescent="0.45">
      <c r="D3760" s="215"/>
    </row>
    <row r="3761" spans="4:4" ht="15" customHeight="1" x14ac:dyDescent="0.45">
      <c r="D3761" s="215"/>
    </row>
    <row r="3762" spans="4:4" ht="15" customHeight="1" x14ac:dyDescent="0.45">
      <c r="D3762" s="215"/>
    </row>
    <row r="3763" spans="4:4" ht="15" customHeight="1" x14ac:dyDescent="0.45">
      <c r="D3763" s="215"/>
    </row>
    <row r="3764" spans="4:4" ht="15" customHeight="1" x14ac:dyDescent="0.45">
      <c r="D3764" s="215"/>
    </row>
    <row r="3765" spans="4:4" ht="15" customHeight="1" x14ac:dyDescent="0.45">
      <c r="D3765" s="215"/>
    </row>
    <row r="3766" spans="4:4" ht="15" customHeight="1" x14ac:dyDescent="0.45">
      <c r="D3766" s="215"/>
    </row>
    <row r="3767" spans="4:4" ht="15" customHeight="1" x14ac:dyDescent="0.45">
      <c r="D3767" s="215"/>
    </row>
    <row r="3768" spans="4:4" ht="15" customHeight="1" x14ac:dyDescent="0.45">
      <c r="D3768" s="215"/>
    </row>
    <row r="3769" spans="4:4" ht="15" customHeight="1" x14ac:dyDescent="0.45">
      <c r="D3769" s="215"/>
    </row>
    <row r="3770" spans="4:4" ht="15" customHeight="1" x14ac:dyDescent="0.45">
      <c r="D3770" s="215"/>
    </row>
    <row r="3771" spans="4:4" ht="15" customHeight="1" x14ac:dyDescent="0.45">
      <c r="D3771" s="215"/>
    </row>
    <row r="3772" spans="4:4" ht="15" customHeight="1" x14ac:dyDescent="0.45">
      <c r="D3772" s="215"/>
    </row>
    <row r="3773" spans="4:4" ht="15" customHeight="1" x14ac:dyDescent="0.45">
      <c r="D3773" s="215"/>
    </row>
    <row r="3774" spans="4:4" ht="15" customHeight="1" x14ac:dyDescent="0.45">
      <c r="D3774" s="215"/>
    </row>
    <row r="3775" spans="4:4" ht="15" customHeight="1" x14ac:dyDescent="0.45">
      <c r="D3775" s="215"/>
    </row>
    <row r="3776" spans="4:4" ht="15" customHeight="1" x14ac:dyDescent="0.45">
      <c r="D3776" s="215"/>
    </row>
    <row r="3777" spans="4:4" ht="15" customHeight="1" x14ac:dyDescent="0.45">
      <c r="D3777" s="215"/>
    </row>
    <row r="3778" spans="4:4" ht="15" customHeight="1" x14ac:dyDescent="0.45">
      <c r="D3778" s="215"/>
    </row>
    <row r="3779" spans="4:4" ht="15" customHeight="1" x14ac:dyDescent="0.45">
      <c r="D3779" s="215"/>
    </row>
    <row r="3780" spans="4:4" ht="15" customHeight="1" x14ac:dyDescent="0.45">
      <c r="D3780" s="215"/>
    </row>
    <row r="3781" spans="4:4" ht="15" customHeight="1" x14ac:dyDescent="0.45">
      <c r="D3781" s="215"/>
    </row>
    <row r="3782" spans="4:4" ht="15" customHeight="1" x14ac:dyDescent="0.45">
      <c r="D3782" s="215"/>
    </row>
    <row r="3783" spans="4:4" ht="15" customHeight="1" x14ac:dyDescent="0.45">
      <c r="D3783" s="215"/>
    </row>
    <row r="3784" spans="4:4" ht="15" customHeight="1" x14ac:dyDescent="0.45">
      <c r="D3784" s="215"/>
    </row>
    <row r="3785" spans="4:4" ht="15" customHeight="1" x14ac:dyDescent="0.45">
      <c r="D3785" s="215"/>
    </row>
    <row r="3786" spans="4:4" ht="15" customHeight="1" x14ac:dyDescent="0.45">
      <c r="D3786" s="215"/>
    </row>
    <row r="3787" spans="4:4" ht="15" customHeight="1" x14ac:dyDescent="0.45">
      <c r="D3787" s="215"/>
    </row>
    <row r="3788" spans="4:4" ht="15" customHeight="1" x14ac:dyDescent="0.45">
      <c r="D3788" s="215"/>
    </row>
    <row r="3789" spans="4:4" ht="15" customHeight="1" x14ac:dyDescent="0.45">
      <c r="D3789" s="215"/>
    </row>
    <row r="3790" spans="4:4" ht="15" customHeight="1" x14ac:dyDescent="0.45">
      <c r="D3790" s="215"/>
    </row>
    <row r="3791" spans="4:4" ht="15" customHeight="1" x14ac:dyDescent="0.45">
      <c r="D3791" s="215"/>
    </row>
    <row r="3792" spans="4:4" ht="15" customHeight="1" x14ac:dyDescent="0.45">
      <c r="D3792" s="215"/>
    </row>
    <row r="3793" spans="4:4" ht="15" customHeight="1" x14ac:dyDescent="0.45">
      <c r="D3793" s="215"/>
    </row>
    <row r="3794" spans="4:4" ht="15" customHeight="1" x14ac:dyDescent="0.45">
      <c r="D3794" s="215"/>
    </row>
    <row r="3795" spans="4:4" ht="15" customHeight="1" x14ac:dyDescent="0.45">
      <c r="D3795" s="215"/>
    </row>
    <row r="3796" spans="4:4" ht="15" customHeight="1" x14ac:dyDescent="0.45">
      <c r="D3796" s="215"/>
    </row>
    <row r="3797" spans="4:4" ht="15" customHeight="1" x14ac:dyDescent="0.45">
      <c r="D3797" s="215"/>
    </row>
    <row r="3798" spans="4:4" ht="15" customHeight="1" x14ac:dyDescent="0.45">
      <c r="D3798" s="215"/>
    </row>
    <row r="3799" spans="4:4" ht="15" customHeight="1" x14ac:dyDescent="0.45">
      <c r="D3799" s="215"/>
    </row>
    <row r="3800" spans="4:4" ht="15" customHeight="1" x14ac:dyDescent="0.45">
      <c r="D3800" s="215"/>
    </row>
    <row r="3801" spans="4:4" ht="15" customHeight="1" x14ac:dyDescent="0.45">
      <c r="D3801" s="215"/>
    </row>
    <row r="3802" spans="4:4" ht="15" customHeight="1" x14ac:dyDescent="0.45">
      <c r="D3802" s="215"/>
    </row>
    <row r="3803" spans="4:4" ht="15" customHeight="1" x14ac:dyDescent="0.45">
      <c r="D3803" s="215"/>
    </row>
    <row r="3804" spans="4:4" ht="15" customHeight="1" x14ac:dyDescent="0.45">
      <c r="D3804" s="215"/>
    </row>
    <row r="3805" spans="4:4" ht="15" customHeight="1" x14ac:dyDescent="0.45">
      <c r="D3805" s="215"/>
    </row>
    <row r="3806" spans="4:4" ht="15" customHeight="1" x14ac:dyDescent="0.45">
      <c r="D3806" s="215"/>
    </row>
    <row r="3807" spans="4:4" ht="15" customHeight="1" x14ac:dyDescent="0.45">
      <c r="D3807" s="215"/>
    </row>
    <row r="3808" spans="4:4" ht="15" customHeight="1" x14ac:dyDescent="0.45">
      <c r="D3808" s="215"/>
    </row>
    <row r="3809" spans="4:4" ht="15" customHeight="1" x14ac:dyDescent="0.45">
      <c r="D3809" s="215"/>
    </row>
    <row r="3810" spans="4:4" ht="15" customHeight="1" x14ac:dyDescent="0.45">
      <c r="D3810" s="215"/>
    </row>
    <row r="3811" spans="4:4" ht="15" customHeight="1" x14ac:dyDescent="0.45">
      <c r="D3811" s="215"/>
    </row>
    <row r="3812" spans="4:4" ht="15" customHeight="1" x14ac:dyDescent="0.45">
      <c r="D3812" s="215"/>
    </row>
    <row r="3813" spans="4:4" ht="15" customHeight="1" x14ac:dyDescent="0.45">
      <c r="D3813" s="215"/>
    </row>
    <row r="3814" spans="4:4" ht="15" customHeight="1" x14ac:dyDescent="0.45">
      <c r="D3814" s="215"/>
    </row>
    <row r="3815" spans="4:4" ht="15" customHeight="1" x14ac:dyDescent="0.45">
      <c r="D3815" s="215"/>
    </row>
    <row r="3816" spans="4:4" ht="15" customHeight="1" x14ac:dyDescent="0.45">
      <c r="D3816" s="215"/>
    </row>
    <row r="3817" spans="4:4" ht="15" customHeight="1" x14ac:dyDescent="0.45">
      <c r="D3817" s="215"/>
    </row>
    <row r="3818" spans="4:4" ht="15" customHeight="1" x14ac:dyDescent="0.45">
      <c r="D3818" s="215"/>
    </row>
    <row r="3819" spans="4:4" ht="15" customHeight="1" x14ac:dyDescent="0.45">
      <c r="D3819" s="215"/>
    </row>
    <row r="3820" spans="4:4" ht="15" customHeight="1" x14ac:dyDescent="0.45">
      <c r="D3820" s="215"/>
    </row>
    <row r="3821" spans="4:4" ht="15" customHeight="1" x14ac:dyDescent="0.45">
      <c r="D3821" s="215"/>
    </row>
    <row r="3822" spans="4:4" ht="15" customHeight="1" x14ac:dyDescent="0.45">
      <c r="D3822" s="215"/>
    </row>
    <row r="3823" spans="4:4" ht="15" customHeight="1" x14ac:dyDescent="0.45">
      <c r="D3823" s="215"/>
    </row>
    <row r="3824" spans="4:4" ht="15" customHeight="1" x14ac:dyDescent="0.45">
      <c r="D3824" s="215"/>
    </row>
    <row r="3825" spans="4:4" ht="15" customHeight="1" x14ac:dyDescent="0.45">
      <c r="D3825" s="215"/>
    </row>
    <row r="3826" spans="4:4" ht="15" customHeight="1" x14ac:dyDescent="0.45">
      <c r="D3826" s="215"/>
    </row>
    <row r="3827" spans="4:4" ht="15" customHeight="1" x14ac:dyDescent="0.45">
      <c r="D3827" s="215"/>
    </row>
    <row r="3828" spans="4:4" ht="15" customHeight="1" x14ac:dyDescent="0.45">
      <c r="D3828" s="215"/>
    </row>
    <row r="3829" spans="4:4" ht="15" customHeight="1" x14ac:dyDescent="0.45">
      <c r="D3829" s="215"/>
    </row>
    <row r="3830" spans="4:4" ht="15" customHeight="1" x14ac:dyDescent="0.45">
      <c r="D3830" s="215"/>
    </row>
    <row r="3831" spans="4:4" ht="15" customHeight="1" x14ac:dyDescent="0.45">
      <c r="D3831" s="215"/>
    </row>
    <row r="3832" spans="4:4" ht="15" customHeight="1" x14ac:dyDescent="0.45">
      <c r="D3832" s="215"/>
    </row>
    <row r="3833" spans="4:4" ht="15" customHeight="1" x14ac:dyDescent="0.45">
      <c r="D3833" s="215"/>
    </row>
    <row r="3834" spans="4:4" ht="15" customHeight="1" x14ac:dyDescent="0.45">
      <c r="D3834" s="215"/>
    </row>
    <row r="3835" spans="4:4" ht="15" customHeight="1" x14ac:dyDescent="0.45">
      <c r="D3835" s="215"/>
    </row>
    <row r="3836" spans="4:4" ht="15" customHeight="1" x14ac:dyDescent="0.45">
      <c r="D3836" s="215"/>
    </row>
    <row r="3837" spans="4:4" ht="15" customHeight="1" x14ac:dyDescent="0.45">
      <c r="D3837" s="215"/>
    </row>
    <row r="3838" spans="4:4" ht="15" customHeight="1" x14ac:dyDescent="0.45">
      <c r="D3838" s="215"/>
    </row>
    <row r="3839" spans="4:4" ht="15" customHeight="1" x14ac:dyDescent="0.45">
      <c r="D3839" s="215"/>
    </row>
    <row r="3840" spans="4:4" ht="15" customHeight="1" x14ac:dyDescent="0.45">
      <c r="D3840" s="215"/>
    </row>
    <row r="3841" spans="4:4" ht="15" customHeight="1" x14ac:dyDescent="0.45">
      <c r="D3841" s="215"/>
    </row>
    <row r="3842" spans="4:4" ht="15" customHeight="1" x14ac:dyDescent="0.45">
      <c r="D3842" s="215"/>
    </row>
    <row r="3843" spans="4:4" ht="15" customHeight="1" x14ac:dyDescent="0.45">
      <c r="D3843" s="215"/>
    </row>
    <row r="3844" spans="4:4" ht="15" customHeight="1" x14ac:dyDescent="0.45">
      <c r="D3844" s="215"/>
    </row>
    <row r="3845" spans="4:4" ht="15" customHeight="1" x14ac:dyDescent="0.45">
      <c r="D3845" s="215"/>
    </row>
    <row r="3846" spans="4:4" ht="15" customHeight="1" x14ac:dyDescent="0.45">
      <c r="D3846" s="215"/>
    </row>
    <row r="3847" spans="4:4" ht="15" customHeight="1" x14ac:dyDescent="0.45">
      <c r="D3847" s="215"/>
    </row>
    <row r="3848" spans="4:4" ht="15" customHeight="1" x14ac:dyDescent="0.45">
      <c r="D3848" s="215"/>
    </row>
    <row r="3849" spans="4:4" ht="15" customHeight="1" x14ac:dyDescent="0.45">
      <c r="D3849" s="215"/>
    </row>
    <row r="3850" spans="4:4" ht="15" customHeight="1" x14ac:dyDescent="0.45">
      <c r="D3850" s="215"/>
    </row>
    <row r="3851" spans="4:4" ht="15" customHeight="1" x14ac:dyDescent="0.45">
      <c r="D3851" s="215"/>
    </row>
    <row r="3852" spans="4:4" ht="15" customHeight="1" x14ac:dyDescent="0.45">
      <c r="D3852" s="215"/>
    </row>
    <row r="3853" spans="4:4" ht="15" customHeight="1" x14ac:dyDescent="0.45">
      <c r="D3853" s="215"/>
    </row>
    <row r="3854" spans="4:4" ht="15" customHeight="1" x14ac:dyDescent="0.45">
      <c r="D3854" s="215"/>
    </row>
    <row r="3855" spans="4:4" ht="15" customHeight="1" x14ac:dyDescent="0.45">
      <c r="D3855" s="215"/>
    </row>
    <row r="3856" spans="4:4" ht="15" customHeight="1" x14ac:dyDescent="0.45">
      <c r="D3856" s="215"/>
    </row>
    <row r="3857" spans="4:4" ht="15" customHeight="1" x14ac:dyDescent="0.45">
      <c r="D3857" s="215"/>
    </row>
    <row r="3858" spans="4:4" ht="15" customHeight="1" x14ac:dyDescent="0.45">
      <c r="D3858" s="215"/>
    </row>
    <row r="3859" spans="4:4" ht="15" customHeight="1" x14ac:dyDescent="0.45">
      <c r="D3859" s="215"/>
    </row>
    <row r="3860" spans="4:4" ht="15" customHeight="1" x14ac:dyDescent="0.45">
      <c r="D3860" s="215"/>
    </row>
    <row r="3861" spans="4:4" ht="15" customHeight="1" x14ac:dyDescent="0.45">
      <c r="D3861" s="215"/>
    </row>
    <row r="3862" spans="4:4" ht="15" customHeight="1" x14ac:dyDescent="0.45">
      <c r="D3862" s="215"/>
    </row>
    <row r="3863" spans="4:4" ht="15" customHeight="1" x14ac:dyDescent="0.45">
      <c r="D3863" s="215"/>
    </row>
    <row r="3864" spans="4:4" ht="15" customHeight="1" x14ac:dyDescent="0.45">
      <c r="D3864" s="215"/>
    </row>
    <row r="3865" spans="4:4" ht="15" customHeight="1" x14ac:dyDescent="0.45">
      <c r="D3865" s="215"/>
    </row>
    <row r="3866" spans="4:4" ht="15" customHeight="1" x14ac:dyDescent="0.45">
      <c r="D3866" s="215"/>
    </row>
    <row r="3867" spans="4:4" ht="15" customHeight="1" x14ac:dyDescent="0.45">
      <c r="D3867" s="215"/>
    </row>
    <row r="3868" spans="4:4" ht="15" customHeight="1" x14ac:dyDescent="0.45">
      <c r="D3868" s="215"/>
    </row>
    <row r="3869" spans="4:4" ht="15" customHeight="1" x14ac:dyDescent="0.45">
      <c r="D3869" s="215"/>
    </row>
    <row r="3870" spans="4:4" ht="15" customHeight="1" x14ac:dyDescent="0.45">
      <c r="D3870" s="215"/>
    </row>
    <row r="3871" spans="4:4" ht="15" customHeight="1" x14ac:dyDescent="0.45">
      <c r="D3871" s="215"/>
    </row>
    <row r="3872" spans="4:4" ht="15" customHeight="1" x14ac:dyDescent="0.45">
      <c r="D3872" s="215"/>
    </row>
    <row r="3873" spans="4:4" ht="15" customHeight="1" x14ac:dyDescent="0.45">
      <c r="D3873" s="215"/>
    </row>
    <row r="3874" spans="4:4" ht="15" customHeight="1" x14ac:dyDescent="0.45">
      <c r="D3874" s="215"/>
    </row>
    <row r="3875" spans="4:4" ht="15" customHeight="1" x14ac:dyDescent="0.45">
      <c r="D3875" s="215"/>
    </row>
    <row r="3876" spans="4:4" ht="15" customHeight="1" x14ac:dyDescent="0.45">
      <c r="D3876" s="215"/>
    </row>
    <row r="3877" spans="4:4" ht="15" customHeight="1" x14ac:dyDescent="0.45">
      <c r="D3877" s="215"/>
    </row>
    <row r="3878" spans="4:4" ht="15" customHeight="1" x14ac:dyDescent="0.45">
      <c r="D3878" s="215"/>
    </row>
    <row r="3879" spans="4:4" ht="15" customHeight="1" x14ac:dyDescent="0.45">
      <c r="D3879" s="215"/>
    </row>
    <row r="3880" spans="4:4" ht="15" customHeight="1" x14ac:dyDescent="0.45">
      <c r="D3880" s="215"/>
    </row>
    <row r="3881" spans="4:4" ht="15" customHeight="1" x14ac:dyDescent="0.45">
      <c r="D3881" s="215"/>
    </row>
    <row r="3882" spans="4:4" ht="15" customHeight="1" x14ac:dyDescent="0.45">
      <c r="D3882" s="215"/>
    </row>
    <row r="3883" spans="4:4" ht="15" customHeight="1" x14ac:dyDescent="0.45">
      <c r="D3883" s="215"/>
    </row>
    <row r="3884" spans="4:4" ht="15" customHeight="1" x14ac:dyDescent="0.45">
      <c r="D3884" s="215"/>
    </row>
    <row r="3885" spans="4:4" ht="15" customHeight="1" x14ac:dyDescent="0.45">
      <c r="D3885" s="215"/>
    </row>
    <row r="3886" spans="4:4" ht="15" customHeight="1" x14ac:dyDescent="0.45">
      <c r="D3886" s="215"/>
    </row>
    <row r="3887" spans="4:4" ht="15" customHeight="1" x14ac:dyDescent="0.45">
      <c r="D3887" s="215"/>
    </row>
    <row r="3888" spans="4:4" ht="15" customHeight="1" x14ac:dyDescent="0.45">
      <c r="D3888" s="215"/>
    </row>
    <row r="3889" spans="4:4" ht="15" customHeight="1" x14ac:dyDescent="0.45">
      <c r="D3889" s="215"/>
    </row>
    <row r="3890" spans="4:4" ht="15" customHeight="1" x14ac:dyDescent="0.45">
      <c r="D3890" s="215"/>
    </row>
    <row r="3891" spans="4:4" ht="15" customHeight="1" x14ac:dyDescent="0.45">
      <c r="D3891" s="215"/>
    </row>
    <row r="3892" spans="4:4" ht="15" customHeight="1" x14ac:dyDescent="0.45">
      <c r="D3892" s="215"/>
    </row>
    <row r="3893" spans="4:4" ht="15" customHeight="1" x14ac:dyDescent="0.45">
      <c r="D3893" s="215"/>
    </row>
    <row r="3894" spans="4:4" ht="15" customHeight="1" x14ac:dyDescent="0.45">
      <c r="D3894" s="215"/>
    </row>
    <row r="3895" spans="4:4" ht="15" customHeight="1" x14ac:dyDescent="0.45">
      <c r="D3895" s="215"/>
    </row>
    <row r="3896" spans="4:4" ht="15" customHeight="1" x14ac:dyDescent="0.45">
      <c r="D3896" s="215"/>
    </row>
    <row r="3897" spans="4:4" ht="15" customHeight="1" x14ac:dyDescent="0.45">
      <c r="D3897" s="215"/>
    </row>
    <row r="3898" spans="4:4" ht="15" customHeight="1" x14ac:dyDescent="0.45">
      <c r="D3898" s="215"/>
    </row>
    <row r="3899" spans="4:4" ht="15" customHeight="1" x14ac:dyDescent="0.45">
      <c r="D3899" s="215"/>
    </row>
    <row r="3900" spans="4:4" ht="15" customHeight="1" x14ac:dyDescent="0.45">
      <c r="D3900" s="215"/>
    </row>
    <row r="3901" spans="4:4" ht="15" customHeight="1" x14ac:dyDescent="0.45">
      <c r="D3901" s="215"/>
    </row>
    <row r="3902" spans="4:4" ht="15" customHeight="1" x14ac:dyDescent="0.45">
      <c r="D3902" s="215"/>
    </row>
    <row r="3903" spans="4:4" ht="15" customHeight="1" x14ac:dyDescent="0.45">
      <c r="D3903" s="215"/>
    </row>
    <row r="3904" spans="4:4" ht="15" customHeight="1" x14ac:dyDescent="0.45">
      <c r="D3904" s="215"/>
    </row>
    <row r="3905" spans="4:4" ht="15" customHeight="1" x14ac:dyDescent="0.45">
      <c r="D3905" s="215"/>
    </row>
    <row r="3906" spans="4:4" ht="15" customHeight="1" x14ac:dyDescent="0.45">
      <c r="D3906" s="215"/>
    </row>
    <row r="3907" spans="4:4" ht="15" customHeight="1" x14ac:dyDescent="0.45">
      <c r="D3907" s="215"/>
    </row>
    <row r="3908" spans="4:4" ht="15" customHeight="1" x14ac:dyDescent="0.45">
      <c r="D3908" s="215"/>
    </row>
    <row r="3909" spans="4:4" ht="15" customHeight="1" x14ac:dyDescent="0.45">
      <c r="D3909" s="215"/>
    </row>
    <row r="3910" spans="4:4" ht="15" customHeight="1" x14ac:dyDescent="0.45">
      <c r="D3910" s="215"/>
    </row>
    <row r="3911" spans="4:4" ht="15" customHeight="1" x14ac:dyDescent="0.45">
      <c r="D3911" s="215"/>
    </row>
    <row r="3912" spans="4:4" ht="15" customHeight="1" x14ac:dyDescent="0.45">
      <c r="D3912" s="215"/>
    </row>
    <row r="3913" spans="4:4" ht="15" customHeight="1" x14ac:dyDescent="0.45">
      <c r="D3913" s="215"/>
    </row>
    <row r="3914" spans="4:4" ht="15" customHeight="1" x14ac:dyDescent="0.45">
      <c r="D3914" s="215"/>
    </row>
    <row r="3915" spans="4:4" ht="15" customHeight="1" x14ac:dyDescent="0.45">
      <c r="D3915" s="215"/>
    </row>
    <row r="3916" spans="4:4" ht="15" customHeight="1" x14ac:dyDescent="0.45">
      <c r="D3916" s="215"/>
    </row>
    <row r="3917" spans="4:4" ht="15" customHeight="1" x14ac:dyDescent="0.45">
      <c r="D3917" s="215"/>
    </row>
    <row r="3918" spans="4:4" ht="15" customHeight="1" x14ac:dyDescent="0.45">
      <c r="D3918" s="215"/>
    </row>
    <row r="3919" spans="4:4" ht="15" customHeight="1" x14ac:dyDescent="0.45">
      <c r="D3919" s="215"/>
    </row>
    <row r="3920" spans="4:4" ht="15" customHeight="1" x14ac:dyDescent="0.45">
      <c r="D3920" s="215"/>
    </row>
    <row r="3921" spans="4:4" ht="15" customHeight="1" x14ac:dyDescent="0.45">
      <c r="D3921" s="215"/>
    </row>
    <row r="3922" spans="4:4" ht="15" customHeight="1" x14ac:dyDescent="0.45">
      <c r="D3922" s="215"/>
    </row>
    <row r="3923" spans="4:4" ht="15" customHeight="1" x14ac:dyDescent="0.45">
      <c r="D3923" s="215"/>
    </row>
    <row r="3924" spans="4:4" ht="15" customHeight="1" x14ac:dyDescent="0.45">
      <c r="D3924" s="215"/>
    </row>
    <row r="3925" spans="4:4" ht="15" customHeight="1" x14ac:dyDescent="0.45">
      <c r="D3925" s="215"/>
    </row>
    <row r="3926" spans="4:4" ht="15" customHeight="1" x14ac:dyDescent="0.45">
      <c r="D3926" s="215"/>
    </row>
    <row r="3927" spans="4:4" ht="15" customHeight="1" x14ac:dyDescent="0.45">
      <c r="D3927" s="215"/>
    </row>
    <row r="3928" spans="4:4" ht="15" customHeight="1" x14ac:dyDescent="0.45">
      <c r="D3928" s="215"/>
    </row>
    <row r="3929" spans="4:4" ht="15" customHeight="1" x14ac:dyDescent="0.45">
      <c r="D3929" s="215"/>
    </row>
    <row r="3930" spans="4:4" ht="15" customHeight="1" x14ac:dyDescent="0.45">
      <c r="D3930" s="215"/>
    </row>
    <row r="3931" spans="4:4" ht="15" customHeight="1" x14ac:dyDescent="0.45">
      <c r="D3931" s="215"/>
    </row>
    <row r="3932" spans="4:4" ht="15" customHeight="1" x14ac:dyDescent="0.45">
      <c r="D3932" s="215"/>
    </row>
    <row r="3933" spans="4:4" ht="15" customHeight="1" x14ac:dyDescent="0.45">
      <c r="D3933" s="215"/>
    </row>
    <row r="3934" spans="4:4" ht="15" customHeight="1" x14ac:dyDescent="0.45">
      <c r="D3934" s="215"/>
    </row>
    <row r="3935" spans="4:4" ht="15" customHeight="1" x14ac:dyDescent="0.45">
      <c r="D3935" s="215"/>
    </row>
    <row r="3936" spans="4:4" ht="15" customHeight="1" x14ac:dyDescent="0.45">
      <c r="D3936" s="215"/>
    </row>
    <row r="3937" spans="4:4" ht="15" customHeight="1" x14ac:dyDescent="0.45">
      <c r="D3937" s="215"/>
    </row>
    <row r="3938" spans="4:4" ht="15" customHeight="1" x14ac:dyDescent="0.45">
      <c r="D3938" s="215"/>
    </row>
    <row r="3939" spans="4:4" ht="15" customHeight="1" x14ac:dyDescent="0.45">
      <c r="D3939" s="215"/>
    </row>
    <row r="3940" spans="4:4" ht="15" customHeight="1" x14ac:dyDescent="0.45">
      <c r="D3940" s="215"/>
    </row>
    <row r="3941" spans="4:4" ht="15" customHeight="1" x14ac:dyDescent="0.45">
      <c r="D3941" s="215"/>
    </row>
    <row r="3942" spans="4:4" ht="15" customHeight="1" x14ac:dyDescent="0.45">
      <c r="D3942" s="215"/>
    </row>
    <row r="3943" spans="4:4" ht="15" customHeight="1" x14ac:dyDescent="0.45">
      <c r="D3943" s="215"/>
    </row>
    <row r="3944" spans="4:4" ht="15" customHeight="1" x14ac:dyDescent="0.45">
      <c r="D3944" s="215"/>
    </row>
    <row r="3945" spans="4:4" ht="15" customHeight="1" x14ac:dyDescent="0.45">
      <c r="D3945" s="215"/>
    </row>
    <row r="3946" spans="4:4" ht="15" customHeight="1" x14ac:dyDescent="0.45">
      <c r="D3946" s="215"/>
    </row>
    <row r="3947" spans="4:4" ht="15" customHeight="1" x14ac:dyDescent="0.45">
      <c r="D3947" s="215"/>
    </row>
    <row r="3948" spans="4:4" ht="15" customHeight="1" x14ac:dyDescent="0.45">
      <c r="D3948" s="215"/>
    </row>
    <row r="3949" spans="4:4" ht="15" customHeight="1" x14ac:dyDescent="0.45">
      <c r="D3949" s="215"/>
    </row>
    <row r="3950" spans="4:4" ht="15" customHeight="1" x14ac:dyDescent="0.45">
      <c r="D3950" s="215"/>
    </row>
    <row r="3951" spans="4:4" ht="15" customHeight="1" x14ac:dyDescent="0.45">
      <c r="D3951" s="215"/>
    </row>
    <row r="3952" spans="4:4" ht="15" customHeight="1" x14ac:dyDescent="0.45">
      <c r="D3952" s="215"/>
    </row>
    <row r="3953" spans="4:4" ht="15" customHeight="1" x14ac:dyDescent="0.45">
      <c r="D3953" s="215"/>
    </row>
    <row r="3954" spans="4:4" ht="15" customHeight="1" x14ac:dyDescent="0.45">
      <c r="D3954" s="215"/>
    </row>
    <row r="3955" spans="4:4" ht="15" customHeight="1" x14ac:dyDescent="0.45">
      <c r="D3955" s="215"/>
    </row>
    <row r="3956" spans="4:4" ht="15" customHeight="1" x14ac:dyDescent="0.45">
      <c r="D3956" s="215"/>
    </row>
    <row r="3957" spans="4:4" ht="15" customHeight="1" x14ac:dyDescent="0.45">
      <c r="D3957" s="215"/>
    </row>
    <row r="3958" spans="4:4" ht="15" customHeight="1" x14ac:dyDescent="0.45">
      <c r="D3958" s="215"/>
    </row>
    <row r="3959" spans="4:4" ht="15" customHeight="1" x14ac:dyDescent="0.45">
      <c r="D3959" s="215"/>
    </row>
    <row r="3960" spans="4:4" ht="15" customHeight="1" x14ac:dyDescent="0.45">
      <c r="D3960" s="215"/>
    </row>
    <row r="3961" spans="4:4" ht="15" customHeight="1" x14ac:dyDescent="0.45">
      <c r="D3961" s="215"/>
    </row>
    <row r="3962" spans="4:4" ht="15" customHeight="1" x14ac:dyDescent="0.45">
      <c r="D3962" s="215"/>
    </row>
    <row r="3963" spans="4:4" ht="15" customHeight="1" x14ac:dyDescent="0.45">
      <c r="D3963" s="215"/>
    </row>
    <row r="3964" spans="4:4" ht="15" customHeight="1" x14ac:dyDescent="0.45">
      <c r="D3964" s="215"/>
    </row>
    <row r="3965" spans="4:4" ht="15" customHeight="1" x14ac:dyDescent="0.45">
      <c r="D3965" s="215"/>
    </row>
    <row r="3966" spans="4:4" ht="15" customHeight="1" x14ac:dyDescent="0.45">
      <c r="D3966" s="215"/>
    </row>
    <row r="3967" spans="4:4" ht="15" customHeight="1" x14ac:dyDescent="0.45">
      <c r="D3967" s="215"/>
    </row>
    <row r="3968" spans="4:4" ht="15" customHeight="1" x14ac:dyDescent="0.45">
      <c r="D3968" s="215"/>
    </row>
    <row r="3969" spans="4:4" ht="15" customHeight="1" x14ac:dyDescent="0.45">
      <c r="D3969" s="215"/>
    </row>
    <row r="3970" spans="4:4" ht="15" customHeight="1" x14ac:dyDescent="0.45">
      <c r="D3970" s="215"/>
    </row>
    <row r="3971" spans="4:4" ht="15" customHeight="1" x14ac:dyDescent="0.45">
      <c r="D3971" s="215"/>
    </row>
    <row r="3972" spans="4:4" ht="15" customHeight="1" x14ac:dyDescent="0.45">
      <c r="D3972" s="215"/>
    </row>
    <row r="3973" spans="4:4" ht="15" customHeight="1" x14ac:dyDescent="0.45">
      <c r="D3973" s="215"/>
    </row>
    <row r="3974" spans="4:4" ht="15" customHeight="1" x14ac:dyDescent="0.45">
      <c r="D3974" s="215"/>
    </row>
    <row r="3975" spans="4:4" ht="15" customHeight="1" x14ac:dyDescent="0.45">
      <c r="D3975" s="215"/>
    </row>
    <row r="3976" spans="4:4" ht="15" customHeight="1" x14ac:dyDescent="0.45">
      <c r="D3976" s="215"/>
    </row>
    <row r="3977" spans="4:4" ht="15" customHeight="1" x14ac:dyDescent="0.45">
      <c r="D3977" s="215"/>
    </row>
    <row r="3978" spans="4:4" ht="15" customHeight="1" x14ac:dyDescent="0.45">
      <c r="D3978" s="215"/>
    </row>
    <row r="3979" spans="4:4" ht="15" customHeight="1" x14ac:dyDescent="0.45">
      <c r="D3979" s="215"/>
    </row>
    <row r="3980" spans="4:4" ht="15" customHeight="1" x14ac:dyDescent="0.45">
      <c r="D3980" s="215"/>
    </row>
    <row r="3981" spans="4:4" ht="15" customHeight="1" x14ac:dyDescent="0.45">
      <c r="D3981" s="215"/>
    </row>
    <row r="3982" spans="4:4" ht="15" customHeight="1" x14ac:dyDescent="0.45">
      <c r="D3982" s="215"/>
    </row>
    <row r="3983" spans="4:4" ht="15" customHeight="1" x14ac:dyDescent="0.45">
      <c r="D3983" s="215"/>
    </row>
    <row r="3984" spans="4:4" ht="15" customHeight="1" x14ac:dyDescent="0.45">
      <c r="D3984" s="215"/>
    </row>
    <row r="3985" spans="4:4" ht="15" customHeight="1" x14ac:dyDescent="0.45">
      <c r="D3985" s="215"/>
    </row>
    <row r="3986" spans="4:4" ht="15" customHeight="1" x14ac:dyDescent="0.45">
      <c r="D3986" s="215"/>
    </row>
    <row r="3987" spans="4:4" ht="15" customHeight="1" x14ac:dyDescent="0.45">
      <c r="D3987" s="215"/>
    </row>
    <row r="3988" spans="4:4" ht="15" customHeight="1" x14ac:dyDescent="0.45">
      <c r="D3988" s="215"/>
    </row>
    <row r="3989" spans="4:4" ht="15" customHeight="1" x14ac:dyDescent="0.45">
      <c r="D3989" s="215"/>
    </row>
    <row r="3990" spans="4:4" ht="15" customHeight="1" x14ac:dyDescent="0.45">
      <c r="D3990" s="215"/>
    </row>
    <row r="3991" spans="4:4" ht="15" customHeight="1" x14ac:dyDescent="0.45">
      <c r="D3991" s="215"/>
    </row>
    <row r="3992" spans="4:4" ht="15" customHeight="1" x14ac:dyDescent="0.45">
      <c r="D3992" s="215"/>
    </row>
    <row r="3993" spans="4:4" ht="15" customHeight="1" x14ac:dyDescent="0.45">
      <c r="D3993" s="215"/>
    </row>
    <row r="3994" spans="4:4" ht="15" customHeight="1" x14ac:dyDescent="0.45">
      <c r="D3994" s="215"/>
    </row>
    <row r="3995" spans="4:4" ht="15" customHeight="1" x14ac:dyDescent="0.45">
      <c r="D3995" s="215"/>
    </row>
    <row r="3996" spans="4:4" ht="15" customHeight="1" x14ac:dyDescent="0.45">
      <c r="D3996" s="215"/>
    </row>
    <row r="3997" spans="4:4" ht="15" customHeight="1" x14ac:dyDescent="0.45">
      <c r="D3997" s="215"/>
    </row>
    <row r="3998" spans="4:4" ht="15" customHeight="1" x14ac:dyDescent="0.45">
      <c r="D3998" s="215"/>
    </row>
    <row r="3999" spans="4:4" ht="15" customHeight="1" x14ac:dyDescent="0.45">
      <c r="D3999" s="215"/>
    </row>
    <row r="4000" spans="4:4" ht="15" customHeight="1" x14ac:dyDescent="0.45">
      <c r="D4000" s="215"/>
    </row>
    <row r="4001" spans="4:4" ht="15" customHeight="1" x14ac:dyDescent="0.45">
      <c r="D4001" s="215"/>
    </row>
    <row r="4002" spans="4:4" ht="15" customHeight="1" x14ac:dyDescent="0.45">
      <c r="D4002" s="215"/>
    </row>
    <row r="4003" spans="4:4" ht="15" customHeight="1" x14ac:dyDescent="0.45">
      <c r="D4003" s="215"/>
    </row>
    <row r="4004" spans="4:4" ht="15" customHeight="1" x14ac:dyDescent="0.45">
      <c r="D4004" s="215"/>
    </row>
    <row r="4005" spans="4:4" ht="15" customHeight="1" x14ac:dyDescent="0.45">
      <c r="D4005" s="215"/>
    </row>
    <row r="4006" spans="4:4" ht="15" customHeight="1" x14ac:dyDescent="0.45">
      <c r="D4006" s="215"/>
    </row>
    <row r="4007" spans="4:4" ht="15" customHeight="1" x14ac:dyDescent="0.45">
      <c r="D4007" s="215"/>
    </row>
    <row r="4008" spans="4:4" ht="15" customHeight="1" x14ac:dyDescent="0.45">
      <c r="D4008" s="215"/>
    </row>
    <row r="4009" spans="4:4" ht="15" customHeight="1" x14ac:dyDescent="0.45">
      <c r="D4009" s="215"/>
    </row>
    <row r="4010" spans="4:4" ht="15" customHeight="1" x14ac:dyDescent="0.45">
      <c r="D4010" s="215"/>
    </row>
    <row r="4011" spans="4:4" ht="15" customHeight="1" x14ac:dyDescent="0.45">
      <c r="D4011" s="215"/>
    </row>
    <row r="4012" spans="4:4" ht="15" customHeight="1" x14ac:dyDescent="0.45">
      <c r="D4012" s="215"/>
    </row>
    <row r="4013" spans="4:4" ht="15" customHeight="1" x14ac:dyDescent="0.45">
      <c r="D4013" s="215"/>
    </row>
    <row r="4014" spans="4:4" ht="15" customHeight="1" x14ac:dyDescent="0.45">
      <c r="D4014" s="215"/>
    </row>
    <row r="4015" spans="4:4" ht="15" customHeight="1" x14ac:dyDescent="0.45">
      <c r="D4015" s="215"/>
    </row>
    <row r="4016" spans="4:4" ht="15" customHeight="1" x14ac:dyDescent="0.45">
      <c r="D4016" s="215"/>
    </row>
    <row r="4017" spans="4:4" ht="15" customHeight="1" x14ac:dyDescent="0.45">
      <c r="D4017" s="215"/>
    </row>
    <row r="4018" spans="4:4" ht="15" customHeight="1" x14ac:dyDescent="0.45">
      <c r="D4018" s="215"/>
    </row>
    <row r="4019" spans="4:4" ht="15" customHeight="1" x14ac:dyDescent="0.45">
      <c r="D4019" s="215"/>
    </row>
    <row r="4020" spans="4:4" ht="15" customHeight="1" x14ac:dyDescent="0.45">
      <c r="D4020" s="215"/>
    </row>
    <row r="4021" spans="4:4" ht="15" customHeight="1" x14ac:dyDescent="0.45">
      <c r="D4021" s="215"/>
    </row>
    <row r="4022" spans="4:4" ht="15" customHeight="1" x14ac:dyDescent="0.45">
      <c r="D4022" s="215"/>
    </row>
    <row r="4023" spans="4:4" ht="15" customHeight="1" x14ac:dyDescent="0.45">
      <c r="D4023" s="215"/>
    </row>
    <row r="4024" spans="4:4" ht="15" customHeight="1" x14ac:dyDescent="0.45">
      <c r="D4024" s="215"/>
    </row>
    <row r="4025" spans="4:4" ht="15" customHeight="1" x14ac:dyDescent="0.45">
      <c r="D4025" s="215"/>
    </row>
    <row r="4026" spans="4:4" ht="15" customHeight="1" x14ac:dyDescent="0.45">
      <c r="D4026" s="215"/>
    </row>
    <row r="4027" spans="4:4" ht="15" customHeight="1" x14ac:dyDescent="0.45">
      <c r="D4027" s="215"/>
    </row>
    <row r="4028" spans="4:4" ht="15" customHeight="1" x14ac:dyDescent="0.45">
      <c r="D4028" s="215"/>
    </row>
    <row r="4029" spans="4:4" ht="15" customHeight="1" x14ac:dyDescent="0.45">
      <c r="D4029" s="215"/>
    </row>
    <row r="4030" spans="4:4" ht="15" customHeight="1" x14ac:dyDescent="0.45">
      <c r="D4030" s="215"/>
    </row>
    <row r="4031" spans="4:4" ht="15" customHeight="1" x14ac:dyDescent="0.45">
      <c r="D4031" s="215"/>
    </row>
    <row r="4032" spans="4:4" ht="15" customHeight="1" x14ac:dyDescent="0.45">
      <c r="D4032" s="215"/>
    </row>
    <row r="4033" spans="4:4" ht="15" customHeight="1" x14ac:dyDescent="0.45">
      <c r="D4033" s="215"/>
    </row>
    <row r="4034" spans="4:4" ht="15" customHeight="1" x14ac:dyDescent="0.45">
      <c r="D4034" s="215"/>
    </row>
    <row r="4035" spans="4:4" ht="15" customHeight="1" x14ac:dyDescent="0.45">
      <c r="D4035" s="215"/>
    </row>
    <row r="4036" spans="4:4" ht="15" customHeight="1" x14ac:dyDescent="0.45">
      <c r="D4036" s="215"/>
    </row>
    <row r="4037" spans="4:4" ht="15" customHeight="1" x14ac:dyDescent="0.45">
      <c r="D4037" s="215"/>
    </row>
    <row r="4038" spans="4:4" ht="15" customHeight="1" x14ac:dyDescent="0.45">
      <c r="D4038" s="215"/>
    </row>
    <row r="4039" spans="4:4" ht="15" customHeight="1" x14ac:dyDescent="0.45">
      <c r="D4039" s="215"/>
    </row>
    <row r="4040" spans="4:4" ht="15" customHeight="1" x14ac:dyDescent="0.45">
      <c r="D4040" s="215"/>
    </row>
    <row r="4041" spans="4:4" ht="15" customHeight="1" x14ac:dyDescent="0.45">
      <c r="D4041" s="215"/>
    </row>
    <row r="4042" spans="4:4" ht="15" customHeight="1" x14ac:dyDescent="0.45">
      <c r="D4042" s="215"/>
    </row>
    <row r="4043" spans="4:4" ht="15" customHeight="1" x14ac:dyDescent="0.45">
      <c r="D4043" s="215"/>
    </row>
    <row r="4044" spans="4:4" ht="15" customHeight="1" x14ac:dyDescent="0.45">
      <c r="D4044" s="215"/>
    </row>
    <row r="4045" spans="4:4" ht="15" customHeight="1" x14ac:dyDescent="0.45">
      <c r="D4045" s="215"/>
    </row>
    <row r="4046" spans="4:4" ht="15" customHeight="1" x14ac:dyDescent="0.45">
      <c r="D4046" s="215"/>
    </row>
    <row r="4047" spans="4:4" ht="15" customHeight="1" x14ac:dyDescent="0.45">
      <c r="D4047" s="215"/>
    </row>
    <row r="4048" spans="4:4" ht="15" customHeight="1" x14ac:dyDescent="0.45">
      <c r="D4048" s="215"/>
    </row>
    <row r="4049" spans="4:4" ht="15" customHeight="1" x14ac:dyDescent="0.45">
      <c r="D4049" s="215"/>
    </row>
    <row r="4050" spans="4:4" ht="15" customHeight="1" x14ac:dyDescent="0.45">
      <c r="D4050" s="215"/>
    </row>
    <row r="4051" spans="4:4" ht="15" customHeight="1" x14ac:dyDescent="0.45">
      <c r="D4051" s="215"/>
    </row>
    <row r="4052" spans="4:4" ht="15" customHeight="1" x14ac:dyDescent="0.45">
      <c r="D4052" s="215"/>
    </row>
    <row r="4053" spans="4:4" ht="15" customHeight="1" x14ac:dyDescent="0.45">
      <c r="D4053" s="215"/>
    </row>
    <row r="4054" spans="4:4" ht="15" customHeight="1" x14ac:dyDescent="0.45">
      <c r="D4054" s="215"/>
    </row>
    <row r="4055" spans="4:4" ht="15" customHeight="1" x14ac:dyDescent="0.45">
      <c r="D4055" s="215"/>
    </row>
    <row r="4056" spans="4:4" ht="15" customHeight="1" x14ac:dyDescent="0.45">
      <c r="D4056" s="215"/>
    </row>
    <row r="4057" spans="4:4" ht="15" customHeight="1" x14ac:dyDescent="0.45">
      <c r="D4057" s="215"/>
    </row>
    <row r="4058" spans="4:4" ht="15" customHeight="1" x14ac:dyDescent="0.45">
      <c r="D4058" s="215"/>
    </row>
    <row r="4059" spans="4:4" ht="15" customHeight="1" x14ac:dyDescent="0.45">
      <c r="D4059" s="215"/>
    </row>
    <row r="4060" spans="4:4" ht="15" customHeight="1" x14ac:dyDescent="0.45">
      <c r="D4060" s="215"/>
    </row>
    <row r="4061" spans="4:4" ht="15" customHeight="1" x14ac:dyDescent="0.45">
      <c r="D4061" s="215"/>
    </row>
    <row r="4062" spans="4:4" ht="15" customHeight="1" x14ac:dyDescent="0.45">
      <c r="D4062" s="215"/>
    </row>
    <row r="4063" spans="4:4" ht="15" customHeight="1" x14ac:dyDescent="0.45">
      <c r="D4063" s="215"/>
    </row>
    <row r="4064" spans="4:4" ht="15" customHeight="1" x14ac:dyDescent="0.45">
      <c r="D4064" s="215"/>
    </row>
    <row r="4065" spans="4:4" ht="15" customHeight="1" x14ac:dyDescent="0.45">
      <c r="D4065" s="215"/>
    </row>
    <row r="4066" spans="4:4" ht="15" customHeight="1" x14ac:dyDescent="0.45">
      <c r="D4066" s="215"/>
    </row>
    <row r="4067" spans="4:4" ht="15" customHeight="1" x14ac:dyDescent="0.45">
      <c r="D4067" s="215"/>
    </row>
    <row r="4068" spans="4:4" ht="15" customHeight="1" x14ac:dyDescent="0.45">
      <c r="D4068" s="215"/>
    </row>
    <row r="4069" spans="4:4" ht="15" customHeight="1" x14ac:dyDescent="0.45">
      <c r="D4069" s="215"/>
    </row>
    <row r="4070" spans="4:4" ht="15" customHeight="1" x14ac:dyDescent="0.45">
      <c r="D4070" s="215"/>
    </row>
    <row r="4071" spans="4:4" ht="15" customHeight="1" x14ac:dyDescent="0.45">
      <c r="D4071" s="215"/>
    </row>
    <row r="4072" spans="4:4" ht="15" customHeight="1" x14ac:dyDescent="0.45">
      <c r="D4072" s="215"/>
    </row>
    <row r="4073" spans="4:4" ht="15" customHeight="1" x14ac:dyDescent="0.45">
      <c r="D4073" s="215"/>
    </row>
    <row r="4074" spans="4:4" ht="15" customHeight="1" x14ac:dyDescent="0.45">
      <c r="D4074" s="215"/>
    </row>
    <row r="4075" spans="4:4" ht="15" customHeight="1" x14ac:dyDescent="0.45">
      <c r="D4075" s="215"/>
    </row>
    <row r="4076" spans="4:4" ht="15" customHeight="1" x14ac:dyDescent="0.45">
      <c r="D4076" s="215"/>
    </row>
    <row r="4077" spans="4:4" ht="15" customHeight="1" x14ac:dyDescent="0.45">
      <c r="D4077" s="215"/>
    </row>
    <row r="4078" spans="4:4" ht="15" customHeight="1" x14ac:dyDescent="0.45">
      <c r="D4078" s="215"/>
    </row>
    <row r="4079" spans="4:4" ht="15" customHeight="1" x14ac:dyDescent="0.45">
      <c r="D4079" s="215"/>
    </row>
    <row r="4080" spans="4:4" ht="15" customHeight="1" x14ac:dyDescent="0.45">
      <c r="D4080" s="215"/>
    </row>
    <row r="4081" spans="4:4" ht="15" customHeight="1" x14ac:dyDescent="0.45">
      <c r="D4081" s="215"/>
    </row>
    <row r="4082" spans="4:4" ht="15" customHeight="1" x14ac:dyDescent="0.45">
      <c r="D4082" s="215"/>
    </row>
    <row r="4083" spans="4:4" ht="15" customHeight="1" x14ac:dyDescent="0.45">
      <c r="D4083" s="215"/>
    </row>
    <row r="4084" spans="4:4" ht="15" customHeight="1" x14ac:dyDescent="0.45">
      <c r="D4084" s="215"/>
    </row>
    <row r="4085" spans="4:4" ht="15" customHeight="1" x14ac:dyDescent="0.45">
      <c r="D4085" s="215"/>
    </row>
    <row r="4086" spans="4:4" ht="15" customHeight="1" x14ac:dyDescent="0.45">
      <c r="D4086" s="215"/>
    </row>
    <row r="4087" spans="4:4" ht="15" customHeight="1" x14ac:dyDescent="0.45">
      <c r="D4087" s="215"/>
    </row>
    <row r="4088" spans="4:4" ht="15" customHeight="1" x14ac:dyDescent="0.45">
      <c r="D4088" s="215"/>
    </row>
    <row r="4089" spans="4:4" ht="15" customHeight="1" x14ac:dyDescent="0.45">
      <c r="D4089" s="215"/>
    </row>
    <row r="4090" spans="4:4" ht="15" customHeight="1" x14ac:dyDescent="0.45">
      <c r="D4090" s="215"/>
    </row>
    <row r="4091" spans="4:4" ht="15" customHeight="1" x14ac:dyDescent="0.45">
      <c r="D4091" s="215"/>
    </row>
    <row r="4092" spans="4:4" ht="15" customHeight="1" x14ac:dyDescent="0.45">
      <c r="D4092" s="215"/>
    </row>
    <row r="4093" spans="4:4" ht="15" customHeight="1" x14ac:dyDescent="0.45">
      <c r="D4093" s="215"/>
    </row>
    <row r="4094" spans="4:4" ht="15" customHeight="1" x14ac:dyDescent="0.45">
      <c r="D4094" s="215"/>
    </row>
    <row r="4095" spans="4:4" ht="15" customHeight="1" x14ac:dyDescent="0.45">
      <c r="D4095" s="215"/>
    </row>
    <row r="4096" spans="4:4" ht="15" customHeight="1" x14ac:dyDescent="0.45">
      <c r="D4096" s="215"/>
    </row>
    <row r="4097" spans="4:4" ht="15" customHeight="1" x14ac:dyDescent="0.45">
      <c r="D4097" s="215"/>
    </row>
    <row r="4098" spans="4:4" ht="15" customHeight="1" x14ac:dyDescent="0.45">
      <c r="D4098" s="215"/>
    </row>
    <row r="4099" spans="4:4" ht="15" customHeight="1" x14ac:dyDescent="0.45">
      <c r="D4099" s="215"/>
    </row>
    <row r="4100" spans="4:4" ht="15" customHeight="1" x14ac:dyDescent="0.45">
      <c r="D4100" s="215"/>
    </row>
    <row r="4101" spans="4:4" ht="15" customHeight="1" x14ac:dyDescent="0.45">
      <c r="D4101" s="215"/>
    </row>
    <row r="4102" spans="4:4" ht="15" customHeight="1" x14ac:dyDescent="0.45">
      <c r="D4102" s="215"/>
    </row>
    <row r="4103" spans="4:4" ht="15" customHeight="1" x14ac:dyDescent="0.45">
      <c r="D4103" s="215"/>
    </row>
    <row r="4104" spans="4:4" ht="15" customHeight="1" x14ac:dyDescent="0.45">
      <c r="D4104" s="215"/>
    </row>
    <row r="4105" spans="4:4" ht="15" customHeight="1" x14ac:dyDescent="0.45">
      <c r="D4105" s="215"/>
    </row>
    <row r="4106" spans="4:4" ht="15" customHeight="1" x14ac:dyDescent="0.45">
      <c r="D4106" s="215"/>
    </row>
    <row r="4107" spans="4:4" ht="15" customHeight="1" x14ac:dyDescent="0.45">
      <c r="D4107" s="215"/>
    </row>
    <row r="4108" spans="4:4" ht="15" customHeight="1" x14ac:dyDescent="0.45">
      <c r="D4108" s="215"/>
    </row>
    <row r="4109" spans="4:4" ht="15" customHeight="1" x14ac:dyDescent="0.45">
      <c r="D4109" s="215"/>
    </row>
    <row r="4110" spans="4:4" ht="15" customHeight="1" x14ac:dyDescent="0.45">
      <c r="D4110" s="215"/>
    </row>
    <row r="4111" spans="4:4" ht="15" customHeight="1" x14ac:dyDescent="0.45">
      <c r="D4111" s="215"/>
    </row>
    <row r="4112" spans="4:4" ht="15" customHeight="1" x14ac:dyDescent="0.45">
      <c r="D4112" s="215"/>
    </row>
    <row r="4113" spans="4:4" ht="15" customHeight="1" x14ac:dyDescent="0.45">
      <c r="D4113" s="215"/>
    </row>
    <row r="4114" spans="4:4" ht="15" customHeight="1" x14ac:dyDescent="0.45">
      <c r="D4114" s="215"/>
    </row>
    <row r="4115" spans="4:4" ht="15" customHeight="1" x14ac:dyDescent="0.45">
      <c r="D4115" s="215"/>
    </row>
    <row r="4116" spans="4:4" ht="15" customHeight="1" x14ac:dyDescent="0.45">
      <c r="D4116" s="215"/>
    </row>
    <row r="4117" spans="4:4" ht="15" customHeight="1" x14ac:dyDescent="0.45">
      <c r="D4117" s="215"/>
    </row>
    <row r="4118" spans="4:4" ht="15" customHeight="1" x14ac:dyDescent="0.45">
      <c r="D4118" s="215"/>
    </row>
    <row r="4119" spans="4:4" ht="15" customHeight="1" x14ac:dyDescent="0.45">
      <c r="D4119" s="215"/>
    </row>
    <row r="4120" spans="4:4" ht="15" customHeight="1" x14ac:dyDescent="0.45">
      <c r="D4120" s="215"/>
    </row>
    <row r="4121" spans="4:4" ht="15" customHeight="1" x14ac:dyDescent="0.45">
      <c r="D4121" s="215"/>
    </row>
    <row r="4122" spans="4:4" ht="15" customHeight="1" x14ac:dyDescent="0.45">
      <c r="D4122" s="215"/>
    </row>
    <row r="4123" spans="4:4" ht="15" customHeight="1" x14ac:dyDescent="0.45">
      <c r="D4123" s="215"/>
    </row>
    <row r="4124" spans="4:4" ht="15" customHeight="1" x14ac:dyDescent="0.45">
      <c r="D4124" s="215"/>
    </row>
    <row r="4125" spans="4:4" ht="15" customHeight="1" x14ac:dyDescent="0.45">
      <c r="D4125" s="215"/>
    </row>
    <row r="4126" spans="4:4" ht="15" customHeight="1" x14ac:dyDescent="0.45">
      <c r="D4126" s="215"/>
    </row>
    <row r="4127" spans="4:4" ht="15" customHeight="1" x14ac:dyDescent="0.45">
      <c r="D4127" s="215"/>
    </row>
    <row r="4128" spans="4:4" ht="15" customHeight="1" x14ac:dyDescent="0.45">
      <c r="D4128" s="215"/>
    </row>
    <row r="4129" spans="4:4" ht="15" customHeight="1" x14ac:dyDescent="0.45">
      <c r="D4129" s="215"/>
    </row>
    <row r="4130" spans="4:4" ht="15" customHeight="1" x14ac:dyDescent="0.45">
      <c r="D4130" s="215"/>
    </row>
    <row r="4131" spans="4:4" ht="15" customHeight="1" x14ac:dyDescent="0.45">
      <c r="D4131" s="215"/>
    </row>
    <row r="4132" spans="4:4" ht="15" customHeight="1" x14ac:dyDescent="0.45">
      <c r="D4132" s="215"/>
    </row>
    <row r="4133" spans="4:4" ht="15" customHeight="1" x14ac:dyDescent="0.45">
      <c r="D4133" s="215"/>
    </row>
    <row r="4134" spans="4:4" ht="15" customHeight="1" x14ac:dyDescent="0.45">
      <c r="D4134" s="215"/>
    </row>
    <row r="4135" spans="4:4" ht="15" customHeight="1" x14ac:dyDescent="0.45">
      <c r="D4135" s="215"/>
    </row>
    <row r="4136" spans="4:4" ht="15" customHeight="1" x14ac:dyDescent="0.45">
      <c r="D4136" s="215"/>
    </row>
    <row r="4137" spans="4:4" ht="15" customHeight="1" x14ac:dyDescent="0.45">
      <c r="D4137" s="215"/>
    </row>
    <row r="4138" spans="4:4" ht="15" customHeight="1" x14ac:dyDescent="0.45">
      <c r="D4138" s="215"/>
    </row>
    <row r="4139" spans="4:4" ht="15" customHeight="1" x14ac:dyDescent="0.45">
      <c r="D4139" s="215"/>
    </row>
    <row r="4140" spans="4:4" ht="15" customHeight="1" x14ac:dyDescent="0.45">
      <c r="D4140" s="215"/>
    </row>
    <row r="4141" spans="4:4" ht="15" customHeight="1" x14ac:dyDescent="0.45">
      <c r="D4141" s="215"/>
    </row>
    <row r="4142" spans="4:4" ht="15" customHeight="1" x14ac:dyDescent="0.45">
      <c r="D4142" s="215"/>
    </row>
    <row r="4143" spans="4:4" ht="15" customHeight="1" x14ac:dyDescent="0.45">
      <c r="D4143" s="215"/>
    </row>
    <row r="4144" spans="4:4" ht="15" customHeight="1" x14ac:dyDescent="0.45">
      <c r="D4144" s="215"/>
    </row>
    <row r="4145" spans="4:4" ht="15" customHeight="1" x14ac:dyDescent="0.45">
      <c r="D4145" s="215"/>
    </row>
    <row r="4146" spans="4:4" ht="15" customHeight="1" x14ac:dyDescent="0.45">
      <c r="D4146" s="215"/>
    </row>
    <row r="4147" spans="4:4" ht="15" customHeight="1" x14ac:dyDescent="0.45">
      <c r="D4147" s="215"/>
    </row>
    <row r="4148" spans="4:4" ht="15" customHeight="1" x14ac:dyDescent="0.45">
      <c r="D4148" s="215"/>
    </row>
    <row r="4149" spans="4:4" ht="15" customHeight="1" x14ac:dyDescent="0.45">
      <c r="D4149" s="215"/>
    </row>
    <row r="4150" spans="4:4" ht="15" customHeight="1" x14ac:dyDescent="0.45">
      <c r="D4150" s="215"/>
    </row>
    <row r="4151" spans="4:4" ht="15" customHeight="1" x14ac:dyDescent="0.45">
      <c r="D4151" s="215"/>
    </row>
    <row r="4152" spans="4:4" ht="15" customHeight="1" x14ac:dyDescent="0.45">
      <c r="D4152" s="215"/>
    </row>
    <row r="4153" spans="4:4" ht="15" customHeight="1" x14ac:dyDescent="0.45">
      <c r="D4153" s="215"/>
    </row>
    <row r="4154" spans="4:4" ht="15" customHeight="1" x14ac:dyDescent="0.45">
      <c r="D4154" s="215"/>
    </row>
    <row r="4155" spans="4:4" ht="15" customHeight="1" x14ac:dyDescent="0.45">
      <c r="D4155" s="215"/>
    </row>
    <row r="4156" spans="4:4" ht="15" customHeight="1" x14ac:dyDescent="0.45">
      <c r="D4156" s="215"/>
    </row>
    <row r="4157" spans="4:4" ht="15" customHeight="1" x14ac:dyDescent="0.45">
      <c r="D4157" s="215"/>
    </row>
    <row r="4158" spans="4:4" ht="15" customHeight="1" x14ac:dyDescent="0.45">
      <c r="D4158" s="215"/>
    </row>
    <row r="4159" spans="4:4" ht="15" customHeight="1" x14ac:dyDescent="0.45">
      <c r="D4159" s="215"/>
    </row>
    <row r="4160" spans="4:4" ht="15" customHeight="1" x14ac:dyDescent="0.45">
      <c r="D4160" s="215"/>
    </row>
    <row r="4161" spans="4:4" ht="15" customHeight="1" x14ac:dyDescent="0.45">
      <c r="D4161" s="215"/>
    </row>
    <row r="4162" spans="4:4" ht="15" customHeight="1" x14ac:dyDescent="0.45">
      <c r="D4162" s="215"/>
    </row>
    <row r="4163" spans="4:4" ht="15" customHeight="1" x14ac:dyDescent="0.45">
      <c r="D4163" s="215"/>
    </row>
    <row r="4164" spans="4:4" ht="15" customHeight="1" x14ac:dyDescent="0.45">
      <c r="D4164" s="215"/>
    </row>
    <row r="4165" spans="4:4" ht="15" customHeight="1" x14ac:dyDescent="0.45">
      <c r="D4165" s="215"/>
    </row>
    <row r="4166" spans="4:4" ht="15" customHeight="1" x14ac:dyDescent="0.45">
      <c r="D4166" s="215"/>
    </row>
    <row r="4167" spans="4:4" ht="15" customHeight="1" x14ac:dyDescent="0.45">
      <c r="D4167" s="215"/>
    </row>
    <row r="4168" spans="4:4" ht="15" customHeight="1" x14ac:dyDescent="0.45">
      <c r="D4168" s="215"/>
    </row>
    <row r="4169" spans="4:4" ht="15" customHeight="1" x14ac:dyDescent="0.45">
      <c r="D4169" s="215"/>
    </row>
    <row r="4170" spans="4:4" ht="15" customHeight="1" x14ac:dyDescent="0.45">
      <c r="D4170" s="215"/>
    </row>
    <row r="4171" spans="4:4" ht="15" customHeight="1" x14ac:dyDescent="0.45">
      <c r="D4171" s="215"/>
    </row>
    <row r="4172" spans="4:4" ht="15" customHeight="1" x14ac:dyDescent="0.45">
      <c r="D4172" s="215"/>
    </row>
    <row r="4173" spans="4:4" ht="15" customHeight="1" x14ac:dyDescent="0.45">
      <c r="D4173" s="215"/>
    </row>
    <row r="4174" spans="4:4" ht="15" customHeight="1" x14ac:dyDescent="0.45">
      <c r="D4174" s="215"/>
    </row>
    <row r="4175" spans="4:4" ht="15" customHeight="1" x14ac:dyDescent="0.45">
      <c r="D4175" s="215"/>
    </row>
    <row r="4176" spans="4:4" ht="15" customHeight="1" x14ac:dyDescent="0.45">
      <c r="D4176" s="215"/>
    </row>
    <row r="4177" spans="4:4" ht="15" customHeight="1" x14ac:dyDescent="0.45">
      <c r="D4177" s="215"/>
    </row>
    <row r="4178" spans="4:4" ht="15" customHeight="1" x14ac:dyDescent="0.45">
      <c r="D4178" s="215"/>
    </row>
    <row r="4179" spans="4:4" ht="15" customHeight="1" x14ac:dyDescent="0.45">
      <c r="D4179" s="215"/>
    </row>
    <row r="4180" spans="4:4" ht="15" customHeight="1" x14ac:dyDescent="0.45">
      <c r="D4180" s="215"/>
    </row>
    <row r="4181" spans="4:4" ht="15" customHeight="1" x14ac:dyDescent="0.45">
      <c r="D4181" s="215"/>
    </row>
    <row r="4182" spans="4:4" ht="15" customHeight="1" x14ac:dyDescent="0.45">
      <c r="D4182" s="215"/>
    </row>
    <row r="4183" spans="4:4" ht="15" customHeight="1" x14ac:dyDescent="0.45">
      <c r="D4183" s="215"/>
    </row>
    <row r="4184" spans="4:4" ht="15" customHeight="1" x14ac:dyDescent="0.45">
      <c r="D4184" s="215"/>
    </row>
    <row r="4185" spans="4:4" ht="15" customHeight="1" x14ac:dyDescent="0.45">
      <c r="D4185" s="215"/>
    </row>
    <row r="4186" spans="4:4" ht="15" customHeight="1" x14ac:dyDescent="0.45">
      <c r="D4186" s="215"/>
    </row>
    <row r="4187" spans="4:4" ht="15" customHeight="1" x14ac:dyDescent="0.45">
      <c r="D4187" s="215"/>
    </row>
    <row r="4188" spans="4:4" ht="15" customHeight="1" x14ac:dyDescent="0.45">
      <c r="D4188" s="215"/>
    </row>
    <row r="4189" spans="4:4" ht="15" customHeight="1" x14ac:dyDescent="0.45">
      <c r="D4189" s="215"/>
    </row>
    <row r="4190" spans="4:4" ht="15" customHeight="1" x14ac:dyDescent="0.45">
      <c r="D4190" s="215"/>
    </row>
    <row r="4191" spans="4:4" ht="15" customHeight="1" x14ac:dyDescent="0.45">
      <c r="D4191" s="215"/>
    </row>
    <row r="4192" spans="4:4" ht="15" customHeight="1" x14ac:dyDescent="0.45">
      <c r="D4192" s="215"/>
    </row>
    <row r="4193" spans="4:4" ht="15" customHeight="1" x14ac:dyDescent="0.45">
      <c r="D4193" s="215"/>
    </row>
    <row r="4194" spans="4:4" ht="15" customHeight="1" x14ac:dyDescent="0.45">
      <c r="D4194" s="215"/>
    </row>
    <row r="4195" spans="4:4" ht="15" customHeight="1" x14ac:dyDescent="0.45">
      <c r="D4195" s="215"/>
    </row>
    <row r="4196" spans="4:4" ht="15" customHeight="1" x14ac:dyDescent="0.45">
      <c r="D4196" s="215"/>
    </row>
    <row r="4197" spans="4:4" ht="15" customHeight="1" x14ac:dyDescent="0.45">
      <c r="D4197" s="215"/>
    </row>
    <row r="4198" spans="4:4" ht="15" customHeight="1" x14ac:dyDescent="0.45">
      <c r="D4198" s="215"/>
    </row>
    <row r="4199" spans="4:4" ht="15" customHeight="1" x14ac:dyDescent="0.45">
      <c r="D4199" s="215"/>
    </row>
    <row r="4200" spans="4:4" ht="15" customHeight="1" x14ac:dyDescent="0.45">
      <c r="D4200" s="215"/>
    </row>
    <row r="4201" spans="4:4" ht="15" customHeight="1" x14ac:dyDescent="0.45">
      <c r="D4201" s="215"/>
    </row>
    <row r="4202" spans="4:4" ht="15" customHeight="1" x14ac:dyDescent="0.45">
      <c r="D4202" s="215"/>
    </row>
    <row r="4203" spans="4:4" ht="15" customHeight="1" x14ac:dyDescent="0.45">
      <c r="D4203" s="215"/>
    </row>
    <row r="4204" spans="4:4" ht="15" customHeight="1" x14ac:dyDescent="0.45">
      <c r="D4204" s="215"/>
    </row>
    <row r="4205" spans="4:4" ht="15" customHeight="1" x14ac:dyDescent="0.45">
      <c r="D4205" s="215"/>
    </row>
    <row r="4206" spans="4:4" ht="15" customHeight="1" x14ac:dyDescent="0.45">
      <c r="D4206" s="215"/>
    </row>
    <row r="4207" spans="4:4" ht="15" customHeight="1" x14ac:dyDescent="0.45">
      <c r="D4207" s="215"/>
    </row>
    <row r="4208" spans="4:4" ht="15" customHeight="1" x14ac:dyDescent="0.45">
      <c r="D4208" s="215"/>
    </row>
    <row r="4209" spans="4:4" ht="15" customHeight="1" x14ac:dyDescent="0.45">
      <c r="D4209" s="215"/>
    </row>
    <row r="4210" spans="4:4" ht="15" customHeight="1" x14ac:dyDescent="0.45">
      <c r="D4210" s="215"/>
    </row>
    <row r="4211" spans="4:4" ht="15" customHeight="1" x14ac:dyDescent="0.45">
      <c r="D4211" s="215"/>
    </row>
    <row r="4212" spans="4:4" ht="15" customHeight="1" x14ac:dyDescent="0.45">
      <c r="D4212" s="215"/>
    </row>
    <row r="4213" spans="4:4" ht="15" customHeight="1" x14ac:dyDescent="0.45">
      <c r="D4213" s="215"/>
    </row>
    <row r="4214" spans="4:4" ht="15" customHeight="1" x14ac:dyDescent="0.45">
      <c r="D4214" s="215"/>
    </row>
    <row r="4215" spans="4:4" ht="15" customHeight="1" x14ac:dyDescent="0.45">
      <c r="D4215" s="215"/>
    </row>
    <row r="4216" spans="4:4" ht="15" customHeight="1" x14ac:dyDescent="0.45">
      <c r="D4216" s="215"/>
    </row>
    <row r="4217" spans="4:4" ht="15" customHeight="1" x14ac:dyDescent="0.45">
      <c r="D4217" s="215"/>
    </row>
    <row r="4218" spans="4:4" ht="15" customHeight="1" x14ac:dyDescent="0.45">
      <c r="D4218" s="215"/>
    </row>
    <row r="4219" spans="4:4" ht="15" customHeight="1" x14ac:dyDescent="0.45">
      <c r="D4219" s="215"/>
    </row>
    <row r="4220" spans="4:4" ht="15" customHeight="1" x14ac:dyDescent="0.45">
      <c r="D4220" s="215"/>
    </row>
    <row r="4221" spans="4:4" ht="15" customHeight="1" x14ac:dyDescent="0.45">
      <c r="D4221" s="215"/>
    </row>
    <row r="4222" spans="4:4" ht="15" customHeight="1" x14ac:dyDescent="0.45">
      <c r="D4222" s="215"/>
    </row>
    <row r="4223" spans="4:4" ht="15" customHeight="1" x14ac:dyDescent="0.45">
      <c r="D4223" s="215"/>
    </row>
    <row r="4224" spans="4:4" ht="15" customHeight="1" x14ac:dyDescent="0.45">
      <c r="D4224" s="215"/>
    </row>
    <row r="4225" spans="4:4" ht="15" customHeight="1" x14ac:dyDescent="0.45">
      <c r="D4225" s="215"/>
    </row>
    <row r="4226" spans="4:4" ht="15" customHeight="1" x14ac:dyDescent="0.45">
      <c r="D4226" s="215"/>
    </row>
    <row r="4227" spans="4:4" ht="15" customHeight="1" x14ac:dyDescent="0.45">
      <c r="D4227" s="215"/>
    </row>
    <row r="4228" spans="4:4" ht="15" customHeight="1" x14ac:dyDescent="0.45">
      <c r="D4228" s="215"/>
    </row>
    <row r="4229" spans="4:4" ht="15" customHeight="1" x14ac:dyDescent="0.45">
      <c r="D4229" s="215"/>
    </row>
    <row r="4230" spans="4:4" ht="15" customHeight="1" x14ac:dyDescent="0.45">
      <c r="D4230" s="215"/>
    </row>
    <row r="4231" spans="4:4" ht="15" customHeight="1" x14ac:dyDescent="0.45">
      <c r="D4231" s="215"/>
    </row>
    <row r="4232" spans="4:4" ht="15" customHeight="1" x14ac:dyDescent="0.45">
      <c r="D4232" s="215"/>
    </row>
    <row r="4233" spans="4:4" ht="15" customHeight="1" x14ac:dyDescent="0.45">
      <c r="D4233" s="215"/>
    </row>
    <row r="4234" spans="4:4" ht="15" customHeight="1" x14ac:dyDescent="0.45">
      <c r="D4234" s="215"/>
    </row>
    <row r="4235" spans="4:4" ht="15" customHeight="1" x14ac:dyDescent="0.45">
      <c r="D4235" s="215"/>
    </row>
    <row r="4236" spans="4:4" ht="15" customHeight="1" x14ac:dyDescent="0.45">
      <c r="D4236" s="215"/>
    </row>
    <row r="4237" spans="4:4" ht="15" customHeight="1" x14ac:dyDescent="0.45">
      <c r="D4237" s="215"/>
    </row>
    <row r="4238" spans="4:4" ht="15" customHeight="1" x14ac:dyDescent="0.45">
      <c r="D4238" s="215"/>
    </row>
    <row r="4239" spans="4:4" ht="15" customHeight="1" x14ac:dyDescent="0.45">
      <c r="D4239" s="215"/>
    </row>
    <row r="4240" spans="4:4" ht="15" customHeight="1" x14ac:dyDescent="0.45">
      <c r="D4240" s="215"/>
    </row>
    <row r="4241" spans="4:4" ht="15" customHeight="1" x14ac:dyDescent="0.45">
      <c r="D4241" s="215"/>
    </row>
    <row r="4242" spans="4:4" ht="15" customHeight="1" x14ac:dyDescent="0.45">
      <c r="D4242" s="215"/>
    </row>
    <row r="4243" spans="4:4" ht="15" customHeight="1" x14ac:dyDescent="0.45">
      <c r="D4243" s="215"/>
    </row>
    <row r="4244" spans="4:4" ht="15" customHeight="1" x14ac:dyDescent="0.45">
      <c r="D4244" s="215"/>
    </row>
    <row r="4245" spans="4:4" ht="15" customHeight="1" x14ac:dyDescent="0.45">
      <c r="D4245" s="215"/>
    </row>
    <row r="4246" spans="4:4" ht="15" customHeight="1" x14ac:dyDescent="0.45">
      <c r="D4246" s="215"/>
    </row>
    <row r="4247" spans="4:4" ht="15" customHeight="1" x14ac:dyDescent="0.45">
      <c r="D4247" s="215"/>
    </row>
    <row r="4248" spans="4:4" ht="15" customHeight="1" x14ac:dyDescent="0.45">
      <c r="D4248" s="215"/>
    </row>
    <row r="4249" spans="4:4" ht="15" customHeight="1" x14ac:dyDescent="0.45">
      <c r="D4249" s="215"/>
    </row>
    <row r="4250" spans="4:4" ht="15" customHeight="1" x14ac:dyDescent="0.45">
      <c r="D4250" s="215"/>
    </row>
    <row r="4251" spans="4:4" ht="15" customHeight="1" x14ac:dyDescent="0.45">
      <c r="D4251" s="215"/>
    </row>
    <row r="4252" spans="4:4" ht="15" customHeight="1" x14ac:dyDescent="0.45">
      <c r="D4252" s="215"/>
    </row>
    <row r="4253" spans="4:4" ht="15" customHeight="1" x14ac:dyDescent="0.45">
      <c r="D4253" s="215"/>
    </row>
    <row r="4254" spans="4:4" ht="15" customHeight="1" x14ac:dyDescent="0.45">
      <c r="D4254" s="215"/>
    </row>
    <row r="4255" spans="4:4" ht="15" customHeight="1" x14ac:dyDescent="0.45">
      <c r="D4255" s="215"/>
    </row>
    <row r="4256" spans="4:4" ht="15" customHeight="1" x14ac:dyDescent="0.45">
      <c r="D4256" s="215"/>
    </row>
    <row r="4257" spans="4:4" ht="15" customHeight="1" x14ac:dyDescent="0.45">
      <c r="D4257" s="215"/>
    </row>
    <row r="4258" spans="4:4" ht="15" customHeight="1" x14ac:dyDescent="0.45">
      <c r="D4258" s="215"/>
    </row>
    <row r="4259" spans="4:4" ht="15" customHeight="1" x14ac:dyDescent="0.45">
      <c r="D4259" s="215"/>
    </row>
    <row r="4260" spans="4:4" ht="15" customHeight="1" x14ac:dyDescent="0.45">
      <c r="D4260" s="215"/>
    </row>
    <row r="4261" spans="4:4" ht="15" customHeight="1" x14ac:dyDescent="0.45">
      <c r="D4261" s="215"/>
    </row>
    <row r="4262" spans="4:4" ht="15" customHeight="1" x14ac:dyDescent="0.45">
      <c r="D4262" s="215"/>
    </row>
    <row r="4263" spans="4:4" ht="15" customHeight="1" x14ac:dyDescent="0.45">
      <c r="D4263" s="215"/>
    </row>
    <row r="4264" spans="4:4" ht="15" customHeight="1" x14ac:dyDescent="0.45">
      <c r="D4264" s="215"/>
    </row>
    <row r="4265" spans="4:4" ht="15" customHeight="1" x14ac:dyDescent="0.45">
      <c r="D4265" s="215"/>
    </row>
    <row r="4266" spans="4:4" ht="15" customHeight="1" x14ac:dyDescent="0.45">
      <c r="D4266" s="215"/>
    </row>
    <row r="4267" spans="4:4" ht="15" customHeight="1" x14ac:dyDescent="0.45">
      <c r="D4267" s="215"/>
    </row>
    <row r="4268" spans="4:4" ht="15" customHeight="1" x14ac:dyDescent="0.45">
      <c r="D4268" s="215"/>
    </row>
    <row r="4269" spans="4:4" ht="15" customHeight="1" x14ac:dyDescent="0.45">
      <c r="D4269" s="215"/>
    </row>
    <row r="4270" spans="4:4" ht="15" customHeight="1" x14ac:dyDescent="0.45">
      <c r="D4270" s="215"/>
    </row>
    <row r="4271" spans="4:4" ht="15" customHeight="1" x14ac:dyDescent="0.45">
      <c r="D4271" s="215"/>
    </row>
    <row r="4272" spans="4:4" ht="15" customHeight="1" x14ac:dyDescent="0.45">
      <c r="D4272" s="215"/>
    </row>
    <row r="4273" spans="4:4" ht="15" customHeight="1" x14ac:dyDescent="0.45">
      <c r="D4273" s="215"/>
    </row>
    <row r="4274" spans="4:4" ht="15" customHeight="1" x14ac:dyDescent="0.45">
      <c r="D4274" s="215"/>
    </row>
    <row r="4275" spans="4:4" ht="15" customHeight="1" x14ac:dyDescent="0.45">
      <c r="D4275" s="215"/>
    </row>
    <row r="4276" spans="4:4" ht="15" customHeight="1" x14ac:dyDescent="0.45">
      <c r="D4276" s="215"/>
    </row>
    <row r="4277" spans="4:4" ht="15" customHeight="1" x14ac:dyDescent="0.45">
      <c r="D4277" s="215"/>
    </row>
    <row r="4278" spans="4:4" ht="15" customHeight="1" x14ac:dyDescent="0.45">
      <c r="D4278" s="215"/>
    </row>
    <row r="4279" spans="4:4" ht="15" customHeight="1" x14ac:dyDescent="0.45">
      <c r="D4279" s="215"/>
    </row>
    <row r="4280" spans="4:4" ht="15" customHeight="1" x14ac:dyDescent="0.45">
      <c r="D4280" s="215"/>
    </row>
    <row r="4281" spans="4:4" ht="15" customHeight="1" x14ac:dyDescent="0.45">
      <c r="D4281" s="215"/>
    </row>
    <row r="4282" spans="4:4" ht="15" customHeight="1" x14ac:dyDescent="0.45">
      <c r="D4282" s="215"/>
    </row>
    <row r="4283" spans="4:4" ht="15" customHeight="1" x14ac:dyDescent="0.45">
      <c r="D4283" s="215"/>
    </row>
    <row r="4284" spans="4:4" ht="15" customHeight="1" x14ac:dyDescent="0.45">
      <c r="D4284" s="215"/>
    </row>
    <row r="4285" spans="4:4" ht="15" customHeight="1" x14ac:dyDescent="0.45">
      <c r="D4285" s="215"/>
    </row>
    <row r="4286" spans="4:4" ht="15" customHeight="1" x14ac:dyDescent="0.45">
      <c r="D4286" s="215"/>
    </row>
    <row r="4287" spans="4:4" ht="15" customHeight="1" x14ac:dyDescent="0.45">
      <c r="D4287" s="215"/>
    </row>
    <row r="4288" spans="4:4" ht="15" customHeight="1" x14ac:dyDescent="0.45">
      <c r="D4288" s="215"/>
    </row>
    <row r="4289" spans="4:4" ht="15" customHeight="1" x14ac:dyDescent="0.45">
      <c r="D4289" s="215"/>
    </row>
    <row r="4290" spans="4:4" ht="15" customHeight="1" x14ac:dyDescent="0.45">
      <c r="D4290" s="215"/>
    </row>
    <row r="4291" spans="4:4" ht="15" customHeight="1" x14ac:dyDescent="0.45">
      <c r="D4291" s="215"/>
    </row>
    <row r="4292" spans="4:4" ht="15" customHeight="1" x14ac:dyDescent="0.45">
      <c r="D4292" s="215"/>
    </row>
    <row r="4293" spans="4:4" ht="15" customHeight="1" x14ac:dyDescent="0.45">
      <c r="D4293" s="215"/>
    </row>
    <row r="4294" spans="4:4" ht="15" customHeight="1" x14ac:dyDescent="0.45">
      <c r="D4294" s="215"/>
    </row>
    <row r="4295" spans="4:4" ht="15" customHeight="1" x14ac:dyDescent="0.45">
      <c r="D4295" s="215"/>
    </row>
    <row r="4296" spans="4:4" ht="15" customHeight="1" x14ac:dyDescent="0.45">
      <c r="D4296" s="215"/>
    </row>
    <row r="4297" spans="4:4" ht="15" customHeight="1" x14ac:dyDescent="0.45">
      <c r="D4297" s="215"/>
    </row>
    <row r="4298" spans="4:4" ht="15" customHeight="1" x14ac:dyDescent="0.45">
      <c r="D4298" s="215"/>
    </row>
    <row r="4299" spans="4:4" ht="15" customHeight="1" x14ac:dyDescent="0.45">
      <c r="D4299" s="215"/>
    </row>
    <row r="4300" spans="4:4" ht="15" customHeight="1" x14ac:dyDescent="0.45">
      <c r="D4300" s="215"/>
    </row>
    <row r="4301" spans="4:4" ht="15" customHeight="1" x14ac:dyDescent="0.45">
      <c r="D4301" s="215"/>
    </row>
    <row r="4302" spans="4:4" ht="15" customHeight="1" x14ac:dyDescent="0.45">
      <c r="D4302" s="215"/>
    </row>
    <row r="4303" spans="4:4" ht="15" customHeight="1" x14ac:dyDescent="0.45">
      <c r="D4303" s="215"/>
    </row>
    <row r="4304" spans="4:4" ht="15" customHeight="1" x14ac:dyDescent="0.45">
      <c r="D4304" s="215"/>
    </row>
    <row r="4305" spans="4:4" ht="15" customHeight="1" x14ac:dyDescent="0.45">
      <c r="D4305" s="215"/>
    </row>
    <row r="4306" spans="4:4" ht="15" customHeight="1" x14ac:dyDescent="0.45">
      <c r="D4306" s="215"/>
    </row>
    <row r="4307" spans="4:4" ht="15" customHeight="1" x14ac:dyDescent="0.45">
      <c r="D4307" s="215"/>
    </row>
    <row r="4308" spans="4:4" ht="15" customHeight="1" x14ac:dyDescent="0.45">
      <c r="D4308" s="215"/>
    </row>
    <row r="4309" spans="4:4" ht="15" customHeight="1" x14ac:dyDescent="0.45">
      <c r="D4309" s="215"/>
    </row>
    <row r="4310" spans="4:4" ht="15" customHeight="1" x14ac:dyDescent="0.45">
      <c r="D4310" s="215"/>
    </row>
    <row r="4311" spans="4:4" ht="15" customHeight="1" x14ac:dyDescent="0.45">
      <c r="D4311" s="215"/>
    </row>
    <row r="4312" spans="4:4" ht="15" customHeight="1" x14ac:dyDescent="0.45">
      <c r="D4312" s="215"/>
    </row>
    <row r="4313" spans="4:4" ht="15" customHeight="1" x14ac:dyDescent="0.45">
      <c r="D4313" s="215"/>
    </row>
    <row r="4314" spans="4:4" ht="15" customHeight="1" x14ac:dyDescent="0.45">
      <c r="D4314" s="215"/>
    </row>
    <row r="4315" spans="4:4" ht="15" customHeight="1" x14ac:dyDescent="0.45">
      <c r="D4315" s="215"/>
    </row>
    <row r="4316" spans="4:4" ht="15" customHeight="1" x14ac:dyDescent="0.45">
      <c r="D4316" s="215"/>
    </row>
    <row r="4317" spans="4:4" ht="15" customHeight="1" x14ac:dyDescent="0.45">
      <c r="D4317" s="215"/>
    </row>
    <row r="4318" spans="4:4" ht="15" customHeight="1" x14ac:dyDescent="0.45">
      <c r="D4318" s="215"/>
    </row>
    <row r="4319" spans="4:4" ht="15" customHeight="1" x14ac:dyDescent="0.45">
      <c r="D4319" s="215"/>
    </row>
    <row r="4320" spans="4:4" ht="15" customHeight="1" x14ac:dyDescent="0.45">
      <c r="D4320" s="215"/>
    </row>
    <row r="4321" spans="4:4" ht="15" customHeight="1" x14ac:dyDescent="0.45">
      <c r="D4321" s="215"/>
    </row>
    <row r="4322" spans="4:4" ht="15" customHeight="1" x14ac:dyDescent="0.45">
      <c r="D4322" s="215"/>
    </row>
    <row r="4323" spans="4:4" ht="15" customHeight="1" x14ac:dyDescent="0.45">
      <c r="D4323" s="215"/>
    </row>
    <row r="4324" spans="4:4" ht="15" customHeight="1" x14ac:dyDescent="0.45">
      <c r="D4324" s="215"/>
    </row>
    <row r="4325" spans="4:4" ht="15" customHeight="1" x14ac:dyDescent="0.45">
      <c r="D4325" s="215"/>
    </row>
    <row r="4326" spans="4:4" ht="15" customHeight="1" x14ac:dyDescent="0.45">
      <c r="D4326" s="215"/>
    </row>
    <row r="4327" spans="4:4" ht="15" customHeight="1" x14ac:dyDescent="0.45">
      <c r="D4327" s="215"/>
    </row>
    <row r="4328" spans="4:4" ht="15" customHeight="1" x14ac:dyDescent="0.45">
      <c r="D4328" s="215"/>
    </row>
    <row r="4329" spans="4:4" ht="15" customHeight="1" x14ac:dyDescent="0.45">
      <c r="D4329" s="215"/>
    </row>
    <row r="4330" spans="4:4" ht="15" customHeight="1" x14ac:dyDescent="0.45">
      <c r="D4330" s="215"/>
    </row>
    <row r="4331" spans="4:4" ht="15" customHeight="1" x14ac:dyDescent="0.45">
      <c r="D4331" s="215"/>
    </row>
    <row r="4332" spans="4:4" ht="15" customHeight="1" x14ac:dyDescent="0.45">
      <c r="D4332" s="215"/>
    </row>
    <row r="4333" spans="4:4" ht="15" customHeight="1" x14ac:dyDescent="0.45">
      <c r="D4333" s="215"/>
    </row>
    <row r="4334" spans="4:4" ht="15" customHeight="1" x14ac:dyDescent="0.45">
      <c r="D4334" s="215"/>
    </row>
    <row r="4335" spans="4:4" ht="15" customHeight="1" x14ac:dyDescent="0.45">
      <c r="D4335" s="215"/>
    </row>
    <row r="4336" spans="4:4" ht="15" customHeight="1" x14ac:dyDescent="0.45">
      <c r="D4336" s="215"/>
    </row>
    <row r="4337" spans="4:4" ht="15" customHeight="1" x14ac:dyDescent="0.45">
      <c r="D4337" s="215"/>
    </row>
    <row r="4338" spans="4:4" ht="15" customHeight="1" x14ac:dyDescent="0.45">
      <c r="D4338" s="215"/>
    </row>
    <row r="4339" spans="4:4" ht="15" customHeight="1" x14ac:dyDescent="0.45">
      <c r="D4339" s="215"/>
    </row>
    <row r="4340" spans="4:4" ht="15" customHeight="1" x14ac:dyDescent="0.45">
      <c r="D4340" s="215"/>
    </row>
    <row r="4341" spans="4:4" ht="15" customHeight="1" x14ac:dyDescent="0.45">
      <c r="D4341" s="215"/>
    </row>
    <row r="4342" spans="4:4" ht="15" customHeight="1" x14ac:dyDescent="0.45">
      <c r="D4342" s="215"/>
    </row>
    <row r="4343" spans="4:4" ht="15" customHeight="1" x14ac:dyDescent="0.45">
      <c r="D4343" s="215"/>
    </row>
    <row r="4344" spans="4:4" ht="15" customHeight="1" x14ac:dyDescent="0.45">
      <c r="D4344" s="215"/>
    </row>
    <row r="4345" spans="4:4" ht="15" customHeight="1" x14ac:dyDescent="0.45">
      <c r="D4345" s="215"/>
    </row>
    <row r="4346" spans="4:4" ht="15" customHeight="1" x14ac:dyDescent="0.45">
      <c r="D4346" s="215"/>
    </row>
    <row r="4347" spans="4:4" ht="15" customHeight="1" x14ac:dyDescent="0.45">
      <c r="D4347" s="215"/>
    </row>
    <row r="4348" spans="4:4" ht="15" customHeight="1" x14ac:dyDescent="0.45">
      <c r="D4348" s="215"/>
    </row>
    <row r="4349" spans="4:4" ht="15" customHeight="1" x14ac:dyDescent="0.45">
      <c r="D4349" s="215"/>
    </row>
    <row r="4350" spans="4:4" ht="15" customHeight="1" x14ac:dyDescent="0.45">
      <c r="D4350" s="215"/>
    </row>
    <row r="4351" spans="4:4" ht="15" customHeight="1" x14ac:dyDescent="0.45">
      <c r="D4351" s="215"/>
    </row>
    <row r="4352" spans="4:4" ht="15" customHeight="1" x14ac:dyDescent="0.45">
      <c r="D4352" s="215"/>
    </row>
    <row r="4353" spans="4:4" ht="15" customHeight="1" x14ac:dyDescent="0.45">
      <c r="D4353" s="215"/>
    </row>
    <row r="4354" spans="4:4" ht="15" customHeight="1" x14ac:dyDescent="0.45">
      <c r="D4354" s="215"/>
    </row>
    <row r="4355" spans="4:4" ht="15" customHeight="1" x14ac:dyDescent="0.45">
      <c r="D4355" s="215"/>
    </row>
    <row r="4356" spans="4:4" ht="15" customHeight="1" x14ac:dyDescent="0.45">
      <c r="D4356" s="215"/>
    </row>
    <row r="4357" spans="4:4" ht="15" customHeight="1" x14ac:dyDescent="0.45">
      <c r="D4357" s="215"/>
    </row>
    <row r="4358" spans="4:4" ht="15" customHeight="1" x14ac:dyDescent="0.45">
      <c r="D4358" s="215"/>
    </row>
    <row r="4359" spans="4:4" ht="15" customHeight="1" x14ac:dyDescent="0.45">
      <c r="D4359" s="215"/>
    </row>
    <row r="4360" spans="4:4" ht="15" customHeight="1" x14ac:dyDescent="0.45">
      <c r="D4360" s="215"/>
    </row>
    <row r="4361" spans="4:4" ht="15" customHeight="1" x14ac:dyDescent="0.45">
      <c r="D4361" s="215"/>
    </row>
    <row r="4362" spans="4:4" ht="15" customHeight="1" x14ac:dyDescent="0.45">
      <c r="D4362" s="215"/>
    </row>
    <row r="4363" spans="4:4" ht="15" customHeight="1" x14ac:dyDescent="0.45">
      <c r="D4363" s="215"/>
    </row>
    <row r="4364" spans="4:4" ht="15" customHeight="1" x14ac:dyDescent="0.45">
      <c r="D4364" s="215"/>
    </row>
    <row r="4365" spans="4:4" ht="15" customHeight="1" x14ac:dyDescent="0.45">
      <c r="D4365" s="215"/>
    </row>
    <row r="4366" spans="4:4" ht="15" customHeight="1" x14ac:dyDescent="0.45">
      <c r="D4366" s="215"/>
    </row>
    <row r="4367" spans="4:4" ht="15" customHeight="1" x14ac:dyDescent="0.45">
      <c r="D4367" s="215"/>
    </row>
    <row r="4368" spans="4:4" ht="15" customHeight="1" x14ac:dyDescent="0.45">
      <c r="D4368" s="215"/>
    </row>
    <row r="4369" spans="4:4" ht="15" customHeight="1" x14ac:dyDescent="0.45">
      <c r="D4369" s="215"/>
    </row>
    <row r="4370" spans="4:4" ht="15" customHeight="1" x14ac:dyDescent="0.45">
      <c r="D4370" s="215"/>
    </row>
    <row r="4371" spans="4:4" ht="15" customHeight="1" x14ac:dyDescent="0.45">
      <c r="D4371" s="215"/>
    </row>
    <row r="4372" spans="4:4" ht="15" customHeight="1" x14ac:dyDescent="0.45">
      <c r="D4372" s="215"/>
    </row>
    <row r="4373" spans="4:4" ht="15" customHeight="1" x14ac:dyDescent="0.45">
      <c r="D4373" s="215"/>
    </row>
    <row r="4374" spans="4:4" ht="15" customHeight="1" x14ac:dyDescent="0.45">
      <c r="D4374" s="215"/>
    </row>
    <row r="4375" spans="4:4" ht="15" customHeight="1" x14ac:dyDescent="0.45">
      <c r="D4375" s="215"/>
    </row>
    <row r="4376" spans="4:4" ht="15" customHeight="1" x14ac:dyDescent="0.45">
      <c r="D4376" s="215"/>
    </row>
    <row r="4377" spans="4:4" ht="15" customHeight="1" x14ac:dyDescent="0.45">
      <c r="D4377" s="215"/>
    </row>
    <row r="4378" spans="4:4" ht="15" customHeight="1" x14ac:dyDescent="0.45">
      <c r="D4378" s="215"/>
    </row>
    <row r="4379" spans="4:4" ht="15" customHeight="1" x14ac:dyDescent="0.45">
      <c r="D4379" s="215"/>
    </row>
    <row r="4380" spans="4:4" ht="15" customHeight="1" x14ac:dyDescent="0.45">
      <c r="D4380" s="215"/>
    </row>
    <row r="4381" spans="4:4" ht="15" customHeight="1" x14ac:dyDescent="0.45">
      <c r="D4381" s="215"/>
    </row>
    <row r="4382" spans="4:4" ht="15" customHeight="1" x14ac:dyDescent="0.45">
      <c r="D4382" s="215"/>
    </row>
    <row r="4383" spans="4:4" ht="15" customHeight="1" x14ac:dyDescent="0.45">
      <c r="D4383" s="215"/>
    </row>
    <row r="4384" spans="4:4" ht="15" customHeight="1" x14ac:dyDescent="0.45">
      <c r="D4384" s="215"/>
    </row>
    <row r="4385" spans="4:4" ht="15" customHeight="1" x14ac:dyDescent="0.45">
      <c r="D4385" s="215"/>
    </row>
    <row r="4386" spans="4:4" ht="15" customHeight="1" x14ac:dyDescent="0.45">
      <c r="D4386" s="215"/>
    </row>
    <row r="4387" spans="4:4" ht="15" customHeight="1" x14ac:dyDescent="0.45">
      <c r="D4387" s="215"/>
    </row>
    <row r="4388" spans="4:4" ht="15" customHeight="1" x14ac:dyDescent="0.45">
      <c r="D4388" s="215"/>
    </row>
    <row r="4389" spans="4:4" ht="15" customHeight="1" x14ac:dyDescent="0.45">
      <c r="D4389" s="215"/>
    </row>
    <row r="4390" spans="4:4" ht="15" customHeight="1" x14ac:dyDescent="0.45">
      <c r="D4390" s="215"/>
    </row>
    <row r="4391" spans="4:4" ht="15" customHeight="1" x14ac:dyDescent="0.45">
      <c r="D4391" s="215"/>
    </row>
    <row r="4392" spans="4:4" ht="15" customHeight="1" x14ac:dyDescent="0.45">
      <c r="D4392" s="215"/>
    </row>
    <row r="4393" spans="4:4" ht="15" customHeight="1" x14ac:dyDescent="0.45">
      <c r="D4393" s="215"/>
    </row>
    <row r="4394" spans="4:4" ht="15" customHeight="1" x14ac:dyDescent="0.45">
      <c r="D4394" s="215"/>
    </row>
    <row r="4395" spans="4:4" ht="15" customHeight="1" x14ac:dyDescent="0.45">
      <c r="D4395" s="215"/>
    </row>
    <row r="4396" spans="4:4" ht="15" customHeight="1" x14ac:dyDescent="0.45">
      <c r="D4396" s="215"/>
    </row>
    <row r="4397" spans="4:4" ht="15" customHeight="1" x14ac:dyDescent="0.45">
      <c r="D4397" s="215"/>
    </row>
    <row r="4398" spans="4:4" ht="15" customHeight="1" x14ac:dyDescent="0.45">
      <c r="D4398" s="215"/>
    </row>
    <row r="4399" spans="4:4" ht="15" customHeight="1" x14ac:dyDescent="0.45">
      <c r="D4399" s="215"/>
    </row>
    <row r="4400" spans="4:4" ht="15" customHeight="1" x14ac:dyDescent="0.45">
      <c r="D4400" s="215"/>
    </row>
    <row r="4401" spans="4:4" ht="15" customHeight="1" x14ac:dyDescent="0.45">
      <c r="D4401" s="215"/>
    </row>
    <row r="4402" spans="4:4" ht="15" customHeight="1" x14ac:dyDescent="0.45">
      <c r="D4402" s="215"/>
    </row>
    <row r="4403" spans="4:4" ht="15" customHeight="1" x14ac:dyDescent="0.45">
      <c r="D4403" s="215"/>
    </row>
    <row r="4404" spans="4:4" ht="15" customHeight="1" x14ac:dyDescent="0.45">
      <c r="D4404" s="215"/>
    </row>
    <row r="4405" spans="4:4" ht="15" customHeight="1" x14ac:dyDescent="0.45">
      <c r="D4405" s="215"/>
    </row>
    <row r="4406" spans="4:4" ht="15" customHeight="1" x14ac:dyDescent="0.45">
      <c r="D4406" s="215"/>
    </row>
    <row r="4407" spans="4:4" ht="15" customHeight="1" x14ac:dyDescent="0.45">
      <c r="D4407" s="215"/>
    </row>
    <row r="4408" spans="4:4" ht="15" customHeight="1" x14ac:dyDescent="0.45">
      <c r="D4408" s="215"/>
    </row>
    <row r="4409" spans="4:4" ht="15" customHeight="1" x14ac:dyDescent="0.45">
      <c r="D4409" s="215"/>
    </row>
    <row r="4410" spans="4:4" ht="15" customHeight="1" x14ac:dyDescent="0.45">
      <c r="D4410" s="215"/>
    </row>
    <row r="4411" spans="4:4" ht="15" customHeight="1" x14ac:dyDescent="0.45">
      <c r="D4411" s="215"/>
    </row>
    <row r="4412" spans="4:4" ht="15" customHeight="1" x14ac:dyDescent="0.45">
      <c r="D4412" s="215"/>
    </row>
    <row r="4413" spans="4:4" ht="15" customHeight="1" x14ac:dyDescent="0.45">
      <c r="D4413" s="215"/>
    </row>
    <row r="4414" spans="4:4" ht="15" customHeight="1" x14ac:dyDescent="0.45">
      <c r="D4414" s="215"/>
    </row>
    <row r="4415" spans="4:4" ht="15" customHeight="1" x14ac:dyDescent="0.45">
      <c r="D4415" s="215"/>
    </row>
    <row r="4416" spans="4:4" ht="15" customHeight="1" x14ac:dyDescent="0.45">
      <c r="D4416" s="215"/>
    </row>
    <row r="4417" spans="4:4" ht="15" customHeight="1" x14ac:dyDescent="0.45">
      <c r="D4417" s="215"/>
    </row>
    <row r="4418" spans="4:4" ht="15" customHeight="1" x14ac:dyDescent="0.45">
      <c r="D4418" s="215"/>
    </row>
    <row r="4419" spans="4:4" ht="15" customHeight="1" x14ac:dyDescent="0.45">
      <c r="D4419" s="215"/>
    </row>
    <row r="4420" spans="4:4" ht="15" customHeight="1" x14ac:dyDescent="0.45">
      <c r="D4420" s="215"/>
    </row>
    <row r="4421" spans="4:4" ht="15" customHeight="1" x14ac:dyDescent="0.45">
      <c r="D4421" s="215"/>
    </row>
    <row r="4422" spans="4:4" ht="15" customHeight="1" x14ac:dyDescent="0.45">
      <c r="D4422" s="215"/>
    </row>
    <row r="4423" spans="4:4" ht="15" customHeight="1" x14ac:dyDescent="0.45">
      <c r="D4423" s="215"/>
    </row>
    <row r="4424" spans="4:4" ht="15" customHeight="1" x14ac:dyDescent="0.45">
      <c r="D4424" s="215"/>
    </row>
    <row r="4425" spans="4:4" ht="15" customHeight="1" x14ac:dyDescent="0.45">
      <c r="D4425" s="215"/>
    </row>
    <row r="4426" spans="4:4" ht="15" customHeight="1" x14ac:dyDescent="0.45">
      <c r="D4426" s="215"/>
    </row>
    <row r="4427" spans="4:4" ht="15" customHeight="1" x14ac:dyDescent="0.45">
      <c r="D4427" s="215"/>
    </row>
    <row r="4428" spans="4:4" ht="15" customHeight="1" x14ac:dyDescent="0.45">
      <c r="D4428" s="215"/>
    </row>
    <row r="4429" spans="4:4" ht="15" customHeight="1" x14ac:dyDescent="0.45">
      <c r="D4429" s="215"/>
    </row>
    <row r="4430" spans="4:4" ht="15" customHeight="1" x14ac:dyDescent="0.45">
      <c r="D4430" s="215"/>
    </row>
    <row r="4431" spans="4:4" ht="15" customHeight="1" x14ac:dyDescent="0.45">
      <c r="D4431" s="215"/>
    </row>
    <row r="4432" spans="4:4" ht="15" customHeight="1" x14ac:dyDescent="0.45">
      <c r="D4432" s="215"/>
    </row>
    <row r="4433" spans="4:4" ht="15" customHeight="1" x14ac:dyDescent="0.45">
      <c r="D4433" s="215"/>
    </row>
    <row r="4434" spans="4:4" ht="15" customHeight="1" x14ac:dyDescent="0.45">
      <c r="D4434" s="215"/>
    </row>
    <row r="4435" spans="4:4" ht="15" customHeight="1" x14ac:dyDescent="0.45">
      <c r="D4435" s="215"/>
    </row>
    <row r="4436" spans="4:4" ht="15" customHeight="1" x14ac:dyDescent="0.45">
      <c r="D4436" s="215"/>
    </row>
    <row r="4437" spans="4:4" ht="15" customHeight="1" x14ac:dyDescent="0.45">
      <c r="D4437" s="215"/>
    </row>
    <row r="4438" spans="4:4" ht="15" customHeight="1" x14ac:dyDescent="0.45">
      <c r="D4438" s="215"/>
    </row>
    <row r="4439" spans="4:4" ht="15" customHeight="1" x14ac:dyDescent="0.45">
      <c r="D4439" s="215"/>
    </row>
    <row r="4440" spans="4:4" ht="15" customHeight="1" x14ac:dyDescent="0.45">
      <c r="D4440" s="215"/>
    </row>
    <row r="4441" spans="4:4" ht="15" customHeight="1" x14ac:dyDescent="0.45">
      <c r="D4441" s="215"/>
    </row>
    <row r="4442" spans="4:4" ht="15" customHeight="1" x14ac:dyDescent="0.45">
      <c r="D4442" s="215"/>
    </row>
    <row r="4443" spans="4:4" ht="15" customHeight="1" x14ac:dyDescent="0.45">
      <c r="D4443" s="215"/>
    </row>
    <row r="4444" spans="4:4" ht="15" customHeight="1" x14ac:dyDescent="0.45">
      <c r="D4444" s="215"/>
    </row>
    <row r="4445" spans="4:4" ht="15" customHeight="1" x14ac:dyDescent="0.45">
      <c r="D4445" s="215"/>
    </row>
    <row r="4446" spans="4:4" ht="15" customHeight="1" x14ac:dyDescent="0.45">
      <c r="D4446" s="215"/>
    </row>
    <row r="4447" spans="4:4" ht="15" customHeight="1" x14ac:dyDescent="0.45">
      <c r="D4447" s="215"/>
    </row>
    <row r="4448" spans="4:4" ht="15" customHeight="1" x14ac:dyDescent="0.45">
      <c r="D4448" s="215"/>
    </row>
    <row r="4449" spans="4:4" ht="15" customHeight="1" x14ac:dyDescent="0.45">
      <c r="D4449" s="215"/>
    </row>
    <row r="4450" spans="4:4" ht="15" customHeight="1" x14ac:dyDescent="0.45">
      <c r="D4450" s="215"/>
    </row>
    <row r="4451" spans="4:4" ht="15" customHeight="1" x14ac:dyDescent="0.45">
      <c r="D4451" s="215"/>
    </row>
    <row r="4452" spans="4:4" ht="15" customHeight="1" x14ac:dyDescent="0.45">
      <c r="D4452" s="215"/>
    </row>
    <row r="4453" spans="4:4" ht="15" customHeight="1" x14ac:dyDescent="0.45">
      <c r="D4453" s="215"/>
    </row>
    <row r="4454" spans="4:4" ht="15" customHeight="1" x14ac:dyDescent="0.45">
      <c r="D4454" s="215"/>
    </row>
    <row r="4455" spans="4:4" ht="15" customHeight="1" x14ac:dyDescent="0.45">
      <c r="D4455" s="215"/>
    </row>
    <row r="4456" spans="4:4" ht="15" customHeight="1" x14ac:dyDescent="0.45">
      <c r="D4456" s="215"/>
    </row>
    <row r="4457" spans="4:4" ht="15" customHeight="1" x14ac:dyDescent="0.45">
      <c r="D4457" s="215"/>
    </row>
    <row r="4458" spans="4:4" ht="15" customHeight="1" x14ac:dyDescent="0.45">
      <c r="D4458" s="215"/>
    </row>
    <row r="4459" spans="4:4" ht="15" customHeight="1" x14ac:dyDescent="0.45">
      <c r="D4459" s="215"/>
    </row>
    <row r="4460" spans="4:4" ht="15" customHeight="1" x14ac:dyDescent="0.45">
      <c r="D4460" s="215"/>
    </row>
    <row r="4461" spans="4:4" ht="15" customHeight="1" x14ac:dyDescent="0.45">
      <c r="D4461" s="215"/>
    </row>
    <row r="4462" spans="4:4" ht="15" customHeight="1" x14ac:dyDescent="0.45">
      <c r="D4462" s="215"/>
    </row>
    <row r="4463" spans="4:4" ht="15" customHeight="1" x14ac:dyDescent="0.45">
      <c r="D4463" s="215"/>
    </row>
    <row r="4464" spans="4:4" ht="15" customHeight="1" x14ac:dyDescent="0.45">
      <c r="D4464" s="215"/>
    </row>
    <row r="4465" spans="4:4" ht="15" customHeight="1" x14ac:dyDescent="0.45">
      <c r="D4465" s="215"/>
    </row>
    <row r="4466" spans="4:4" ht="15" customHeight="1" x14ac:dyDescent="0.45">
      <c r="D4466" s="215"/>
    </row>
    <row r="4467" spans="4:4" ht="15" customHeight="1" x14ac:dyDescent="0.45">
      <c r="D4467" s="215"/>
    </row>
    <row r="4468" spans="4:4" ht="15" customHeight="1" x14ac:dyDescent="0.45">
      <c r="D4468" s="215"/>
    </row>
    <row r="4469" spans="4:4" ht="15" customHeight="1" x14ac:dyDescent="0.45">
      <c r="D4469" s="215"/>
    </row>
    <row r="4470" spans="4:4" ht="15" customHeight="1" x14ac:dyDescent="0.45">
      <c r="D4470" s="215"/>
    </row>
    <row r="4471" spans="4:4" ht="15" customHeight="1" x14ac:dyDescent="0.45">
      <c r="D4471" s="215"/>
    </row>
    <row r="4472" spans="4:4" ht="15" customHeight="1" x14ac:dyDescent="0.45">
      <c r="D4472" s="215"/>
    </row>
    <row r="4473" spans="4:4" ht="15" customHeight="1" x14ac:dyDescent="0.45">
      <c r="D4473" s="215"/>
    </row>
    <row r="4474" spans="4:4" ht="15" customHeight="1" x14ac:dyDescent="0.45">
      <c r="D4474" s="215"/>
    </row>
    <row r="4475" spans="4:4" ht="15" customHeight="1" x14ac:dyDescent="0.45">
      <c r="D4475" s="215"/>
    </row>
    <row r="4476" spans="4:4" ht="15" customHeight="1" x14ac:dyDescent="0.45">
      <c r="D4476" s="215"/>
    </row>
    <row r="4477" spans="4:4" ht="15" customHeight="1" x14ac:dyDescent="0.45">
      <c r="D4477" s="215"/>
    </row>
    <row r="4478" spans="4:4" ht="15" customHeight="1" x14ac:dyDescent="0.45">
      <c r="D4478" s="215"/>
    </row>
    <row r="4479" spans="4:4" ht="15" customHeight="1" x14ac:dyDescent="0.45">
      <c r="D4479" s="215"/>
    </row>
    <row r="4480" spans="4:4" ht="15" customHeight="1" x14ac:dyDescent="0.45">
      <c r="D4480" s="215"/>
    </row>
    <row r="4481" spans="4:4" ht="15" customHeight="1" x14ac:dyDescent="0.45">
      <c r="D4481" s="215"/>
    </row>
    <row r="4482" spans="4:4" ht="15" customHeight="1" x14ac:dyDescent="0.45">
      <c r="D4482" s="215"/>
    </row>
    <row r="4483" spans="4:4" ht="15" customHeight="1" x14ac:dyDescent="0.45">
      <c r="D4483" s="215"/>
    </row>
    <row r="4484" spans="4:4" ht="15" customHeight="1" x14ac:dyDescent="0.45">
      <c r="D4484" s="215"/>
    </row>
    <row r="4485" spans="4:4" ht="15" customHeight="1" x14ac:dyDescent="0.45">
      <c r="D4485" s="215"/>
    </row>
    <row r="4486" spans="4:4" ht="15" customHeight="1" x14ac:dyDescent="0.45">
      <c r="D4486" s="215"/>
    </row>
    <row r="4487" spans="4:4" ht="15" customHeight="1" x14ac:dyDescent="0.45">
      <c r="D4487" s="215"/>
    </row>
    <row r="4488" spans="4:4" ht="15" customHeight="1" x14ac:dyDescent="0.45">
      <c r="D4488" s="215"/>
    </row>
    <row r="4489" spans="4:4" ht="15" customHeight="1" x14ac:dyDescent="0.45">
      <c r="D4489" s="215"/>
    </row>
    <row r="4490" spans="4:4" ht="15" customHeight="1" x14ac:dyDescent="0.45">
      <c r="D4490" s="215"/>
    </row>
    <row r="4491" spans="4:4" ht="15" customHeight="1" x14ac:dyDescent="0.45">
      <c r="D4491" s="215"/>
    </row>
    <row r="4492" spans="4:4" ht="15" customHeight="1" x14ac:dyDescent="0.45">
      <c r="D4492" s="215"/>
    </row>
    <row r="4493" spans="4:4" ht="15" customHeight="1" x14ac:dyDescent="0.45">
      <c r="D4493" s="215"/>
    </row>
    <row r="4494" spans="4:4" ht="15" customHeight="1" x14ac:dyDescent="0.45">
      <c r="D4494" s="215"/>
    </row>
    <row r="4495" spans="4:4" ht="15" customHeight="1" x14ac:dyDescent="0.45">
      <c r="D4495" s="215"/>
    </row>
    <row r="4496" spans="4:4" ht="15" customHeight="1" x14ac:dyDescent="0.45">
      <c r="D4496" s="215"/>
    </row>
    <row r="4497" spans="4:4" ht="15" customHeight="1" x14ac:dyDescent="0.45">
      <c r="D4497" s="215"/>
    </row>
    <row r="4498" spans="4:4" ht="15" customHeight="1" x14ac:dyDescent="0.45">
      <c r="D4498" s="215"/>
    </row>
    <row r="4499" spans="4:4" ht="15" customHeight="1" x14ac:dyDescent="0.45">
      <c r="D4499" s="215"/>
    </row>
    <row r="4500" spans="4:4" ht="15" customHeight="1" x14ac:dyDescent="0.45">
      <c r="D4500" s="215"/>
    </row>
    <row r="4501" spans="4:4" ht="15" customHeight="1" x14ac:dyDescent="0.45">
      <c r="D4501" s="215"/>
    </row>
    <row r="4502" spans="4:4" ht="15" customHeight="1" x14ac:dyDescent="0.45">
      <c r="D4502" s="215"/>
    </row>
    <row r="4503" spans="4:4" ht="15" customHeight="1" x14ac:dyDescent="0.45">
      <c r="D4503" s="215"/>
    </row>
    <row r="4504" spans="4:4" ht="15" customHeight="1" x14ac:dyDescent="0.45">
      <c r="D4504" s="215"/>
    </row>
    <row r="4505" spans="4:4" ht="15" customHeight="1" x14ac:dyDescent="0.45">
      <c r="D4505" s="215"/>
    </row>
    <row r="4506" spans="4:4" ht="15" customHeight="1" x14ac:dyDescent="0.45">
      <c r="D4506" s="215"/>
    </row>
    <row r="4507" spans="4:4" ht="15" customHeight="1" x14ac:dyDescent="0.45">
      <c r="D4507" s="215"/>
    </row>
    <row r="4508" spans="4:4" ht="15" customHeight="1" x14ac:dyDescent="0.45">
      <c r="D4508" s="215"/>
    </row>
    <row r="4509" spans="4:4" ht="15" customHeight="1" x14ac:dyDescent="0.45">
      <c r="D4509" s="215"/>
    </row>
    <row r="4510" spans="4:4" ht="15" customHeight="1" x14ac:dyDescent="0.45">
      <c r="D4510" s="215"/>
    </row>
    <row r="4511" spans="4:4" ht="15" customHeight="1" x14ac:dyDescent="0.45">
      <c r="D4511" s="215"/>
    </row>
    <row r="4512" spans="4:4" ht="15" customHeight="1" x14ac:dyDescent="0.45">
      <c r="D4512" s="215"/>
    </row>
    <row r="4513" spans="4:4" ht="15" customHeight="1" x14ac:dyDescent="0.45">
      <c r="D4513" s="215"/>
    </row>
    <row r="4514" spans="4:4" ht="15" customHeight="1" x14ac:dyDescent="0.45">
      <c r="D4514" s="215"/>
    </row>
    <row r="4515" spans="4:4" ht="15" customHeight="1" x14ac:dyDescent="0.45">
      <c r="D4515" s="215"/>
    </row>
    <row r="4516" spans="4:4" ht="15" customHeight="1" x14ac:dyDescent="0.45">
      <c r="D4516" s="215"/>
    </row>
    <row r="4517" spans="4:4" ht="15" customHeight="1" x14ac:dyDescent="0.45">
      <c r="D4517" s="215"/>
    </row>
    <row r="4518" spans="4:4" ht="15" customHeight="1" x14ac:dyDescent="0.45">
      <c r="D4518" s="215"/>
    </row>
    <row r="4519" spans="4:4" ht="15" customHeight="1" x14ac:dyDescent="0.45">
      <c r="D4519" s="215"/>
    </row>
    <row r="4520" spans="4:4" ht="15" customHeight="1" x14ac:dyDescent="0.45">
      <c r="D4520" s="215"/>
    </row>
    <row r="4521" spans="4:4" ht="15" customHeight="1" x14ac:dyDescent="0.45">
      <c r="D4521" s="215"/>
    </row>
    <row r="4522" spans="4:4" ht="15" customHeight="1" x14ac:dyDescent="0.45">
      <c r="D4522" s="215"/>
    </row>
    <row r="4523" spans="4:4" ht="15" customHeight="1" x14ac:dyDescent="0.45">
      <c r="D4523" s="215"/>
    </row>
    <row r="4524" spans="4:4" ht="15" customHeight="1" x14ac:dyDescent="0.45">
      <c r="D4524" s="215"/>
    </row>
    <row r="4525" spans="4:4" ht="15" customHeight="1" x14ac:dyDescent="0.45">
      <c r="D4525" s="215"/>
    </row>
    <row r="4526" spans="4:4" ht="15" customHeight="1" x14ac:dyDescent="0.45">
      <c r="D4526" s="215"/>
    </row>
    <row r="4527" spans="4:4" ht="15" customHeight="1" x14ac:dyDescent="0.45">
      <c r="D4527" s="215"/>
    </row>
    <row r="4528" spans="4:4" ht="15" customHeight="1" x14ac:dyDescent="0.45"/>
    <row r="4529" ht="15" customHeight="1" x14ac:dyDescent="0.45"/>
    <row r="4530" ht="15" customHeight="1" x14ac:dyDescent="0.45"/>
    <row r="4531" ht="15" customHeight="1" x14ac:dyDescent="0.45"/>
    <row r="4532" ht="15" customHeight="1" x14ac:dyDescent="0.45"/>
    <row r="4533" ht="15" customHeight="1" x14ac:dyDescent="0.45"/>
    <row r="4534" ht="15" customHeight="1" x14ac:dyDescent="0.45"/>
    <row r="4535" ht="15" customHeight="1" x14ac:dyDescent="0.45"/>
    <row r="4536" ht="15" customHeight="1" x14ac:dyDescent="0.45"/>
    <row r="4537" ht="15" customHeight="1" x14ac:dyDescent="0.45"/>
    <row r="4538" ht="15" customHeight="1" x14ac:dyDescent="0.45"/>
    <row r="4539" ht="15" customHeight="1" x14ac:dyDescent="0.45"/>
    <row r="4540" ht="15" customHeight="1" x14ac:dyDescent="0.45"/>
    <row r="4541" ht="15" customHeight="1" x14ac:dyDescent="0.45"/>
    <row r="4542" ht="15" customHeight="1" x14ac:dyDescent="0.45"/>
    <row r="4543" ht="15" customHeight="1" x14ac:dyDescent="0.45"/>
    <row r="4544" ht="15" customHeight="1" x14ac:dyDescent="0.45"/>
    <row r="4545" ht="15" customHeight="1" x14ac:dyDescent="0.45"/>
    <row r="4546" ht="15" customHeight="1" x14ac:dyDescent="0.45"/>
    <row r="4547" ht="15" customHeight="1" x14ac:dyDescent="0.45"/>
    <row r="4548" ht="15" customHeight="1" x14ac:dyDescent="0.45"/>
    <row r="4549" ht="15" customHeight="1" x14ac:dyDescent="0.45"/>
    <row r="4550" ht="15" customHeight="1" x14ac:dyDescent="0.45"/>
    <row r="4551" ht="15" customHeight="1" x14ac:dyDescent="0.45"/>
    <row r="4552" ht="15" customHeight="1" x14ac:dyDescent="0.45"/>
    <row r="4553" ht="15" customHeight="1" x14ac:dyDescent="0.45"/>
    <row r="4554" ht="15" customHeight="1" x14ac:dyDescent="0.45"/>
    <row r="4555" ht="15" customHeight="1" x14ac:dyDescent="0.45"/>
    <row r="4556" ht="15" customHeight="1" x14ac:dyDescent="0.45"/>
    <row r="4557" ht="15" customHeight="1" x14ac:dyDescent="0.45"/>
    <row r="4558" ht="15" customHeight="1" x14ac:dyDescent="0.45"/>
    <row r="4559" ht="15" customHeight="1" x14ac:dyDescent="0.45"/>
    <row r="4560" ht="15" customHeight="1" x14ac:dyDescent="0.45"/>
    <row r="4561" ht="15" customHeight="1" x14ac:dyDescent="0.45"/>
    <row r="4562" ht="15" customHeight="1" x14ac:dyDescent="0.45"/>
    <row r="4563" ht="15" customHeight="1" x14ac:dyDescent="0.45"/>
    <row r="4564" ht="15" customHeight="1" x14ac:dyDescent="0.45"/>
    <row r="4565" ht="15" customHeight="1" x14ac:dyDescent="0.45"/>
    <row r="4566" ht="15" customHeight="1" x14ac:dyDescent="0.45"/>
    <row r="4567" ht="15" customHeight="1" x14ac:dyDescent="0.45"/>
    <row r="4568" ht="15" customHeight="1" x14ac:dyDescent="0.45"/>
    <row r="4569" ht="15" customHeight="1" x14ac:dyDescent="0.45"/>
    <row r="4570" ht="15" customHeight="1" x14ac:dyDescent="0.45"/>
    <row r="4571" ht="15" customHeight="1" x14ac:dyDescent="0.45"/>
    <row r="4572" ht="15" customHeight="1" x14ac:dyDescent="0.45"/>
    <row r="4573" ht="15" customHeight="1" x14ac:dyDescent="0.45"/>
    <row r="4574" ht="15" customHeight="1" x14ac:dyDescent="0.45"/>
    <row r="4575" ht="15" customHeight="1" x14ac:dyDescent="0.45"/>
    <row r="4576" ht="15" customHeight="1" x14ac:dyDescent="0.45"/>
    <row r="4577" ht="15" customHeight="1" x14ac:dyDescent="0.45"/>
    <row r="4578" ht="15" customHeight="1" x14ac:dyDescent="0.45"/>
    <row r="4579" ht="15" customHeight="1" x14ac:dyDescent="0.45"/>
    <row r="4580" ht="15" customHeight="1" x14ac:dyDescent="0.45"/>
    <row r="4581" ht="15" customHeight="1" x14ac:dyDescent="0.45"/>
    <row r="4582" ht="15" customHeight="1" x14ac:dyDescent="0.45"/>
    <row r="4583" ht="15" customHeight="1" x14ac:dyDescent="0.45"/>
    <row r="4584" ht="15" customHeight="1" x14ac:dyDescent="0.45"/>
    <row r="4585" ht="15" customHeight="1" x14ac:dyDescent="0.45"/>
    <row r="4586" ht="15" customHeight="1" x14ac:dyDescent="0.45"/>
    <row r="4587" ht="15" customHeight="1" x14ac:dyDescent="0.45"/>
    <row r="4588" ht="15" customHeight="1" x14ac:dyDescent="0.45"/>
    <row r="4589" ht="15" customHeight="1" x14ac:dyDescent="0.45"/>
    <row r="4590" ht="15" customHeight="1" x14ac:dyDescent="0.45"/>
    <row r="4591" ht="15" customHeight="1" x14ac:dyDescent="0.45"/>
    <row r="4592" ht="15" customHeight="1" x14ac:dyDescent="0.45"/>
    <row r="4593" ht="15" customHeight="1" x14ac:dyDescent="0.45"/>
    <row r="4594" ht="15" customHeight="1" x14ac:dyDescent="0.45"/>
    <row r="4595" ht="15" customHeight="1" x14ac:dyDescent="0.45"/>
    <row r="4596" ht="15" customHeight="1" x14ac:dyDescent="0.45"/>
    <row r="4597" ht="15" customHeight="1" x14ac:dyDescent="0.45"/>
    <row r="4598" ht="15" customHeight="1" x14ac:dyDescent="0.45"/>
    <row r="4599" ht="15" customHeight="1" x14ac:dyDescent="0.45"/>
    <row r="4600" ht="15" customHeight="1" x14ac:dyDescent="0.45"/>
    <row r="4601" ht="15" customHeight="1" x14ac:dyDescent="0.45"/>
    <row r="4602" ht="15" customHeight="1" x14ac:dyDescent="0.45"/>
    <row r="4603" ht="15" customHeight="1" x14ac:dyDescent="0.45"/>
    <row r="4604" ht="15" customHeight="1" x14ac:dyDescent="0.45"/>
    <row r="4605" ht="15" customHeight="1" x14ac:dyDescent="0.45"/>
    <row r="4606" ht="15" customHeight="1" x14ac:dyDescent="0.45"/>
    <row r="4607" ht="15" customHeight="1" x14ac:dyDescent="0.45"/>
    <row r="4608" ht="15" customHeight="1" x14ac:dyDescent="0.45"/>
    <row r="4609" ht="15" customHeight="1" x14ac:dyDescent="0.45"/>
    <row r="4610" ht="15" customHeight="1" x14ac:dyDescent="0.45"/>
    <row r="4611" ht="15" customHeight="1" x14ac:dyDescent="0.45"/>
    <row r="4612" ht="15" customHeight="1" x14ac:dyDescent="0.45"/>
    <row r="4613" ht="15" customHeight="1" x14ac:dyDescent="0.45"/>
    <row r="4614" ht="15" customHeight="1" x14ac:dyDescent="0.45"/>
    <row r="4615" ht="15" customHeight="1" x14ac:dyDescent="0.45"/>
    <row r="4616" ht="15" customHeight="1" x14ac:dyDescent="0.45"/>
    <row r="4617" ht="15" customHeight="1" x14ac:dyDescent="0.45"/>
    <row r="4618" ht="15" customHeight="1" x14ac:dyDescent="0.45"/>
    <row r="4619" ht="15" customHeight="1" x14ac:dyDescent="0.45"/>
    <row r="4620" ht="15" customHeight="1" x14ac:dyDescent="0.45"/>
    <row r="4621" ht="15" customHeight="1" x14ac:dyDescent="0.45"/>
    <row r="4622" ht="15" customHeight="1" x14ac:dyDescent="0.45"/>
    <row r="4623" ht="15" customHeight="1" x14ac:dyDescent="0.45"/>
    <row r="4624" ht="15" customHeight="1" x14ac:dyDescent="0.45"/>
    <row r="4625" ht="15" customHeight="1" x14ac:dyDescent="0.45"/>
    <row r="4626" ht="15" customHeight="1" x14ac:dyDescent="0.45"/>
    <row r="4627" ht="15" customHeight="1" x14ac:dyDescent="0.45"/>
    <row r="4628" ht="15" customHeight="1" x14ac:dyDescent="0.45"/>
    <row r="4629" ht="15" customHeight="1" x14ac:dyDescent="0.45"/>
    <row r="4630" ht="15" customHeight="1" x14ac:dyDescent="0.45"/>
    <row r="4631" ht="15" customHeight="1" x14ac:dyDescent="0.45"/>
    <row r="4632" ht="15" customHeight="1" x14ac:dyDescent="0.45"/>
    <row r="4633" ht="15" customHeight="1" x14ac:dyDescent="0.45"/>
    <row r="4634" ht="15" customHeight="1" x14ac:dyDescent="0.45"/>
    <row r="4635" ht="15" customHeight="1" x14ac:dyDescent="0.45"/>
    <row r="4636" ht="15" customHeight="1" x14ac:dyDescent="0.45"/>
    <row r="4637" ht="15" customHeight="1" x14ac:dyDescent="0.45"/>
    <row r="4638" ht="15" customHeight="1" x14ac:dyDescent="0.45"/>
    <row r="4639" ht="15" customHeight="1" x14ac:dyDescent="0.45"/>
    <row r="4640" ht="15" customHeight="1" x14ac:dyDescent="0.45"/>
    <row r="4641" ht="15" customHeight="1" x14ac:dyDescent="0.45"/>
    <row r="4642" ht="15" customHeight="1" x14ac:dyDescent="0.45"/>
    <row r="4643" ht="15" customHeight="1" x14ac:dyDescent="0.45"/>
    <row r="4644" ht="15" customHeight="1" x14ac:dyDescent="0.45"/>
    <row r="4645" ht="15" customHeight="1" x14ac:dyDescent="0.45"/>
    <row r="4646" ht="15" customHeight="1" x14ac:dyDescent="0.45"/>
    <row r="4647" ht="15" customHeight="1" x14ac:dyDescent="0.45"/>
    <row r="4648" ht="15" customHeight="1" x14ac:dyDescent="0.45"/>
    <row r="4649" ht="15" customHeight="1" x14ac:dyDescent="0.45"/>
    <row r="4650" ht="15" customHeight="1" x14ac:dyDescent="0.45"/>
    <row r="4651" ht="15" customHeight="1" x14ac:dyDescent="0.45"/>
    <row r="4652" ht="15" customHeight="1" x14ac:dyDescent="0.45"/>
    <row r="4653" ht="15" customHeight="1" x14ac:dyDescent="0.45"/>
    <row r="4654" ht="15" customHeight="1" x14ac:dyDescent="0.45"/>
    <row r="4655" ht="15" customHeight="1" x14ac:dyDescent="0.45"/>
    <row r="4656" ht="15" customHeight="1" x14ac:dyDescent="0.45"/>
    <row r="4657" ht="15" customHeight="1" x14ac:dyDescent="0.45"/>
    <row r="4658" ht="15" customHeight="1" x14ac:dyDescent="0.45"/>
    <row r="4659" ht="15" customHeight="1" x14ac:dyDescent="0.45"/>
    <row r="4660" ht="15" customHeight="1" x14ac:dyDescent="0.45"/>
    <row r="4661" ht="15" customHeight="1" x14ac:dyDescent="0.45"/>
    <row r="4662" ht="15" customHeight="1" x14ac:dyDescent="0.45"/>
    <row r="4663" ht="15" customHeight="1" x14ac:dyDescent="0.45"/>
    <row r="4664" ht="15" customHeight="1" x14ac:dyDescent="0.45"/>
    <row r="4665" ht="15" customHeight="1" x14ac:dyDescent="0.45"/>
    <row r="4666" ht="15" customHeight="1" x14ac:dyDescent="0.45"/>
    <row r="4667" ht="15" customHeight="1" x14ac:dyDescent="0.45"/>
    <row r="4668" ht="15" customHeight="1" x14ac:dyDescent="0.45"/>
    <row r="4669" ht="15" customHeight="1" x14ac:dyDescent="0.45"/>
    <row r="4670" ht="15" customHeight="1" x14ac:dyDescent="0.45"/>
    <row r="4671" ht="15" customHeight="1" x14ac:dyDescent="0.45"/>
    <row r="4672" ht="15" customHeight="1" x14ac:dyDescent="0.45"/>
    <row r="4673" ht="15" customHeight="1" x14ac:dyDescent="0.45"/>
    <row r="4674" ht="15" customHeight="1" x14ac:dyDescent="0.45"/>
    <row r="4675" ht="15" customHeight="1" x14ac:dyDescent="0.45"/>
    <row r="4676" ht="15" customHeight="1" x14ac:dyDescent="0.45"/>
    <row r="4677" ht="15" customHeight="1" x14ac:dyDescent="0.45"/>
    <row r="4678" ht="15" customHeight="1" x14ac:dyDescent="0.45"/>
    <row r="4679" ht="15" customHeight="1" x14ac:dyDescent="0.45"/>
    <row r="4680" ht="15" customHeight="1" x14ac:dyDescent="0.45"/>
    <row r="4681" ht="15" customHeight="1" x14ac:dyDescent="0.45"/>
    <row r="4682" ht="15" customHeight="1" x14ac:dyDescent="0.45"/>
    <row r="4683" ht="15" customHeight="1" x14ac:dyDescent="0.45"/>
    <row r="4684" ht="15" customHeight="1" x14ac:dyDescent="0.45"/>
    <row r="4685" ht="15" customHeight="1" x14ac:dyDescent="0.45"/>
    <row r="4686" ht="15" customHeight="1" x14ac:dyDescent="0.45"/>
    <row r="4687" ht="15" customHeight="1" x14ac:dyDescent="0.45"/>
    <row r="4688" ht="15" customHeight="1" x14ac:dyDescent="0.45"/>
    <row r="4689" ht="15" customHeight="1" x14ac:dyDescent="0.45"/>
    <row r="4690" ht="15" customHeight="1" x14ac:dyDescent="0.45"/>
    <row r="4691" ht="15" customHeight="1" x14ac:dyDescent="0.45"/>
    <row r="4692" ht="15" customHeight="1" x14ac:dyDescent="0.45"/>
    <row r="4693" ht="15" customHeight="1" x14ac:dyDescent="0.45"/>
    <row r="4694" ht="15" customHeight="1" x14ac:dyDescent="0.45"/>
    <row r="4695" ht="15" customHeight="1" x14ac:dyDescent="0.45"/>
    <row r="4696" ht="15" customHeight="1" x14ac:dyDescent="0.45"/>
    <row r="4697" ht="15" customHeight="1" x14ac:dyDescent="0.45"/>
    <row r="4698" ht="15" customHeight="1" x14ac:dyDescent="0.45"/>
    <row r="4699" ht="15" customHeight="1" x14ac:dyDescent="0.45"/>
    <row r="4700" ht="15" customHeight="1" x14ac:dyDescent="0.45"/>
    <row r="4701" ht="15" customHeight="1" x14ac:dyDescent="0.45"/>
    <row r="4702" ht="15" customHeight="1" x14ac:dyDescent="0.45"/>
    <row r="4703" ht="15" customHeight="1" x14ac:dyDescent="0.45"/>
    <row r="4704" ht="15" customHeight="1" x14ac:dyDescent="0.45"/>
    <row r="4705" ht="15" customHeight="1" x14ac:dyDescent="0.45"/>
    <row r="4706" ht="15" customHeight="1" x14ac:dyDescent="0.45"/>
    <row r="4707" ht="15" customHeight="1" x14ac:dyDescent="0.45"/>
    <row r="4708" ht="15" customHeight="1" x14ac:dyDescent="0.45"/>
    <row r="4709" ht="15" customHeight="1" x14ac:dyDescent="0.45"/>
    <row r="4710" ht="15" customHeight="1" x14ac:dyDescent="0.45"/>
    <row r="4711" ht="15" customHeight="1" x14ac:dyDescent="0.45"/>
    <row r="4712" ht="15" customHeight="1" x14ac:dyDescent="0.45"/>
    <row r="4713" ht="15" customHeight="1" x14ac:dyDescent="0.45"/>
    <row r="4714" ht="15" customHeight="1" x14ac:dyDescent="0.45"/>
    <row r="4715" ht="15" customHeight="1" x14ac:dyDescent="0.45"/>
    <row r="4716" ht="15" customHeight="1" x14ac:dyDescent="0.45"/>
    <row r="4717" ht="15" customHeight="1" x14ac:dyDescent="0.45"/>
    <row r="4718" ht="15" customHeight="1" x14ac:dyDescent="0.45"/>
    <row r="4719" ht="15" customHeight="1" x14ac:dyDescent="0.45"/>
    <row r="4720" ht="15" customHeight="1" x14ac:dyDescent="0.45"/>
    <row r="4721" ht="15" customHeight="1" x14ac:dyDescent="0.45"/>
    <row r="4722" ht="15" customHeight="1" x14ac:dyDescent="0.45"/>
    <row r="4723" ht="15" customHeight="1" x14ac:dyDescent="0.45"/>
    <row r="4724" ht="15" customHeight="1" x14ac:dyDescent="0.45"/>
    <row r="4725" ht="15" customHeight="1" x14ac:dyDescent="0.45"/>
    <row r="4726" ht="15" customHeight="1" x14ac:dyDescent="0.45"/>
    <row r="4727" ht="15" customHeight="1" x14ac:dyDescent="0.45"/>
    <row r="4728" ht="15" customHeight="1" x14ac:dyDescent="0.45"/>
    <row r="4729" ht="15" customHeight="1" x14ac:dyDescent="0.45"/>
    <row r="4730" ht="15" customHeight="1" x14ac:dyDescent="0.45"/>
    <row r="4731" ht="15" customHeight="1" x14ac:dyDescent="0.45"/>
    <row r="4732" ht="15" customHeight="1" x14ac:dyDescent="0.45"/>
    <row r="4733" ht="15" customHeight="1" x14ac:dyDescent="0.45"/>
    <row r="4734" ht="15" customHeight="1" x14ac:dyDescent="0.45"/>
    <row r="4735" ht="15" customHeight="1" x14ac:dyDescent="0.45"/>
    <row r="4736" ht="15" customHeight="1" x14ac:dyDescent="0.45"/>
    <row r="4737" ht="15" customHeight="1" x14ac:dyDescent="0.45"/>
    <row r="4738" ht="15" customHeight="1" x14ac:dyDescent="0.45"/>
    <row r="4739" ht="15" customHeight="1" x14ac:dyDescent="0.45"/>
    <row r="4740" ht="15" customHeight="1" x14ac:dyDescent="0.45"/>
    <row r="4741" ht="15" customHeight="1" x14ac:dyDescent="0.45"/>
    <row r="4742" ht="15" customHeight="1" x14ac:dyDescent="0.45"/>
    <row r="4743" ht="15" customHeight="1" x14ac:dyDescent="0.45"/>
    <row r="4744" ht="15" customHeight="1" x14ac:dyDescent="0.45"/>
    <row r="4745" ht="15" customHeight="1" x14ac:dyDescent="0.45"/>
    <row r="4746" ht="15" customHeight="1" x14ac:dyDescent="0.45"/>
    <row r="4747" ht="15" customHeight="1" x14ac:dyDescent="0.45"/>
    <row r="4748" ht="15" customHeight="1" x14ac:dyDescent="0.45"/>
    <row r="4749" ht="15" customHeight="1" x14ac:dyDescent="0.45"/>
    <row r="4750" ht="15" customHeight="1" x14ac:dyDescent="0.45"/>
    <row r="4751" ht="15" customHeight="1" x14ac:dyDescent="0.45"/>
    <row r="4752" ht="15" customHeight="1" x14ac:dyDescent="0.45"/>
    <row r="4753" ht="15" customHeight="1" x14ac:dyDescent="0.45"/>
    <row r="4754" ht="15" customHeight="1" x14ac:dyDescent="0.45"/>
    <row r="4755" ht="15" customHeight="1" x14ac:dyDescent="0.45"/>
    <row r="4756" ht="15" customHeight="1" x14ac:dyDescent="0.45"/>
    <row r="4757" ht="15" customHeight="1" x14ac:dyDescent="0.45"/>
    <row r="4758" ht="15" customHeight="1" x14ac:dyDescent="0.45"/>
    <row r="4759" ht="15" customHeight="1" x14ac:dyDescent="0.45"/>
    <row r="4760" ht="15" customHeight="1" x14ac:dyDescent="0.45"/>
    <row r="4761" ht="15" customHeight="1" x14ac:dyDescent="0.45"/>
    <row r="4762" ht="15" customHeight="1" x14ac:dyDescent="0.45"/>
    <row r="4763" ht="15" customHeight="1" x14ac:dyDescent="0.45"/>
    <row r="4764" ht="15" customHeight="1" x14ac:dyDescent="0.45"/>
    <row r="4765" ht="15" customHeight="1" x14ac:dyDescent="0.45"/>
    <row r="4766" ht="15" customHeight="1" x14ac:dyDescent="0.45"/>
    <row r="4767" ht="15" customHeight="1" x14ac:dyDescent="0.45"/>
    <row r="4768" ht="15" customHeight="1" x14ac:dyDescent="0.45"/>
    <row r="4769" ht="15" customHeight="1" x14ac:dyDescent="0.45"/>
    <row r="4770" ht="15" customHeight="1" x14ac:dyDescent="0.45"/>
    <row r="4771" ht="15" customHeight="1" x14ac:dyDescent="0.45"/>
    <row r="4772" ht="15" customHeight="1" x14ac:dyDescent="0.45"/>
    <row r="4773" ht="15" customHeight="1" x14ac:dyDescent="0.45"/>
    <row r="4774" ht="15" customHeight="1" x14ac:dyDescent="0.45"/>
    <row r="4775" ht="15" customHeight="1" x14ac:dyDescent="0.45"/>
    <row r="4776" ht="15" customHeight="1" x14ac:dyDescent="0.45"/>
    <row r="4777" ht="15" customHeight="1" x14ac:dyDescent="0.45"/>
    <row r="4778" ht="15" customHeight="1" x14ac:dyDescent="0.45"/>
    <row r="4779" ht="15" customHeight="1" x14ac:dyDescent="0.45"/>
    <row r="4780" ht="15" customHeight="1" x14ac:dyDescent="0.45"/>
    <row r="4781" ht="15" customHeight="1" x14ac:dyDescent="0.45"/>
    <row r="4782" ht="15" customHeight="1" x14ac:dyDescent="0.45"/>
    <row r="4783" ht="15" customHeight="1" x14ac:dyDescent="0.45"/>
    <row r="4784" ht="15" customHeight="1" x14ac:dyDescent="0.45"/>
    <row r="4785" ht="15" customHeight="1" x14ac:dyDescent="0.45"/>
    <row r="4786" ht="15" customHeight="1" x14ac:dyDescent="0.45"/>
    <row r="4787" ht="15" customHeight="1" x14ac:dyDescent="0.45"/>
    <row r="4788" ht="15" customHeight="1" x14ac:dyDescent="0.45"/>
    <row r="4789" ht="15" customHeight="1" x14ac:dyDescent="0.45"/>
    <row r="4790" ht="15" customHeight="1" x14ac:dyDescent="0.45"/>
    <row r="4791" ht="15" customHeight="1" x14ac:dyDescent="0.45"/>
    <row r="4792" ht="15" customHeight="1" x14ac:dyDescent="0.45"/>
    <row r="4793" ht="15" customHeight="1" x14ac:dyDescent="0.45"/>
    <row r="4794" ht="15" customHeight="1" x14ac:dyDescent="0.45"/>
    <row r="4795" ht="15" customHeight="1" x14ac:dyDescent="0.45"/>
    <row r="4796" ht="15" customHeight="1" x14ac:dyDescent="0.45"/>
    <row r="4797" ht="15" customHeight="1" x14ac:dyDescent="0.45"/>
    <row r="4798" ht="15" customHeight="1" x14ac:dyDescent="0.45"/>
    <row r="4799" ht="15" customHeight="1" x14ac:dyDescent="0.45"/>
    <row r="4800" ht="15" customHeight="1" x14ac:dyDescent="0.45"/>
    <row r="4801" ht="15" customHeight="1" x14ac:dyDescent="0.45"/>
    <row r="4802" ht="15" customHeight="1" x14ac:dyDescent="0.45"/>
    <row r="4803" ht="15" customHeight="1" x14ac:dyDescent="0.45"/>
    <row r="4804" ht="15" customHeight="1" x14ac:dyDescent="0.45"/>
    <row r="4805" ht="15" customHeight="1" x14ac:dyDescent="0.45"/>
    <row r="4806" ht="15" customHeight="1" x14ac:dyDescent="0.45"/>
    <row r="4807" ht="15" customHeight="1" x14ac:dyDescent="0.45"/>
    <row r="4808" ht="15" customHeight="1" x14ac:dyDescent="0.45"/>
    <row r="4809" ht="15" customHeight="1" x14ac:dyDescent="0.45"/>
    <row r="4810" ht="15" customHeight="1" x14ac:dyDescent="0.45"/>
    <row r="4811" ht="15" customHeight="1" x14ac:dyDescent="0.45"/>
    <row r="4812" ht="15" customHeight="1" x14ac:dyDescent="0.45"/>
    <row r="4813" ht="15" customHeight="1" x14ac:dyDescent="0.45"/>
    <row r="4814" ht="15" customHeight="1" x14ac:dyDescent="0.45"/>
    <row r="4815" ht="15" customHeight="1" x14ac:dyDescent="0.45"/>
    <row r="4816" ht="15" customHeight="1" x14ac:dyDescent="0.45"/>
    <row r="4817" ht="15" customHeight="1" x14ac:dyDescent="0.45"/>
    <row r="4818" ht="15" customHeight="1" x14ac:dyDescent="0.45"/>
    <row r="4819" ht="15" customHeight="1" x14ac:dyDescent="0.45"/>
    <row r="4820" ht="15" customHeight="1" x14ac:dyDescent="0.45"/>
    <row r="4821" ht="15" customHeight="1" x14ac:dyDescent="0.45"/>
    <row r="4822" ht="15" customHeight="1" x14ac:dyDescent="0.45"/>
    <row r="4823" ht="15" customHeight="1" x14ac:dyDescent="0.45"/>
    <row r="4824" ht="15" customHeight="1" x14ac:dyDescent="0.45"/>
    <row r="4825" ht="15" customHeight="1" x14ac:dyDescent="0.45"/>
    <row r="4826" ht="15" customHeight="1" x14ac:dyDescent="0.45"/>
    <row r="4827" ht="15" customHeight="1" x14ac:dyDescent="0.45"/>
    <row r="4828" ht="15" customHeight="1" x14ac:dyDescent="0.45"/>
    <row r="4829" ht="15" customHeight="1" x14ac:dyDescent="0.45"/>
    <row r="4830" ht="15" customHeight="1" x14ac:dyDescent="0.45"/>
    <row r="4831" ht="15" customHeight="1" x14ac:dyDescent="0.45"/>
    <row r="4832" ht="15" customHeight="1" x14ac:dyDescent="0.45"/>
    <row r="4833" ht="15" customHeight="1" x14ac:dyDescent="0.45"/>
    <row r="4834" ht="15" customHeight="1" x14ac:dyDescent="0.45"/>
    <row r="4835" ht="15" customHeight="1" x14ac:dyDescent="0.45"/>
    <row r="4836" ht="15" customHeight="1" x14ac:dyDescent="0.45"/>
    <row r="4837" ht="15" customHeight="1" x14ac:dyDescent="0.45"/>
    <row r="4838" ht="15" customHeight="1" x14ac:dyDescent="0.45"/>
    <row r="4839" ht="15" customHeight="1" x14ac:dyDescent="0.45"/>
    <row r="4840" ht="15" customHeight="1" x14ac:dyDescent="0.45"/>
    <row r="4841" ht="15" customHeight="1" x14ac:dyDescent="0.45"/>
    <row r="4842" ht="15" customHeight="1" x14ac:dyDescent="0.45"/>
    <row r="4843" ht="15" customHeight="1" x14ac:dyDescent="0.45"/>
    <row r="4844" ht="15" customHeight="1" x14ac:dyDescent="0.45"/>
    <row r="4845" ht="15" customHeight="1" x14ac:dyDescent="0.45"/>
    <row r="4846" ht="15" customHeight="1" x14ac:dyDescent="0.45"/>
    <row r="4847" ht="15" customHeight="1" x14ac:dyDescent="0.45"/>
    <row r="4848" ht="15" customHeight="1" x14ac:dyDescent="0.45"/>
    <row r="4849" ht="15" customHeight="1" x14ac:dyDescent="0.45"/>
    <row r="4850" ht="15" customHeight="1" x14ac:dyDescent="0.45"/>
    <row r="4851" ht="15" customHeight="1" x14ac:dyDescent="0.45"/>
    <row r="4852" ht="15" customHeight="1" x14ac:dyDescent="0.45"/>
    <row r="4853" ht="15" customHeight="1" x14ac:dyDescent="0.45"/>
    <row r="4854" ht="15" customHeight="1" x14ac:dyDescent="0.45"/>
    <row r="4855" ht="15" customHeight="1" x14ac:dyDescent="0.45"/>
    <row r="4856" ht="15" customHeight="1" x14ac:dyDescent="0.45"/>
    <row r="4857" ht="15" customHeight="1" x14ac:dyDescent="0.45"/>
    <row r="4858" ht="15" customHeight="1" x14ac:dyDescent="0.45"/>
    <row r="4859" ht="15" customHeight="1" x14ac:dyDescent="0.45"/>
    <row r="4860" ht="15" customHeight="1" x14ac:dyDescent="0.45"/>
    <row r="4861" ht="15" customHeight="1" x14ac:dyDescent="0.45"/>
    <row r="4862" ht="15" customHeight="1" x14ac:dyDescent="0.45"/>
    <row r="4863" ht="15" customHeight="1" x14ac:dyDescent="0.45"/>
    <row r="4864" ht="15" customHeight="1" x14ac:dyDescent="0.45"/>
    <row r="4865" ht="15" customHeight="1" x14ac:dyDescent="0.45"/>
    <row r="4866" ht="15" customHeight="1" x14ac:dyDescent="0.45"/>
    <row r="4867" ht="15" customHeight="1" x14ac:dyDescent="0.45"/>
    <row r="4868" ht="15" customHeight="1" x14ac:dyDescent="0.45"/>
    <row r="4869" ht="15" customHeight="1" x14ac:dyDescent="0.45"/>
    <row r="4870" ht="15" customHeight="1" x14ac:dyDescent="0.45"/>
    <row r="4871" ht="15" customHeight="1" x14ac:dyDescent="0.45"/>
    <row r="4872" ht="15" customHeight="1" x14ac:dyDescent="0.45"/>
  </sheetData>
  <sheetProtection algorithmName="SHA-512" hashValue="sVfYNgHHLMc0mTwhAVuob/SiAD+ASLgwCca3HfSGRuPdwJcuA/RRucSJ/IV/zbNlDYDLKlbSc/03wzJmJHMqtQ==" saltValue="CWlC5oiIGK5jHb9Tv/H4Ng==" spinCount="100000" sheet="1" objects="1" scenarios="1"/>
  <mergeCells count="5">
    <mergeCell ref="A1:G1"/>
    <mergeCell ref="C2:G2"/>
    <mergeCell ref="C3:G3"/>
    <mergeCell ref="C4:G4"/>
    <mergeCell ref="C87:F87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7EDE1-7F82-468A-B15B-0618469EAC8E}">
  <sheetPr codeName="Sheet31"/>
  <dimension ref="A1:G98"/>
  <sheetViews>
    <sheetView topLeftCell="A58" zoomScaleNormal="100" zoomScaleSheetLayoutView="100" workbookViewId="0">
      <selection activeCell="F76" sqref="F76"/>
    </sheetView>
  </sheetViews>
  <sheetFormatPr defaultRowHeight="12.75" customHeight="1" x14ac:dyDescent="0.35"/>
  <cols>
    <col min="1" max="1" width="3.73046875" style="356" customWidth="1"/>
    <col min="2" max="2" width="13.73046875" style="277" customWidth="1"/>
    <col min="3" max="3" width="63.265625" style="372" bestFit="1" customWidth="1"/>
    <col min="4" max="4" width="7.265625" style="277" bestFit="1" customWidth="1"/>
    <col min="5" max="5" width="4.1328125" style="277" customWidth="1"/>
    <col min="6" max="6" width="8.73046875" style="415" bestFit="1" customWidth="1"/>
    <col min="7" max="7" width="16.265625" style="277" customWidth="1"/>
  </cols>
  <sheetData>
    <row r="1" spans="1:7" ht="13.15" x14ac:dyDescent="0.4">
      <c r="A1" s="123"/>
      <c r="B1" s="124"/>
      <c r="C1" s="125"/>
      <c r="D1" s="354"/>
      <c r="E1" s="354"/>
      <c r="F1" s="481"/>
      <c r="G1" s="354"/>
    </row>
    <row r="2" spans="1:7" ht="81.599999999999994" customHeight="1" x14ac:dyDescent="0.5">
      <c r="A2" s="480" t="s">
        <v>1124</v>
      </c>
      <c r="B2" s="368"/>
      <c r="C2" s="368"/>
      <c r="D2" s="368"/>
      <c r="E2" s="368"/>
      <c r="F2" s="482"/>
      <c r="G2" s="368"/>
    </row>
    <row r="3" spans="1:7" x14ac:dyDescent="0.35">
      <c r="A3" s="478"/>
      <c r="B3" s="355"/>
      <c r="C3" s="479"/>
      <c r="D3" s="355"/>
      <c r="E3" s="355"/>
      <c r="F3" s="483"/>
      <c r="G3" s="355"/>
    </row>
    <row r="4" spans="1:7" x14ac:dyDescent="0.35">
      <c r="A4" s="478"/>
      <c r="B4" s="355"/>
      <c r="C4" s="479"/>
      <c r="D4" s="355"/>
      <c r="E4" s="355"/>
      <c r="F4" s="483"/>
      <c r="G4" s="355"/>
    </row>
    <row r="5" spans="1:7" ht="15" x14ac:dyDescent="0.4">
      <c r="C5" s="126" t="s">
        <v>424</v>
      </c>
      <c r="G5" s="357"/>
    </row>
    <row r="6" spans="1:7" ht="34.9" x14ac:dyDescent="0.35">
      <c r="C6" s="358" t="s">
        <v>425</v>
      </c>
    </row>
    <row r="7" spans="1:7" x14ac:dyDescent="0.35">
      <c r="A7" s="359" t="s">
        <v>426</v>
      </c>
      <c r="B7" s="359" t="s">
        <v>74</v>
      </c>
      <c r="C7" s="360" t="s">
        <v>403</v>
      </c>
      <c r="D7" s="361" t="s">
        <v>77</v>
      </c>
      <c r="E7" s="359" t="s">
        <v>427</v>
      </c>
      <c r="F7" s="484" t="s">
        <v>428</v>
      </c>
      <c r="G7" s="362" t="s">
        <v>12</v>
      </c>
    </row>
    <row r="8" spans="1:7" x14ac:dyDescent="0.35">
      <c r="A8" s="363">
        <f>ROW(A1)</f>
        <v>1</v>
      </c>
      <c r="B8" s="363" t="s">
        <v>429</v>
      </c>
      <c r="C8" s="364" t="s">
        <v>430</v>
      </c>
      <c r="D8" s="365">
        <v>108</v>
      </c>
      <c r="E8" s="356" t="s">
        <v>165</v>
      </c>
      <c r="F8" s="485"/>
      <c r="G8" s="366">
        <f t="shared" ref="G8:G26" si="0">D8*F8</f>
        <v>0</v>
      </c>
    </row>
    <row r="9" spans="1:7" x14ac:dyDescent="0.35">
      <c r="A9" s="363">
        <f t="shared" ref="A9:A26" si="1">ROW(A2)</f>
        <v>2</v>
      </c>
      <c r="B9" s="363" t="s">
        <v>431</v>
      </c>
      <c r="C9" s="364" t="s">
        <v>432</v>
      </c>
      <c r="D9" s="365">
        <v>93</v>
      </c>
      <c r="E9" s="356" t="s">
        <v>165</v>
      </c>
      <c r="F9" s="485"/>
      <c r="G9" s="366">
        <f t="shared" si="0"/>
        <v>0</v>
      </c>
    </row>
    <row r="10" spans="1:7" x14ac:dyDescent="0.35">
      <c r="A10" s="363">
        <f t="shared" si="1"/>
        <v>3</v>
      </c>
      <c r="B10" s="363" t="s">
        <v>433</v>
      </c>
      <c r="C10" s="364" t="s">
        <v>434</v>
      </c>
      <c r="D10" s="356">
        <v>5</v>
      </c>
      <c r="E10" s="356" t="s">
        <v>165</v>
      </c>
      <c r="F10" s="485"/>
      <c r="G10" s="366">
        <f t="shared" si="0"/>
        <v>0</v>
      </c>
    </row>
    <row r="11" spans="1:7" x14ac:dyDescent="0.35">
      <c r="A11" s="363">
        <f t="shared" si="1"/>
        <v>4</v>
      </c>
      <c r="B11" s="363" t="s">
        <v>435</v>
      </c>
      <c r="C11" s="364" t="s">
        <v>436</v>
      </c>
      <c r="D11" s="356">
        <v>5</v>
      </c>
      <c r="E11" s="356" t="s">
        <v>165</v>
      </c>
      <c r="F11" s="485"/>
      <c r="G11" s="366">
        <f t="shared" si="0"/>
        <v>0</v>
      </c>
    </row>
    <row r="12" spans="1:7" x14ac:dyDescent="0.35">
      <c r="A12" s="363">
        <f t="shared" si="1"/>
        <v>5</v>
      </c>
      <c r="B12" s="363" t="s">
        <v>437</v>
      </c>
      <c r="C12" s="364" t="s">
        <v>438</v>
      </c>
      <c r="D12" s="356">
        <v>211</v>
      </c>
      <c r="E12" s="356" t="s">
        <v>165</v>
      </c>
      <c r="F12" s="485"/>
      <c r="G12" s="366">
        <f t="shared" si="0"/>
        <v>0</v>
      </c>
    </row>
    <row r="13" spans="1:7" x14ac:dyDescent="0.35">
      <c r="A13" s="363">
        <f t="shared" si="1"/>
        <v>6</v>
      </c>
      <c r="B13" s="363" t="s">
        <v>439</v>
      </c>
      <c r="C13" s="364" t="s">
        <v>440</v>
      </c>
      <c r="D13" s="356">
        <v>201</v>
      </c>
      <c r="E13" s="356" t="s">
        <v>165</v>
      </c>
      <c r="F13" s="485"/>
      <c r="G13" s="366">
        <f t="shared" si="0"/>
        <v>0</v>
      </c>
    </row>
    <row r="14" spans="1:7" x14ac:dyDescent="0.35">
      <c r="A14" s="363">
        <f t="shared" si="1"/>
        <v>7</v>
      </c>
      <c r="B14" s="363" t="s">
        <v>441</v>
      </c>
      <c r="C14" s="364" t="s">
        <v>442</v>
      </c>
      <c r="D14" s="356">
        <v>10</v>
      </c>
      <c r="E14" s="356" t="s">
        <v>165</v>
      </c>
      <c r="F14" s="485"/>
      <c r="G14" s="366">
        <f t="shared" si="0"/>
        <v>0</v>
      </c>
    </row>
    <row r="15" spans="1:7" x14ac:dyDescent="0.35">
      <c r="A15" s="363">
        <f t="shared" si="1"/>
        <v>8</v>
      </c>
      <c r="B15" s="363" t="s">
        <v>443</v>
      </c>
      <c r="C15" s="364" t="s">
        <v>444</v>
      </c>
      <c r="D15" s="356">
        <v>123</v>
      </c>
      <c r="E15" s="356" t="s">
        <v>144</v>
      </c>
      <c r="F15" s="485"/>
      <c r="G15" s="366">
        <f t="shared" si="0"/>
        <v>0</v>
      </c>
    </row>
    <row r="16" spans="1:7" x14ac:dyDescent="0.35">
      <c r="A16" s="363">
        <f t="shared" si="1"/>
        <v>9</v>
      </c>
      <c r="B16" s="363" t="s">
        <v>445</v>
      </c>
      <c r="C16" s="364" t="s">
        <v>446</v>
      </c>
      <c r="D16" s="356">
        <v>72</v>
      </c>
      <c r="E16" s="356" t="s">
        <v>144</v>
      </c>
      <c r="F16" s="485"/>
      <c r="G16" s="366">
        <f t="shared" si="0"/>
        <v>0</v>
      </c>
    </row>
    <row r="17" spans="1:7" x14ac:dyDescent="0.35">
      <c r="A17" s="363">
        <f t="shared" si="1"/>
        <v>10</v>
      </c>
      <c r="B17" s="363" t="s">
        <v>447</v>
      </c>
      <c r="C17" s="364" t="s">
        <v>448</v>
      </c>
      <c r="D17" s="356">
        <v>127</v>
      </c>
      <c r="E17" s="363" t="s">
        <v>144</v>
      </c>
      <c r="F17" s="486"/>
      <c r="G17" s="366">
        <f t="shared" si="0"/>
        <v>0</v>
      </c>
    </row>
    <row r="18" spans="1:7" x14ac:dyDescent="0.35">
      <c r="A18" s="363">
        <f t="shared" si="1"/>
        <v>11</v>
      </c>
      <c r="B18" s="363" t="s">
        <v>449</v>
      </c>
      <c r="C18" s="364" t="s">
        <v>450</v>
      </c>
      <c r="D18" s="356">
        <v>84</v>
      </c>
      <c r="E18" s="363" t="s">
        <v>144</v>
      </c>
      <c r="F18" s="486"/>
      <c r="G18" s="366">
        <f t="shared" si="0"/>
        <v>0</v>
      </c>
    </row>
    <row r="19" spans="1:7" x14ac:dyDescent="0.35">
      <c r="A19" s="363">
        <f t="shared" si="1"/>
        <v>12</v>
      </c>
      <c r="B19" s="363" t="s">
        <v>451</v>
      </c>
      <c r="C19" s="364" t="s">
        <v>452</v>
      </c>
      <c r="D19" s="356">
        <v>195</v>
      </c>
      <c r="E19" s="356" t="s">
        <v>144</v>
      </c>
      <c r="F19" s="485"/>
      <c r="G19" s="366">
        <f t="shared" si="0"/>
        <v>0</v>
      </c>
    </row>
    <row r="20" spans="1:7" x14ac:dyDescent="0.35">
      <c r="A20" s="363">
        <f t="shared" si="1"/>
        <v>13</v>
      </c>
      <c r="B20" s="363" t="s">
        <v>453</v>
      </c>
      <c r="C20" s="364" t="s">
        <v>454</v>
      </c>
      <c r="D20" s="356">
        <v>195</v>
      </c>
      <c r="E20" s="356" t="s">
        <v>144</v>
      </c>
      <c r="F20" s="485"/>
      <c r="G20" s="366">
        <f t="shared" si="0"/>
        <v>0</v>
      </c>
    </row>
    <row r="21" spans="1:7" x14ac:dyDescent="0.35">
      <c r="A21" s="363">
        <f t="shared" si="1"/>
        <v>14</v>
      </c>
      <c r="B21" s="363" t="s">
        <v>459</v>
      </c>
      <c r="C21" s="364" t="s">
        <v>460</v>
      </c>
      <c r="D21" s="356">
        <v>381</v>
      </c>
      <c r="E21" s="363" t="s">
        <v>165</v>
      </c>
      <c r="F21" s="486"/>
      <c r="G21" s="366">
        <f t="shared" si="0"/>
        <v>0</v>
      </c>
    </row>
    <row r="22" spans="1:7" x14ac:dyDescent="0.35">
      <c r="A22" s="363">
        <f t="shared" si="1"/>
        <v>15</v>
      </c>
      <c r="B22" s="363" t="s">
        <v>461</v>
      </c>
      <c r="C22" s="364" t="s">
        <v>462</v>
      </c>
      <c r="D22" s="356">
        <v>252</v>
      </c>
      <c r="E22" s="363" t="s">
        <v>165</v>
      </c>
      <c r="F22" s="486"/>
      <c r="G22" s="366">
        <f t="shared" si="0"/>
        <v>0</v>
      </c>
    </row>
    <row r="23" spans="1:7" x14ac:dyDescent="0.35">
      <c r="A23" s="363">
        <f t="shared" si="1"/>
        <v>16</v>
      </c>
      <c r="B23" s="363" t="s">
        <v>463</v>
      </c>
      <c r="C23" s="364" t="s">
        <v>464</v>
      </c>
      <c r="D23" s="356">
        <v>12</v>
      </c>
      <c r="E23" s="356" t="s">
        <v>144</v>
      </c>
      <c r="F23" s="485"/>
      <c r="G23" s="366">
        <f t="shared" si="0"/>
        <v>0</v>
      </c>
    </row>
    <row r="24" spans="1:7" x14ac:dyDescent="0.35">
      <c r="A24" s="363">
        <f t="shared" si="1"/>
        <v>17</v>
      </c>
      <c r="B24" s="363"/>
      <c r="C24" s="364" t="s">
        <v>465</v>
      </c>
      <c r="D24" s="363">
        <v>4</v>
      </c>
      <c r="E24" s="363" t="s">
        <v>402</v>
      </c>
      <c r="F24" s="486"/>
      <c r="G24" s="366">
        <f t="shared" si="0"/>
        <v>0</v>
      </c>
    </row>
    <row r="25" spans="1:7" x14ac:dyDescent="0.35">
      <c r="A25" s="363">
        <f t="shared" si="1"/>
        <v>18</v>
      </c>
      <c r="B25" s="363"/>
      <c r="C25" s="364" t="s">
        <v>466</v>
      </c>
      <c r="D25" s="363">
        <v>4</v>
      </c>
      <c r="E25" s="363" t="s">
        <v>402</v>
      </c>
      <c r="F25" s="486"/>
      <c r="G25" s="366">
        <f t="shared" si="0"/>
        <v>0</v>
      </c>
    </row>
    <row r="26" spans="1:7" x14ac:dyDescent="0.35">
      <c r="A26" s="363">
        <f t="shared" si="1"/>
        <v>19</v>
      </c>
      <c r="B26" s="363"/>
      <c r="C26" s="364" t="s">
        <v>467</v>
      </c>
      <c r="D26" s="363">
        <v>1</v>
      </c>
      <c r="E26" s="363" t="s">
        <v>79</v>
      </c>
      <c r="F26" s="486"/>
      <c r="G26" s="366">
        <f t="shared" si="0"/>
        <v>0</v>
      </c>
    </row>
    <row r="27" spans="1:7" ht="13.9" x14ac:dyDescent="0.4">
      <c r="A27" s="367"/>
      <c r="B27" s="368"/>
      <c r="C27" s="127" t="s">
        <v>12</v>
      </c>
      <c r="D27" s="128"/>
      <c r="E27" s="128"/>
      <c r="F27" s="487"/>
      <c r="G27" s="369">
        <f>SUM(G8:G26)</f>
        <v>0</v>
      </c>
    </row>
    <row r="28" spans="1:7" ht="13.15" x14ac:dyDescent="0.4">
      <c r="B28" s="370"/>
      <c r="C28" s="75"/>
      <c r="D28" s="82"/>
      <c r="E28" s="82"/>
      <c r="F28" s="488"/>
      <c r="G28" s="371"/>
    </row>
    <row r="30" spans="1:7" ht="12.75" customHeight="1" x14ac:dyDescent="0.4">
      <c r="C30" s="126" t="s">
        <v>469</v>
      </c>
    </row>
    <row r="31" spans="1:7" ht="12.75" customHeight="1" x14ac:dyDescent="0.35">
      <c r="A31" s="359" t="s">
        <v>426</v>
      </c>
      <c r="B31" s="359" t="s">
        <v>74</v>
      </c>
      <c r="C31" s="360" t="s">
        <v>403</v>
      </c>
      <c r="D31" s="361" t="s">
        <v>77</v>
      </c>
      <c r="E31" s="359" t="s">
        <v>427</v>
      </c>
      <c r="F31" s="484" t="s">
        <v>428</v>
      </c>
      <c r="G31" s="362" t="s">
        <v>12</v>
      </c>
    </row>
    <row r="32" spans="1:7" x14ac:dyDescent="0.35">
      <c r="A32" s="363">
        <f t="shared" ref="A32:A39" si="2">ROW(A1)</f>
        <v>1</v>
      </c>
      <c r="B32" s="365"/>
      <c r="C32" s="364" t="s">
        <v>470</v>
      </c>
      <c r="D32" s="365">
        <v>2</v>
      </c>
      <c r="E32" s="365" t="s">
        <v>165</v>
      </c>
      <c r="F32" s="489"/>
      <c r="G32" s="366">
        <f t="shared" ref="G32:G48" si="3">D32*F32</f>
        <v>0</v>
      </c>
    </row>
    <row r="33" spans="1:7" x14ac:dyDescent="0.35">
      <c r="A33" s="363">
        <f t="shared" si="2"/>
        <v>2</v>
      </c>
      <c r="B33" s="365"/>
      <c r="C33" s="364" t="s">
        <v>471</v>
      </c>
      <c r="D33" s="365">
        <v>980</v>
      </c>
      <c r="E33" s="365" t="s">
        <v>144</v>
      </c>
      <c r="F33" s="489"/>
      <c r="G33" s="366">
        <f t="shared" si="3"/>
        <v>0</v>
      </c>
    </row>
    <row r="34" spans="1:7" x14ac:dyDescent="0.35">
      <c r="A34" s="363">
        <f t="shared" si="2"/>
        <v>3</v>
      </c>
      <c r="B34" s="365"/>
      <c r="C34" s="364" t="s">
        <v>472</v>
      </c>
      <c r="D34" s="365">
        <v>56</v>
      </c>
      <c r="E34" s="365" t="s">
        <v>165</v>
      </c>
      <c r="F34" s="489"/>
      <c r="G34" s="366">
        <f t="shared" si="3"/>
        <v>0</v>
      </c>
    </row>
    <row r="35" spans="1:7" x14ac:dyDescent="0.35">
      <c r="A35" s="363">
        <f t="shared" si="2"/>
        <v>4</v>
      </c>
      <c r="B35" s="365"/>
      <c r="C35" s="364" t="s">
        <v>473</v>
      </c>
      <c r="D35" s="365">
        <v>28</v>
      </c>
      <c r="E35" s="365" t="s">
        <v>165</v>
      </c>
      <c r="F35" s="489"/>
      <c r="G35" s="366">
        <f t="shared" si="3"/>
        <v>0</v>
      </c>
    </row>
    <row r="36" spans="1:7" x14ac:dyDescent="0.35">
      <c r="A36" s="363">
        <f t="shared" si="2"/>
        <v>5</v>
      </c>
      <c r="B36" s="365"/>
      <c r="C36" s="364" t="s">
        <v>474</v>
      </c>
      <c r="D36" s="365">
        <v>14</v>
      </c>
      <c r="E36" s="365" t="s">
        <v>165</v>
      </c>
      <c r="F36" s="489"/>
      <c r="G36" s="366">
        <f t="shared" si="3"/>
        <v>0</v>
      </c>
    </row>
    <row r="37" spans="1:7" x14ac:dyDescent="0.35">
      <c r="A37" s="363">
        <f t="shared" si="2"/>
        <v>6</v>
      </c>
      <c r="B37" s="365"/>
      <c r="C37" s="364" t="s">
        <v>475</v>
      </c>
      <c r="D37" s="365">
        <v>28</v>
      </c>
      <c r="E37" s="365" t="s">
        <v>165</v>
      </c>
      <c r="F37" s="489"/>
      <c r="G37" s="366">
        <f t="shared" si="3"/>
        <v>0</v>
      </c>
    </row>
    <row r="38" spans="1:7" x14ac:dyDescent="0.35">
      <c r="A38" s="363">
        <f t="shared" si="2"/>
        <v>7</v>
      </c>
      <c r="B38" s="365"/>
      <c r="C38" s="364" t="s">
        <v>476</v>
      </c>
      <c r="D38" s="365">
        <v>28</v>
      </c>
      <c r="E38" s="365" t="s">
        <v>165</v>
      </c>
      <c r="F38" s="489"/>
      <c r="G38" s="366">
        <f t="shared" si="3"/>
        <v>0</v>
      </c>
    </row>
    <row r="39" spans="1:7" x14ac:dyDescent="0.35">
      <c r="A39" s="363">
        <f t="shared" si="2"/>
        <v>8</v>
      </c>
      <c r="B39" s="365"/>
      <c r="C39" s="364" t="s">
        <v>477</v>
      </c>
      <c r="D39" s="365">
        <v>6</v>
      </c>
      <c r="E39" s="365" t="s">
        <v>402</v>
      </c>
      <c r="F39" s="489"/>
      <c r="G39" s="366">
        <f t="shared" si="3"/>
        <v>0</v>
      </c>
    </row>
    <row r="40" spans="1:7" x14ac:dyDescent="0.35">
      <c r="A40" s="363">
        <f>ROW(A10)</f>
        <v>10</v>
      </c>
      <c r="B40" s="365"/>
      <c r="C40" s="364" t="s">
        <v>478</v>
      </c>
      <c r="D40" s="365">
        <v>2</v>
      </c>
      <c r="E40" s="365" t="s">
        <v>165</v>
      </c>
      <c r="F40" s="489"/>
      <c r="G40" s="366">
        <f t="shared" si="3"/>
        <v>0</v>
      </c>
    </row>
    <row r="41" spans="1:7" x14ac:dyDescent="0.35">
      <c r="A41" s="363">
        <f>ROW(A11)</f>
        <v>11</v>
      </c>
      <c r="B41" s="365" t="s">
        <v>479</v>
      </c>
      <c r="C41" s="364" t="s">
        <v>480</v>
      </c>
      <c r="D41" s="365">
        <v>2</v>
      </c>
      <c r="E41" s="365" t="s">
        <v>165</v>
      </c>
      <c r="F41" s="489"/>
      <c r="G41" s="366">
        <f t="shared" si="3"/>
        <v>0</v>
      </c>
    </row>
    <row r="42" spans="1:7" x14ac:dyDescent="0.35">
      <c r="A42" s="363">
        <f t="shared" ref="A42:A48" si="4">ROW(A14)</f>
        <v>14</v>
      </c>
      <c r="B42" s="365" t="s">
        <v>455</v>
      </c>
      <c r="C42" s="364" t="s">
        <v>456</v>
      </c>
      <c r="D42" s="365">
        <v>1</v>
      </c>
      <c r="E42" s="365" t="s">
        <v>165</v>
      </c>
      <c r="F42" s="489"/>
      <c r="G42" s="366">
        <f t="shared" si="3"/>
        <v>0</v>
      </c>
    </row>
    <row r="43" spans="1:7" x14ac:dyDescent="0.35">
      <c r="A43" s="363">
        <f t="shared" si="4"/>
        <v>15</v>
      </c>
      <c r="B43" s="365" t="s">
        <v>457</v>
      </c>
      <c r="C43" s="364" t="s">
        <v>458</v>
      </c>
      <c r="D43" s="365">
        <v>1</v>
      </c>
      <c r="E43" s="365" t="s">
        <v>165</v>
      </c>
      <c r="F43" s="489"/>
      <c r="G43" s="366">
        <f t="shared" si="3"/>
        <v>0</v>
      </c>
    </row>
    <row r="44" spans="1:7" x14ac:dyDescent="0.35">
      <c r="A44" s="363">
        <f t="shared" si="4"/>
        <v>16</v>
      </c>
      <c r="B44" s="365" t="s">
        <v>483</v>
      </c>
      <c r="C44" s="364" t="s">
        <v>484</v>
      </c>
      <c r="D44" s="365">
        <v>30</v>
      </c>
      <c r="E44" s="365" t="s">
        <v>144</v>
      </c>
      <c r="F44" s="489"/>
      <c r="G44" s="366">
        <f t="shared" si="3"/>
        <v>0</v>
      </c>
    </row>
    <row r="45" spans="1:7" x14ac:dyDescent="0.35">
      <c r="A45" s="363">
        <f t="shared" si="4"/>
        <v>17</v>
      </c>
      <c r="B45" s="365" t="s">
        <v>485</v>
      </c>
      <c r="C45" s="364" t="s">
        <v>486</v>
      </c>
      <c r="D45" s="365">
        <v>1</v>
      </c>
      <c r="E45" s="365" t="s">
        <v>165</v>
      </c>
      <c r="F45" s="489"/>
      <c r="G45" s="366">
        <f t="shared" si="3"/>
        <v>0</v>
      </c>
    </row>
    <row r="46" spans="1:7" x14ac:dyDescent="0.35">
      <c r="A46" s="363">
        <f t="shared" si="4"/>
        <v>18</v>
      </c>
      <c r="B46" s="365" t="s">
        <v>487</v>
      </c>
      <c r="C46" s="364" t="s">
        <v>488</v>
      </c>
      <c r="D46" s="365">
        <v>30</v>
      </c>
      <c r="E46" s="365" t="s">
        <v>144</v>
      </c>
      <c r="F46" s="489"/>
      <c r="G46" s="366">
        <f t="shared" si="3"/>
        <v>0</v>
      </c>
    </row>
    <row r="47" spans="1:7" x14ac:dyDescent="0.35">
      <c r="A47" s="363">
        <f t="shared" si="4"/>
        <v>19</v>
      </c>
      <c r="B47" s="365"/>
      <c r="C47" s="364" t="s">
        <v>465</v>
      </c>
      <c r="D47" s="365">
        <v>8</v>
      </c>
      <c r="E47" s="365" t="s">
        <v>402</v>
      </c>
      <c r="F47" s="489"/>
      <c r="G47" s="366">
        <f t="shared" si="3"/>
        <v>0</v>
      </c>
    </row>
    <row r="48" spans="1:7" x14ac:dyDescent="0.35">
      <c r="A48" s="363">
        <f t="shared" si="4"/>
        <v>20</v>
      </c>
      <c r="B48" s="365"/>
      <c r="C48" s="364" t="s">
        <v>466</v>
      </c>
      <c r="D48" s="365">
        <v>8</v>
      </c>
      <c r="E48" s="365" t="s">
        <v>402</v>
      </c>
      <c r="F48" s="489"/>
      <c r="G48" s="366">
        <f t="shared" si="3"/>
        <v>0</v>
      </c>
    </row>
    <row r="49" spans="1:7" ht="13.9" x14ac:dyDescent="0.4">
      <c r="A49" s="367"/>
      <c r="B49" s="373"/>
      <c r="C49" s="127" t="s">
        <v>12</v>
      </c>
      <c r="D49" s="129"/>
      <c r="E49" s="129"/>
      <c r="F49" s="490"/>
      <c r="G49" s="374">
        <f>SUM(G32:G48)</f>
        <v>0</v>
      </c>
    </row>
    <row r="50" spans="1:7" ht="13.15" x14ac:dyDescent="0.4">
      <c r="B50" s="375"/>
      <c r="C50" s="75"/>
      <c r="D50" s="130"/>
      <c r="E50" s="130"/>
      <c r="F50" s="491"/>
      <c r="G50" s="371"/>
    </row>
    <row r="51" spans="1:7" x14ac:dyDescent="0.35"/>
    <row r="52" spans="1:7" ht="19.149999999999999" customHeight="1" x14ac:dyDescent="0.4">
      <c r="C52" s="126" t="s">
        <v>489</v>
      </c>
    </row>
    <row r="53" spans="1:7" x14ac:dyDescent="0.35">
      <c r="A53" s="359" t="s">
        <v>426</v>
      </c>
      <c r="B53" s="359" t="s">
        <v>74</v>
      </c>
      <c r="C53" s="360" t="s">
        <v>403</v>
      </c>
      <c r="D53" s="361" t="s">
        <v>77</v>
      </c>
      <c r="E53" s="359" t="s">
        <v>427</v>
      </c>
      <c r="F53" s="484" t="s">
        <v>428</v>
      </c>
      <c r="G53" s="362" t="s">
        <v>12</v>
      </c>
    </row>
    <row r="54" spans="1:7" x14ac:dyDescent="0.35">
      <c r="A54" s="363">
        <f t="shared" ref="A54:A60" si="5">ROW(A1)</f>
        <v>1</v>
      </c>
      <c r="B54" s="376"/>
      <c r="C54" s="376" t="s">
        <v>490</v>
      </c>
      <c r="D54" s="365">
        <v>14</v>
      </c>
      <c r="E54" s="365" t="s">
        <v>165</v>
      </c>
      <c r="F54" s="489"/>
      <c r="G54" s="366">
        <f t="shared" ref="G54:G64" si="6">D54*F54</f>
        <v>0</v>
      </c>
    </row>
    <row r="55" spans="1:7" ht="23.25" x14ac:dyDescent="0.35">
      <c r="A55" s="363">
        <f t="shared" si="5"/>
        <v>2</v>
      </c>
      <c r="B55" s="376"/>
      <c r="C55" s="376" t="s">
        <v>491</v>
      </c>
      <c r="D55" s="365">
        <v>14</v>
      </c>
      <c r="E55" s="365" t="s">
        <v>165</v>
      </c>
      <c r="F55" s="489"/>
      <c r="G55" s="366">
        <f t="shared" si="6"/>
        <v>0</v>
      </c>
    </row>
    <row r="56" spans="1:7" x14ac:dyDescent="0.35">
      <c r="A56" s="363">
        <f t="shared" si="5"/>
        <v>3</v>
      </c>
      <c r="B56" s="376"/>
      <c r="C56" s="376" t="s">
        <v>492</v>
      </c>
      <c r="D56" s="365">
        <v>14</v>
      </c>
      <c r="E56" s="365" t="s">
        <v>165</v>
      </c>
      <c r="F56" s="489"/>
      <c r="G56" s="366">
        <f t="shared" si="6"/>
        <v>0</v>
      </c>
    </row>
    <row r="57" spans="1:7" x14ac:dyDescent="0.35">
      <c r="A57" s="363">
        <f t="shared" si="5"/>
        <v>4</v>
      </c>
      <c r="B57" s="364"/>
      <c r="C57" s="376" t="s">
        <v>493</v>
      </c>
      <c r="D57" s="363">
        <v>28</v>
      </c>
      <c r="E57" s="363" t="s">
        <v>165</v>
      </c>
      <c r="F57" s="489"/>
      <c r="G57" s="366">
        <f t="shared" si="6"/>
        <v>0</v>
      </c>
    </row>
    <row r="58" spans="1:7" x14ac:dyDescent="0.35">
      <c r="A58" s="363">
        <f t="shared" si="5"/>
        <v>5</v>
      </c>
      <c r="B58" s="376"/>
      <c r="C58" s="376" t="s">
        <v>494</v>
      </c>
      <c r="D58" s="365">
        <v>2</v>
      </c>
      <c r="E58" s="365" t="s">
        <v>165</v>
      </c>
      <c r="F58" s="489"/>
      <c r="G58" s="366">
        <f t="shared" si="6"/>
        <v>0</v>
      </c>
    </row>
    <row r="59" spans="1:7" x14ac:dyDescent="0.35">
      <c r="A59" s="363">
        <f t="shared" si="5"/>
        <v>6</v>
      </c>
      <c r="B59" s="364"/>
      <c r="C59" s="377" t="s">
        <v>1707</v>
      </c>
      <c r="D59" s="365">
        <v>980</v>
      </c>
      <c r="E59" s="363" t="s">
        <v>144</v>
      </c>
      <c r="F59" s="489"/>
      <c r="G59" s="366">
        <f t="shared" si="6"/>
        <v>0</v>
      </c>
    </row>
    <row r="60" spans="1:7" x14ac:dyDescent="0.35">
      <c r="A60" s="363">
        <f t="shared" si="5"/>
        <v>7</v>
      </c>
      <c r="B60" s="364" t="s">
        <v>495</v>
      </c>
      <c r="C60" s="376" t="s">
        <v>496</v>
      </c>
      <c r="D60" s="363">
        <v>28</v>
      </c>
      <c r="E60" s="363" t="s">
        <v>165</v>
      </c>
      <c r="F60" s="489"/>
      <c r="G60" s="366">
        <f t="shared" si="6"/>
        <v>0</v>
      </c>
    </row>
    <row r="61" spans="1:7" x14ac:dyDescent="0.35">
      <c r="A61" s="363">
        <f>ROW(A10)</f>
        <v>10</v>
      </c>
      <c r="B61" s="364"/>
      <c r="C61" s="376" t="s">
        <v>497</v>
      </c>
      <c r="D61" s="378">
        <v>1</v>
      </c>
      <c r="E61" s="378" t="s">
        <v>165</v>
      </c>
      <c r="F61" s="492"/>
      <c r="G61" s="366">
        <f t="shared" si="6"/>
        <v>0</v>
      </c>
    </row>
    <row r="62" spans="1:7" x14ac:dyDescent="0.35">
      <c r="A62" s="363">
        <f>ROW(A12)</f>
        <v>12</v>
      </c>
      <c r="B62" s="364"/>
      <c r="C62" s="376" t="s">
        <v>498</v>
      </c>
      <c r="D62" s="378">
        <v>1</v>
      </c>
      <c r="E62" s="378" t="s">
        <v>165</v>
      </c>
      <c r="F62" s="492"/>
      <c r="G62" s="366">
        <f t="shared" si="6"/>
        <v>0</v>
      </c>
    </row>
    <row r="63" spans="1:7" x14ac:dyDescent="0.35">
      <c r="A63" s="363">
        <f>ROW(A14)</f>
        <v>14</v>
      </c>
      <c r="B63" s="364"/>
      <c r="C63" s="376" t="s">
        <v>499</v>
      </c>
      <c r="D63" s="378">
        <v>2</v>
      </c>
      <c r="E63" s="378" t="s">
        <v>165</v>
      </c>
      <c r="F63" s="492"/>
      <c r="G63" s="366">
        <f t="shared" si="6"/>
        <v>0</v>
      </c>
    </row>
    <row r="64" spans="1:7" x14ac:dyDescent="0.35">
      <c r="A64" s="363">
        <f>ROW(A15)</f>
        <v>15</v>
      </c>
      <c r="B64" s="364"/>
      <c r="C64" s="376" t="s">
        <v>500</v>
      </c>
      <c r="D64" s="378">
        <v>2</v>
      </c>
      <c r="E64" s="378" t="s">
        <v>165</v>
      </c>
      <c r="F64" s="492"/>
      <c r="G64" s="366">
        <f t="shared" si="6"/>
        <v>0</v>
      </c>
    </row>
    <row r="65" spans="1:7" ht="13.9" x14ac:dyDescent="0.4">
      <c r="A65" s="367"/>
      <c r="B65" s="373"/>
      <c r="C65" s="127" t="s">
        <v>12</v>
      </c>
      <c r="D65" s="129"/>
      <c r="E65" s="129"/>
      <c r="F65" s="490"/>
      <c r="G65" s="374">
        <f>SUM(G54:G64)</f>
        <v>0</v>
      </c>
    </row>
    <row r="66" spans="1:7" ht="13.15" x14ac:dyDescent="0.4">
      <c r="B66" s="375"/>
      <c r="C66" s="75"/>
      <c r="D66" s="130"/>
      <c r="E66" s="130"/>
      <c r="F66" s="491"/>
      <c r="G66" s="371"/>
    </row>
    <row r="67" spans="1:7" ht="13.15" x14ac:dyDescent="0.4">
      <c r="B67" s="375"/>
      <c r="C67" s="75"/>
      <c r="D67" s="130"/>
      <c r="E67" s="130"/>
      <c r="F67" s="491"/>
      <c r="G67" s="379"/>
    </row>
    <row r="68" spans="1:7" s="277" customFormat="1" ht="13.15" x14ac:dyDescent="0.35">
      <c r="B68" s="375"/>
      <c r="C68" s="131"/>
      <c r="D68" s="130"/>
      <c r="E68" s="130"/>
      <c r="F68" s="491"/>
      <c r="G68" s="132"/>
    </row>
    <row r="69" spans="1:7" s="277" customFormat="1" x14ac:dyDescent="0.35">
      <c r="F69" s="415"/>
    </row>
    <row r="70" spans="1:7" s="277" customFormat="1" ht="13.15" x14ac:dyDescent="0.35">
      <c r="B70" s="375"/>
      <c r="C70" s="131"/>
      <c r="D70" s="130"/>
      <c r="E70" s="130"/>
      <c r="F70" s="491"/>
      <c r="G70" s="132"/>
    </row>
    <row r="71" spans="1:7" s="277" customFormat="1" ht="13.15" x14ac:dyDescent="0.35">
      <c r="B71" s="375"/>
      <c r="C71" s="131"/>
      <c r="D71" s="130"/>
      <c r="E71" s="130"/>
      <c r="F71" s="491"/>
      <c r="G71" s="132"/>
    </row>
    <row r="72" spans="1:7" ht="15" x14ac:dyDescent="0.4">
      <c r="B72"/>
      <c r="C72" s="83" t="s">
        <v>501</v>
      </c>
      <c r="D72"/>
      <c r="E72"/>
      <c r="F72" s="405"/>
      <c r="G72"/>
    </row>
    <row r="73" spans="1:7" x14ac:dyDescent="0.35">
      <c r="A73" s="359" t="s">
        <v>426</v>
      </c>
      <c r="B73" s="359" t="s">
        <v>74</v>
      </c>
      <c r="C73" s="360" t="s">
        <v>403</v>
      </c>
      <c r="D73" s="361" t="s">
        <v>77</v>
      </c>
      <c r="E73" s="359" t="s">
        <v>427</v>
      </c>
      <c r="F73" s="484" t="s">
        <v>428</v>
      </c>
      <c r="G73" s="362" t="s">
        <v>12</v>
      </c>
    </row>
    <row r="74" spans="1:7" x14ac:dyDescent="0.35">
      <c r="A74" s="363">
        <f t="shared" ref="A74:A83" si="7">ROW(A1)</f>
        <v>1</v>
      </c>
      <c r="B74" s="363"/>
      <c r="C74" s="363" t="s">
        <v>465</v>
      </c>
      <c r="D74" s="363">
        <v>2</v>
      </c>
      <c r="E74" s="363" t="s">
        <v>402</v>
      </c>
      <c r="F74" s="486"/>
      <c r="G74" s="366">
        <f t="shared" ref="G74:G83" si="8">D74*F74</f>
        <v>0</v>
      </c>
    </row>
    <row r="75" spans="1:7" x14ac:dyDescent="0.35">
      <c r="A75" s="363">
        <f t="shared" si="7"/>
        <v>2</v>
      </c>
      <c r="B75" s="363"/>
      <c r="C75" s="363" t="s">
        <v>466</v>
      </c>
      <c r="D75" s="363">
        <v>2</v>
      </c>
      <c r="E75" s="363" t="s">
        <v>402</v>
      </c>
      <c r="F75" s="486"/>
      <c r="G75" s="366">
        <f t="shared" si="8"/>
        <v>0</v>
      </c>
    </row>
    <row r="76" spans="1:7" x14ac:dyDescent="0.35">
      <c r="A76" s="363">
        <f t="shared" si="7"/>
        <v>3</v>
      </c>
      <c r="B76" s="363" t="s">
        <v>502</v>
      </c>
      <c r="C76" s="363" t="s">
        <v>503</v>
      </c>
      <c r="D76" s="363">
        <v>2</v>
      </c>
      <c r="E76" s="363" t="s">
        <v>165</v>
      </c>
      <c r="F76" s="486"/>
      <c r="G76" s="366">
        <f t="shared" si="8"/>
        <v>0</v>
      </c>
    </row>
    <row r="77" spans="1:7" x14ac:dyDescent="0.35">
      <c r="A77" s="363">
        <f t="shared" si="7"/>
        <v>4</v>
      </c>
      <c r="B77" s="363" t="s">
        <v>504</v>
      </c>
      <c r="C77" s="363" t="s">
        <v>505</v>
      </c>
      <c r="D77" s="363">
        <v>2</v>
      </c>
      <c r="E77" s="363" t="s">
        <v>165</v>
      </c>
      <c r="F77" s="486"/>
      <c r="G77" s="366">
        <f t="shared" si="8"/>
        <v>0</v>
      </c>
    </row>
    <row r="78" spans="1:7" x14ac:dyDescent="0.35">
      <c r="A78" s="363">
        <f t="shared" si="7"/>
        <v>5</v>
      </c>
      <c r="B78" s="363" t="s">
        <v>506</v>
      </c>
      <c r="C78" s="363" t="s">
        <v>507</v>
      </c>
      <c r="D78" s="363">
        <v>2</v>
      </c>
      <c r="E78" s="363" t="s">
        <v>165</v>
      </c>
      <c r="F78" s="486"/>
      <c r="G78" s="366">
        <f t="shared" si="8"/>
        <v>0</v>
      </c>
    </row>
    <row r="79" spans="1:7" x14ac:dyDescent="0.35">
      <c r="A79" s="363">
        <f t="shared" si="7"/>
        <v>6</v>
      </c>
      <c r="B79" s="363" t="s">
        <v>508</v>
      </c>
      <c r="C79" s="363" t="s">
        <v>509</v>
      </c>
      <c r="D79" s="363">
        <v>2</v>
      </c>
      <c r="E79" s="363" t="s">
        <v>165</v>
      </c>
      <c r="F79" s="486"/>
      <c r="G79" s="366">
        <f t="shared" si="8"/>
        <v>0</v>
      </c>
    </row>
    <row r="80" spans="1:7" x14ac:dyDescent="0.35">
      <c r="A80" s="363">
        <f t="shared" si="7"/>
        <v>7</v>
      </c>
      <c r="B80" s="363" t="s">
        <v>510</v>
      </c>
      <c r="C80" s="363" t="s">
        <v>511</v>
      </c>
      <c r="D80" s="363">
        <v>2</v>
      </c>
      <c r="E80" s="363" t="s">
        <v>165</v>
      </c>
      <c r="F80" s="486"/>
      <c r="G80" s="366">
        <f t="shared" si="8"/>
        <v>0</v>
      </c>
    </row>
    <row r="81" spans="1:7" x14ac:dyDescent="0.35">
      <c r="A81" s="363">
        <f t="shared" si="7"/>
        <v>8</v>
      </c>
      <c r="B81" s="363" t="s">
        <v>512</v>
      </c>
      <c r="C81" s="363" t="s">
        <v>513</v>
      </c>
      <c r="D81" s="363">
        <v>1</v>
      </c>
      <c r="E81" s="363" t="s">
        <v>165</v>
      </c>
      <c r="F81" s="486"/>
      <c r="G81" s="366">
        <f t="shared" si="8"/>
        <v>0</v>
      </c>
    </row>
    <row r="82" spans="1:7" x14ac:dyDescent="0.35">
      <c r="A82" s="363">
        <f t="shared" si="7"/>
        <v>9</v>
      </c>
      <c r="B82" s="363"/>
      <c r="C82" s="363" t="s">
        <v>514</v>
      </c>
      <c r="D82" s="363">
        <v>1</v>
      </c>
      <c r="E82" s="363" t="s">
        <v>79</v>
      </c>
      <c r="F82" s="486"/>
      <c r="G82" s="366">
        <f t="shared" si="8"/>
        <v>0</v>
      </c>
    </row>
    <row r="83" spans="1:7" x14ac:dyDescent="0.35">
      <c r="A83" s="363">
        <f t="shared" si="7"/>
        <v>10</v>
      </c>
      <c r="B83" s="363" t="s">
        <v>481</v>
      </c>
      <c r="C83" s="363" t="s">
        <v>482</v>
      </c>
      <c r="D83" s="363">
        <v>1</v>
      </c>
      <c r="E83" s="363" t="s">
        <v>165</v>
      </c>
      <c r="F83" s="486"/>
      <c r="G83" s="366">
        <f t="shared" si="8"/>
        <v>0</v>
      </c>
    </row>
    <row r="84" spans="1:7" ht="23.25" x14ac:dyDescent="0.35">
      <c r="A84" s="363"/>
      <c r="B84" s="380"/>
      <c r="C84" s="358" t="s">
        <v>515</v>
      </c>
      <c r="D84" s="363"/>
      <c r="E84" s="363"/>
      <c r="F84" s="486"/>
      <c r="G84" s="381"/>
    </row>
    <row r="85" spans="1:7" ht="13.9" x14ac:dyDescent="0.4">
      <c r="A85" s="367"/>
      <c r="B85" s="368"/>
      <c r="C85" s="133" t="s">
        <v>12</v>
      </c>
      <c r="D85" s="128"/>
      <c r="E85" s="128"/>
      <c r="F85" s="487"/>
      <c r="G85" s="369">
        <f>SUM(G74:G83)</f>
        <v>0</v>
      </c>
    </row>
    <row r="86" spans="1:7" ht="13.15" x14ac:dyDescent="0.4">
      <c r="B86" s="370"/>
      <c r="C86" s="73"/>
      <c r="D86" s="82"/>
      <c r="E86" s="82"/>
      <c r="F86" s="488"/>
      <c r="G86" s="371"/>
    </row>
    <row r="87" spans="1:7" x14ac:dyDescent="0.35">
      <c r="B87"/>
      <c r="C87"/>
      <c r="D87"/>
      <c r="E87"/>
      <c r="F87" s="405"/>
      <c r="G87"/>
    </row>
    <row r="88" spans="1:7" ht="15" x14ac:dyDescent="0.4">
      <c r="B88"/>
      <c r="C88" s="83" t="s">
        <v>516</v>
      </c>
      <c r="D88"/>
      <c r="E88"/>
      <c r="F88" s="405"/>
      <c r="G88"/>
    </row>
    <row r="89" spans="1:7" x14ac:dyDescent="0.35">
      <c r="A89" s="359" t="s">
        <v>426</v>
      </c>
      <c r="B89" s="359" t="s">
        <v>74</v>
      </c>
      <c r="C89" s="360" t="s">
        <v>403</v>
      </c>
      <c r="D89" s="361" t="s">
        <v>77</v>
      </c>
      <c r="E89" s="359" t="s">
        <v>427</v>
      </c>
      <c r="F89" s="484" t="s">
        <v>428</v>
      </c>
      <c r="G89" s="362" t="s">
        <v>12</v>
      </c>
    </row>
    <row r="90" spans="1:7" x14ac:dyDescent="0.35">
      <c r="A90" s="365">
        <f>ROW(A2)</f>
        <v>2</v>
      </c>
      <c r="B90" s="365"/>
      <c r="C90" s="364" t="s">
        <v>517</v>
      </c>
      <c r="D90" s="365">
        <v>4</v>
      </c>
      <c r="E90" s="365" t="s">
        <v>165</v>
      </c>
      <c r="F90" s="489"/>
      <c r="G90" s="366">
        <f t="shared" ref="G90:G91" si="9">D90*F90</f>
        <v>0</v>
      </c>
    </row>
    <row r="91" spans="1:7" x14ac:dyDescent="0.35">
      <c r="A91" s="365">
        <f>ROW(A3)</f>
        <v>3</v>
      </c>
      <c r="B91" s="365"/>
      <c r="C91" s="364" t="s">
        <v>518</v>
      </c>
      <c r="D91" s="365">
        <v>4</v>
      </c>
      <c r="E91" s="365" t="s">
        <v>165</v>
      </c>
      <c r="F91" s="489"/>
      <c r="G91" s="366">
        <f t="shared" si="9"/>
        <v>0</v>
      </c>
    </row>
    <row r="92" spans="1:7" ht="34.9" x14ac:dyDescent="0.35">
      <c r="A92" s="363"/>
      <c r="B92" s="380"/>
      <c r="C92" s="358" t="s">
        <v>519</v>
      </c>
      <c r="D92" s="363"/>
      <c r="E92" s="363"/>
      <c r="F92" s="486"/>
      <c r="G92" s="381"/>
    </row>
    <row r="93" spans="1:7" ht="13.9" x14ac:dyDescent="0.4">
      <c r="A93" s="367"/>
      <c r="B93" s="368"/>
      <c r="C93" s="133" t="s">
        <v>12</v>
      </c>
      <c r="D93" s="128"/>
      <c r="E93" s="128"/>
      <c r="F93" s="487"/>
      <c r="G93" s="369">
        <f>SUM(G90:G91)</f>
        <v>0</v>
      </c>
    </row>
    <row r="94" spans="1:7" ht="13.15" x14ac:dyDescent="0.4">
      <c r="B94" s="370"/>
      <c r="C94" s="73"/>
      <c r="D94" s="82"/>
      <c r="E94" s="82"/>
      <c r="F94" s="488"/>
      <c r="G94" s="371"/>
    </row>
    <row r="95" spans="1:7" ht="13.9" x14ac:dyDescent="0.4">
      <c r="G95" s="382">
        <f>G93+G85+G65+G49+G27</f>
        <v>0</v>
      </c>
    </row>
    <row r="96" spans="1:7" x14ac:dyDescent="0.35"/>
    <row r="97" x14ac:dyDescent="0.35"/>
    <row r="98" x14ac:dyDescent="0.35"/>
  </sheetData>
  <sheetProtection algorithmName="SHA-512" hashValue="U9/eMZxYuCrZ2yLhM8ijM64jG5oh4sCJOlw2Tg0qlyVcvLFfovs8RN794Vb276oL4Nw2dLmcBATG5uVJKC34HQ==" saltValue="R1M/E6U+0m9V6bPVhQrFlQ==" spinCount="100000" sheet="1" objects="1" scenarios="1"/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F3B2-C426-4828-AC07-57C6F4F00AB1}">
  <sheetPr codeName="Sheet32">
    <pageSetUpPr fitToPage="1"/>
  </sheetPr>
  <dimension ref="A1:I26"/>
  <sheetViews>
    <sheetView zoomScale="110" zoomScaleNormal="110" workbookViewId="0">
      <selection activeCell="G14" sqref="G14"/>
    </sheetView>
  </sheetViews>
  <sheetFormatPr defaultColWidth="8" defaultRowHeight="15" customHeight="1" x14ac:dyDescent="0.35"/>
  <cols>
    <col min="1" max="1" width="9.3984375" style="199" customWidth="1"/>
    <col min="2" max="2" width="59.73046875" style="199" customWidth="1"/>
    <col min="3" max="3" width="20" style="199" customWidth="1"/>
    <col min="4" max="4" width="7.73046875" style="199" customWidth="1"/>
    <col min="5" max="5" width="6.73046875" style="199" customWidth="1"/>
    <col min="6" max="6" width="11" style="199" customWidth="1"/>
    <col min="7" max="7" width="12.86328125" style="199" customWidth="1"/>
    <col min="8" max="8" width="8" style="199"/>
    <col min="9" max="9" width="9.86328125" style="199" bestFit="1" customWidth="1"/>
    <col min="10" max="16384" width="8" style="199"/>
  </cols>
  <sheetData>
    <row r="1" spans="1:7" ht="21" x14ac:dyDescent="0.35">
      <c r="A1" s="579" t="s">
        <v>1125</v>
      </c>
      <c r="B1" s="579"/>
      <c r="C1" s="579"/>
      <c r="D1" s="579"/>
      <c r="E1" s="579"/>
      <c r="F1" s="579"/>
      <c r="G1" s="579"/>
    </row>
    <row r="2" spans="1:7" ht="21" x14ac:dyDescent="0.35">
      <c r="A2" s="579" t="s">
        <v>1126</v>
      </c>
      <c r="B2" s="579"/>
      <c r="C2" s="579"/>
      <c r="D2" s="579"/>
      <c r="E2" s="579"/>
      <c r="F2" s="579"/>
      <c r="G2" s="579"/>
    </row>
    <row r="3" spans="1:7" ht="14.25" x14ac:dyDescent="0.35">
      <c r="A3" s="169" t="s">
        <v>1127</v>
      </c>
      <c r="B3" s="169" t="s">
        <v>1128</v>
      </c>
      <c r="C3" s="170" t="s">
        <v>1129</v>
      </c>
      <c r="D3" s="170" t="s">
        <v>1130</v>
      </c>
      <c r="E3" s="170" t="s">
        <v>1131</v>
      </c>
      <c r="F3" s="169" t="s">
        <v>1132</v>
      </c>
      <c r="G3" s="169" t="s">
        <v>12</v>
      </c>
    </row>
    <row r="4" spans="1:7" ht="14.25" x14ac:dyDescent="0.35">
      <c r="A4" s="171" t="s">
        <v>1133</v>
      </c>
      <c r="B4" s="173" t="s">
        <v>1134</v>
      </c>
      <c r="C4" s="174" t="s">
        <v>1135</v>
      </c>
      <c r="D4" s="175">
        <v>3</v>
      </c>
      <c r="E4" s="173" t="s">
        <v>165</v>
      </c>
      <c r="F4" s="493"/>
      <c r="G4" s="172">
        <f t="shared" ref="G4:G15" si="0">F4*D4</f>
        <v>0</v>
      </c>
    </row>
    <row r="5" spans="1:7" ht="14.25" x14ac:dyDescent="0.35">
      <c r="A5" s="171" t="s">
        <v>1136</v>
      </c>
      <c r="B5" s="173" t="s">
        <v>1134</v>
      </c>
      <c r="C5" s="174" t="s">
        <v>1137</v>
      </c>
      <c r="D5" s="175">
        <v>1</v>
      </c>
      <c r="E5" s="173" t="s">
        <v>165</v>
      </c>
      <c r="F5" s="493"/>
      <c r="G5" s="172">
        <f t="shared" si="0"/>
        <v>0</v>
      </c>
    </row>
    <row r="6" spans="1:7" ht="14.25" x14ac:dyDescent="0.35">
      <c r="A6" s="171" t="s">
        <v>1138</v>
      </c>
      <c r="B6" s="173" t="s">
        <v>1134</v>
      </c>
      <c r="C6" s="174" t="s">
        <v>1139</v>
      </c>
      <c r="D6" s="175">
        <v>1</v>
      </c>
      <c r="E6" s="173" t="s">
        <v>165</v>
      </c>
      <c r="F6" s="493"/>
      <c r="G6" s="172">
        <f t="shared" si="0"/>
        <v>0</v>
      </c>
    </row>
    <row r="7" spans="1:7" ht="14.25" x14ac:dyDescent="0.35">
      <c r="A7" s="171" t="s">
        <v>1140</v>
      </c>
      <c r="B7" s="173" t="s">
        <v>1141</v>
      </c>
      <c r="C7" s="173" t="s">
        <v>1142</v>
      </c>
      <c r="D7" s="177">
        <v>2</v>
      </c>
      <c r="E7" s="173" t="s">
        <v>165</v>
      </c>
      <c r="F7" s="493"/>
      <c r="G7" s="172">
        <f t="shared" si="0"/>
        <v>0</v>
      </c>
    </row>
    <row r="8" spans="1:7" ht="14.25" x14ac:dyDescent="0.35">
      <c r="A8" s="171" t="s">
        <v>1143</v>
      </c>
      <c r="B8" s="173" t="s">
        <v>1144</v>
      </c>
      <c r="C8" s="173" t="s">
        <v>1145</v>
      </c>
      <c r="D8" s="177">
        <v>5</v>
      </c>
      <c r="E8" s="173" t="s">
        <v>165</v>
      </c>
      <c r="F8" s="493"/>
      <c r="G8" s="172">
        <f t="shared" si="0"/>
        <v>0</v>
      </c>
    </row>
    <row r="9" spans="1:7" ht="14.25" x14ac:dyDescent="0.35">
      <c r="A9" s="171" t="s">
        <v>1146</v>
      </c>
      <c r="B9" s="173" t="s">
        <v>1147</v>
      </c>
      <c r="C9" s="173" t="s">
        <v>1145</v>
      </c>
      <c r="D9" s="177">
        <v>7</v>
      </c>
      <c r="E9" s="173" t="s">
        <v>165</v>
      </c>
      <c r="F9" s="493"/>
      <c r="G9" s="172">
        <f t="shared" si="0"/>
        <v>0</v>
      </c>
    </row>
    <row r="10" spans="1:7" ht="28.5" x14ac:dyDescent="0.35">
      <c r="A10" s="171" t="s">
        <v>1148</v>
      </c>
      <c r="B10" s="178" t="s">
        <v>1149</v>
      </c>
      <c r="C10" s="173"/>
      <c r="D10" s="175">
        <v>54</v>
      </c>
      <c r="E10" s="173" t="s">
        <v>132</v>
      </c>
      <c r="F10" s="493"/>
      <c r="G10" s="172">
        <f t="shared" si="0"/>
        <v>0</v>
      </c>
    </row>
    <row r="11" spans="1:7" ht="14.25" x14ac:dyDescent="0.35">
      <c r="A11" s="171"/>
      <c r="B11" s="173" t="s">
        <v>1150</v>
      </c>
      <c r="C11" s="179">
        <v>0.2</v>
      </c>
      <c r="D11" s="175">
        <f>D10*0.2</f>
        <v>10.8</v>
      </c>
      <c r="E11" s="173" t="s">
        <v>144</v>
      </c>
      <c r="F11" s="493"/>
      <c r="G11" s="172">
        <f t="shared" si="0"/>
        <v>0</v>
      </c>
    </row>
    <row r="12" spans="1:7" ht="28.5" x14ac:dyDescent="0.35">
      <c r="A12" s="171" t="s">
        <v>1151</v>
      </c>
      <c r="B12" s="178" t="s">
        <v>1149</v>
      </c>
      <c r="C12" s="173" t="s">
        <v>1152</v>
      </c>
      <c r="D12" s="175">
        <v>57</v>
      </c>
      <c r="E12" s="173" t="s">
        <v>144</v>
      </c>
      <c r="F12" s="493"/>
      <c r="G12" s="172">
        <f t="shared" si="0"/>
        <v>0</v>
      </c>
    </row>
    <row r="13" spans="1:7" ht="14.25" x14ac:dyDescent="0.35">
      <c r="A13" s="171"/>
      <c r="B13" s="173" t="s">
        <v>1153</v>
      </c>
      <c r="C13" s="179">
        <v>0.2</v>
      </c>
      <c r="D13" s="175">
        <f>D12*0.2</f>
        <v>11.4</v>
      </c>
      <c r="E13" s="173" t="s">
        <v>144</v>
      </c>
      <c r="F13" s="493"/>
      <c r="G13" s="172">
        <f t="shared" si="0"/>
        <v>0</v>
      </c>
    </row>
    <row r="14" spans="1:7" ht="28.5" x14ac:dyDescent="0.35">
      <c r="A14" s="171" t="s">
        <v>1154</v>
      </c>
      <c r="B14" s="178" t="s">
        <v>1155</v>
      </c>
      <c r="C14" s="173"/>
      <c r="D14" s="175">
        <v>10</v>
      </c>
      <c r="E14" s="173" t="s">
        <v>132</v>
      </c>
      <c r="F14" s="493"/>
      <c r="G14" s="172">
        <f t="shared" si="0"/>
        <v>0</v>
      </c>
    </row>
    <row r="15" spans="1:7" ht="14.25" x14ac:dyDescent="0.35">
      <c r="A15" s="171"/>
      <c r="B15" s="173" t="s">
        <v>1156</v>
      </c>
      <c r="C15" s="179"/>
      <c r="D15" s="175">
        <v>1</v>
      </c>
      <c r="E15" s="173" t="s">
        <v>468</v>
      </c>
      <c r="F15" s="493"/>
      <c r="G15" s="172">
        <f t="shared" si="0"/>
        <v>0</v>
      </c>
    </row>
    <row r="16" spans="1:7" ht="14.25" x14ac:dyDescent="0.35">
      <c r="F16" s="494"/>
      <c r="G16" s="176"/>
    </row>
    <row r="17" spans="1:9" ht="14.25" x14ac:dyDescent="0.45">
      <c r="A17" s="181"/>
      <c r="B17" s="182" t="s">
        <v>1157</v>
      </c>
      <c r="C17" s="183"/>
      <c r="D17" s="183">
        <v>1</v>
      </c>
      <c r="E17" s="183" t="s">
        <v>468</v>
      </c>
      <c r="F17" s="495"/>
      <c r="G17" s="176">
        <f>F17*D17</f>
        <v>0</v>
      </c>
    </row>
    <row r="18" spans="1:9" ht="14.25" x14ac:dyDescent="0.45">
      <c r="A18" s="184"/>
      <c r="B18" s="182" t="s">
        <v>1158</v>
      </c>
      <c r="C18" s="183"/>
      <c r="D18" s="183">
        <v>1</v>
      </c>
      <c r="E18" s="183" t="s">
        <v>468</v>
      </c>
      <c r="F18" s="495"/>
      <c r="G18" s="176">
        <f t="shared" ref="G18:G20" si="1">F18*D18</f>
        <v>0</v>
      </c>
    </row>
    <row r="19" spans="1:9" ht="14.25" x14ac:dyDescent="0.45">
      <c r="A19" s="184"/>
      <c r="B19" s="182" t="s">
        <v>1159</v>
      </c>
      <c r="C19" s="183"/>
      <c r="D19" s="183">
        <v>1</v>
      </c>
      <c r="E19" s="183" t="s">
        <v>468</v>
      </c>
      <c r="F19" s="495"/>
      <c r="G19" s="176">
        <f t="shared" si="1"/>
        <v>0</v>
      </c>
    </row>
    <row r="20" spans="1:9" ht="14.25" x14ac:dyDescent="0.45">
      <c r="A20" s="184"/>
      <c r="B20" s="185" t="s">
        <v>1160</v>
      </c>
      <c r="C20" s="186"/>
      <c r="D20" s="183">
        <v>1</v>
      </c>
      <c r="E20" s="183" t="s">
        <v>468</v>
      </c>
      <c r="F20" s="496"/>
      <c r="G20" s="187">
        <f t="shared" si="1"/>
        <v>0</v>
      </c>
      <c r="H20" s="188"/>
    </row>
    <row r="21" spans="1:9" ht="14.25" x14ac:dyDescent="0.45">
      <c r="A21" s="184"/>
      <c r="B21" s="185"/>
      <c r="C21" s="189"/>
      <c r="D21" s="189"/>
      <c r="E21" s="189"/>
      <c r="F21" s="190"/>
      <c r="G21" s="191"/>
      <c r="H21" s="188"/>
    </row>
    <row r="22" spans="1:9" ht="14.25" x14ac:dyDescent="0.45">
      <c r="A22" s="184"/>
      <c r="B22" s="192" t="s">
        <v>1161</v>
      </c>
      <c r="C22" s="121"/>
      <c r="D22" s="121"/>
      <c r="E22" s="121"/>
      <c r="F22" s="193"/>
      <c r="G22" s="194">
        <f>SUM(G4:G20)</f>
        <v>0</v>
      </c>
      <c r="I22" s="180"/>
    </row>
    <row r="23" spans="1:9" ht="14.25" x14ac:dyDescent="0.45">
      <c r="A23" s="184"/>
      <c r="B23" s="195" t="s">
        <v>1162</v>
      </c>
      <c r="C23" s="121"/>
      <c r="D23" s="121"/>
      <c r="E23" s="121"/>
      <c r="F23" s="193"/>
      <c r="G23" s="196">
        <f>ROUND((G22*1.15),0)</f>
        <v>0</v>
      </c>
    </row>
    <row r="24" spans="1:9" ht="14.25" x14ac:dyDescent="0.45">
      <c r="A24" s="184"/>
      <c r="B24" s="197"/>
      <c r="C24" s="184"/>
      <c r="D24" s="184"/>
      <c r="E24" s="184"/>
      <c r="F24" s="198"/>
      <c r="G24" s="198"/>
    </row>
    <row r="25" spans="1:9" ht="14.25" x14ac:dyDescent="0.45">
      <c r="A25" s="184"/>
      <c r="B25" s="197"/>
      <c r="C25" s="184"/>
      <c r="D25" s="184"/>
      <c r="E25" s="184"/>
      <c r="F25" s="198"/>
      <c r="G25" s="198"/>
    </row>
    <row r="26" spans="1:9" ht="14.25" x14ac:dyDescent="0.45">
      <c r="A26" s="580" t="s">
        <v>1163</v>
      </c>
      <c r="B26" s="580"/>
      <c r="C26" s="580"/>
      <c r="D26" s="580"/>
      <c r="E26" s="580"/>
      <c r="F26" s="580"/>
      <c r="G26" s="580"/>
    </row>
  </sheetData>
  <sheetProtection algorithmName="SHA-512" hashValue="ST8HqKNypda5qpcH23qZRTbXNtAT8Q0zDL3MUDJjTkoYqfM3gyThwsgNWFiowt27tS1QrCBA9SIJJRF0o9yd4w==" saltValue="+emgXlse3y5R0dGz1t+OHA==" spinCount="100000" sheet="1" objects="1" scenarios="1"/>
  <mergeCells count="3">
    <mergeCell ref="A2:G2"/>
    <mergeCell ref="A26:G26"/>
    <mergeCell ref="A1:G1"/>
  </mergeCells>
  <pageMargins left="0.7" right="0.7" top="0.75" bottom="0.75" header="0.3" footer="0.3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5F898-EFFB-42EB-BE7F-04C5A04FB8B4}">
  <dimension ref="B2:BM248"/>
  <sheetViews>
    <sheetView topLeftCell="A110" workbookViewId="0">
      <selection activeCell="N127" sqref="N127"/>
    </sheetView>
  </sheetViews>
  <sheetFormatPr defaultRowHeight="12.75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customWidth="1"/>
    <col min="10" max="10" width="19.1328125" customWidth="1"/>
    <col min="11" max="11" width="19.1328125" hidden="1" customWidth="1"/>
    <col min="12" max="12" width="8" customWidth="1"/>
    <col min="13" max="13" width="9.265625" hidden="1" customWidth="1"/>
    <col min="15" max="21" width="12.1328125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2" spans="2:46" ht="36.950000000000003" customHeight="1" x14ac:dyDescent="0.35">
      <c r="L2" s="567" t="s">
        <v>1406</v>
      </c>
      <c r="M2" s="568"/>
      <c r="N2" s="568"/>
      <c r="O2" s="568"/>
      <c r="P2" s="568"/>
      <c r="Q2" s="568"/>
      <c r="R2" s="568"/>
      <c r="S2" s="568"/>
      <c r="T2" s="568"/>
      <c r="U2" s="568"/>
      <c r="V2" s="568"/>
      <c r="AT2" s="270" t="s">
        <v>1710</v>
      </c>
    </row>
    <row r="3" spans="2:46" ht="6.95" hidden="1" customHeight="1" x14ac:dyDescent="0.35">
      <c r="B3" s="271"/>
      <c r="C3" s="272"/>
      <c r="D3" s="272"/>
      <c r="E3" s="272"/>
      <c r="F3" s="272"/>
      <c r="G3" s="272"/>
      <c r="H3" s="272"/>
      <c r="I3" s="272"/>
      <c r="J3" s="272"/>
      <c r="K3" s="272"/>
      <c r="L3" s="273"/>
      <c r="AT3" s="270" t="s">
        <v>32</v>
      </c>
    </row>
    <row r="4" spans="2:46" ht="24.95" hidden="1" customHeight="1" x14ac:dyDescent="0.35">
      <c r="B4" s="273"/>
      <c r="D4" s="274" t="s">
        <v>1407</v>
      </c>
      <c r="L4" s="273"/>
      <c r="M4" s="275" t="s">
        <v>1408</v>
      </c>
      <c r="AT4" s="270" t="s">
        <v>1409</v>
      </c>
    </row>
    <row r="5" spans="2:46" ht="6.95" hidden="1" customHeight="1" x14ac:dyDescent="0.35">
      <c r="B5" s="273"/>
      <c r="L5" s="273"/>
    </row>
    <row r="6" spans="2:46" ht="12" hidden="1" customHeight="1" x14ac:dyDescent="0.35">
      <c r="B6" s="273"/>
      <c r="D6" s="276" t="s">
        <v>2</v>
      </c>
      <c r="L6" s="273"/>
    </row>
    <row r="7" spans="2:46" ht="16.5" hidden="1" customHeight="1" x14ac:dyDescent="0.35">
      <c r="B7" s="273"/>
      <c r="E7" s="565" t="s">
        <v>1849</v>
      </c>
      <c r="F7" s="566"/>
      <c r="G7" s="566"/>
      <c r="H7" s="566"/>
      <c r="L7" s="273"/>
    </row>
    <row r="8" spans="2:46" s="277" customFormat="1" ht="12" hidden="1" customHeight="1" x14ac:dyDescent="0.35">
      <c r="B8" s="278"/>
      <c r="D8" s="276" t="s">
        <v>1410</v>
      </c>
      <c r="L8" s="278"/>
    </row>
    <row r="9" spans="2:46" s="277" customFormat="1" ht="16.5" hidden="1" customHeight="1" x14ac:dyDescent="0.35">
      <c r="B9" s="278"/>
      <c r="E9" s="563" t="s">
        <v>1223</v>
      </c>
      <c r="F9" s="564"/>
      <c r="G9" s="564"/>
      <c r="H9" s="564"/>
      <c r="L9" s="278"/>
    </row>
    <row r="10" spans="2:46" s="277" customFormat="1" hidden="1" x14ac:dyDescent="0.35">
      <c r="B10" s="278"/>
      <c r="L10" s="278"/>
    </row>
    <row r="11" spans="2:46" s="277" customFormat="1" ht="12" hidden="1" customHeight="1" x14ac:dyDescent="0.35">
      <c r="B11" s="278"/>
      <c r="D11" s="276" t="s">
        <v>1411</v>
      </c>
      <c r="F11" s="279" t="s">
        <v>414</v>
      </c>
      <c r="I11" s="276" t="s">
        <v>1412</v>
      </c>
      <c r="J11" s="279" t="s">
        <v>414</v>
      </c>
      <c r="L11" s="278"/>
    </row>
    <row r="12" spans="2:46" s="277" customFormat="1" ht="12" hidden="1" customHeight="1" x14ac:dyDescent="0.35">
      <c r="B12" s="278"/>
      <c r="D12" s="276" t="s">
        <v>1413</v>
      </c>
      <c r="F12" s="279" t="s">
        <v>267</v>
      </c>
      <c r="I12" s="276" t="s">
        <v>1414</v>
      </c>
      <c r="J12" s="433" t="s">
        <v>1850</v>
      </c>
      <c r="L12" s="278"/>
    </row>
    <row r="13" spans="2:46" s="277" customFormat="1" ht="10.9" hidden="1" customHeight="1" x14ac:dyDescent="0.35">
      <c r="B13" s="278"/>
      <c r="L13" s="278"/>
    </row>
    <row r="14" spans="2:46" s="277" customFormat="1" ht="12" hidden="1" customHeight="1" x14ac:dyDescent="0.35">
      <c r="B14" s="278"/>
      <c r="D14" s="276" t="s">
        <v>1415</v>
      </c>
      <c r="I14" s="276" t="s">
        <v>1416</v>
      </c>
      <c r="J14" s="279" t="s">
        <v>414</v>
      </c>
      <c r="L14" s="278"/>
    </row>
    <row r="15" spans="2:46" s="277" customFormat="1" ht="18" hidden="1" customHeight="1" x14ac:dyDescent="0.35">
      <c r="B15" s="278"/>
      <c r="E15" s="279" t="s">
        <v>267</v>
      </c>
      <c r="I15" s="276" t="s">
        <v>7</v>
      </c>
      <c r="J15" s="279" t="s">
        <v>414</v>
      </c>
      <c r="L15" s="278"/>
    </row>
    <row r="16" spans="2:46" s="277" customFormat="1" ht="6.95" hidden="1" customHeight="1" x14ac:dyDescent="0.35">
      <c r="B16" s="278"/>
      <c r="L16" s="278"/>
    </row>
    <row r="17" spans="2:12" s="277" customFormat="1" ht="12" hidden="1" customHeight="1" x14ac:dyDescent="0.35">
      <c r="B17" s="278"/>
      <c r="D17" s="276" t="s">
        <v>9</v>
      </c>
      <c r="I17" s="276" t="s">
        <v>1416</v>
      </c>
      <c r="J17" s="279" t="s">
        <v>414</v>
      </c>
      <c r="L17" s="278"/>
    </row>
    <row r="18" spans="2:12" s="277" customFormat="1" ht="18" hidden="1" customHeight="1" x14ac:dyDescent="0.35">
      <c r="B18" s="278"/>
      <c r="E18" s="569" t="s">
        <v>267</v>
      </c>
      <c r="F18" s="569"/>
      <c r="G18" s="569"/>
      <c r="H18" s="569"/>
      <c r="I18" s="276" t="s">
        <v>7</v>
      </c>
      <c r="J18" s="279" t="s">
        <v>414</v>
      </c>
      <c r="L18" s="278"/>
    </row>
    <row r="19" spans="2:12" s="277" customFormat="1" ht="6.95" hidden="1" customHeight="1" x14ac:dyDescent="0.35">
      <c r="B19" s="278"/>
      <c r="L19" s="278"/>
    </row>
    <row r="20" spans="2:12" s="277" customFormat="1" ht="12" hidden="1" customHeight="1" x14ac:dyDescent="0.35">
      <c r="B20" s="278"/>
      <c r="D20" s="276" t="s">
        <v>8</v>
      </c>
      <c r="I20" s="276" t="s">
        <v>1416</v>
      </c>
      <c r="J20" s="279" t="s">
        <v>414</v>
      </c>
      <c r="L20" s="278"/>
    </row>
    <row r="21" spans="2:12" s="277" customFormat="1" ht="18" hidden="1" customHeight="1" x14ac:dyDescent="0.35">
      <c r="B21" s="278"/>
      <c r="E21" s="279" t="s">
        <v>267</v>
      </c>
      <c r="I21" s="276" t="s">
        <v>7</v>
      </c>
      <c r="J21" s="279" t="s">
        <v>414</v>
      </c>
      <c r="L21" s="278"/>
    </row>
    <row r="22" spans="2:12" s="277" customFormat="1" ht="6.95" hidden="1" customHeight="1" x14ac:dyDescent="0.35">
      <c r="B22" s="278"/>
      <c r="L22" s="278"/>
    </row>
    <row r="23" spans="2:12" s="277" customFormat="1" ht="12" hidden="1" customHeight="1" x14ac:dyDescent="0.35">
      <c r="B23" s="278"/>
      <c r="D23" s="276" t="s">
        <v>1417</v>
      </c>
      <c r="I23" s="276" t="s">
        <v>1416</v>
      </c>
      <c r="J23" s="279" t="s">
        <v>414</v>
      </c>
      <c r="L23" s="278"/>
    </row>
    <row r="24" spans="2:12" s="277" customFormat="1" ht="18" hidden="1" customHeight="1" x14ac:dyDescent="0.35">
      <c r="B24" s="278"/>
      <c r="E24" s="279" t="s">
        <v>267</v>
      </c>
      <c r="I24" s="276" t="s">
        <v>7</v>
      </c>
      <c r="J24" s="279" t="s">
        <v>414</v>
      </c>
      <c r="L24" s="278"/>
    </row>
    <row r="25" spans="2:12" s="277" customFormat="1" ht="6.95" hidden="1" customHeight="1" x14ac:dyDescent="0.35">
      <c r="B25" s="278"/>
      <c r="L25" s="278"/>
    </row>
    <row r="26" spans="2:12" s="277" customFormat="1" ht="12" hidden="1" customHeight="1" x14ac:dyDescent="0.35">
      <c r="B26" s="278"/>
      <c r="D26" s="276" t="s">
        <v>1418</v>
      </c>
      <c r="L26" s="278"/>
    </row>
    <row r="27" spans="2:12" s="280" customFormat="1" ht="16.5" hidden="1" customHeight="1" x14ac:dyDescent="0.35">
      <c r="B27" s="281"/>
      <c r="E27" s="570" t="s">
        <v>414</v>
      </c>
      <c r="F27" s="570"/>
      <c r="G27" s="570"/>
      <c r="H27" s="570"/>
      <c r="L27" s="281"/>
    </row>
    <row r="28" spans="2:12" s="277" customFormat="1" ht="6.95" hidden="1" customHeight="1" x14ac:dyDescent="0.35">
      <c r="B28" s="278"/>
      <c r="L28" s="278"/>
    </row>
    <row r="29" spans="2:12" s="277" customFormat="1" ht="6.95" hidden="1" customHeight="1" x14ac:dyDescent="0.35">
      <c r="B29" s="278"/>
      <c r="D29" s="282"/>
      <c r="E29" s="282"/>
      <c r="F29" s="282"/>
      <c r="G29" s="282"/>
      <c r="H29" s="282"/>
      <c r="I29" s="282"/>
      <c r="J29" s="282"/>
      <c r="K29" s="282"/>
      <c r="L29" s="278"/>
    </row>
    <row r="30" spans="2:12" s="277" customFormat="1" ht="25.35" hidden="1" customHeight="1" x14ac:dyDescent="0.35">
      <c r="B30" s="278"/>
      <c r="D30" s="283" t="s">
        <v>1419</v>
      </c>
      <c r="J30" s="434">
        <f>ROUND(J121, 2)</f>
        <v>0</v>
      </c>
      <c r="L30" s="278"/>
    </row>
    <row r="31" spans="2:12" s="277" customFormat="1" ht="6.95" hidden="1" customHeight="1" x14ac:dyDescent="0.35">
      <c r="B31" s="278"/>
      <c r="D31" s="282"/>
      <c r="E31" s="282"/>
      <c r="F31" s="282"/>
      <c r="G31" s="282"/>
      <c r="H31" s="282"/>
      <c r="I31" s="282"/>
      <c r="J31" s="282"/>
      <c r="K31" s="282"/>
      <c r="L31" s="278"/>
    </row>
    <row r="32" spans="2:12" s="277" customFormat="1" ht="14.45" hidden="1" customHeight="1" x14ac:dyDescent="0.35">
      <c r="B32" s="278"/>
      <c r="F32" s="284" t="s">
        <v>1420</v>
      </c>
      <c r="I32" s="284" t="s">
        <v>1421</v>
      </c>
      <c r="J32" s="284" t="s">
        <v>1422</v>
      </c>
      <c r="L32" s="278"/>
    </row>
    <row r="33" spans="2:12" s="277" customFormat="1" ht="14.45" hidden="1" customHeight="1" x14ac:dyDescent="0.35">
      <c r="B33" s="278"/>
      <c r="D33" s="285" t="s">
        <v>90</v>
      </c>
      <c r="E33" s="276" t="s">
        <v>1213</v>
      </c>
      <c r="F33" s="286">
        <f>ROUND((SUM(BE121:BE247)),  2)</f>
        <v>0</v>
      </c>
      <c r="I33" s="287">
        <v>0.21</v>
      </c>
      <c r="J33" s="286">
        <f>ROUND(((SUM(BE121:BE247))*I33),  2)</f>
        <v>0</v>
      </c>
      <c r="L33" s="278"/>
    </row>
    <row r="34" spans="2:12" s="277" customFormat="1" ht="14.45" hidden="1" customHeight="1" x14ac:dyDescent="0.35">
      <c r="B34" s="278"/>
      <c r="E34" s="276" t="s">
        <v>1423</v>
      </c>
      <c r="F34" s="286">
        <f>ROUND((SUM(BF121:BF247)),  2)</f>
        <v>0</v>
      </c>
      <c r="I34" s="287">
        <v>0.15</v>
      </c>
      <c r="J34" s="286">
        <f>ROUND(((SUM(BF121:BF247))*I34),  2)</f>
        <v>0</v>
      </c>
      <c r="L34" s="278"/>
    </row>
    <row r="35" spans="2:12" s="277" customFormat="1" ht="14.45" hidden="1" customHeight="1" x14ac:dyDescent="0.35">
      <c r="B35" s="278"/>
      <c r="E35" s="276" t="s">
        <v>1424</v>
      </c>
      <c r="F35" s="286">
        <f>ROUND((SUM(BG121:BG247)),  2)</f>
        <v>0</v>
      </c>
      <c r="I35" s="287">
        <v>0.21</v>
      </c>
      <c r="J35" s="286">
        <f>0</f>
        <v>0</v>
      </c>
      <c r="L35" s="278"/>
    </row>
    <row r="36" spans="2:12" s="277" customFormat="1" ht="14.45" hidden="1" customHeight="1" x14ac:dyDescent="0.35">
      <c r="B36" s="278"/>
      <c r="E36" s="276" t="s">
        <v>1425</v>
      </c>
      <c r="F36" s="286">
        <f>ROUND((SUM(BH121:BH247)),  2)</f>
        <v>0</v>
      </c>
      <c r="I36" s="287">
        <v>0.15</v>
      </c>
      <c r="J36" s="286">
        <f>0</f>
        <v>0</v>
      </c>
      <c r="L36" s="278"/>
    </row>
    <row r="37" spans="2:12" s="277" customFormat="1" ht="14.45" hidden="1" customHeight="1" x14ac:dyDescent="0.35">
      <c r="B37" s="278"/>
      <c r="E37" s="276" t="s">
        <v>1426</v>
      </c>
      <c r="F37" s="286">
        <f>ROUND((SUM(BI121:BI247)),  2)</f>
        <v>0</v>
      </c>
      <c r="I37" s="287">
        <v>0</v>
      </c>
      <c r="J37" s="286">
        <f>0</f>
        <v>0</v>
      </c>
      <c r="L37" s="278"/>
    </row>
    <row r="38" spans="2:12" s="277" customFormat="1" ht="6.95" hidden="1" customHeight="1" x14ac:dyDescent="0.35">
      <c r="B38" s="278"/>
      <c r="L38" s="278"/>
    </row>
    <row r="39" spans="2:12" s="277" customFormat="1" ht="25.35" hidden="1" customHeight="1" x14ac:dyDescent="0.35">
      <c r="B39" s="278"/>
      <c r="C39" s="288"/>
      <c r="D39" s="289" t="s">
        <v>91</v>
      </c>
      <c r="E39" s="290"/>
      <c r="F39" s="290"/>
      <c r="G39" s="291" t="s">
        <v>21</v>
      </c>
      <c r="H39" s="292" t="s">
        <v>20</v>
      </c>
      <c r="I39" s="290"/>
      <c r="J39" s="435">
        <f>SUM(J30:J37)</f>
        <v>0</v>
      </c>
      <c r="K39" s="293"/>
      <c r="L39" s="278"/>
    </row>
    <row r="40" spans="2:12" s="277" customFormat="1" ht="14.45" hidden="1" customHeight="1" x14ac:dyDescent="0.35">
      <c r="B40" s="278"/>
      <c r="L40" s="278"/>
    </row>
    <row r="41" spans="2:12" ht="14.45" hidden="1" customHeight="1" x14ac:dyDescent="0.35">
      <c r="B41" s="273"/>
      <c r="L41" s="273"/>
    </row>
    <row r="42" spans="2:12" ht="14.45" hidden="1" customHeight="1" x14ac:dyDescent="0.35">
      <c r="B42" s="273"/>
      <c r="L42" s="273"/>
    </row>
    <row r="43" spans="2:12" ht="14.45" hidden="1" customHeight="1" x14ac:dyDescent="0.35">
      <c r="B43" s="273"/>
      <c r="L43" s="273"/>
    </row>
    <row r="44" spans="2:12" ht="14.45" hidden="1" customHeight="1" x14ac:dyDescent="0.35">
      <c r="B44" s="273"/>
      <c r="L44" s="273"/>
    </row>
    <row r="45" spans="2:12" ht="14.45" hidden="1" customHeight="1" x14ac:dyDescent="0.35">
      <c r="B45" s="273"/>
      <c r="L45" s="273"/>
    </row>
    <row r="46" spans="2:12" ht="14.45" hidden="1" customHeight="1" x14ac:dyDescent="0.35">
      <c r="B46" s="273"/>
      <c r="L46" s="273"/>
    </row>
    <row r="47" spans="2:12" ht="14.45" hidden="1" customHeight="1" x14ac:dyDescent="0.35">
      <c r="B47" s="273"/>
      <c r="L47" s="273"/>
    </row>
    <row r="48" spans="2:12" ht="14.45" hidden="1" customHeight="1" x14ac:dyDescent="0.35">
      <c r="B48" s="273"/>
      <c r="L48" s="273"/>
    </row>
    <row r="49" spans="2:12" ht="14.45" hidden="1" customHeight="1" x14ac:dyDescent="0.35">
      <c r="B49" s="273"/>
      <c r="L49" s="273"/>
    </row>
    <row r="50" spans="2:12" s="277" customFormat="1" ht="14.45" hidden="1" customHeight="1" x14ac:dyDescent="0.35">
      <c r="B50" s="278"/>
      <c r="D50" s="342" t="s">
        <v>1558</v>
      </c>
      <c r="E50" s="343"/>
      <c r="F50" s="343"/>
      <c r="G50" s="342" t="s">
        <v>1559</v>
      </c>
      <c r="H50" s="343"/>
      <c r="I50" s="343"/>
      <c r="J50" s="343"/>
      <c r="K50" s="343"/>
      <c r="L50" s="278"/>
    </row>
    <row r="51" spans="2:12" hidden="1" x14ac:dyDescent="0.35">
      <c r="B51" s="273"/>
      <c r="L51" s="273"/>
    </row>
    <row r="52" spans="2:12" hidden="1" x14ac:dyDescent="0.35">
      <c r="B52" s="273"/>
      <c r="L52" s="273"/>
    </row>
    <row r="53" spans="2:12" hidden="1" x14ac:dyDescent="0.35">
      <c r="B53" s="273"/>
      <c r="L53" s="273"/>
    </row>
    <row r="54" spans="2:12" hidden="1" x14ac:dyDescent="0.35">
      <c r="B54" s="273"/>
      <c r="L54" s="273"/>
    </row>
    <row r="55" spans="2:12" hidden="1" x14ac:dyDescent="0.35">
      <c r="B55" s="273"/>
      <c r="L55" s="273"/>
    </row>
    <row r="56" spans="2:12" hidden="1" x14ac:dyDescent="0.35">
      <c r="B56" s="273"/>
      <c r="L56" s="273"/>
    </row>
    <row r="57" spans="2:12" hidden="1" x14ac:dyDescent="0.35">
      <c r="B57" s="273"/>
      <c r="L57" s="273"/>
    </row>
    <row r="58" spans="2:12" hidden="1" x14ac:dyDescent="0.35">
      <c r="B58" s="273"/>
      <c r="L58" s="273"/>
    </row>
    <row r="59" spans="2:12" hidden="1" x14ac:dyDescent="0.35">
      <c r="B59" s="273"/>
      <c r="L59" s="273"/>
    </row>
    <row r="60" spans="2:12" hidden="1" x14ac:dyDescent="0.35">
      <c r="B60" s="273"/>
      <c r="L60" s="273"/>
    </row>
    <row r="61" spans="2:12" s="277" customFormat="1" hidden="1" x14ac:dyDescent="0.35">
      <c r="B61" s="278"/>
      <c r="D61" s="344" t="s">
        <v>1560</v>
      </c>
      <c r="E61" s="345"/>
      <c r="F61" s="346" t="s">
        <v>1561</v>
      </c>
      <c r="G61" s="344" t="s">
        <v>1560</v>
      </c>
      <c r="H61" s="345"/>
      <c r="I61" s="345"/>
      <c r="J61" s="436" t="s">
        <v>1561</v>
      </c>
      <c r="K61" s="345"/>
      <c r="L61" s="278"/>
    </row>
    <row r="62" spans="2:12" hidden="1" x14ac:dyDescent="0.35">
      <c r="B62" s="273"/>
      <c r="L62" s="273"/>
    </row>
    <row r="63" spans="2:12" hidden="1" x14ac:dyDescent="0.35">
      <c r="B63" s="273"/>
      <c r="L63" s="273"/>
    </row>
    <row r="64" spans="2:12" hidden="1" x14ac:dyDescent="0.35">
      <c r="B64" s="273"/>
      <c r="L64" s="273"/>
    </row>
    <row r="65" spans="2:12" s="277" customFormat="1" ht="13.15" hidden="1" x14ac:dyDescent="0.35">
      <c r="B65" s="278"/>
      <c r="D65" s="342" t="s">
        <v>1562</v>
      </c>
      <c r="E65" s="343"/>
      <c r="F65" s="343"/>
      <c r="G65" s="342" t="s">
        <v>1563</v>
      </c>
      <c r="H65" s="343"/>
      <c r="I65" s="343"/>
      <c r="J65" s="343"/>
      <c r="K65" s="343"/>
      <c r="L65" s="278"/>
    </row>
    <row r="66" spans="2:12" hidden="1" x14ac:dyDescent="0.35">
      <c r="B66" s="273"/>
      <c r="L66" s="273"/>
    </row>
    <row r="67" spans="2:12" hidden="1" x14ac:dyDescent="0.35">
      <c r="B67" s="273"/>
      <c r="L67" s="273"/>
    </row>
    <row r="68" spans="2:12" hidden="1" x14ac:dyDescent="0.35">
      <c r="B68" s="273"/>
      <c r="L68" s="273"/>
    </row>
    <row r="69" spans="2:12" hidden="1" x14ac:dyDescent="0.35">
      <c r="B69" s="273"/>
      <c r="L69" s="273"/>
    </row>
    <row r="70" spans="2:12" hidden="1" x14ac:dyDescent="0.35">
      <c r="B70" s="273"/>
      <c r="L70" s="273"/>
    </row>
    <row r="71" spans="2:12" hidden="1" x14ac:dyDescent="0.35">
      <c r="B71" s="273"/>
      <c r="L71" s="273"/>
    </row>
    <row r="72" spans="2:12" hidden="1" x14ac:dyDescent="0.35">
      <c r="B72" s="273"/>
      <c r="L72" s="273"/>
    </row>
    <row r="73" spans="2:12" hidden="1" x14ac:dyDescent="0.35">
      <c r="B73" s="273"/>
      <c r="L73" s="273"/>
    </row>
    <row r="74" spans="2:12" hidden="1" x14ac:dyDescent="0.35">
      <c r="B74" s="273"/>
      <c r="L74" s="273"/>
    </row>
    <row r="75" spans="2:12" hidden="1" x14ac:dyDescent="0.35">
      <c r="B75" s="273"/>
      <c r="L75" s="273"/>
    </row>
    <row r="76" spans="2:12" s="277" customFormat="1" hidden="1" x14ac:dyDescent="0.35">
      <c r="B76" s="278"/>
      <c r="D76" s="344" t="s">
        <v>1560</v>
      </c>
      <c r="E76" s="345"/>
      <c r="F76" s="346" t="s">
        <v>1561</v>
      </c>
      <c r="G76" s="344" t="s">
        <v>1560</v>
      </c>
      <c r="H76" s="345"/>
      <c r="I76" s="345"/>
      <c r="J76" s="436" t="s">
        <v>1561</v>
      </c>
      <c r="K76" s="345"/>
      <c r="L76" s="278"/>
    </row>
    <row r="77" spans="2:12" s="277" customFormat="1" ht="14.45" hidden="1" customHeight="1" x14ac:dyDescent="0.35"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78"/>
    </row>
    <row r="78" spans="2:12" hidden="1" x14ac:dyDescent="0.35"/>
    <row r="79" spans="2:12" hidden="1" x14ac:dyDescent="0.35"/>
    <row r="80" spans="2:12" hidden="1" x14ac:dyDescent="0.35"/>
    <row r="81" spans="2:47" s="277" customFormat="1" ht="6.95" hidden="1" customHeight="1" x14ac:dyDescent="0.35">
      <c r="B81" s="296"/>
      <c r="C81" s="297"/>
      <c r="D81" s="297"/>
      <c r="E81" s="297"/>
      <c r="F81" s="297"/>
      <c r="G81" s="297"/>
      <c r="H81" s="297"/>
      <c r="I81" s="297"/>
      <c r="J81" s="297"/>
      <c r="K81" s="297"/>
      <c r="L81" s="278"/>
    </row>
    <row r="82" spans="2:47" s="277" customFormat="1" ht="24.95" hidden="1" customHeight="1" x14ac:dyDescent="0.35">
      <c r="B82" s="278"/>
      <c r="C82" s="274" t="s">
        <v>1427</v>
      </c>
      <c r="L82" s="278"/>
    </row>
    <row r="83" spans="2:47" s="277" customFormat="1" ht="6.95" hidden="1" customHeight="1" x14ac:dyDescent="0.35">
      <c r="B83" s="278"/>
      <c r="L83" s="278"/>
    </row>
    <row r="84" spans="2:47" s="277" customFormat="1" ht="12" hidden="1" customHeight="1" x14ac:dyDescent="0.35">
      <c r="B84" s="278"/>
      <c r="C84" s="276" t="s">
        <v>2</v>
      </c>
      <c r="L84" s="278"/>
    </row>
    <row r="85" spans="2:47" s="277" customFormat="1" ht="16.5" hidden="1" customHeight="1" x14ac:dyDescent="0.35">
      <c r="B85" s="278"/>
      <c r="E85" s="565" t="str">
        <f>E7</f>
        <v>CTIV Kyjov - SO04 Autoservis</v>
      </c>
      <c r="F85" s="566"/>
      <c r="G85" s="566"/>
      <c r="H85" s="566"/>
      <c r="L85" s="278"/>
    </row>
    <row r="86" spans="2:47" s="277" customFormat="1" ht="12" hidden="1" customHeight="1" x14ac:dyDescent="0.35">
      <c r="B86" s="278"/>
      <c r="C86" s="276" t="s">
        <v>1410</v>
      </c>
      <c r="L86" s="278"/>
    </row>
    <row r="87" spans="2:47" s="277" customFormat="1" ht="16.5" hidden="1" customHeight="1" x14ac:dyDescent="0.35">
      <c r="B87" s="278"/>
      <c r="E87" s="563" t="str">
        <f>E9</f>
        <v>D.104.08 - Vzduchotechnika</v>
      </c>
      <c r="F87" s="564"/>
      <c r="G87" s="564"/>
      <c r="H87" s="564"/>
      <c r="L87" s="278"/>
    </row>
    <row r="88" spans="2:47" s="277" customFormat="1" ht="6.95" hidden="1" customHeight="1" x14ac:dyDescent="0.35">
      <c r="B88" s="278"/>
      <c r="L88" s="278"/>
    </row>
    <row r="89" spans="2:47" s="277" customFormat="1" ht="12" hidden="1" customHeight="1" x14ac:dyDescent="0.35">
      <c r="B89" s="278"/>
      <c r="C89" s="276" t="s">
        <v>1413</v>
      </c>
      <c r="F89" s="279" t="str">
        <f>F12</f>
        <v xml:space="preserve"> </v>
      </c>
      <c r="I89" s="276" t="s">
        <v>1414</v>
      </c>
      <c r="J89" s="433" t="str">
        <f>IF(J12="","",J12)</f>
        <v>11. 12. 2023</v>
      </c>
      <c r="L89" s="278"/>
    </row>
    <row r="90" spans="2:47" s="277" customFormat="1" ht="6.95" hidden="1" customHeight="1" x14ac:dyDescent="0.35">
      <c r="B90" s="278"/>
      <c r="L90" s="278"/>
    </row>
    <row r="91" spans="2:47" s="277" customFormat="1" ht="15.2" hidden="1" customHeight="1" x14ac:dyDescent="0.35">
      <c r="B91" s="278"/>
      <c r="C91" s="276" t="s">
        <v>1415</v>
      </c>
      <c r="F91" s="279" t="str">
        <f>E15</f>
        <v xml:space="preserve"> </v>
      </c>
      <c r="I91" s="276" t="s">
        <v>8</v>
      </c>
      <c r="J91" s="400" t="str">
        <f>E21</f>
        <v xml:space="preserve"> </v>
      </c>
      <c r="L91" s="278"/>
    </row>
    <row r="92" spans="2:47" s="277" customFormat="1" ht="15.2" hidden="1" customHeight="1" x14ac:dyDescent="0.35">
      <c r="B92" s="278"/>
      <c r="C92" s="276" t="s">
        <v>9</v>
      </c>
      <c r="F92" s="279" t="str">
        <f>IF(E18="","",E18)</f>
        <v xml:space="preserve"> </v>
      </c>
      <c r="I92" s="276" t="s">
        <v>1417</v>
      </c>
      <c r="J92" s="400" t="str">
        <f>E24</f>
        <v xml:space="preserve"> </v>
      </c>
      <c r="L92" s="278"/>
    </row>
    <row r="93" spans="2:47" s="277" customFormat="1" ht="10.35" hidden="1" customHeight="1" x14ac:dyDescent="0.35">
      <c r="B93" s="278"/>
      <c r="L93" s="278"/>
    </row>
    <row r="94" spans="2:47" s="277" customFormat="1" ht="29.25" hidden="1" customHeight="1" x14ac:dyDescent="0.35">
      <c r="B94" s="278"/>
      <c r="C94" s="298" t="s">
        <v>1428</v>
      </c>
      <c r="D94" s="288"/>
      <c r="E94" s="288"/>
      <c r="F94" s="288"/>
      <c r="G94" s="288"/>
      <c r="H94" s="288"/>
      <c r="I94" s="288"/>
      <c r="J94" s="437" t="s">
        <v>1429</v>
      </c>
      <c r="K94" s="288"/>
      <c r="L94" s="278"/>
    </row>
    <row r="95" spans="2:47" s="277" customFormat="1" ht="10.35" hidden="1" customHeight="1" x14ac:dyDescent="0.35">
      <c r="B95" s="278"/>
      <c r="L95" s="278"/>
    </row>
    <row r="96" spans="2:47" s="277" customFormat="1" ht="22.9" hidden="1" customHeight="1" x14ac:dyDescent="0.35">
      <c r="B96" s="278"/>
      <c r="C96" s="299" t="s">
        <v>1564</v>
      </c>
      <c r="J96" s="434">
        <f>J121</f>
        <v>0</v>
      </c>
      <c r="L96" s="278"/>
      <c r="AU96" s="270" t="s">
        <v>1210</v>
      </c>
    </row>
    <row r="97" spans="2:12" s="300" customFormat="1" ht="24.95" hidden="1" customHeight="1" x14ac:dyDescent="0.35">
      <c r="B97" s="301"/>
      <c r="D97" s="302" t="s">
        <v>1430</v>
      </c>
      <c r="E97" s="303"/>
      <c r="F97" s="303"/>
      <c r="G97" s="303"/>
      <c r="H97" s="303"/>
      <c r="I97" s="303"/>
      <c r="J97" s="438">
        <f>J122</f>
        <v>0</v>
      </c>
      <c r="L97" s="301"/>
    </row>
    <row r="98" spans="2:12" s="304" customFormat="1" ht="19.899999999999999" hidden="1" customHeight="1" x14ac:dyDescent="0.35">
      <c r="B98" s="305"/>
      <c r="D98" s="306" t="s">
        <v>1433</v>
      </c>
      <c r="E98" s="307"/>
      <c r="F98" s="307"/>
      <c r="G98" s="307"/>
      <c r="H98" s="307"/>
      <c r="I98" s="307"/>
      <c r="J98" s="439">
        <f>J123</f>
        <v>0</v>
      </c>
      <c r="L98" s="305"/>
    </row>
    <row r="99" spans="2:12" s="304" customFormat="1" ht="19.899999999999999" hidden="1" customHeight="1" x14ac:dyDescent="0.35">
      <c r="B99" s="305"/>
      <c r="D99" s="306" t="s">
        <v>1435</v>
      </c>
      <c r="E99" s="307"/>
      <c r="F99" s="307"/>
      <c r="G99" s="307"/>
      <c r="H99" s="307"/>
      <c r="I99" s="307"/>
      <c r="J99" s="439">
        <f>J127</f>
        <v>0</v>
      </c>
      <c r="L99" s="305"/>
    </row>
    <row r="100" spans="2:12" s="300" customFormat="1" ht="24.95" hidden="1" customHeight="1" x14ac:dyDescent="0.35">
      <c r="B100" s="301"/>
      <c r="D100" s="302" t="s">
        <v>1437</v>
      </c>
      <c r="E100" s="303"/>
      <c r="F100" s="303"/>
      <c r="G100" s="303"/>
      <c r="H100" s="303"/>
      <c r="I100" s="303"/>
      <c r="J100" s="438">
        <f>J152</f>
        <v>0</v>
      </c>
      <c r="L100" s="301"/>
    </row>
    <row r="101" spans="2:12" s="304" customFormat="1" ht="19.899999999999999" hidden="1" customHeight="1" x14ac:dyDescent="0.35">
      <c r="B101" s="305"/>
      <c r="D101" s="306" t="s">
        <v>1545</v>
      </c>
      <c r="E101" s="307"/>
      <c r="F101" s="307"/>
      <c r="G101" s="307"/>
      <c r="H101" s="307"/>
      <c r="I101" s="307"/>
      <c r="J101" s="439">
        <f>J153</f>
        <v>0</v>
      </c>
      <c r="L101" s="305"/>
    </row>
    <row r="102" spans="2:12" s="277" customFormat="1" ht="21.75" hidden="1" customHeight="1" x14ac:dyDescent="0.35">
      <c r="B102" s="278"/>
      <c r="L102" s="278"/>
    </row>
    <row r="103" spans="2:12" s="277" customFormat="1" ht="6.95" hidden="1" customHeight="1" x14ac:dyDescent="0.35"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78"/>
    </row>
    <row r="104" spans="2:12" hidden="1" x14ac:dyDescent="0.35"/>
    <row r="105" spans="2:12" hidden="1" x14ac:dyDescent="0.35"/>
    <row r="106" spans="2:12" hidden="1" x14ac:dyDescent="0.35"/>
    <row r="107" spans="2:12" s="277" customFormat="1" ht="6.95" customHeight="1" x14ac:dyDescent="0.35">
      <c r="B107" s="296"/>
      <c r="C107" s="297"/>
      <c r="D107" s="297"/>
      <c r="E107" s="297"/>
      <c r="F107" s="297"/>
      <c r="G107" s="297"/>
      <c r="H107" s="297"/>
      <c r="I107" s="297"/>
      <c r="J107" s="297"/>
      <c r="K107" s="297"/>
      <c r="L107" s="278"/>
    </row>
    <row r="108" spans="2:12" s="277" customFormat="1" ht="24.95" customHeight="1" x14ac:dyDescent="0.35">
      <c r="B108" s="278"/>
      <c r="C108" s="274" t="s">
        <v>1443</v>
      </c>
      <c r="L108" s="278"/>
    </row>
    <row r="109" spans="2:12" s="277" customFormat="1" ht="6.95" customHeight="1" x14ac:dyDescent="0.35">
      <c r="B109" s="278"/>
      <c r="L109" s="278"/>
    </row>
    <row r="110" spans="2:12" s="277" customFormat="1" ht="12" customHeight="1" x14ac:dyDescent="0.35">
      <c r="B110" s="278"/>
      <c r="C110" s="276" t="s">
        <v>2</v>
      </c>
      <c r="L110" s="278"/>
    </row>
    <row r="111" spans="2:12" s="277" customFormat="1" ht="16.5" customHeight="1" x14ac:dyDescent="0.35">
      <c r="B111" s="278"/>
      <c r="E111" s="565" t="str">
        <f>E7</f>
        <v>CTIV Kyjov - SO04 Autoservis</v>
      </c>
      <c r="F111" s="566"/>
      <c r="G111" s="566"/>
      <c r="H111" s="566"/>
      <c r="L111" s="278"/>
    </row>
    <row r="112" spans="2:12" s="277" customFormat="1" ht="12" customHeight="1" x14ac:dyDescent="0.35">
      <c r="B112" s="278"/>
      <c r="C112" s="276" t="s">
        <v>1410</v>
      </c>
      <c r="L112" s="278"/>
    </row>
    <row r="113" spans="2:65" s="277" customFormat="1" ht="16.5" customHeight="1" x14ac:dyDescent="0.35">
      <c r="B113" s="278"/>
      <c r="E113" s="563" t="str">
        <f>E9</f>
        <v>D.104.08 - Vzduchotechnika</v>
      </c>
      <c r="F113" s="564"/>
      <c r="G113" s="564"/>
      <c r="H113" s="564"/>
      <c r="L113" s="278"/>
    </row>
    <row r="114" spans="2:65" s="277" customFormat="1" ht="6.95" customHeight="1" x14ac:dyDescent="0.35">
      <c r="B114" s="278"/>
      <c r="L114" s="278"/>
    </row>
    <row r="115" spans="2:65" s="277" customFormat="1" ht="12" customHeight="1" x14ac:dyDescent="0.35">
      <c r="B115" s="278"/>
      <c r="C115" s="276" t="s">
        <v>1413</v>
      </c>
      <c r="F115" s="279" t="str">
        <f>F12</f>
        <v xml:space="preserve"> </v>
      </c>
      <c r="I115" s="276" t="s">
        <v>1414</v>
      </c>
      <c r="J115" s="433" t="str">
        <f>IF(J12="","",J12)</f>
        <v>11. 12. 2023</v>
      </c>
      <c r="L115" s="278"/>
    </row>
    <row r="116" spans="2:65" s="277" customFormat="1" ht="6.95" customHeight="1" x14ac:dyDescent="0.35">
      <c r="B116" s="278"/>
      <c r="L116" s="278"/>
    </row>
    <row r="117" spans="2:65" s="277" customFormat="1" ht="15.2" customHeight="1" x14ac:dyDescent="0.35">
      <c r="B117" s="278"/>
      <c r="C117" s="276" t="s">
        <v>1415</v>
      </c>
      <c r="F117" s="279" t="str">
        <f>E15</f>
        <v xml:space="preserve"> </v>
      </c>
      <c r="I117" s="276" t="s">
        <v>8</v>
      </c>
      <c r="J117" s="400" t="str">
        <f>E21</f>
        <v xml:space="preserve"> </v>
      </c>
      <c r="L117" s="278"/>
    </row>
    <row r="118" spans="2:65" s="277" customFormat="1" ht="15.2" customHeight="1" x14ac:dyDescent="0.35">
      <c r="B118" s="278"/>
      <c r="C118" s="276" t="s">
        <v>9</v>
      </c>
      <c r="F118" s="279" t="str">
        <f>IF(E18="","",E18)</f>
        <v xml:space="preserve"> </v>
      </c>
      <c r="I118" s="276" t="s">
        <v>1417</v>
      </c>
      <c r="J118" s="400" t="str">
        <f>E24</f>
        <v xml:space="preserve"> </v>
      </c>
      <c r="L118" s="278"/>
    </row>
    <row r="119" spans="2:65" s="277" customFormat="1" ht="10.35" customHeight="1" x14ac:dyDescent="0.35">
      <c r="B119" s="278"/>
      <c r="L119" s="278"/>
    </row>
    <row r="120" spans="2:65" s="308" customFormat="1" ht="29.25" customHeight="1" x14ac:dyDescent="0.35">
      <c r="B120" s="309"/>
      <c r="C120" s="310" t="s">
        <v>1444</v>
      </c>
      <c r="D120" s="311" t="s">
        <v>1445</v>
      </c>
      <c r="E120" s="311" t="s">
        <v>1446</v>
      </c>
      <c r="F120" s="311" t="s">
        <v>622</v>
      </c>
      <c r="G120" s="311" t="s">
        <v>76</v>
      </c>
      <c r="H120" s="311" t="s">
        <v>77</v>
      </c>
      <c r="I120" s="311" t="s">
        <v>1447</v>
      </c>
      <c r="J120" s="440" t="s">
        <v>1429</v>
      </c>
      <c r="K120" s="347" t="s">
        <v>266</v>
      </c>
      <c r="L120" s="309"/>
      <c r="M120" s="312" t="s">
        <v>414</v>
      </c>
      <c r="N120" s="313" t="s">
        <v>90</v>
      </c>
      <c r="O120" s="313" t="s">
        <v>1448</v>
      </c>
      <c r="P120" s="313" t="s">
        <v>1449</v>
      </c>
      <c r="Q120" s="313" t="s">
        <v>1450</v>
      </c>
      <c r="R120" s="313" t="s">
        <v>1451</v>
      </c>
      <c r="S120" s="313" t="s">
        <v>1452</v>
      </c>
      <c r="T120" s="313" t="s">
        <v>1453</v>
      </c>
      <c r="U120" s="314" t="s">
        <v>101</v>
      </c>
    </row>
    <row r="121" spans="2:65" s="277" customFormat="1" ht="22.9" customHeight="1" x14ac:dyDescent="0.4">
      <c r="B121" s="278"/>
      <c r="C121" s="315" t="s">
        <v>1209</v>
      </c>
      <c r="J121" s="441">
        <f>BK121</f>
        <v>0</v>
      </c>
      <c r="L121" s="278"/>
      <c r="M121" s="316"/>
      <c r="N121" s="282"/>
      <c r="O121" s="282"/>
      <c r="P121" s="317">
        <f>P122+P152</f>
        <v>71.4054</v>
      </c>
      <c r="Q121" s="282"/>
      <c r="R121" s="317">
        <f>R122+R152</f>
        <v>0.35943999999999998</v>
      </c>
      <c r="S121" s="282"/>
      <c r="T121" s="317">
        <f>T122+T152</f>
        <v>1.601</v>
      </c>
      <c r="U121" s="348"/>
      <c r="AT121" s="270" t="s">
        <v>268</v>
      </c>
      <c r="AU121" s="270" t="s">
        <v>1210</v>
      </c>
      <c r="BK121" s="318">
        <f>BK122+BK152</f>
        <v>0</v>
      </c>
    </row>
    <row r="122" spans="2:65" s="319" customFormat="1" ht="25.9" customHeight="1" x14ac:dyDescent="0.4">
      <c r="B122" s="320"/>
      <c r="D122" s="321" t="s">
        <v>268</v>
      </c>
      <c r="E122" s="417" t="s">
        <v>13</v>
      </c>
      <c r="F122" s="417" t="s">
        <v>269</v>
      </c>
      <c r="J122" s="442">
        <f>BK122</f>
        <v>0</v>
      </c>
      <c r="L122" s="320"/>
      <c r="M122" s="322"/>
      <c r="P122" s="323">
        <f>P123+P127</f>
        <v>29.069400000000002</v>
      </c>
      <c r="R122" s="323">
        <f>R123+R127</f>
        <v>7.4999999999999997E-2</v>
      </c>
      <c r="T122" s="323">
        <f>T123+T127</f>
        <v>1.601</v>
      </c>
      <c r="U122" s="349"/>
      <c r="AR122" s="321" t="s">
        <v>30</v>
      </c>
      <c r="AT122" s="324" t="s">
        <v>268</v>
      </c>
      <c r="AU122" s="324" t="s">
        <v>1211</v>
      </c>
      <c r="AY122" s="321" t="s">
        <v>1212</v>
      </c>
      <c r="BK122" s="325">
        <f>BK123+BK127</f>
        <v>0</v>
      </c>
    </row>
    <row r="123" spans="2:65" s="319" customFormat="1" ht="22.9" customHeight="1" x14ac:dyDescent="0.35">
      <c r="B123" s="320"/>
      <c r="D123" s="321" t="s">
        <v>268</v>
      </c>
      <c r="E123" s="418" t="s">
        <v>39</v>
      </c>
      <c r="F123" s="418" t="s">
        <v>277</v>
      </c>
      <c r="J123" s="443">
        <f>BK123</f>
        <v>0</v>
      </c>
      <c r="L123" s="320"/>
      <c r="M123" s="322"/>
      <c r="P123" s="323">
        <f>SUM(P124:P126)</f>
        <v>18.5</v>
      </c>
      <c r="R123" s="323">
        <f>SUM(R124:R126)</f>
        <v>7.4999999999999997E-2</v>
      </c>
      <c r="T123" s="323">
        <f>SUM(T124:T126)</f>
        <v>0</v>
      </c>
      <c r="U123" s="349"/>
      <c r="AR123" s="321" t="s">
        <v>30</v>
      </c>
      <c r="AT123" s="324" t="s">
        <v>268</v>
      </c>
      <c r="AU123" s="324" t="s">
        <v>30</v>
      </c>
      <c r="AY123" s="321" t="s">
        <v>1212</v>
      </c>
      <c r="BK123" s="325">
        <f>SUM(BK124:BK126)</f>
        <v>0</v>
      </c>
    </row>
    <row r="124" spans="2:65" s="277" customFormat="1" ht="24.2" customHeight="1" x14ac:dyDescent="0.35">
      <c r="B124" s="326"/>
      <c r="C124" s="419" t="s">
        <v>30</v>
      </c>
      <c r="D124" s="419" t="s">
        <v>270</v>
      </c>
      <c r="E124" s="420" t="s">
        <v>520</v>
      </c>
      <c r="F124" s="421" t="s">
        <v>676</v>
      </c>
      <c r="G124" s="422" t="s">
        <v>144</v>
      </c>
      <c r="H124" s="423">
        <v>50</v>
      </c>
      <c r="I124" s="327"/>
      <c r="J124" s="444">
        <f>ROUND(I124*H124,2)</f>
        <v>0</v>
      </c>
      <c r="K124" s="350"/>
      <c r="L124" s="278"/>
      <c r="M124" s="328" t="s">
        <v>414</v>
      </c>
      <c r="N124" s="329" t="s">
        <v>1213</v>
      </c>
      <c r="O124" s="330">
        <v>0.37</v>
      </c>
      <c r="P124" s="330">
        <f>O124*H124</f>
        <v>18.5</v>
      </c>
      <c r="Q124" s="330">
        <v>1.5E-3</v>
      </c>
      <c r="R124" s="330">
        <f>Q124*H124</f>
        <v>7.4999999999999997E-2</v>
      </c>
      <c r="S124" s="330">
        <v>0</v>
      </c>
      <c r="T124" s="330">
        <f>S124*H124</f>
        <v>0</v>
      </c>
      <c r="U124" s="351" t="s">
        <v>414</v>
      </c>
      <c r="AR124" s="331" t="s">
        <v>36</v>
      </c>
      <c r="AT124" s="331" t="s">
        <v>270</v>
      </c>
      <c r="AU124" s="331" t="s">
        <v>32</v>
      </c>
      <c r="AY124" s="270" t="s">
        <v>1212</v>
      </c>
      <c r="BE124" s="332">
        <f>IF(N124="základní",J124,0)</f>
        <v>0</v>
      </c>
      <c r="BF124" s="332">
        <f>IF(N124="snížená",J124,0)</f>
        <v>0</v>
      </c>
      <c r="BG124" s="332">
        <f>IF(N124="zákl. přenesená",J124,0)</f>
        <v>0</v>
      </c>
      <c r="BH124" s="332">
        <f>IF(N124="sníž. přenesená",J124,0)</f>
        <v>0</v>
      </c>
      <c r="BI124" s="332">
        <f>IF(N124="nulová",J124,0)</f>
        <v>0</v>
      </c>
      <c r="BJ124" s="270" t="s">
        <v>30</v>
      </c>
      <c r="BK124" s="332">
        <f>ROUND(I124*H124,2)</f>
        <v>0</v>
      </c>
      <c r="BL124" s="270" t="s">
        <v>36</v>
      </c>
      <c r="BM124" s="331" t="s">
        <v>1711</v>
      </c>
    </row>
    <row r="125" spans="2:65" s="277" customFormat="1" ht="18" x14ac:dyDescent="0.35">
      <c r="B125" s="278"/>
      <c r="D125" s="424" t="s">
        <v>1217</v>
      </c>
      <c r="F125" s="425" t="s">
        <v>521</v>
      </c>
      <c r="I125" s="415"/>
      <c r="L125" s="278"/>
      <c r="M125" s="333"/>
      <c r="U125" s="334"/>
      <c r="AT125" s="270" t="s">
        <v>1217</v>
      </c>
      <c r="AU125" s="270" t="s">
        <v>32</v>
      </c>
    </row>
    <row r="126" spans="2:65" s="277" customFormat="1" x14ac:dyDescent="0.35">
      <c r="B126" s="278"/>
      <c r="D126" s="426" t="s">
        <v>1454</v>
      </c>
      <c r="F126" s="497" t="s">
        <v>1546</v>
      </c>
      <c r="I126" s="415"/>
      <c r="L126" s="278"/>
      <c r="M126" s="333"/>
      <c r="U126" s="334"/>
      <c r="AT126" s="270" t="s">
        <v>1454</v>
      </c>
      <c r="AU126" s="270" t="s">
        <v>32</v>
      </c>
    </row>
    <row r="127" spans="2:65" s="319" customFormat="1" ht="22.9" customHeight="1" x14ac:dyDescent="0.35">
      <c r="B127" s="320"/>
      <c r="D127" s="321" t="s">
        <v>268</v>
      </c>
      <c r="E127" s="418" t="s">
        <v>41</v>
      </c>
      <c r="F127" s="418" t="s">
        <v>286</v>
      </c>
      <c r="I127" s="416"/>
      <c r="J127" s="443">
        <f>BK127</f>
        <v>0</v>
      </c>
      <c r="L127" s="320"/>
      <c r="M127" s="322"/>
      <c r="P127" s="323">
        <f>SUM(P128:P151)</f>
        <v>10.569400000000002</v>
      </c>
      <c r="R127" s="323">
        <f>SUM(R128:R151)</f>
        <v>0</v>
      </c>
      <c r="T127" s="323">
        <f>SUM(T128:T151)</f>
        <v>1.601</v>
      </c>
      <c r="U127" s="349"/>
      <c r="AR127" s="321" t="s">
        <v>30</v>
      </c>
      <c r="AT127" s="324" t="s">
        <v>268</v>
      </c>
      <c r="AU127" s="324" t="s">
        <v>30</v>
      </c>
      <c r="AY127" s="321" t="s">
        <v>1212</v>
      </c>
      <c r="BK127" s="325">
        <f>SUM(BK128:BK151)</f>
        <v>0</v>
      </c>
    </row>
    <row r="128" spans="2:65" s="277" customFormat="1" ht="24.2" customHeight="1" x14ac:dyDescent="0.35">
      <c r="B128" s="326"/>
      <c r="C128" s="419" t="s">
        <v>1511</v>
      </c>
      <c r="D128" s="419" t="s">
        <v>270</v>
      </c>
      <c r="E128" s="420" t="s">
        <v>1712</v>
      </c>
      <c r="F128" s="421" t="s">
        <v>1713</v>
      </c>
      <c r="G128" s="422" t="s">
        <v>80</v>
      </c>
      <c r="H128" s="423">
        <v>2</v>
      </c>
      <c r="I128" s="327"/>
      <c r="J128" s="444">
        <f>ROUND(I128*H128,2)</f>
        <v>0</v>
      </c>
      <c r="K128" s="350"/>
      <c r="L128" s="278"/>
      <c r="M128" s="328" t="s">
        <v>414</v>
      </c>
      <c r="N128" s="329" t="s">
        <v>1213</v>
      </c>
      <c r="O128" s="330">
        <v>2.1459999999999999</v>
      </c>
      <c r="P128" s="330">
        <f>O128*H128</f>
        <v>4.2919999999999998</v>
      </c>
      <c r="Q128" s="330">
        <v>0</v>
      </c>
      <c r="R128" s="330">
        <f>Q128*H128</f>
        <v>0</v>
      </c>
      <c r="S128" s="330">
        <v>0.22800000000000001</v>
      </c>
      <c r="T128" s="330">
        <f>S128*H128</f>
        <v>0.45600000000000002</v>
      </c>
      <c r="U128" s="351" t="s">
        <v>414</v>
      </c>
      <c r="AR128" s="331" t="s">
        <v>36</v>
      </c>
      <c r="AT128" s="331" t="s">
        <v>270</v>
      </c>
      <c r="AU128" s="331" t="s">
        <v>32</v>
      </c>
      <c r="AY128" s="270" t="s">
        <v>1212</v>
      </c>
      <c r="BE128" s="332">
        <f>IF(N128="základní",J128,0)</f>
        <v>0</v>
      </c>
      <c r="BF128" s="332">
        <f>IF(N128="snížená",J128,0)</f>
        <v>0</v>
      </c>
      <c r="BG128" s="332">
        <f>IF(N128="zákl. přenesená",J128,0)</f>
        <v>0</v>
      </c>
      <c r="BH128" s="332">
        <f>IF(N128="sníž. přenesená",J128,0)</f>
        <v>0</v>
      </c>
      <c r="BI128" s="332">
        <f>IF(N128="nulová",J128,0)</f>
        <v>0</v>
      </c>
      <c r="BJ128" s="270" t="s">
        <v>30</v>
      </c>
      <c r="BK128" s="332">
        <f>ROUND(I128*H128,2)</f>
        <v>0</v>
      </c>
      <c r="BL128" s="270" t="s">
        <v>36</v>
      </c>
      <c r="BM128" s="331" t="s">
        <v>1714</v>
      </c>
    </row>
    <row r="129" spans="2:65" s="277" customFormat="1" ht="18" x14ac:dyDescent="0.35">
      <c r="B129" s="278"/>
      <c r="D129" s="424" t="s">
        <v>1217</v>
      </c>
      <c r="F129" s="425" t="s">
        <v>1715</v>
      </c>
      <c r="I129" s="415"/>
      <c r="L129" s="278"/>
      <c r="M129" s="333"/>
      <c r="U129" s="334"/>
      <c r="AT129" s="270" t="s">
        <v>1217</v>
      </c>
      <c r="AU129" s="270" t="s">
        <v>32</v>
      </c>
    </row>
    <row r="130" spans="2:65" s="277" customFormat="1" x14ac:dyDescent="0.35">
      <c r="B130" s="278"/>
      <c r="D130" s="426" t="s">
        <v>1454</v>
      </c>
      <c r="F130" s="497" t="s">
        <v>1716</v>
      </c>
      <c r="I130" s="415"/>
      <c r="L130" s="278"/>
      <c r="M130" s="333"/>
      <c r="U130" s="334"/>
      <c r="AT130" s="270" t="s">
        <v>1454</v>
      </c>
      <c r="AU130" s="270" t="s">
        <v>32</v>
      </c>
    </row>
    <row r="131" spans="2:65" s="277" customFormat="1" ht="24.2" customHeight="1" x14ac:dyDescent="0.35">
      <c r="B131" s="326"/>
      <c r="C131" s="419" t="s">
        <v>1481</v>
      </c>
      <c r="D131" s="419" t="s">
        <v>270</v>
      </c>
      <c r="E131" s="420" t="s">
        <v>1717</v>
      </c>
      <c r="F131" s="421" t="s">
        <v>1718</v>
      </c>
      <c r="G131" s="422" t="s">
        <v>106</v>
      </c>
      <c r="H131" s="423">
        <v>0.4</v>
      </c>
      <c r="I131" s="327"/>
      <c r="J131" s="444">
        <f>ROUND(I131*H131,2)</f>
        <v>0</v>
      </c>
      <c r="K131" s="350"/>
      <c r="L131" s="278"/>
      <c r="M131" s="328" t="s">
        <v>414</v>
      </c>
      <c r="N131" s="329" t="s">
        <v>1213</v>
      </c>
      <c r="O131" s="330">
        <v>7.6760000000000002</v>
      </c>
      <c r="P131" s="330">
        <f>O131*H131</f>
        <v>3.0704000000000002</v>
      </c>
      <c r="Q131" s="330">
        <v>0</v>
      </c>
      <c r="R131" s="330">
        <f>Q131*H131</f>
        <v>0</v>
      </c>
      <c r="S131" s="330">
        <v>2</v>
      </c>
      <c r="T131" s="330">
        <f>S131*H131</f>
        <v>0.8</v>
      </c>
      <c r="U131" s="351" t="s">
        <v>414</v>
      </c>
      <c r="AR131" s="331" t="s">
        <v>36</v>
      </c>
      <c r="AT131" s="331" t="s">
        <v>270</v>
      </c>
      <c r="AU131" s="331" t="s">
        <v>32</v>
      </c>
      <c r="AY131" s="270" t="s">
        <v>1212</v>
      </c>
      <c r="BE131" s="332">
        <f>IF(N131="základní",J131,0)</f>
        <v>0</v>
      </c>
      <c r="BF131" s="332">
        <f>IF(N131="snížená",J131,0)</f>
        <v>0</v>
      </c>
      <c r="BG131" s="332">
        <f>IF(N131="zákl. přenesená",J131,0)</f>
        <v>0</v>
      </c>
      <c r="BH131" s="332">
        <f>IF(N131="sníž. přenesená",J131,0)</f>
        <v>0</v>
      </c>
      <c r="BI131" s="332">
        <f>IF(N131="nulová",J131,0)</f>
        <v>0</v>
      </c>
      <c r="BJ131" s="270" t="s">
        <v>30</v>
      </c>
      <c r="BK131" s="332">
        <f>ROUND(I131*H131,2)</f>
        <v>0</v>
      </c>
      <c r="BL131" s="270" t="s">
        <v>36</v>
      </c>
      <c r="BM131" s="331" t="s">
        <v>1719</v>
      </c>
    </row>
    <row r="132" spans="2:65" s="277" customFormat="1" ht="18" x14ac:dyDescent="0.35">
      <c r="B132" s="278"/>
      <c r="D132" s="424" t="s">
        <v>1217</v>
      </c>
      <c r="F132" s="425" t="s">
        <v>1720</v>
      </c>
      <c r="I132" s="415"/>
      <c r="L132" s="278"/>
      <c r="M132" s="333"/>
      <c r="U132" s="334"/>
      <c r="AT132" s="270" t="s">
        <v>1217</v>
      </c>
      <c r="AU132" s="270" t="s">
        <v>32</v>
      </c>
    </row>
    <row r="133" spans="2:65" s="277" customFormat="1" x14ac:dyDescent="0.35">
      <c r="B133" s="278"/>
      <c r="D133" s="426" t="s">
        <v>1454</v>
      </c>
      <c r="F133" s="497" t="s">
        <v>1721</v>
      </c>
      <c r="I133" s="415"/>
      <c r="L133" s="278"/>
      <c r="M133" s="333"/>
      <c r="U133" s="334"/>
      <c r="AT133" s="270" t="s">
        <v>1454</v>
      </c>
      <c r="AU133" s="270" t="s">
        <v>32</v>
      </c>
    </row>
    <row r="134" spans="2:65" s="277" customFormat="1" ht="24.2" customHeight="1" x14ac:dyDescent="0.35">
      <c r="B134" s="326"/>
      <c r="C134" s="419" t="s">
        <v>32</v>
      </c>
      <c r="D134" s="419" t="s">
        <v>270</v>
      </c>
      <c r="E134" s="420" t="s">
        <v>522</v>
      </c>
      <c r="F134" s="421" t="s">
        <v>677</v>
      </c>
      <c r="G134" s="422" t="s">
        <v>80</v>
      </c>
      <c r="H134" s="423">
        <v>3</v>
      </c>
      <c r="I134" s="327"/>
      <c r="J134" s="444">
        <f>ROUND(I134*H134,2)</f>
        <v>0</v>
      </c>
      <c r="K134" s="350"/>
      <c r="L134" s="278"/>
      <c r="M134" s="328" t="s">
        <v>414</v>
      </c>
      <c r="N134" s="329" t="s">
        <v>1213</v>
      </c>
      <c r="O134" s="330">
        <v>0.16</v>
      </c>
      <c r="P134" s="330">
        <f>O134*H134</f>
        <v>0.48</v>
      </c>
      <c r="Q134" s="330">
        <v>0</v>
      </c>
      <c r="R134" s="330">
        <f>Q134*H134</f>
        <v>0</v>
      </c>
      <c r="S134" s="330">
        <v>4.0000000000000001E-3</v>
      </c>
      <c r="T134" s="330">
        <f>S134*H134</f>
        <v>1.2E-2</v>
      </c>
      <c r="U134" s="351" t="s">
        <v>414</v>
      </c>
      <c r="AR134" s="331" t="s">
        <v>36</v>
      </c>
      <c r="AT134" s="331" t="s">
        <v>270</v>
      </c>
      <c r="AU134" s="331" t="s">
        <v>32</v>
      </c>
      <c r="AY134" s="270" t="s">
        <v>1212</v>
      </c>
      <c r="BE134" s="332">
        <f>IF(N134="základní",J134,0)</f>
        <v>0</v>
      </c>
      <c r="BF134" s="332">
        <f>IF(N134="snížená",J134,0)</f>
        <v>0</v>
      </c>
      <c r="BG134" s="332">
        <f>IF(N134="zákl. přenesená",J134,0)</f>
        <v>0</v>
      </c>
      <c r="BH134" s="332">
        <f>IF(N134="sníž. přenesená",J134,0)</f>
        <v>0</v>
      </c>
      <c r="BI134" s="332">
        <f>IF(N134="nulová",J134,0)</f>
        <v>0</v>
      </c>
      <c r="BJ134" s="270" t="s">
        <v>30</v>
      </c>
      <c r="BK134" s="332">
        <f>ROUND(I134*H134,2)</f>
        <v>0</v>
      </c>
      <c r="BL134" s="270" t="s">
        <v>36</v>
      </c>
      <c r="BM134" s="331" t="s">
        <v>1722</v>
      </c>
    </row>
    <row r="135" spans="2:65" s="277" customFormat="1" ht="27" x14ac:dyDescent="0.35">
      <c r="B135" s="278"/>
      <c r="D135" s="424" t="s">
        <v>1217</v>
      </c>
      <c r="F135" s="425" t="s">
        <v>523</v>
      </c>
      <c r="I135" s="415"/>
      <c r="L135" s="278"/>
      <c r="M135" s="333"/>
      <c r="U135" s="334"/>
      <c r="AT135" s="270" t="s">
        <v>1217</v>
      </c>
      <c r="AU135" s="270" t="s">
        <v>32</v>
      </c>
    </row>
    <row r="136" spans="2:65" s="277" customFormat="1" x14ac:dyDescent="0.35">
      <c r="B136" s="278"/>
      <c r="D136" s="426" t="s">
        <v>1454</v>
      </c>
      <c r="F136" s="497" t="s">
        <v>1547</v>
      </c>
      <c r="I136" s="415"/>
      <c r="L136" s="278"/>
      <c r="M136" s="333"/>
      <c r="U136" s="334"/>
      <c r="AT136" s="270" t="s">
        <v>1454</v>
      </c>
      <c r="AU136" s="270" t="s">
        <v>32</v>
      </c>
    </row>
    <row r="137" spans="2:65" s="277" customFormat="1" ht="24.2" customHeight="1" x14ac:dyDescent="0.35">
      <c r="B137" s="326"/>
      <c r="C137" s="419" t="s">
        <v>1520</v>
      </c>
      <c r="D137" s="419" t="s">
        <v>270</v>
      </c>
      <c r="E137" s="420" t="s">
        <v>524</v>
      </c>
      <c r="F137" s="421" t="s">
        <v>706</v>
      </c>
      <c r="G137" s="422" t="s">
        <v>80</v>
      </c>
      <c r="H137" s="423">
        <v>2</v>
      </c>
      <c r="I137" s="327"/>
      <c r="J137" s="444">
        <f>ROUND(I137*H137,2)</f>
        <v>0</v>
      </c>
      <c r="K137" s="350"/>
      <c r="L137" s="278"/>
      <c r="M137" s="328" t="s">
        <v>414</v>
      </c>
      <c r="N137" s="329" t="s">
        <v>1213</v>
      </c>
      <c r="O137" s="330">
        <v>0.21299999999999999</v>
      </c>
      <c r="P137" s="330">
        <f>O137*H137</f>
        <v>0.42599999999999999</v>
      </c>
      <c r="Q137" s="330">
        <v>0</v>
      </c>
      <c r="R137" s="330">
        <f>Q137*H137</f>
        <v>0</v>
      </c>
      <c r="S137" s="330">
        <v>2.5000000000000001E-2</v>
      </c>
      <c r="T137" s="330">
        <f>S137*H137</f>
        <v>0.05</v>
      </c>
      <c r="U137" s="351" t="s">
        <v>414</v>
      </c>
      <c r="AR137" s="331" t="s">
        <v>36</v>
      </c>
      <c r="AT137" s="331" t="s">
        <v>270</v>
      </c>
      <c r="AU137" s="331" t="s">
        <v>32</v>
      </c>
      <c r="AY137" s="270" t="s">
        <v>1212</v>
      </c>
      <c r="BE137" s="332">
        <f>IF(N137="základní",J137,0)</f>
        <v>0</v>
      </c>
      <c r="BF137" s="332">
        <f>IF(N137="snížená",J137,0)</f>
        <v>0</v>
      </c>
      <c r="BG137" s="332">
        <f>IF(N137="zákl. přenesená",J137,0)</f>
        <v>0</v>
      </c>
      <c r="BH137" s="332">
        <f>IF(N137="sníž. přenesená",J137,0)</f>
        <v>0</v>
      </c>
      <c r="BI137" s="332">
        <f>IF(N137="nulová",J137,0)</f>
        <v>0</v>
      </c>
      <c r="BJ137" s="270" t="s">
        <v>30</v>
      </c>
      <c r="BK137" s="332">
        <f>ROUND(I137*H137,2)</f>
        <v>0</v>
      </c>
      <c r="BL137" s="270" t="s">
        <v>36</v>
      </c>
      <c r="BM137" s="331" t="s">
        <v>1723</v>
      </c>
    </row>
    <row r="138" spans="2:65" s="277" customFormat="1" ht="27" x14ac:dyDescent="0.35">
      <c r="B138" s="278"/>
      <c r="D138" s="424" t="s">
        <v>1217</v>
      </c>
      <c r="F138" s="425" t="s">
        <v>525</v>
      </c>
      <c r="I138" s="415"/>
      <c r="L138" s="278"/>
      <c r="M138" s="333"/>
      <c r="U138" s="334"/>
      <c r="AT138" s="270" t="s">
        <v>1217</v>
      </c>
      <c r="AU138" s="270" t="s">
        <v>32</v>
      </c>
    </row>
    <row r="139" spans="2:65" s="277" customFormat="1" x14ac:dyDescent="0.35">
      <c r="B139" s="278"/>
      <c r="D139" s="426" t="s">
        <v>1454</v>
      </c>
      <c r="F139" s="497" t="s">
        <v>1598</v>
      </c>
      <c r="I139" s="415"/>
      <c r="L139" s="278"/>
      <c r="M139" s="333"/>
      <c r="U139" s="334"/>
      <c r="AT139" s="270" t="s">
        <v>1454</v>
      </c>
      <c r="AU139" s="270" t="s">
        <v>32</v>
      </c>
    </row>
    <row r="140" spans="2:65" s="277" customFormat="1" ht="24.2" customHeight="1" x14ac:dyDescent="0.35">
      <c r="B140" s="326"/>
      <c r="C140" s="419" t="s">
        <v>1519</v>
      </c>
      <c r="D140" s="419" t="s">
        <v>270</v>
      </c>
      <c r="E140" s="420" t="s">
        <v>401</v>
      </c>
      <c r="F140" s="421" t="s">
        <v>675</v>
      </c>
      <c r="G140" s="422" t="s">
        <v>80</v>
      </c>
      <c r="H140" s="423">
        <v>1</v>
      </c>
      <c r="I140" s="327"/>
      <c r="J140" s="444">
        <f>ROUND(I140*H140,2)</f>
        <v>0</v>
      </c>
      <c r="K140" s="350"/>
      <c r="L140" s="278"/>
      <c r="M140" s="328" t="s">
        <v>414</v>
      </c>
      <c r="N140" s="329" t="s">
        <v>1213</v>
      </c>
      <c r="O140" s="330">
        <v>0.38100000000000001</v>
      </c>
      <c r="P140" s="330">
        <f>O140*H140</f>
        <v>0.38100000000000001</v>
      </c>
      <c r="Q140" s="330">
        <v>0</v>
      </c>
      <c r="R140" s="330">
        <f>Q140*H140</f>
        <v>0</v>
      </c>
      <c r="S140" s="330">
        <v>5.3999999999999999E-2</v>
      </c>
      <c r="T140" s="330">
        <f>S140*H140</f>
        <v>5.3999999999999999E-2</v>
      </c>
      <c r="U140" s="351" t="s">
        <v>414</v>
      </c>
      <c r="AR140" s="331" t="s">
        <v>36</v>
      </c>
      <c r="AT140" s="331" t="s">
        <v>270</v>
      </c>
      <c r="AU140" s="331" t="s">
        <v>32</v>
      </c>
      <c r="AY140" s="270" t="s">
        <v>1212</v>
      </c>
      <c r="BE140" s="332">
        <f>IF(N140="základní",J140,0)</f>
        <v>0</v>
      </c>
      <c r="BF140" s="332">
        <f>IF(N140="snížená",J140,0)</f>
        <v>0</v>
      </c>
      <c r="BG140" s="332">
        <f>IF(N140="zákl. přenesená",J140,0)</f>
        <v>0</v>
      </c>
      <c r="BH140" s="332">
        <f>IF(N140="sníž. přenesená",J140,0)</f>
        <v>0</v>
      </c>
      <c r="BI140" s="332">
        <f>IF(N140="nulová",J140,0)</f>
        <v>0</v>
      </c>
      <c r="BJ140" s="270" t="s">
        <v>30</v>
      </c>
      <c r="BK140" s="332">
        <f>ROUND(I140*H140,2)</f>
        <v>0</v>
      </c>
      <c r="BL140" s="270" t="s">
        <v>36</v>
      </c>
      <c r="BM140" s="331" t="s">
        <v>1724</v>
      </c>
    </row>
    <row r="141" spans="2:65" s="277" customFormat="1" ht="27" x14ac:dyDescent="0.35">
      <c r="B141" s="278"/>
      <c r="D141" s="424" t="s">
        <v>1217</v>
      </c>
      <c r="F141" s="425" t="s">
        <v>1533</v>
      </c>
      <c r="I141" s="415"/>
      <c r="L141" s="278"/>
      <c r="M141" s="333"/>
      <c r="U141" s="334"/>
      <c r="AT141" s="270" t="s">
        <v>1217</v>
      </c>
      <c r="AU141" s="270" t="s">
        <v>32</v>
      </c>
    </row>
    <row r="142" spans="2:65" s="277" customFormat="1" x14ac:dyDescent="0.35">
      <c r="B142" s="278"/>
      <c r="D142" s="426" t="s">
        <v>1454</v>
      </c>
      <c r="F142" s="497" t="s">
        <v>1699</v>
      </c>
      <c r="I142" s="415"/>
      <c r="L142" s="278"/>
      <c r="M142" s="333"/>
      <c r="U142" s="334"/>
      <c r="AT142" s="270" t="s">
        <v>1454</v>
      </c>
      <c r="AU142" s="270" t="s">
        <v>32</v>
      </c>
    </row>
    <row r="143" spans="2:65" s="277" customFormat="1" ht="24.2" customHeight="1" x14ac:dyDescent="0.35">
      <c r="B143" s="326"/>
      <c r="C143" s="419" t="s">
        <v>1537</v>
      </c>
      <c r="D143" s="419" t="s">
        <v>270</v>
      </c>
      <c r="E143" s="420" t="s">
        <v>1725</v>
      </c>
      <c r="F143" s="421" t="s">
        <v>1726</v>
      </c>
      <c r="G143" s="422" t="s">
        <v>80</v>
      </c>
      <c r="H143" s="423">
        <v>1</v>
      </c>
      <c r="I143" s="327"/>
      <c r="J143" s="444">
        <f>ROUND(I143*H143,2)</f>
        <v>0</v>
      </c>
      <c r="K143" s="350"/>
      <c r="L143" s="278"/>
      <c r="M143" s="328" t="s">
        <v>414</v>
      </c>
      <c r="N143" s="329" t="s">
        <v>1213</v>
      </c>
      <c r="O143" s="330">
        <v>0.438</v>
      </c>
      <c r="P143" s="330">
        <f>O143*H143</f>
        <v>0.438</v>
      </c>
      <c r="Q143" s="330">
        <v>0</v>
      </c>
      <c r="R143" s="330">
        <f>Q143*H143</f>
        <v>0</v>
      </c>
      <c r="S143" s="330">
        <v>6.9000000000000006E-2</v>
      </c>
      <c r="T143" s="330">
        <f>S143*H143</f>
        <v>6.9000000000000006E-2</v>
      </c>
      <c r="U143" s="351" t="s">
        <v>414</v>
      </c>
      <c r="AR143" s="331" t="s">
        <v>36</v>
      </c>
      <c r="AT143" s="331" t="s">
        <v>270</v>
      </c>
      <c r="AU143" s="331" t="s">
        <v>32</v>
      </c>
      <c r="AY143" s="270" t="s">
        <v>1212</v>
      </c>
      <c r="BE143" s="332">
        <f>IF(N143="základní",J143,0)</f>
        <v>0</v>
      </c>
      <c r="BF143" s="332">
        <f>IF(N143="snížená",J143,0)</f>
        <v>0</v>
      </c>
      <c r="BG143" s="332">
        <f>IF(N143="zákl. přenesená",J143,0)</f>
        <v>0</v>
      </c>
      <c r="BH143" s="332">
        <f>IF(N143="sníž. přenesená",J143,0)</f>
        <v>0</v>
      </c>
      <c r="BI143" s="332">
        <f>IF(N143="nulová",J143,0)</f>
        <v>0</v>
      </c>
      <c r="BJ143" s="270" t="s">
        <v>30</v>
      </c>
      <c r="BK143" s="332">
        <f>ROUND(I143*H143,2)</f>
        <v>0</v>
      </c>
      <c r="BL143" s="270" t="s">
        <v>36</v>
      </c>
      <c r="BM143" s="331" t="s">
        <v>1727</v>
      </c>
    </row>
    <row r="144" spans="2:65" s="277" customFormat="1" ht="27" x14ac:dyDescent="0.35">
      <c r="B144" s="278"/>
      <c r="D144" s="424" t="s">
        <v>1217</v>
      </c>
      <c r="F144" s="425" t="s">
        <v>1728</v>
      </c>
      <c r="I144" s="415"/>
      <c r="L144" s="278"/>
      <c r="M144" s="333"/>
      <c r="U144" s="334"/>
      <c r="AT144" s="270" t="s">
        <v>1217</v>
      </c>
      <c r="AU144" s="270" t="s">
        <v>32</v>
      </c>
    </row>
    <row r="145" spans="2:65" s="277" customFormat="1" x14ac:dyDescent="0.35">
      <c r="B145" s="278"/>
      <c r="D145" s="426" t="s">
        <v>1454</v>
      </c>
      <c r="F145" s="497" t="s">
        <v>1729</v>
      </c>
      <c r="I145" s="415"/>
      <c r="L145" s="278"/>
      <c r="M145" s="333"/>
      <c r="U145" s="334"/>
      <c r="AT145" s="270" t="s">
        <v>1454</v>
      </c>
      <c r="AU145" s="270" t="s">
        <v>32</v>
      </c>
    </row>
    <row r="146" spans="2:65" s="277" customFormat="1" ht="24.2" customHeight="1" x14ac:dyDescent="0.35">
      <c r="B146" s="326"/>
      <c r="C146" s="419" t="s">
        <v>1572</v>
      </c>
      <c r="D146" s="419" t="s">
        <v>270</v>
      </c>
      <c r="E146" s="420" t="s">
        <v>1730</v>
      </c>
      <c r="F146" s="421" t="s">
        <v>1731</v>
      </c>
      <c r="G146" s="422" t="s">
        <v>80</v>
      </c>
      <c r="H146" s="423">
        <v>1</v>
      </c>
      <c r="I146" s="327"/>
      <c r="J146" s="444">
        <f>ROUND(I146*H146,2)</f>
        <v>0</v>
      </c>
      <c r="K146" s="350"/>
      <c r="L146" s="278"/>
      <c r="M146" s="328" t="s">
        <v>414</v>
      </c>
      <c r="N146" s="329" t="s">
        <v>1213</v>
      </c>
      <c r="O146" s="330">
        <v>0.31</v>
      </c>
      <c r="P146" s="330">
        <f>O146*H146</f>
        <v>0.31</v>
      </c>
      <c r="Q146" s="330">
        <v>0</v>
      </c>
      <c r="R146" s="330">
        <f>Q146*H146</f>
        <v>0</v>
      </c>
      <c r="S146" s="330">
        <v>0.01</v>
      </c>
      <c r="T146" s="330">
        <f>S146*H146</f>
        <v>0.01</v>
      </c>
      <c r="U146" s="351" t="s">
        <v>414</v>
      </c>
      <c r="AR146" s="331" t="s">
        <v>36</v>
      </c>
      <c r="AT146" s="331" t="s">
        <v>270</v>
      </c>
      <c r="AU146" s="331" t="s">
        <v>32</v>
      </c>
      <c r="AY146" s="270" t="s">
        <v>1212</v>
      </c>
      <c r="BE146" s="332">
        <f>IF(N146="základní",J146,0)</f>
        <v>0</v>
      </c>
      <c r="BF146" s="332">
        <f>IF(N146="snížená",J146,0)</f>
        <v>0</v>
      </c>
      <c r="BG146" s="332">
        <f>IF(N146="zákl. přenesená",J146,0)</f>
        <v>0</v>
      </c>
      <c r="BH146" s="332">
        <f>IF(N146="sníž. přenesená",J146,0)</f>
        <v>0</v>
      </c>
      <c r="BI146" s="332">
        <f>IF(N146="nulová",J146,0)</f>
        <v>0</v>
      </c>
      <c r="BJ146" s="270" t="s">
        <v>30</v>
      </c>
      <c r="BK146" s="332">
        <f>ROUND(I146*H146,2)</f>
        <v>0</v>
      </c>
      <c r="BL146" s="270" t="s">
        <v>36</v>
      </c>
      <c r="BM146" s="331" t="s">
        <v>1732</v>
      </c>
    </row>
    <row r="147" spans="2:65" s="277" customFormat="1" ht="18" x14ac:dyDescent="0.35">
      <c r="B147" s="278"/>
      <c r="D147" s="424" t="s">
        <v>1217</v>
      </c>
      <c r="F147" s="425" t="s">
        <v>1733</v>
      </c>
      <c r="I147" s="415"/>
      <c r="L147" s="278"/>
      <c r="M147" s="333"/>
      <c r="U147" s="334"/>
      <c r="AT147" s="270" t="s">
        <v>1217</v>
      </c>
      <c r="AU147" s="270" t="s">
        <v>32</v>
      </c>
    </row>
    <row r="148" spans="2:65" s="277" customFormat="1" x14ac:dyDescent="0.35">
      <c r="B148" s="278"/>
      <c r="D148" s="426" t="s">
        <v>1454</v>
      </c>
      <c r="F148" s="497" t="s">
        <v>1734</v>
      </c>
      <c r="I148" s="415"/>
      <c r="L148" s="278"/>
      <c r="M148" s="333"/>
      <c r="U148" s="334"/>
      <c r="AT148" s="270" t="s">
        <v>1454</v>
      </c>
      <c r="AU148" s="270" t="s">
        <v>32</v>
      </c>
    </row>
    <row r="149" spans="2:65" s="277" customFormat="1" ht="24.2" customHeight="1" x14ac:dyDescent="0.35">
      <c r="B149" s="326"/>
      <c r="C149" s="419" t="s">
        <v>1573</v>
      </c>
      <c r="D149" s="419" t="s">
        <v>270</v>
      </c>
      <c r="E149" s="420" t="s">
        <v>1735</v>
      </c>
      <c r="F149" s="421" t="s">
        <v>1736</v>
      </c>
      <c r="G149" s="422" t="s">
        <v>80</v>
      </c>
      <c r="H149" s="423">
        <v>2</v>
      </c>
      <c r="I149" s="327"/>
      <c r="J149" s="444">
        <f>ROUND(I149*H149,2)</f>
        <v>0</v>
      </c>
      <c r="K149" s="350"/>
      <c r="L149" s="278"/>
      <c r="M149" s="328" t="s">
        <v>414</v>
      </c>
      <c r="N149" s="329" t="s">
        <v>1213</v>
      </c>
      <c r="O149" s="330">
        <v>0.58599999999999997</v>
      </c>
      <c r="P149" s="330">
        <f>O149*H149</f>
        <v>1.1719999999999999</v>
      </c>
      <c r="Q149" s="330">
        <v>0</v>
      </c>
      <c r="R149" s="330">
        <f>Q149*H149</f>
        <v>0</v>
      </c>
      <c r="S149" s="330">
        <v>7.4999999999999997E-2</v>
      </c>
      <c r="T149" s="330">
        <f>S149*H149</f>
        <v>0.15</v>
      </c>
      <c r="U149" s="351" t="s">
        <v>414</v>
      </c>
      <c r="AR149" s="331" t="s">
        <v>1185</v>
      </c>
      <c r="AT149" s="331" t="s">
        <v>270</v>
      </c>
      <c r="AU149" s="331" t="s">
        <v>32</v>
      </c>
      <c r="AY149" s="270" t="s">
        <v>1212</v>
      </c>
      <c r="BE149" s="332">
        <f>IF(N149="základní",J149,0)</f>
        <v>0</v>
      </c>
      <c r="BF149" s="332">
        <f>IF(N149="snížená",J149,0)</f>
        <v>0</v>
      </c>
      <c r="BG149" s="332">
        <f>IF(N149="zákl. přenesená",J149,0)</f>
        <v>0</v>
      </c>
      <c r="BH149" s="332">
        <f>IF(N149="sníž. přenesená",J149,0)</f>
        <v>0</v>
      </c>
      <c r="BI149" s="332">
        <f>IF(N149="nulová",J149,0)</f>
        <v>0</v>
      </c>
      <c r="BJ149" s="270" t="s">
        <v>30</v>
      </c>
      <c r="BK149" s="332">
        <f>ROUND(I149*H149,2)</f>
        <v>0</v>
      </c>
      <c r="BL149" s="270" t="s">
        <v>1185</v>
      </c>
      <c r="BM149" s="331" t="s">
        <v>1737</v>
      </c>
    </row>
    <row r="150" spans="2:65" s="277" customFormat="1" ht="18" x14ac:dyDescent="0.35">
      <c r="B150" s="278"/>
      <c r="D150" s="424" t="s">
        <v>1217</v>
      </c>
      <c r="F150" s="425" t="s">
        <v>1738</v>
      </c>
      <c r="I150" s="415"/>
      <c r="L150" s="278"/>
      <c r="M150" s="333"/>
      <c r="U150" s="334"/>
      <c r="AT150" s="270" t="s">
        <v>1217</v>
      </c>
      <c r="AU150" s="270" t="s">
        <v>32</v>
      </c>
    </row>
    <row r="151" spans="2:65" s="277" customFormat="1" x14ac:dyDescent="0.35">
      <c r="B151" s="278"/>
      <c r="D151" s="426" t="s">
        <v>1454</v>
      </c>
      <c r="F151" s="497" t="s">
        <v>1739</v>
      </c>
      <c r="I151" s="415"/>
      <c r="L151" s="278"/>
      <c r="M151" s="333"/>
      <c r="U151" s="334"/>
      <c r="AT151" s="270" t="s">
        <v>1454</v>
      </c>
      <c r="AU151" s="270" t="s">
        <v>32</v>
      </c>
    </row>
    <row r="152" spans="2:65" s="319" customFormat="1" ht="25.9" customHeight="1" x14ac:dyDescent="0.4">
      <c r="B152" s="320"/>
      <c r="D152" s="321" t="s">
        <v>268</v>
      </c>
      <c r="E152" s="417" t="s">
        <v>14</v>
      </c>
      <c r="F152" s="417" t="s">
        <v>307</v>
      </c>
      <c r="I152" s="416"/>
      <c r="J152" s="442">
        <f>BK152</f>
        <v>0</v>
      </c>
      <c r="L152" s="320"/>
      <c r="M152" s="322"/>
      <c r="P152" s="323">
        <f>P153</f>
        <v>42.335999999999999</v>
      </c>
      <c r="R152" s="323">
        <f>R153</f>
        <v>0.28443999999999997</v>
      </c>
      <c r="T152" s="323">
        <f>T153</f>
        <v>0</v>
      </c>
      <c r="U152" s="349"/>
      <c r="AR152" s="321" t="s">
        <v>32</v>
      </c>
      <c r="AT152" s="324" t="s">
        <v>268</v>
      </c>
      <c r="AU152" s="324" t="s">
        <v>1211</v>
      </c>
      <c r="AY152" s="321" t="s">
        <v>1212</v>
      </c>
      <c r="BK152" s="325">
        <f>BK153</f>
        <v>0</v>
      </c>
    </row>
    <row r="153" spans="2:65" s="319" customFormat="1" ht="22.9" customHeight="1" x14ac:dyDescent="0.35">
      <c r="B153" s="320"/>
      <c r="D153" s="321" t="s">
        <v>268</v>
      </c>
      <c r="E153" s="418" t="s">
        <v>526</v>
      </c>
      <c r="F153" s="418" t="s">
        <v>527</v>
      </c>
      <c r="I153" s="416"/>
      <c r="J153" s="443">
        <f>BK153</f>
        <v>0</v>
      </c>
      <c r="L153" s="320"/>
      <c r="M153" s="322"/>
      <c r="P153" s="323">
        <f>SUM(P154:P247)</f>
        <v>42.335999999999999</v>
      </c>
      <c r="R153" s="323">
        <f>SUM(R154:R247)</f>
        <v>0.28443999999999997</v>
      </c>
      <c r="T153" s="323">
        <f>SUM(T154:T247)</f>
        <v>0</v>
      </c>
      <c r="U153" s="349"/>
      <c r="AR153" s="321" t="s">
        <v>32</v>
      </c>
      <c r="AT153" s="324" t="s">
        <v>268</v>
      </c>
      <c r="AU153" s="324" t="s">
        <v>30</v>
      </c>
      <c r="AY153" s="321" t="s">
        <v>1212</v>
      </c>
      <c r="BK153" s="325">
        <f>SUM(BK154:BK247)</f>
        <v>0</v>
      </c>
    </row>
    <row r="154" spans="2:65" s="277" customFormat="1" ht="24.2" customHeight="1" x14ac:dyDescent="0.35">
      <c r="B154" s="326"/>
      <c r="C154" s="419" t="s">
        <v>282</v>
      </c>
      <c r="D154" s="419" t="s">
        <v>270</v>
      </c>
      <c r="E154" s="420" t="s">
        <v>678</v>
      </c>
      <c r="F154" s="421" t="s">
        <v>679</v>
      </c>
      <c r="G154" s="422" t="s">
        <v>80</v>
      </c>
      <c r="H154" s="423">
        <v>1</v>
      </c>
      <c r="I154" s="327"/>
      <c r="J154" s="444">
        <f>ROUND(I154*H154,2)</f>
        <v>0</v>
      </c>
      <c r="K154" s="350"/>
      <c r="L154" s="278"/>
      <c r="M154" s="328" t="s">
        <v>414</v>
      </c>
      <c r="N154" s="329" t="s">
        <v>1213</v>
      </c>
      <c r="O154" s="330">
        <v>0.48299999999999998</v>
      </c>
      <c r="P154" s="330">
        <f>O154*H154</f>
        <v>0.48299999999999998</v>
      </c>
      <c r="Q154" s="330">
        <v>0</v>
      </c>
      <c r="R154" s="330">
        <f>Q154*H154</f>
        <v>0</v>
      </c>
      <c r="S154" s="330">
        <v>0</v>
      </c>
      <c r="T154" s="330">
        <f>S154*H154</f>
        <v>0</v>
      </c>
      <c r="U154" s="351" t="s">
        <v>414</v>
      </c>
      <c r="AR154" s="331" t="s">
        <v>1185</v>
      </c>
      <c r="AT154" s="331" t="s">
        <v>270</v>
      </c>
      <c r="AU154" s="331" t="s">
        <v>32</v>
      </c>
      <c r="AY154" s="270" t="s">
        <v>1212</v>
      </c>
      <c r="BE154" s="332">
        <f>IF(N154="základní",J154,0)</f>
        <v>0</v>
      </c>
      <c r="BF154" s="332">
        <f>IF(N154="snížená",J154,0)</f>
        <v>0</v>
      </c>
      <c r="BG154" s="332">
        <f>IF(N154="zákl. přenesená",J154,0)</f>
        <v>0</v>
      </c>
      <c r="BH154" s="332">
        <f>IF(N154="sníž. přenesená",J154,0)</f>
        <v>0</v>
      </c>
      <c r="BI154" s="332">
        <f>IF(N154="nulová",J154,0)</f>
        <v>0</v>
      </c>
      <c r="BJ154" s="270" t="s">
        <v>30</v>
      </c>
      <c r="BK154" s="332">
        <f>ROUND(I154*H154,2)</f>
        <v>0</v>
      </c>
      <c r="BL154" s="270" t="s">
        <v>1185</v>
      </c>
      <c r="BM154" s="331" t="s">
        <v>1740</v>
      </c>
    </row>
    <row r="155" spans="2:65" s="277" customFormat="1" ht="18" x14ac:dyDescent="0.35">
      <c r="B155" s="278"/>
      <c r="D155" s="424" t="s">
        <v>1217</v>
      </c>
      <c r="F155" s="425" t="s">
        <v>1588</v>
      </c>
      <c r="I155" s="415"/>
      <c r="L155" s="278"/>
      <c r="M155" s="333"/>
      <c r="U155" s="334"/>
      <c r="AT155" s="270" t="s">
        <v>1217</v>
      </c>
      <c r="AU155" s="270" t="s">
        <v>32</v>
      </c>
    </row>
    <row r="156" spans="2:65" s="277" customFormat="1" x14ac:dyDescent="0.35">
      <c r="B156" s="278"/>
      <c r="D156" s="426" t="s">
        <v>1454</v>
      </c>
      <c r="F156" s="497" t="s">
        <v>1589</v>
      </c>
      <c r="I156" s="415"/>
      <c r="L156" s="278"/>
      <c r="M156" s="333"/>
      <c r="U156" s="334"/>
      <c r="AT156" s="270" t="s">
        <v>1454</v>
      </c>
      <c r="AU156" s="270" t="s">
        <v>32</v>
      </c>
    </row>
    <row r="157" spans="2:65" s="277" customFormat="1" ht="24.2" customHeight="1" x14ac:dyDescent="0.35">
      <c r="B157" s="326"/>
      <c r="C157" s="428" t="s">
        <v>41</v>
      </c>
      <c r="D157" s="428" t="s">
        <v>310</v>
      </c>
      <c r="E157" s="429" t="s">
        <v>1741</v>
      </c>
      <c r="F157" s="430" t="s">
        <v>1742</v>
      </c>
      <c r="G157" s="431" t="s">
        <v>80</v>
      </c>
      <c r="H157" s="432">
        <v>1</v>
      </c>
      <c r="I157" s="335"/>
      <c r="J157" s="445">
        <f>ROUND(I157*H157,2)</f>
        <v>0</v>
      </c>
      <c r="K157" s="352"/>
      <c r="L157" s="336"/>
      <c r="M157" s="337" t="s">
        <v>414</v>
      </c>
      <c r="N157" s="338" t="s">
        <v>1213</v>
      </c>
      <c r="O157" s="330">
        <v>0</v>
      </c>
      <c r="P157" s="330">
        <f>O157*H157</f>
        <v>0</v>
      </c>
      <c r="Q157" s="330">
        <v>4.8999999999999998E-3</v>
      </c>
      <c r="R157" s="330">
        <f>Q157*H157</f>
        <v>4.8999999999999998E-3</v>
      </c>
      <c r="S157" s="330">
        <v>0</v>
      </c>
      <c r="T157" s="330">
        <f>S157*H157</f>
        <v>0</v>
      </c>
      <c r="U157" s="351" t="s">
        <v>414</v>
      </c>
      <c r="AR157" s="331" t="s">
        <v>1215</v>
      </c>
      <c r="AT157" s="331" t="s">
        <v>310</v>
      </c>
      <c r="AU157" s="331" t="s">
        <v>32</v>
      </c>
      <c r="AY157" s="270" t="s">
        <v>1212</v>
      </c>
      <c r="BE157" s="332">
        <f>IF(N157="základní",J157,0)</f>
        <v>0</v>
      </c>
      <c r="BF157" s="332">
        <f>IF(N157="snížená",J157,0)</f>
        <v>0</v>
      </c>
      <c r="BG157" s="332">
        <f>IF(N157="zákl. přenesená",J157,0)</f>
        <v>0</v>
      </c>
      <c r="BH157" s="332">
        <f>IF(N157="sníž. přenesená",J157,0)</f>
        <v>0</v>
      </c>
      <c r="BI157" s="332">
        <f>IF(N157="nulová",J157,0)</f>
        <v>0</v>
      </c>
      <c r="BJ157" s="270" t="s">
        <v>30</v>
      </c>
      <c r="BK157" s="332">
        <f>ROUND(I157*H157,2)</f>
        <v>0</v>
      </c>
      <c r="BL157" s="270" t="s">
        <v>1185</v>
      </c>
      <c r="BM157" s="331" t="s">
        <v>1743</v>
      </c>
    </row>
    <row r="158" spans="2:65" s="277" customFormat="1" ht="18" x14ac:dyDescent="0.35">
      <c r="B158" s="278"/>
      <c r="D158" s="424" t="s">
        <v>1217</v>
      </c>
      <c r="F158" s="425" t="s">
        <v>1742</v>
      </c>
      <c r="I158" s="415"/>
      <c r="L158" s="278"/>
      <c r="M158" s="333"/>
      <c r="U158" s="334"/>
      <c r="AT158" s="270" t="s">
        <v>1217</v>
      </c>
      <c r="AU158" s="270" t="s">
        <v>32</v>
      </c>
    </row>
    <row r="159" spans="2:65" s="277" customFormat="1" ht="33" customHeight="1" x14ac:dyDescent="0.35">
      <c r="B159" s="326"/>
      <c r="C159" s="419" t="s">
        <v>1517</v>
      </c>
      <c r="D159" s="419" t="s">
        <v>270</v>
      </c>
      <c r="E159" s="420" t="s">
        <v>1744</v>
      </c>
      <c r="F159" s="421" t="s">
        <v>1745</v>
      </c>
      <c r="G159" s="422" t="s">
        <v>80</v>
      </c>
      <c r="H159" s="423">
        <v>2</v>
      </c>
      <c r="I159" s="327"/>
      <c r="J159" s="444">
        <f>ROUND(I159*H159,2)</f>
        <v>0</v>
      </c>
      <c r="K159" s="350"/>
      <c r="L159" s="278"/>
      <c r="M159" s="328" t="s">
        <v>414</v>
      </c>
      <c r="N159" s="329" t="s">
        <v>1213</v>
      </c>
      <c r="O159" s="330">
        <v>4.59</v>
      </c>
      <c r="P159" s="330">
        <f>O159*H159</f>
        <v>9.18</v>
      </c>
      <c r="Q159" s="330">
        <v>0</v>
      </c>
      <c r="R159" s="330">
        <f>Q159*H159</f>
        <v>0</v>
      </c>
      <c r="S159" s="330">
        <v>0</v>
      </c>
      <c r="T159" s="330">
        <f>S159*H159</f>
        <v>0</v>
      </c>
      <c r="U159" s="351" t="s">
        <v>414</v>
      </c>
      <c r="AR159" s="331" t="s">
        <v>1185</v>
      </c>
      <c r="AT159" s="331" t="s">
        <v>270</v>
      </c>
      <c r="AU159" s="331" t="s">
        <v>32</v>
      </c>
      <c r="AY159" s="270" t="s">
        <v>1212</v>
      </c>
      <c r="BE159" s="332">
        <f>IF(N159="základní",J159,0)</f>
        <v>0</v>
      </c>
      <c r="BF159" s="332">
        <f>IF(N159="snížená",J159,0)</f>
        <v>0</v>
      </c>
      <c r="BG159" s="332">
        <f>IF(N159="zákl. přenesená",J159,0)</f>
        <v>0</v>
      </c>
      <c r="BH159" s="332">
        <f>IF(N159="sníž. přenesená",J159,0)</f>
        <v>0</v>
      </c>
      <c r="BI159" s="332">
        <f>IF(N159="nulová",J159,0)</f>
        <v>0</v>
      </c>
      <c r="BJ159" s="270" t="s">
        <v>30</v>
      </c>
      <c r="BK159" s="332">
        <f>ROUND(I159*H159,2)</f>
        <v>0</v>
      </c>
      <c r="BL159" s="270" t="s">
        <v>1185</v>
      </c>
      <c r="BM159" s="331" t="s">
        <v>1746</v>
      </c>
    </row>
    <row r="160" spans="2:65" s="277" customFormat="1" ht="18" x14ac:dyDescent="0.35">
      <c r="B160" s="278"/>
      <c r="D160" s="424" t="s">
        <v>1217</v>
      </c>
      <c r="F160" s="425" t="s">
        <v>1747</v>
      </c>
      <c r="I160" s="415"/>
      <c r="L160" s="278"/>
      <c r="M160" s="333"/>
      <c r="U160" s="334"/>
      <c r="AT160" s="270" t="s">
        <v>1217</v>
      </c>
      <c r="AU160" s="270" t="s">
        <v>32</v>
      </c>
    </row>
    <row r="161" spans="2:65" s="277" customFormat="1" x14ac:dyDescent="0.35">
      <c r="B161" s="278"/>
      <c r="D161" s="426" t="s">
        <v>1454</v>
      </c>
      <c r="F161" s="497" t="s">
        <v>1748</v>
      </c>
      <c r="I161" s="415"/>
      <c r="L161" s="278"/>
      <c r="M161" s="333"/>
      <c r="U161" s="334"/>
      <c r="AT161" s="270" t="s">
        <v>1454</v>
      </c>
      <c r="AU161" s="270" t="s">
        <v>32</v>
      </c>
    </row>
    <row r="162" spans="2:65" s="277" customFormat="1" ht="24.2" customHeight="1" x14ac:dyDescent="0.35">
      <c r="B162" s="326"/>
      <c r="C162" s="428" t="s">
        <v>1529</v>
      </c>
      <c r="D162" s="428" t="s">
        <v>310</v>
      </c>
      <c r="E162" s="429" t="s">
        <v>1749</v>
      </c>
      <c r="F162" s="430" t="s">
        <v>1750</v>
      </c>
      <c r="G162" s="431" t="s">
        <v>80</v>
      </c>
      <c r="H162" s="432">
        <v>1</v>
      </c>
      <c r="I162" s="335"/>
      <c r="J162" s="445">
        <f>ROUND(I162*H162,2)</f>
        <v>0</v>
      </c>
      <c r="K162" s="352"/>
      <c r="L162" s="336"/>
      <c r="M162" s="337" t="s">
        <v>414</v>
      </c>
      <c r="N162" s="338" t="s">
        <v>1213</v>
      </c>
      <c r="O162" s="330">
        <v>0</v>
      </c>
      <c r="P162" s="330">
        <f>O162*H162</f>
        <v>0</v>
      </c>
      <c r="Q162" s="330">
        <v>2E-3</v>
      </c>
      <c r="R162" s="330">
        <f>Q162*H162</f>
        <v>2E-3</v>
      </c>
      <c r="S162" s="330">
        <v>0</v>
      </c>
      <c r="T162" s="330">
        <f>S162*H162</f>
        <v>0</v>
      </c>
      <c r="U162" s="351" t="s">
        <v>414</v>
      </c>
      <c r="AR162" s="331" t="s">
        <v>1215</v>
      </c>
      <c r="AT162" s="331" t="s">
        <v>310</v>
      </c>
      <c r="AU162" s="331" t="s">
        <v>32</v>
      </c>
      <c r="AY162" s="270" t="s">
        <v>1212</v>
      </c>
      <c r="BE162" s="332">
        <f>IF(N162="základní",J162,0)</f>
        <v>0</v>
      </c>
      <c r="BF162" s="332">
        <f>IF(N162="snížená",J162,0)</f>
        <v>0</v>
      </c>
      <c r="BG162" s="332">
        <f>IF(N162="zákl. přenesená",J162,0)</f>
        <v>0</v>
      </c>
      <c r="BH162" s="332">
        <f>IF(N162="sníž. přenesená",J162,0)</f>
        <v>0</v>
      </c>
      <c r="BI162" s="332">
        <f>IF(N162="nulová",J162,0)</f>
        <v>0</v>
      </c>
      <c r="BJ162" s="270" t="s">
        <v>30</v>
      </c>
      <c r="BK162" s="332">
        <f>ROUND(I162*H162,2)</f>
        <v>0</v>
      </c>
      <c r="BL162" s="270" t="s">
        <v>1185</v>
      </c>
      <c r="BM162" s="331" t="s">
        <v>1751</v>
      </c>
    </row>
    <row r="163" spans="2:65" s="277" customFormat="1" ht="18" x14ac:dyDescent="0.35">
      <c r="B163" s="278"/>
      <c r="D163" s="424" t="s">
        <v>1217</v>
      </c>
      <c r="F163" s="425" t="s">
        <v>1750</v>
      </c>
      <c r="I163" s="415"/>
      <c r="L163" s="278"/>
      <c r="M163" s="333"/>
      <c r="U163" s="334"/>
      <c r="AT163" s="270" t="s">
        <v>1217</v>
      </c>
      <c r="AU163" s="270" t="s">
        <v>32</v>
      </c>
    </row>
    <row r="164" spans="2:65" s="277" customFormat="1" ht="24.2" customHeight="1" x14ac:dyDescent="0.35">
      <c r="B164" s="326"/>
      <c r="C164" s="428" t="s">
        <v>1476</v>
      </c>
      <c r="D164" s="428" t="s">
        <v>310</v>
      </c>
      <c r="E164" s="429" t="s">
        <v>1752</v>
      </c>
      <c r="F164" s="430" t="s">
        <v>1753</v>
      </c>
      <c r="G164" s="431" t="s">
        <v>80</v>
      </c>
      <c r="H164" s="432">
        <v>1</v>
      </c>
      <c r="I164" s="335"/>
      <c r="J164" s="445">
        <f>ROUND(I164*H164,2)</f>
        <v>0</v>
      </c>
      <c r="K164" s="352"/>
      <c r="L164" s="336"/>
      <c r="M164" s="337" t="s">
        <v>414</v>
      </c>
      <c r="N164" s="338" t="s">
        <v>1213</v>
      </c>
      <c r="O164" s="330">
        <v>0</v>
      </c>
      <c r="P164" s="330">
        <f>O164*H164</f>
        <v>0</v>
      </c>
      <c r="Q164" s="330">
        <v>2E-3</v>
      </c>
      <c r="R164" s="330">
        <f>Q164*H164</f>
        <v>2E-3</v>
      </c>
      <c r="S164" s="330">
        <v>0</v>
      </c>
      <c r="T164" s="330">
        <f>S164*H164</f>
        <v>0</v>
      </c>
      <c r="U164" s="351" t="s">
        <v>414</v>
      </c>
      <c r="AR164" s="331" t="s">
        <v>1215</v>
      </c>
      <c r="AT164" s="331" t="s">
        <v>310</v>
      </c>
      <c r="AU164" s="331" t="s">
        <v>32</v>
      </c>
      <c r="AY164" s="270" t="s">
        <v>1212</v>
      </c>
      <c r="BE164" s="332">
        <f>IF(N164="základní",J164,0)</f>
        <v>0</v>
      </c>
      <c r="BF164" s="332">
        <f>IF(N164="snížená",J164,0)</f>
        <v>0</v>
      </c>
      <c r="BG164" s="332">
        <f>IF(N164="zákl. přenesená",J164,0)</f>
        <v>0</v>
      </c>
      <c r="BH164" s="332">
        <f>IF(N164="sníž. přenesená",J164,0)</f>
        <v>0</v>
      </c>
      <c r="BI164" s="332">
        <f>IF(N164="nulová",J164,0)</f>
        <v>0</v>
      </c>
      <c r="BJ164" s="270" t="s">
        <v>30</v>
      </c>
      <c r="BK164" s="332">
        <f>ROUND(I164*H164,2)</f>
        <v>0</v>
      </c>
      <c r="BL164" s="270" t="s">
        <v>1185</v>
      </c>
      <c r="BM164" s="331" t="s">
        <v>1754</v>
      </c>
    </row>
    <row r="165" spans="2:65" s="277" customFormat="1" ht="18" x14ac:dyDescent="0.35">
      <c r="B165" s="278"/>
      <c r="D165" s="424" t="s">
        <v>1217</v>
      </c>
      <c r="F165" s="425" t="s">
        <v>1753</v>
      </c>
      <c r="I165" s="415"/>
      <c r="L165" s="278"/>
      <c r="M165" s="333"/>
      <c r="U165" s="334"/>
      <c r="AT165" s="270" t="s">
        <v>1217</v>
      </c>
      <c r="AU165" s="270" t="s">
        <v>32</v>
      </c>
    </row>
    <row r="166" spans="2:65" s="277" customFormat="1" ht="24.2" customHeight="1" x14ac:dyDescent="0.35">
      <c r="B166" s="326"/>
      <c r="C166" s="419" t="s">
        <v>1478</v>
      </c>
      <c r="D166" s="419" t="s">
        <v>270</v>
      </c>
      <c r="E166" s="420" t="s">
        <v>1755</v>
      </c>
      <c r="F166" s="421" t="s">
        <v>1756</v>
      </c>
      <c r="G166" s="422" t="s">
        <v>80</v>
      </c>
      <c r="H166" s="423">
        <v>2</v>
      </c>
      <c r="I166" s="327"/>
      <c r="J166" s="444">
        <f>ROUND(I166*H166,2)</f>
        <v>0</v>
      </c>
      <c r="K166" s="350"/>
      <c r="L166" s="278"/>
      <c r="M166" s="328" t="s">
        <v>414</v>
      </c>
      <c r="N166" s="329" t="s">
        <v>1213</v>
      </c>
      <c r="O166" s="330">
        <v>0.84599999999999997</v>
      </c>
      <c r="P166" s="330">
        <f>O166*H166</f>
        <v>1.6919999999999999</v>
      </c>
      <c r="Q166" s="330">
        <v>0</v>
      </c>
      <c r="R166" s="330">
        <f>Q166*H166</f>
        <v>0</v>
      </c>
      <c r="S166" s="330">
        <v>0</v>
      </c>
      <c r="T166" s="330">
        <f>S166*H166</f>
        <v>0</v>
      </c>
      <c r="U166" s="351" t="s">
        <v>414</v>
      </c>
      <c r="AR166" s="331" t="s">
        <v>1185</v>
      </c>
      <c r="AT166" s="331" t="s">
        <v>270</v>
      </c>
      <c r="AU166" s="331" t="s">
        <v>32</v>
      </c>
      <c r="AY166" s="270" t="s">
        <v>1212</v>
      </c>
      <c r="BE166" s="332">
        <f>IF(N166="základní",J166,0)</f>
        <v>0</v>
      </c>
      <c r="BF166" s="332">
        <f>IF(N166="snížená",J166,0)</f>
        <v>0</v>
      </c>
      <c r="BG166" s="332">
        <f>IF(N166="zákl. přenesená",J166,0)</f>
        <v>0</v>
      </c>
      <c r="BH166" s="332">
        <f>IF(N166="sníž. přenesená",J166,0)</f>
        <v>0</v>
      </c>
      <c r="BI166" s="332">
        <f>IF(N166="nulová",J166,0)</f>
        <v>0</v>
      </c>
      <c r="BJ166" s="270" t="s">
        <v>30</v>
      </c>
      <c r="BK166" s="332">
        <f>ROUND(I166*H166,2)</f>
        <v>0</v>
      </c>
      <c r="BL166" s="270" t="s">
        <v>1185</v>
      </c>
      <c r="BM166" s="331" t="s">
        <v>1757</v>
      </c>
    </row>
    <row r="167" spans="2:65" s="277" customFormat="1" ht="18" x14ac:dyDescent="0.35">
      <c r="B167" s="278"/>
      <c r="D167" s="424" t="s">
        <v>1217</v>
      </c>
      <c r="F167" s="425" t="s">
        <v>1758</v>
      </c>
      <c r="I167" s="415"/>
      <c r="L167" s="278"/>
      <c r="M167" s="333"/>
      <c r="U167" s="334"/>
      <c r="AT167" s="270" t="s">
        <v>1217</v>
      </c>
      <c r="AU167" s="270" t="s">
        <v>32</v>
      </c>
    </row>
    <row r="168" spans="2:65" s="277" customFormat="1" x14ac:dyDescent="0.35">
      <c r="B168" s="278"/>
      <c r="D168" s="426" t="s">
        <v>1454</v>
      </c>
      <c r="F168" s="497" t="s">
        <v>1759</v>
      </c>
      <c r="I168" s="415"/>
      <c r="L168" s="278"/>
      <c r="M168" s="333"/>
      <c r="U168" s="334"/>
      <c r="AT168" s="270" t="s">
        <v>1454</v>
      </c>
      <c r="AU168" s="270" t="s">
        <v>32</v>
      </c>
    </row>
    <row r="169" spans="2:65" s="277" customFormat="1" ht="24.2" customHeight="1" x14ac:dyDescent="0.35">
      <c r="B169" s="326"/>
      <c r="C169" s="428" t="s">
        <v>1477</v>
      </c>
      <c r="D169" s="428" t="s">
        <v>310</v>
      </c>
      <c r="E169" s="429" t="s">
        <v>1760</v>
      </c>
      <c r="F169" s="430" t="s">
        <v>1761</v>
      </c>
      <c r="G169" s="431" t="s">
        <v>80</v>
      </c>
      <c r="H169" s="432">
        <v>1</v>
      </c>
      <c r="I169" s="335"/>
      <c r="J169" s="445">
        <f>ROUND(I169*H169,2)</f>
        <v>0</v>
      </c>
      <c r="K169" s="352"/>
      <c r="L169" s="336"/>
      <c r="M169" s="337" t="s">
        <v>414</v>
      </c>
      <c r="N169" s="338" t="s">
        <v>1213</v>
      </c>
      <c r="O169" s="330">
        <v>0</v>
      </c>
      <c r="P169" s="330">
        <f>O169*H169</f>
        <v>0</v>
      </c>
      <c r="Q169" s="330">
        <v>2.0000000000000001E-4</v>
      </c>
      <c r="R169" s="330">
        <f>Q169*H169</f>
        <v>2.0000000000000001E-4</v>
      </c>
      <c r="S169" s="330">
        <v>0</v>
      </c>
      <c r="T169" s="330">
        <f>S169*H169</f>
        <v>0</v>
      </c>
      <c r="U169" s="351" t="s">
        <v>414</v>
      </c>
      <c r="AR169" s="331" t="s">
        <v>1215</v>
      </c>
      <c r="AT169" s="331" t="s">
        <v>310</v>
      </c>
      <c r="AU169" s="331" t="s">
        <v>32</v>
      </c>
      <c r="AY169" s="270" t="s">
        <v>1212</v>
      </c>
      <c r="BE169" s="332">
        <f>IF(N169="základní",J169,0)</f>
        <v>0</v>
      </c>
      <c r="BF169" s="332">
        <f>IF(N169="snížená",J169,0)</f>
        <v>0</v>
      </c>
      <c r="BG169" s="332">
        <f>IF(N169="zákl. přenesená",J169,0)</f>
        <v>0</v>
      </c>
      <c r="BH169" s="332">
        <f>IF(N169="sníž. přenesená",J169,0)</f>
        <v>0</v>
      </c>
      <c r="BI169" s="332">
        <f>IF(N169="nulová",J169,0)</f>
        <v>0</v>
      </c>
      <c r="BJ169" s="270" t="s">
        <v>30</v>
      </c>
      <c r="BK169" s="332">
        <f>ROUND(I169*H169,2)</f>
        <v>0</v>
      </c>
      <c r="BL169" s="270" t="s">
        <v>1185</v>
      </c>
      <c r="BM169" s="331" t="s">
        <v>1762</v>
      </c>
    </row>
    <row r="170" spans="2:65" s="277" customFormat="1" x14ac:dyDescent="0.35">
      <c r="B170" s="278"/>
      <c r="D170" s="424" t="s">
        <v>1217</v>
      </c>
      <c r="F170" s="425" t="s">
        <v>1761</v>
      </c>
      <c r="I170" s="415"/>
      <c r="L170" s="278"/>
      <c r="M170" s="333"/>
      <c r="U170" s="334"/>
      <c r="AT170" s="270" t="s">
        <v>1217</v>
      </c>
      <c r="AU170" s="270" t="s">
        <v>32</v>
      </c>
    </row>
    <row r="171" spans="2:65" s="277" customFormat="1" ht="24.2" customHeight="1" x14ac:dyDescent="0.35">
      <c r="B171" s="326"/>
      <c r="C171" s="428" t="s">
        <v>705</v>
      </c>
      <c r="D171" s="428" t="s">
        <v>310</v>
      </c>
      <c r="E171" s="429" t="s">
        <v>1763</v>
      </c>
      <c r="F171" s="430" t="s">
        <v>1764</v>
      </c>
      <c r="G171" s="431" t="s">
        <v>80</v>
      </c>
      <c r="H171" s="432">
        <v>1</v>
      </c>
      <c r="I171" s="335"/>
      <c r="J171" s="445">
        <f>ROUND(I171*H171,2)</f>
        <v>0</v>
      </c>
      <c r="K171" s="352"/>
      <c r="L171" s="336"/>
      <c r="M171" s="337" t="s">
        <v>414</v>
      </c>
      <c r="N171" s="338" t="s">
        <v>1213</v>
      </c>
      <c r="O171" s="330">
        <v>0</v>
      </c>
      <c r="P171" s="330">
        <f>O171*H171</f>
        <v>0</v>
      </c>
      <c r="Q171" s="330">
        <v>2.9999999999999997E-4</v>
      </c>
      <c r="R171" s="330">
        <f>Q171*H171</f>
        <v>2.9999999999999997E-4</v>
      </c>
      <c r="S171" s="330">
        <v>0</v>
      </c>
      <c r="T171" s="330">
        <f>S171*H171</f>
        <v>0</v>
      </c>
      <c r="U171" s="351" t="s">
        <v>414</v>
      </c>
      <c r="AR171" s="331" t="s">
        <v>1215</v>
      </c>
      <c r="AT171" s="331" t="s">
        <v>310</v>
      </c>
      <c r="AU171" s="331" t="s">
        <v>32</v>
      </c>
      <c r="AY171" s="270" t="s">
        <v>1212</v>
      </c>
      <c r="BE171" s="332">
        <f>IF(N171="základní",J171,0)</f>
        <v>0</v>
      </c>
      <c r="BF171" s="332">
        <f>IF(N171="snížená",J171,0)</f>
        <v>0</v>
      </c>
      <c r="BG171" s="332">
        <f>IF(N171="zákl. přenesená",J171,0)</f>
        <v>0</v>
      </c>
      <c r="BH171" s="332">
        <f>IF(N171="sníž. přenesená",J171,0)</f>
        <v>0</v>
      </c>
      <c r="BI171" s="332">
        <f>IF(N171="nulová",J171,0)</f>
        <v>0</v>
      </c>
      <c r="BJ171" s="270" t="s">
        <v>30</v>
      </c>
      <c r="BK171" s="332">
        <f>ROUND(I171*H171,2)</f>
        <v>0</v>
      </c>
      <c r="BL171" s="270" t="s">
        <v>1185</v>
      </c>
      <c r="BM171" s="331" t="s">
        <v>1765</v>
      </c>
    </row>
    <row r="172" spans="2:65" s="277" customFormat="1" x14ac:dyDescent="0.35">
      <c r="B172" s="278"/>
      <c r="D172" s="424" t="s">
        <v>1217</v>
      </c>
      <c r="F172" s="425" t="s">
        <v>1764</v>
      </c>
      <c r="I172" s="415"/>
      <c r="L172" s="278"/>
      <c r="M172" s="333"/>
      <c r="U172" s="334"/>
      <c r="AT172" s="270" t="s">
        <v>1217</v>
      </c>
      <c r="AU172" s="270" t="s">
        <v>32</v>
      </c>
    </row>
    <row r="173" spans="2:65" s="277" customFormat="1" ht="21.75" customHeight="1" x14ac:dyDescent="0.35">
      <c r="B173" s="326"/>
      <c r="C173" s="419" t="s">
        <v>244</v>
      </c>
      <c r="D173" s="419" t="s">
        <v>270</v>
      </c>
      <c r="E173" s="420" t="s">
        <v>680</v>
      </c>
      <c r="F173" s="421" t="s">
        <v>681</v>
      </c>
      <c r="G173" s="422" t="s">
        <v>80</v>
      </c>
      <c r="H173" s="423">
        <v>6</v>
      </c>
      <c r="I173" s="327"/>
      <c r="J173" s="444">
        <f>ROUND(I173*H173,2)</f>
        <v>0</v>
      </c>
      <c r="K173" s="350"/>
      <c r="L173" s="278"/>
      <c r="M173" s="328" t="s">
        <v>414</v>
      </c>
      <c r="N173" s="329" t="s">
        <v>1213</v>
      </c>
      <c r="O173" s="330">
        <v>0.42299999999999999</v>
      </c>
      <c r="P173" s="330">
        <f>O173*H173</f>
        <v>2.5379999999999998</v>
      </c>
      <c r="Q173" s="330">
        <v>0</v>
      </c>
      <c r="R173" s="330">
        <f>Q173*H173</f>
        <v>0</v>
      </c>
      <c r="S173" s="330">
        <v>0</v>
      </c>
      <c r="T173" s="330">
        <f>S173*H173</f>
        <v>0</v>
      </c>
      <c r="U173" s="351" t="s">
        <v>414</v>
      </c>
      <c r="AR173" s="331" t="s">
        <v>1185</v>
      </c>
      <c r="AT173" s="331" t="s">
        <v>270</v>
      </c>
      <c r="AU173" s="331" t="s">
        <v>32</v>
      </c>
      <c r="AY173" s="270" t="s">
        <v>1212</v>
      </c>
      <c r="BE173" s="332">
        <f>IF(N173="základní",J173,0)</f>
        <v>0</v>
      </c>
      <c r="BF173" s="332">
        <f>IF(N173="snížená",J173,0)</f>
        <v>0</v>
      </c>
      <c r="BG173" s="332">
        <f>IF(N173="zákl. přenesená",J173,0)</f>
        <v>0</v>
      </c>
      <c r="BH173" s="332">
        <f>IF(N173="sníž. přenesená",J173,0)</f>
        <v>0</v>
      </c>
      <c r="BI173" s="332">
        <f>IF(N173="nulová",J173,0)</f>
        <v>0</v>
      </c>
      <c r="BJ173" s="270" t="s">
        <v>30</v>
      </c>
      <c r="BK173" s="332">
        <f>ROUND(I173*H173,2)</f>
        <v>0</v>
      </c>
      <c r="BL173" s="270" t="s">
        <v>1185</v>
      </c>
      <c r="BM173" s="331" t="s">
        <v>1766</v>
      </c>
    </row>
    <row r="174" spans="2:65" s="277" customFormat="1" ht="18" x14ac:dyDescent="0.35">
      <c r="B174" s="278"/>
      <c r="D174" s="424" t="s">
        <v>1217</v>
      </c>
      <c r="F174" s="425" t="s">
        <v>1590</v>
      </c>
      <c r="I174" s="415"/>
      <c r="L174" s="278"/>
      <c r="M174" s="333"/>
      <c r="U174" s="334"/>
      <c r="AT174" s="270" t="s">
        <v>1217</v>
      </c>
      <c r="AU174" s="270" t="s">
        <v>32</v>
      </c>
    </row>
    <row r="175" spans="2:65" s="277" customFormat="1" x14ac:dyDescent="0.35">
      <c r="B175" s="278"/>
      <c r="D175" s="426" t="s">
        <v>1454</v>
      </c>
      <c r="F175" s="497" t="s">
        <v>1591</v>
      </c>
      <c r="I175" s="415"/>
      <c r="L175" s="278"/>
      <c r="M175" s="333"/>
      <c r="U175" s="334"/>
      <c r="AT175" s="270" t="s">
        <v>1454</v>
      </c>
      <c r="AU175" s="270" t="s">
        <v>32</v>
      </c>
    </row>
    <row r="176" spans="2:65" s="277" customFormat="1" ht="24.2" customHeight="1" x14ac:dyDescent="0.35">
      <c r="B176" s="326"/>
      <c r="C176" s="428" t="s">
        <v>1176</v>
      </c>
      <c r="D176" s="428" t="s">
        <v>310</v>
      </c>
      <c r="E176" s="429" t="s">
        <v>682</v>
      </c>
      <c r="F176" s="430" t="s">
        <v>683</v>
      </c>
      <c r="G176" s="431" t="s">
        <v>80</v>
      </c>
      <c r="H176" s="432">
        <v>6</v>
      </c>
      <c r="I176" s="335"/>
      <c r="J176" s="445">
        <f>ROUND(I176*H176,2)</f>
        <v>0</v>
      </c>
      <c r="K176" s="352"/>
      <c r="L176" s="336"/>
      <c r="M176" s="337" t="s">
        <v>414</v>
      </c>
      <c r="N176" s="338" t="s">
        <v>1213</v>
      </c>
      <c r="O176" s="330">
        <v>0</v>
      </c>
      <c r="P176" s="330">
        <f>O176*H176</f>
        <v>0</v>
      </c>
      <c r="Q176" s="330">
        <v>2.0000000000000001E-4</v>
      </c>
      <c r="R176" s="330">
        <f>Q176*H176</f>
        <v>1.2000000000000001E-3</v>
      </c>
      <c r="S176" s="330">
        <v>0</v>
      </c>
      <c r="T176" s="330">
        <f>S176*H176</f>
        <v>0</v>
      </c>
      <c r="U176" s="351" t="s">
        <v>414</v>
      </c>
      <c r="AR176" s="331" t="s">
        <v>1215</v>
      </c>
      <c r="AT176" s="331" t="s">
        <v>310</v>
      </c>
      <c r="AU176" s="331" t="s">
        <v>32</v>
      </c>
      <c r="AY176" s="270" t="s">
        <v>1212</v>
      </c>
      <c r="BE176" s="332">
        <f>IF(N176="základní",J176,0)</f>
        <v>0</v>
      </c>
      <c r="BF176" s="332">
        <f>IF(N176="snížená",J176,0)</f>
        <v>0</v>
      </c>
      <c r="BG176" s="332">
        <f>IF(N176="zákl. přenesená",J176,0)</f>
        <v>0</v>
      </c>
      <c r="BH176" s="332">
        <f>IF(N176="sníž. přenesená",J176,0)</f>
        <v>0</v>
      </c>
      <c r="BI176" s="332">
        <f>IF(N176="nulová",J176,0)</f>
        <v>0</v>
      </c>
      <c r="BJ176" s="270" t="s">
        <v>30</v>
      </c>
      <c r="BK176" s="332">
        <f>ROUND(I176*H176,2)</f>
        <v>0</v>
      </c>
      <c r="BL176" s="270" t="s">
        <v>1185</v>
      </c>
      <c r="BM176" s="331" t="s">
        <v>1767</v>
      </c>
    </row>
    <row r="177" spans="2:65" s="277" customFormat="1" x14ac:dyDescent="0.35">
      <c r="B177" s="278"/>
      <c r="D177" s="424" t="s">
        <v>1217</v>
      </c>
      <c r="F177" s="425" t="s">
        <v>683</v>
      </c>
      <c r="I177" s="415"/>
      <c r="L177" s="278"/>
      <c r="M177" s="333"/>
      <c r="U177" s="334"/>
      <c r="AT177" s="270" t="s">
        <v>1217</v>
      </c>
      <c r="AU177" s="270" t="s">
        <v>32</v>
      </c>
    </row>
    <row r="178" spans="2:65" s="277" customFormat="1" ht="24.2" customHeight="1" x14ac:dyDescent="0.35">
      <c r="B178" s="326"/>
      <c r="C178" s="419" t="s">
        <v>1178</v>
      </c>
      <c r="D178" s="419" t="s">
        <v>270</v>
      </c>
      <c r="E178" s="420" t="s">
        <v>684</v>
      </c>
      <c r="F178" s="421" t="s">
        <v>685</v>
      </c>
      <c r="G178" s="422" t="s">
        <v>80</v>
      </c>
      <c r="H178" s="423">
        <v>2</v>
      </c>
      <c r="I178" s="327"/>
      <c r="J178" s="444">
        <f>ROUND(I178*H178,2)</f>
        <v>0</v>
      </c>
      <c r="K178" s="350"/>
      <c r="L178" s="278"/>
      <c r="M178" s="328" t="s">
        <v>414</v>
      </c>
      <c r="N178" s="329" t="s">
        <v>1213</v>
      </c>
      <c r="O178" s="330">
        <v>0.93</v>
      </c>
      <c r="P178" s="330">
        <f>O178*H178</f>
        <v>1.86</v>
      </c>
      <c r="Q178" s="330">
        <v>0</v>
      </c>
      <c r="R178" s="330">
        <f>Q178*H178</f>
        <v>0</v>
      </c>
      <c r="S178" s="330">
        <v>0</v>
      </c>
      <c r="T178" s="330">
        <f>S178*H178</f>
        <v>0</v>
      </c>
      <c r="U178" s="351" t="s">
        <v>414</v>
      </c>
      <c r="AR178" s="331" t="s">
        <v>1185</v>
      </c>
      <c r="AT178" s="331" t="s">
        <v>270</v>
      </c>
      <c r="AU178" s="331" t="s">
        <v>32</v>
      </c>
      <c r="AY178" s="270" t="s">
        <v>1212</v>
      </c>
      <c r="BE178" s="332">
        <f>IF(N178="základní",J178,0)</f>
        <v>0</v>
      </c>
      <c r="BF178" s="332">
        <f>IF(N178="snížená",J178,0)</f>
        <v>0</v>
      </c>
      <c r="BG178" s="332">
        <f>IF(N178="zákl. přenesená",J178,0)</f>
        <v>0</v>
      </c>
      <c r="BH178" s="332">
        <f>IF(N178="sníž. přenesená",J178,0)</f>
        <v>0</v>
      </c>
      <c r="BI178" s="332">
        <f>IF(N178="nulová",J178,0)</f>
        <v>0</v>
      </c>
      <c r="BJ178" s="270" t="s">
        <v>30</v>
      </c>
      <c r="BK178" s="332">
        <f>ROUND(I178*H178,2)</f>
        <v>0</v>
      </c>
      <c r="BL178" s="270" t="s">
        <v>1185</v>
      </c>
      <c r="BM178" s="331" t="s">
        <v>1768</v>
      </c>
    </row>
    <row r="179" spans="2:65" s="277" customFormat="1" x14ac:dyDescent="0.35">
      <c r="B179" s="278"/>
      <c r="D179" s="424" t="s">
        <v>1217</v>
      </c>
      <c r="F179" s="425" t="s">
        <v>1592</v>
      </c>
      <c r="I179" s="415"/>
      <c r="L179" s="278"/>
      <c r="M179" s="333"/>
      <c r="U179" s="334"/>
      <c r="AT179" s="270" t="s">
        <v>1217</v>
      </c>
      <c r="AU179" s="270" t="s">
        <v>32</v>
      </c>
    </row>
    <row r="180" spans="2:65" s="277" customFormat="1" x14ac:dyDescent="0.35">
      <c r="B180" s="278"/>
      <c r="D180" s="426" t="s">
        <v>1454</v>
      </c>
      <c r="F180" s="497" t="s">
        <v>1593</v>
      </c>
      <c r="I180" s="415"/>
      <c r="L180" s="278"/>
      <c r="M180" s="333"/>
      <c r="U180" s="334"/>
      <c r="AT180" s="270" t="s">
        <v>1454</v>
      </c>
      <c r="AU180" s="270" t="s">
        <v>32</v>
      </c>
    </row>
    <row r="181" spans="2:65" s="277" customFormat="1" ht="16.5" customHeight="1" x14ac:dyDescent="0.35">
      <c r="B181" s="326"/>
      <c r="C181" s="428" t="s">
        <v>1180</v>
      </c>
      <c r="D181" s="428" t="s">
        <v>310</v>
      </c>
      <c r="E181" s="429" t="s">
        <v>686</v>
      </c>
      <c r="F181" s="430" t="s">
        <v>687</v>
      </c>
      <c r="G181" s="431" t="s">
        <v>80</v>
      </c>
      <c r="H181" s="432">
        <v>2</v>
      </c>
      <c r="I181" s="335"/>
      <c r="J181" s="445">
        <f>ROUND(I181*H181,2)</f>
        <v>0</v>
      </c>
      <c r="K181" s="352"/>
      <c r="L181" s="336"/>
      <c r="M181" s="337" t="s">
        <v>414</v>
      </c>
      <c r="N181" s="338" t="s">
        <v>1213</v>
      </c>
      <c r="O181" s="330">
        <v>0</v>
      </c>
      <c r="P181" s="330">
        <f>O181*H181</f>
        <v>0</v>
      </c>
      <c r="Q181" s="330">
        <v>3.0999999999999999E-3</v>
      </c>
      <c r="R181" s="330">
        <f>Q181*H181</f>
        <v>6.1999999999999998E-3</v>
      </c>
      <c r="S181" s="330">
        <v>0</v>
      </c>
      <c r="T181" s="330">
        <f>S181*H181</f>
        <v>0</v>
      </c>
      <c r="U181" s="351" t="s">
        <v>414</v>
      </c>
      <c r="AR181" s="331" t="s">
        <v>1215</v>
      </c>
      <c r="AT181" s="331" t="s">
        <v>310</v>
      </c>
      <c r="AU181" s="331" t="s">
        <v>32</v>
      </c>
      <c r="AY181" s="270" t="s">
        <v>1212</v>
      </c>
      <c r="BE181" s="332">
        <f>IF(N181="základní",J181,0)</f>
        <v>0</v>
      </c>
      <c r="BF181" s="332">
        <f>IF(N181="snížená",J181,0)</f>
        <v>0</v>
      </c>
      <c r="BG181" s="332">
        <f>IF(N181="zákl. přenesená",J181,0)</f>
        <v>0</v>
      </c>
      <c r="BH181" s="332">
        <f>IF(N181="sníž. přenesená",J181,0)</f>
        <v>0</v>
      </c>
      <c r="BI181" s="332">
        <f>IF(N181="nulová",J181,0)</f>
        <v>0</v>
      </c>
      <c r="BJ181" s="270" t="s">
        <v>30</v>
      </c>
      <c r="BK181" s="332">
        <f>ROUND(I181*H181,2)</f>
        <v>0</v>
      </c>
      <c r="BL181" s="270" t="s">
        <v>1185</v>
      </c>
      <c r="BM181" s="331" t="s">
        <v>1769</v>
      </c>
    </row>
    <row r="182" spans="2:65" s="277" customFormat="1" x14ac:dyDescent="0.35">
      <c r="B182" s="278"/>
      <c r="D182" s="424" t="s">
        <v>1217</v>
      </c>
      <c r="F182" s="425" t="s">
        <v>687</v>
      </c>
      <c r="I182" s="415"/>
      <c r="L182" s="278"/>
      <c r="M182" s="333"/>
      <c r="U182" s="334"/>
      <c r="AT182" s="270" t="s">
        <v>1217</v>
      </c>
      <c r="AU182" s="270" t="s">
        <v>32</v>
      </c>
    </row>
    <row r="183" spans="2:65" s="277" customFormat="1" ht="24.2" customHeight="1" x14ac:dyDescent="0.35">
      <c r="B183" s="326"/>
      <c r="C183" s="419" t="s">
        <v>1057</v>
      </c>
      <c r="D183" s="419" t="s">
        <v>270</v>
      </c>
      <c r="E183" s="420" t="s">
        <v>688</v>
      </c>
      <c r="F183" s="421" t="s">
        <v>689</v>
      </c>
      <c r="G183" s="422" t="s">
        <v>80</v>
      </c>
      <c r="H183" s="423">
        <v>1</v>
      </c>
      <c r="I183" s="327"/>
      <c r="J183" s="444">
        <f>ROUND(I183*H183,2)</f>
        <v>0</v>
      </c>
      <c r="K183" s="350"/>
      <c r="L183" s="278"/>
      <c r="M183" s="328" t="s">
        <v>414</v>
      </c>
      <c r="N183" s="329" t="s">
        <v>1213</v>
      </c>
      <c r="O183" s="330">
        <v>0.67700000000000005</v>
      </c>
      <c r="P183" s="330">
        <f>O183*H183</f>
        <v>0.67700000000000005</v>
      </c>
      <c r="Q183" s="330">
        <v>0</v>
      </c>
      <c r="R183" s="330">
        <f>Q183*H183</f>
        <v>0</v>
      </c>
      <c r="S183" s="330">
        <v>0</v>
      </c>
      <c r="T183" s="330">
        <f>S183*H183</f>
        <v>0</v>
      </c>
      <c r="U183" s="351" t="s">
        <v>414</v>
      </c>
      <c r="AR183" s="331" t="s">
        <v>1185</v>
      </c>
      <c r="AT183" s="331" t="s">
        <v>270</v>
      </c>
      <c r="AU183" s="331" t="s">
        <v>32</v>
      </c>
      <c r="AY183" s="270" t="s">
        <v>1212</v>
      </c>
      <c r="BE183" s="332">
        <f>IF(N183="základní",J183,0)</f>
        <v>0</v>
      </c>
      <c r="BF183" s="332">
        <f>IF(N183="snížená",J183,0)</f>
        <v>0</v>
      </c>
      <c r="BG183" s="332">
        <f>IF(N183="zákl. přenesená",J183,0)</f>
        <v>0</v>
      </c>
      <c r="BH183" s="332">
        <f>IF(N183="sníž. přenesená",J183,0)</f>
        <v>0</v>
      </c>
      <c r="BI183" s="332">
        <f>IF(N183="nulová",J183,0)</f>
        <v>0</v>
      </c>
      <c r="BJ183" s="270" t="s">
        <v>30</v>
      </c>
      <c r="BK183" s="332">
        <f>ROUND(I183*H183,2)</f>
        <v>0</v>
      </c>
      <c r="BL183" s="270" t="s">
        <v>1185</v>
      </c>
      <c r="BM183" s="331" t="s">
        <v>1770</v>
      </c>
    </row>
    <row r="184" spans="2:65" s="277" customFormat="1" ht="18" x14ac:dyDescent="0.35">
      <c r="B184" s="278"/>
      <c r="D184" s="424" t="s">
        <v>1217</v>
      </c>
      <c r="F184" s="425" t="s">
        <v>1594</v>
      </c>
      <c r="I184" s="415"/>
      <c r="L184" s="278"/>
      <c r="M184" s="333"/>
      <c r="U184" s="334"/>
      <c r="AT184" s="270" t="s">
        <v>1217</v>
      </c>
      <c r="AU184" s="270" t="s">
        <v>32</v>
      </c>
    </row>
    <row r="185" spans="2:65" s="277" customFormat="1" x14ac:dyDescent="0.35">
      <c r="B185" s="278"/>
      <c r="D185" s="426" t="s">
        <v>1454</v>
      </c>
      <c r="F185" s="497" t="s">
        <v>1595</v>
      </c>
      <c r="I185" s="415"/>
      <c r="L185" s="278"/>
      <c r="M185" s="333"/>
      <c r="U185" s="334"/>
      <c r="AT185" s="270" t="s">
        <v>1454</v>
      </c>
      <c r="AU185" s="270" t="s">
        <v>32</v>
      </c>
    </row>
    <row r="186" spans="2:65" s="277" customFormat="1" ht="24.2" customHeight="1" x14ac:dyDescent="0.35">
      <c r="B186" s="326"/>
      <c r="C186" s="428" t="s">
        <v>1182</v>
      </c>
      <c r="D186" s="428" t="s">
        <v>310</v>
      </c>
      <c r="E186" s="429" t="s">
        <v>690</v>
      </c>
      <c r="F186" s="430" t="s">
        <v>691</v>
      </c>
      <c r="G186" s="431" t="s">
        <v>80</v>
      </c>
      <c r="H186" s="432">
        <v>1</v>
      </c>
      <c r="I186" s="335"/>
      <c r="J186" s="445">
        <f>ROUND(I186*H186,2)</f>
        <v>0</v>
      </c>
      <c r="K186" s="352"/>
      <c r="L186" s="336"/>
      <c r="M186" s="337" t="s">
        <v>414</v>
      </c>
      <c r="N186" s="338" t="s">
        <v>1213</v>
      </c>
      <c r="O186" s="330">
        <v>0</v>
      </c>
      <c r="P186" s="330">
        <f>O186*H186</f>
        <v>0</v>
      </c>
      <c r="Q186" s="330">
        <v>1.1000000000000001E-3</v>
      </c>
      <c r="R186" s="330">
        <f>Q186*H186</f>
        <v>1.1000000000000001E-3</v>
      </c>
      <c r="S186" s="330">
        <v>0</v>
      </c>
      <c r="T186" s="330">
        <f>S186*H186</f>
        <v>0</v>
      </c>
      <c r="U186" s="351" t="s">
        <v>414</v>
      </c>
      <c r="AR186" s="331" t="s">
        <v>1215</v>
      </c>
      <c r="AT186" s="331" t="s">
        <v>310</v>
      </c>
      <c r="AU186" s="331" t="s">
        <v>32</v>
      </c>
      <c r="AY186" s="270" t="s">
        <v>1212</v>
      </c>
      <c r="BE186" s="332">
        <f>IF(N186="základní",J186,0)</f>
        <v>0</v>
      </c>
      <c r="BF186" s="332">
        <f>IF(N186="snížená",J186,0)</f>
        <v>0</v>
      </c>
      <c r="BG186" s="332">
        <f>IF(N186="zákl. přenesená",J186,0)</f>
        <v>0</v>
      </c>
      <c r="BH186" s="332">
        <f>IF(N186="sníž. přenesená",J186,0)</f>
        <v>0</v>
      </c>
      <c r="BI186" s="332">
        <f>IF(N186="nulová",J186,0)</f>
        <v>0</v>
      </c>
      <c r="BJ186" s="270" t="s">
        <v>30</v>
      </c>
      <c r="BK186" s="332">
        <f>ROUND(I186*H186,2)</f>
        <v>0</v>
      </c>
      <c r="BL186" s="270" t="s">
        <v>1185</v>
      </c>
      <c r="BM186" s="331" t="s">
        <v>1771</v>
      </c>
    </row>
    <row r="187" spans="2:65" s="277" customFormat="1" x14ac:dyDescent="0.35">
      <c r="B187" s="278"/>
      <c r="D187" s="424" t="s">
        <v>1217</v>
      </c>
      <c r="F187" s="425" t="s">
        <v>691</v>
      </c>
      <c r="I187" s="415"/>
      <c r="L187" s="278"/>
      <c r="M187" s="333"/>
      <c r="U187" s="334"/>
      <c r="AT187" s="270" t="s">
        <v>1217</v>
      </c>
      <c r="AU187" s="270" t="s">
        <v>32</v>
      </c>
    </row>
    <row r="188" spans="2:65" s="277" customFormat="1" ht="37.9" customHeight="1" x14ac:dyDescent="0.35">
      <c r="B188" s="326"/>
      <c r="C188" s="419" t="s">
        <v>1185</v>
      </c>
      <c r="D188" s="419" t="s">
        <v>270</v>
      </c>
      <c r="E188" s="420" t="s">
        <v>692</v>
      </c>
      <c r="F188" s="421" t="s">
        <v>693</v>
      </c>
      <c r="G188" s="422" t="s">
        <v>144</v>
      </c>
      <c r="H188" s="423">
        <v>9</v>
      </c>
      <c r="I188" s="327"/>
      <c r="J188" s="444">
        <f>ROUND(I188*H188,2)</f>
        <v>0</v>
      </c>
      <c r="K188" s="350"/>
      <c r="L188" s="278"/>
      <c r="M188" s="328" t="s">
        <v>414</v>
      </c>
      <c r="N188" s="329" t="s">
        <v>1213</v>
      </c>
      <c r="O188" s="330">
        <v>0.52300000000000002</v>
      </c>
      <c r="P188" s="330">
        <f>O188*H188</f>
        <v>4.7069999999999999</v>
      </c>
      <c r="Q188" s="330">
        <v>3.4399999999999999E-3</v>
      </c>
      <c r="R188" s="330">
        <f>Q188*H188</f>
        <v>3.0959999999999998E-2</v>
      </c>
      <c r="S188" s="330">
        <v>0</v>
      </c>
      <c r="T188" s="330">
        <f>S188*H188</f>
        <v>0</v>
      </c>
      <c r="U188" s="351" t="s">
        <v>414</v>
      </c>
      <c r="AR188" s="331" t="s">
        <v>1185</v>
      </c>
      <c r="AT188" s="331" t="s">
        <v>270</v>
      </c>
      <c r="AU188" s="331" t="s">
        <v>32</v>
      </c>
      <c r="AY188" s="270" t="s">
        <v>1212</v>
      </c>
      <c r="BE188" s="332">
        <f>IF(N188="základní",J188,0)</f>
        <v>0</v>
      </c>
      <c r="BF188" s="332">
        <f>IF(N188="snížená",J188,0)</f>
        <v>0</v>
      </c>
      <c r="BG188" s="332">
        <f>IF(N188="zákl. přenesená",J188,0)</f>
        <v>0</v>
      </c>
      <c r="BH188" s="332">
        <f>IF(N188="sníž. přenesená",J188,0)</f>
        <v>0</v>
      </c>
      <c r="BI188" s="332">
        <f>IF(N188="nulová",J188,0)</f>
        <v>0</v>
      </c>
      <c r="BJ188" s="270" t="s">
        <v>30</v>
      </c>
      <c r="BK188" s="332">
        <f>ROUND(I188*H188,2)</f>
        <v>0</v>
      </c>
      <c r="BL188" s="270" t="s">
        <v>1185</v>
      </c>
      <c r="BM188" s="331" t="s">
        <v>1772</v>
      </c>
    </row>
    <row r="189" spans="2:65" s="277" customFormat="1" ht="18" x14ac:dyDescent="0.35">
      <c r="B189" s="278"/>
      <c r="D189" s="424" t="s">
        <v>1217</v>
      </c>
      <c r="F189" s="425" t="s">
        <v>1596</v>
      </c>
      <c r="I189" s="415"/>
      <c r="L189" s="278"/>
      <c r="M189" s="333"/>
      <c r="U189" s="334"/>
      <c r="AT189" s="270" t="s">
        <v>1217</v>
      </c>
      <c r="AU189" s="270" t="s">
        <v>32</v>
      </c>
    </row>
    <row r="190" spans="2:65" s="277" customFormat="1" x14ac:dyDescent="0.35">
      <c r="B190" s="278"/>
      <c r="D190" s="426" t="s">
        <v>1454</v>
      </c>
      <c r="F190" s="497" t="s">
        <v>1597</v>
      </c>
      <c r="I190" s="415"/>
      <c r="L190" s="278"/>
      <c r="M190" s="333"/>
      <c r="U190" s="334"/>
      <c r="AT190" s="270" t="s">
        <v>1454</v>
      </c>
      <c r="AU190" s="270" t="s">
        <v>32</v>
      </c>
    </row>
    <row r="191" spans="2:65" s="277" customFormat="1" ht="16.5" customHeight="1" x14ac:dyDescent="0.35">
      <c r="B191" s="326"/>
      <c r="C191" s="428" t="s">
        <v>1187</v>
      </c>
      <c r="D191" s="428" t="s">
        <v>310</v>
      </c>
      <c r="E191" s="429" t="s">
        <v>1773</v>
      </c>
      <c r="F191" s="430" t="s">
        <v>1774</v>
      </c>
      <c r="G191" s="431" t="s">
        <v>144</v>
      </c>
      <c r="H191" s="432">
        <v>3</v>
      </c>
      <c r="I191" s="335"/>
      <c r="J191" s="445">
        <f>ROUND(I191*H191,2)</f>
        <v>0</v>
      </c>
      <c r="K191" s="352"/>
      <c r="L191" s="336"/>
      <c r="M191" s="337" t="s">
        <v>414</v>
      </c>
      <c r="N191" s="338" t="s">
        <v>1213</v>
      </c>
      <c r="O191" s="330">
        <v>0</v>
      </c>
      <c r="P191" s="330">
        <f>O191*H191</f>
        <v>0</v>
      </c>
      <c r="Q191" s="330">
        <v>1.8E-3</v>
      </c>
      <c r="R191" s="330">
        <f>Q191*H191</f>
        <v>5.4000000000000003E-3</v>
      </c>
      <c r="S191" s="330">
        <v>0</v>
      </c>
      <c r="T191" s="330">
        <f>S191*H191</f>
        <v>0</v>
      </c>
      <c r="U191" s="351" t="s">
        <v>414</v>
      </c>
      <c r="AR191" s="331" t="s">
        <v>1215</v>
      </c>
      <c r="AT191" s="331" t="s">
        <v>310</v>
      </c>
      <c r="AU191" s="331" t="s">
        <v>32</v>
      </c>
      <c r="AY191" s="270" t="s">
        <v>1212</v>
      </c>
      <c r="BE191" s="332">
        <f>IF(N191="základní",J191,0)</f>
        <v>0</v>
      </c>
      <c r="BF191" s="332">
        <f>IF(N191="snížená",J191,0)</f>
        <v>0</v>
      </c>
      <c r="BG191" s="332">
        <f>IF(N191="zákl. přenesená",J191,0)</f>
        <v>0</v>
      </c>
      <c r="BH191" s="332">
        <f>IF(N191="sníž. přenesená",J191,0)</f>
        <v>0</v>
      </c>
      <c r="BI191" s="332">
        <f>IF(N191="nulová",J191,0)</f>
        <v>0</v>
      </c>
      <c r="BJ191" s="270" t="s">
        <v>30</v>
      </c>
      <c r="BK191" s="332">
        <f>ROUND(I191*H191,2)</f>
        <v>0</v>
      </c>
      <c r="BL191" s="270" t="s">
        <v>1185</v>
      </c>
      <c r="BM191" s="331" t="s">
        <v>1775</v>
      </c>
    </row>
    <row r="192" spans="2:65" s="277" customFormat="1" x14ac:dyDescent="0.35">
      <c r="B192" s="278"/>
      <c r="D192" s="424" t="s">
        <v>1217</v>
      </c>
      <c r="F192" s="425" t="s">
        <v>1774</v>
      </c>
      <c r="I192" s="415"/>
      <c r="L192" s="278"/>
      <c r="M192" s="333"/>
      <c r="U192" s="334"/>
      <c r="AT192" s="270" t="s">
        <v>1217</v>
      </c>
      <c r="AU192" s="270" t="s">
        <v>32</v>
      </c>
    </row>
    <row r="193" spans="2:65" s="277" customFormat="1" ht="16.5" customHeight="1" x14ac:dyDescent="0.35">
      <c r="B193" s="326"/>
      <c r="C193" s="428" t="s">
        <v>1189</v>
      </c>
      <c r="D193" s="428" t="s">
        <v>310</v>
      </c>
      <c r="E193" s="429" t="s">
        <v>1776</v>
      </c>
      <c r="F193" s="430" t="s">
        <v>1777</v>
      </c>
      <c r="G193" s="431" t="s">
        <v>144</v>
      </c>
      <c r="H193" s="432">
        <v>3</v>
      </c>
      <c r="I193" s="335"/>
      <c r="J193" s="445">
        <f>ROUND(I193*H193,2)</f>
        <v>0</v>
      </c>
      <c r="K193" s="352"/>
      <c r="L193" s="336"/>
      <c r="M193" s="337" t="s">
        <v>414</v>
      </c>
      <c r="N193" s="338" t="s">
        <v>1213</v>
      </c>
      <c r="O193" s="330">
        <v>0</v>
      </c>
      <c r="P193" s="330">
        <f>O193*H193</f>
        <v>0</v>
      </c>
      <c r="Q193" s="330">
        <v>2.0999999999999999E-3</v>
      </c>
      <c r="R193" s="330">
        <f>Q193*H193</f>
        <v>6.3E-3</v>
      </c>
      <c r="S193" s="330">
        <v>0</v>
      </c>
      <c r="T193" s="330">
        <f>S193*H193</f>
        <v>0</v>
      </c>
      <c r="U193" s="351" t="s">
        <v>414</v>
      </c>
      <c r="AR193" s="331" t="s">
        <v>1215</v>
      </c>
      <c r="AT193" s="331" t="s">
        <v>310</v>
      </c>
      <c r="AU193" s="331" t="s">
        <v>32</v>
      </c>
      <c r="AY193" s="270" t="s">
        <v>1212</v>
      </c>
      <c r="BE193" s="332">
        <f>IF(N193="základní",J193,0)</f>
        <v>0</v>
      </c>
      <c r="BF193" s="332">
        <f>IF(N193="snížená",J193,0)</f>
        <v>0</v>
      </c>
      <c r="BG193" s="332">
        <f>IF(N193="zákl. přenesená",J193,0)</f>
        <v>0</v>
      </c>
      <c r="BH193" s="332">
        <f>IF(N193="sníž. přenesená",J193,0)</f>
        <v>0</v>
      </c>
      <c r="BI193" s="332">
        <f>IF(N193="nulová",J193,0)</f>
        <v>0</v>
      </c>
      <c r="BJ193" s="270" t="s">
        <v>30</v>
      </c>
      <c r="BK193" s="332">
        <f>ROUND(I193*H193,2)</f>
        <v>0</v>
      </c>
      <c r="BL193" s="270" t="s">
        <v>1185</v>
      </c>
      <c r="BM193" s="331" t="s">
        <v>1778</v>
      </c>
    </row>
    <row r="194" spans="2:65" s="277" customFormat="1" x14ac:dyDescent="0.35">
      <c r="B194" s="278"/>
      <c r="D194" s="424" t="s">
        <v>1217</v>
      </c>
      <c r="F194" s="425" t="s">
        <v>1777</v>
      </c>
      <c r="I194" s="415"/>
      <c r="L194" s="278"/>
      <c r="M194" s="333"/>
      <c r="U194" s="334"/>
      <c r="AT194" s="270" t="s">
        <v>1217</v>
      </c>
      <c r="AU194" s="270" t="s">
        <v>32</v>
      </c>
    </row>
    <row r="195" spans="2:65" s="277" customFormat="1" ht="16.5" customHeight="1" x14ac:dyDescent="0.35">
      <c r="B195" s="326"/>
      <c r="C195" s="428" t="s">
        <v>1191</v>
      </c>
      <c r="D195" s="428" t="s">
        <v>310</v>
      </c>
      <c r="E195" s="429" t="s">
        <v>1779</v>
      </c>
      <c r="F195" s="430" t="s">
        <v>1780</v>
      </c>
      <c r="G195" s="431" t="s">
        <v>144</v>
      </c>
      <c r="H195" s="432">
        <v>3</v>
      </c>
      <c r="I195" s="335"/>
      <c r="J195" s="445">
        <f>ROUND(I195*H195,2)</f>
        <v>0</v>
      </c>
      <c r="K195" s="352"/>
      <c r="L195" s="336"/>
      <c r="M195" s="337" t="s">
        <v>414</v>
      </c>
      <c r="N195" s="338" t="s">
        <v>1213</v>
      </c>
      <c r="O195" s="330">
        <v>0</v>
      </c>
      <c r="P195" s="330">
        <f>O195*H195</f>
        <v>0</v>
      </c>
      <c r="Q195" s="330">
        <v>2.8E-3</v>
      </c>
      <c r="R195" s="330">
        <f>Q195*H195</f>
        <v>8.3999999999999995E-3</v>
      </c>
      <c r="S195" s="330">
        <v>0</v>
      </c>
      <c r="T195" s="330">
        <f>S195*H195</f>
        <v>0</v>
      </c>
      <c r="U195" s="351" t="s">
        <v>414</v>
      </c>
      <c r="AR195" s="331" t="s">
        <v>1215</v>
      </c>
      <c r="AT195" s="331" t="s">
        <v>310</v>
      </c>
      <c r="AU195" s="331" t="s">
        <v>32</v>
      </c>
      <c r="AY195" s="270" t="s">
        <v>1212</v>
      </c>
      <c r="BE195" s="332">
        <f>IF(N195="základní",J195,0)</f>
        <v>0</v>
      </c>
      <c r="BF195" s="332">
        <f>IF(N195="snížená",J195,0)</f>
        <v>0</v>
      </c>
      <c r="BG195" s="332">
        <f>IF(N195="zákl. přenesená",J195,0)</f>
        <v>0</v>
      </c>
      <c r="BH195" s="332">
        <f>IF(N195="sníž. přenesená",J195,0)</f>
        <v>0</v>
      </c>
      <c r="BI195" s="332">
        <f>IF(N195="nulová",J195,0)</f>
        <v>0</v>
      </c>
      <c r="BJ195" s="270" t="s">
        <v>30</v>
      </c>
      <c r="BK195" s="332">
        <f>ROUND(I195*H195,2)</f>
        <v>0</v>
      </c>
      <c r="BL195" s="270" t="s">
        <v>1185</v>
      </c>
      <c r="BM195" s="331" t="s">
        <v>1781</v>
      </c>
    </row>
    <row r="196" spans="2:65" s="277" customFormat="1" x14ac:dyDescent="0.35">
      <c r="B196" s="278"/>
      <c r="D196" s="424" t="s">
        <v>1217</v>
      </c>
      <c r="F196" s="425" t="s">
        <v>1780</v>
      </c>
      <c r="I196" s="415"/>
      <c r="L196" s="278"/>
      <c r="M196" s="333"/>
      <c r="U196" s="334"/>
      <c r="AT196" s="270" t="s">
        <v>1217</v>
      </c>
      <c r="AU196" s="270" t="s">
        <v>32</v>
      </c>
    </row>
    <row r="197" spans="2:65" s="277" customFormat="1" ht="24.2" customHeight="1" x14ac:dyDescent="0.35">
      <c r="B197" s="326"/>
      <c r="C197" s="419" t="s">
        <v>1193</v>
      </c>
      <c r="D197" s="419" t="s">
        <v>270</v>
      </c>
      <c r="E197" s="420" t="s">
        <v>1198</v>
      </c>
      <c r="F197" s="421" t="s">
        <v>1199</v>
      </c>
      <c r="G197" s="422" t="s">
        <v>80</v>
      </c>
      <c r="H197" s="423">
        <v>1</v>
      </c>
      <c r="I197" s="327"/>
      <c r="J197" s="444">
        <f>ROUND(I197*H197,2)</f>
        <v>0</v>
      </c>
      <c r="K197" s="350"/>
      <c r="L197" s="278"/>
      <c r="M197" s="328" t="s">
        <v>414</v>
      </c>
      <c r="N197" s="329" t="s">
        <v>1213</v>
      </c>
      <c r="O197" s="330">
        <v>0.35099999999999998</v>
      </c>
      <c r="P197" s="330">
        <f>O197*H197</f>
        <v>0.35099999999999998</v>
      </c>
      <c r="Q197" s="330">
        <v>0</v>
      </c>
      <c r="R197" s="330">
        <f>Q197*H197</f>
        <v>0</v>
      </c>
      <c r="S197" s="330">
        <v>0</v>
      </c>
      <c r="T197" s="330">
        <f>S197*H197</f>
        <v>0</v>
      </c>
      <c r="U197" s="351" t="s">
        <v>414</v>
      </c>
      <c r="AR197" s="331" t="s">
        <v>1185</v>
      </c>
      <c r="AT197" s="331" t="s">
        <v>270</v>
      </c>
      <c r="AU197" s="331" t="s">
        <v>32</v>
      </c>
      <c r="AY197" s="270" t="s">
        <v>1212</v>
      </c>
      <c r="BE197" s="332">
        <f>IF(N197="základní",J197,0)</f>
        <v>0</v>
      </c>
      <c r="BF197" s="332">
        <f>IF(N197="snížená",J197,0)</f>
        <v>0</v>
      </c>
      <c r="BG197" s="332">
        <f>IF(N197="zákl. přenesená",J197,0)</f>
        <v>0</v>
      </c>
      <c r="BH197" s="332">
        <f>IF(N197="sníž. přenesená",J197,0)</f>
        <v>0</v>
      </c>
      <c r="BI197" s="332">
        <f>IF(N197="nulová",J197,0)</f>
        <v>0</v>
      </c>
      <c r="BJ197" s="270" t="s">
        <v>30</v>
      </c>
      <c r="BK197" s="332">
        <f>ROUND(I197*H197,2)</f>
        <v>0</v>
      </c>
      <c r="BL197" s="270" t="s">
        <v>1185</v>
      </c>
      <c r="BM197" s="331" t="s">
        <v>1782</v>
      </c>
    </row>
    <row r="198" spans="2:65" s="277" customFormat="1" ht="18" x14ac:dyDescent="0.35">
      <c r="B198" s="278"/>
      <c r="D198" s="424" t="s">
        <v>1217</v>
      </c>
      <c r="F198" s="425" t="s">
        <v>1702</v>
      </c>
      <c r="I198" s="415"/>
      <c r="L198" s="278"/>
      <c r="M198" s="333"/>
      <c r="U198" s="334"/>
      <c r="AT198" s="270" t="s">
        <v>1217</v>
      </c>
      <c r="AU198" s="270" t="s">
        <v>32</v>
      </c>
    </row>
    <row r="199" spans="2:65" s="277" customFormat="1" x14ac:dyDescent="0.35">
      <c r="B199" s="278"/>
      <c r="D199" s="426" t="s">
        <v>1454</v>
      </c>
      <c r="F199" s="497" t="s">
        <v>1703</v>
      </c>
      <c r="I199" s="415"/>
      <c r="L199" s="278"/>
      <c r="M199" s="333"/>
      <c r="U199" s="334"/>
      <c r="AT199" s="270" t="s">
        <v>1454</v>
      </c>
      <c r="AU199" s="270" t="s">
        <v>32</v>
      </c>
    </row>
    <row r="200" spans="2:65" s="277" customFormat="1" ht="16.5" customHeight="1" x14ac:dyDescent="0.35">
      <c r="B200" s="326"/>
      <c r="C200" s="428" t="s">
        <v>1194</v>
      </c>
      <c r="D200" s="428" t="s">
        <v>310</v>
      </c>
      <c r="E200" s="429" t="s">
        <v>1200</v>
      </c>
      <c r="F200" s="430" t="s">
        <v>1201</v>
      </c>
      <c r="G200" s="431" t="s">
        <v>80</v>
      </c>
      <c r="H200" s="432">
        <v>1</v>
      </c>
      <c r="I200" s="335"/>
      <c r="J200" s="445">
        <f>ROUND(I200*H200,2)</f>
        <v>0</v>
      </c>
      <c r="K200" s="352"/>
      <c r="L200" s="336"/>
      <c r="M200" s="337" t="s">
        <v>414</v>
      </c>
      <c r="N200" s="338" t="s">
        <v>1213</v>
      </c>
      <c r="O200" s="330">
        <v>0</v>
      </c>
      <c r="P200" s="330">
        <f>O200*H200</f>
        <v>0</v>
      </c>
      <c r="Q200" s="330">
        <v>8.0000000000000004E-4</v>
      </c>
      <c r="R200" s="330">
        <f>Q200*H200</f>
        <v>8.0000000000000004E-4</v>
      </c>
      <c r="S200" s="330">
        <v>0</v>
      </c>
      <c r="T200" s="330">
        <f>S200*H200</f>
        <v>0</v>
      </c>
      <c r="U200" s="351" t="s">
        <v>414</v>
      </c>
      <c r="AR200" s="331" t="s">
        <v>1215</v>
      </c>
      <c r="AT200" s="331" t="s">
        <v>310</v>
      </c>
      <c r="AU200" s="331" t="s">
        <v>32</v>
      </c>
      <c r="AY200" s="270" t="s">
        <v>1212</v>
      </c>
      <c r="BE200" s="332">
        <f>IF(N200="základní",J200,0)</f>
        <v>0</v>
      </c>
      <c r="BF200" s="332">
        <f>IF(N200="snížená",J200,0)</f>
        <v>0</v>
      </c>
      <c r="BG200" s="332">
        <f>IF(N200="zákl. přenesená",J200,0)</f>
        <v>0</v>
      </c>
      <c r="BH200" s="332">
        <f>IF(N200="sníž. přenesená",J200,0)</f>
        <v>0</v>
      </c>
      <c r="BI200" s="332">
        <f>IF(N200="nulová",J200,0)</f>
        <v>0</v>
      </c>
      <c r="BJ200" s="270" t="s">
        <v>30</v>
      </c>
      <c r="BK200" s="332">
        <f>ROUND(I200*H200,2)</f>
        <v>0</v>
      </c>
      <c r="BL200" s="270" t="s">
        <v>1185</v>
      </c>
      <c r="BM200" s="331" t="s">
        <v>1783</v>
      </c>
    </row>
    <row r="201" spans="2:65" s="277" customFormat="1" x14ac:dyDescent="0.35">
      <c r="B201" s="278"/>
      <c r="D201" s="424" t="s">
        <v>1217</v>
      </c>
      <c r="F201" s="425" t="s">
        <v>1201</v>
      </c>
      <c r="I201" s="415"/>
      <c r="L201" s="278"/>
      <c r="M201" s="333"/>
      <c r="U201" s="334"/>
      <c r="AT201" s="270" t="s">
        <v>1217</v>
      </c>
      <c r="AU201" s="270" t="s">
        <v>32</v>
      </c>
    </row>
    <row r="202" spans="2:65" s="277" customFormat="1" ht="37.9" customHeight="1" x14ac:dyDescent="0.35">
      <c r="B202" s="326"/>
      <c r="C202" s="419" t="s">
        <v>1534</v>
      </c>
      <c r="D202" s="419" t="s">
        <v>270</v>
      </c>
      <c r="E202" s="420" t="s">
        <v>1202</v>
      </c>
      <c r="F202" s="421" t="s">
        <v>1203</v>
      </c>
      <c r="G202" s="422" t="s">
        <v>80</v>
      </c>
      <c r="H202" s="423">
        <v>3</v>
      </c>
      <c r="I202" s="327"/>
      <c r="J202" s="444">
        <f>ROUND(I202*H202,2)</f>
        <v>0</v>
      </c>
      <c r="K202" s="350"/>
      <c r="L202" s="278"/>
      <c r="M202" s="328" t="s">
        <v>414</v>
      </c>
      <c r="N202" s="329" t="s">
        <v>1213</v>
      </c>
      <c r="O202" s="330">
        <v>0.35099999999999998</v>
      </c>
      <c r="P202" s="330">
        <f>O202*H202</f>
        <v>1.0529999999999999</v>
      </c>
      <c r="Q202" s="330">
        <v>0</v>
      </c>
      <c r="R202" s="330">
        <f>Q202*H202</f>
        <v>0</v>
      </c>
      <c r="S202" s="330">
        <v>0</v>
      </c>
      <c r="T202" s="330">
        <f>S202*H202</f>
        <v>0</v>
      </c>
      <c r="U202" s="351" t="s">
        <v>414</v>
      </c>
      <c r="AR202" s="331" t="s">
        <v>1185</v>
      </c>
      <c r="AT202" s="331" t="s">
        <v>270</v>
      </c>
      <c r="AU202" s="331" t="s">
        <v>32</v>
      </c>
      <c r="AY202" s="270" t="s">
        <v>1212</v>
      </c>
      <c r="BE202" s="332">
        <f>IF(N202="základní",J202,0)</f>
        <v>0</v>
      </c>
      <c r="BF202" s="332">
        <f>IF(N202="snížená",J202,0)</f>
        <v>0</v>
      </c>
      <c r="BG202" s="332">
        <f>IF(N202="zákl. přenesená",J202,0)</f>
        <v>0</v>
      </c>
      <c r="BH202" s="332">
        <f>IF(N202="sníž. přenesená",J202,0)</f>
        <v>0</v>
      </c>
      <c r="BI202" s="332">
        <f>IF(N202="nulová",J202,0)</f>
        <v>0</v>
      </c>
      <c r="BJ202" s="270" t="s">
        <v>30</v>
      </c>
      <c r="BK202" s="332">
        <f>ROUND(I202*H202,2)</f>
        <v>0</v>
      </c>
      <c r="BL202" s="270" t="s">
        <v>1185</v>
      </c>
      <c r="BM202" s="331" t="s">
        <v>1784</v>
      </c>
    </row>
    <row r="203" spans="2:65" s="277" customFormat="1" ht="18" x14ac:dyDescent="0.35">
      <c r="B203" s="278"/>
      <c r="D203" s="424" t="s">
        <v>1217</v>
      </c>
      <c r="F203" s="425" t="s">
        <v>1704</v>
      </c>
      <c r="I203" s="415"/>
      <c r="L203" s="278"/>
      <c r="M203" s="333"/>
      <c r="U203" s="334"/>
      <c r="AT203" s="270" t="s">
        <v>1217</v>
      </c>
      <c r="AU203" s="270" t="s">
        <v>32</v>
      </c>
    </row>
    <row r="204" spans="2:65" s="277" customFormat="1" x14ac:dyDescent="0.35">
      <c r="B204" s="278"/>
      <c r="D204" s="426" t="s">
        <v>1454</v>
      </c>
      <c r="F204" s="497" t="s">
        <v>1705</v>
      </c>
      <c r="I204" s="415"/>
      <c r="L204" s="278"/>
      <c r="M204" s="333"/>
      <c r="U204" s="334"/>
      <c r="AT204" s="270" t="s">
        <v>1454</v>
      </c>
      <c r="AU204" s="270" t="s">
        <v>32</v>
      </c>
    </row>
    <row r="205" spans="2:65" s="277" customFormat="1" ht="24.2" customHeight="1" x14ac:dyDescent="0.35">
      <c r="B205" s="326"/>
      <c r="C205" s="428" t="s">
        <v>1568</v>
      </c>
      <c r="D205" s="428" t="s">
        <v>310</v>
      </c>
      <c r="E205" s="429" t="s">
        <v>1204</v>
      </c>
      <c r="F205" s="430" t="s">
        <v>1205</v>
      </c>
      <c r="G205" s="431" t="s">
        <v>80</v>
      </c>
      <c r="H205" s="432">
        <v>1</v>
      </c>
      <c r="I205" s="335"/>
      <c r="J205" s="445">
        <f>ROUND(I205*H205,2)</f>
        <v>0</v>
      </c>
      <c r="K205" s="352"/>
      <c r="L205" s="336"/>
      <c r="M205" s="337" t="s">
        <v>414</v>
      </c>
      <c r="N205" s="338" t="s">
        <v>1213</v>
      </c>
      <c r="O205" s="330">
        <v>0</v>
      </c>
      <c r="P205" s="330">
        <f>O205*H205</f>
        <v>0</v>
      </c>
      <c r="Q205" s="330">
        <v>8.9999999999999998E-4</v>
      </c>
      <c r="R205" s="330">
        <f>Q205*H205</f>
        <v>8.9999999999999998E-4</v>
      </c>
      <c r="S205" s="330">
        <v>0</v>
      </c>
      <c r="T205" s="330">
        <f>S205*H205</f>
        <v>0</v>
      </c>
      <c r="U205" s="351" t="s">
        <v>414</v>
      </c>
      <c r="AR205" s="331" t="s">
        <v>1215</v>
      </c>
      <c r="AT205" s="331" t="s">
        <v>310</v>
      </c>
      <c r="AU205" s="331" t="s">
        <v>32</v>
      </c>
      <c r="AY205" s="270" t="s">
        <v>1212</v>
      </c>
      <c r="BE205" s="332">
        <f>IF(N205="základní",J205,0)</f>
        <v>0</v>
      </c>
      <c r="BF205" s="332">
        <f>IF(N205="snížená",J205,0)</f>
        <v>0</v>
      </c>
      <c r="BG205" s="332">
        <f>IF(N205="zákl. přenesená",J205,0)</f>
        <v>0</v>
      </c>
      <c r="BH205" s="332">
        <f>IF(N205="sníž. přenesená",J205,0)</f>
        <v>0</v>
      </c>
      <c r="BI205" s="332">
        <f>IF(N205="nulová",J205,0)</f>
        <v>0</v>
      </c>
      <c r="BJ205" s="270" t="s">
        <v>30</v>
      </c>
      <c r="BK205" s="332">
        <f>ROUND(I205*H205,2)</f>
        <v>0</v>
      </c>
      <c r="BL205" s="270" t="s">
        <v>1185</v>
      </c>
      <c r="BM205" s="331" t="s">
        <v>1785</v>
      </c>
    </row>
    <row r="206" spans="2:65" s="277" customFormat="1" x14ac:dyDescent="0.35">
      <c r="B206" s="278"/>
      <c r="D206" s="424" t="s">
        <v>1217</v>
      </c>
      <c r="F206" s="425" t="s">
        <v>1205</v>
      </c>
      <c r="I206" s="415"/>
      <c r="L206" s="278"/>
      <c r="M206" s="333"/>
      <c r="U206" s="334"/>
      <c r="AT206" s="270" t="s">
        <v>1217</v>
      </c>
      <c r="AU206" s="270" t="s">
        <v>32</v>
      </c>
    </row>
    <row r="207" spans="2:65" s="277" customFormat="1" ht="24.2" customHeight="1" x14ac:dyDescent="0.35">
      <c r="B207" s="326"/>
      <c r="C207" s="428" t="s">
        <v>1535</v>
      </c>
      <c r="D207" s="428" t="s">
        <v>310</v>
      </c>
      <c r="E207" s="429" t="s">
        <v>1786</v>
      </c>
      <c r="F207" s="430" t="s">
        <v>1787</v>
      </c>
      <c r="G207" s="431" t="s">
        <v>80</v>
      </c>
      <c r="H207" s="432">
        <v>1</v>
      </c>
      <c r="I207" s="335"/>
      <c r="J207" s="445">
        <f>ROUND(I207*H207,2)</f>
        <v>0</v>
      </c>
      <c r="K207" s="352"/>
      <c r="L207" s="336"/>
      <c r="M207" s="337" t="s">
        <v>414</v>
      </c>
      <c r="N207" s="338" t="s">
        <v>1213</v>
      </c>
      <c r="O207" s="330">
        <v>0</v>
      </c>
      <c r="P207" s="330">
        <f>O207*H207</f>
        <v>0</v>
      </c>
      <c r="Q207" s="330">
        <v>6.9999999999999999E-4</v>
      </c>
      <c r="R207" s="330">
        <f>Q207*H207</f>
        <v>6.9999999999999999E-4</v>
      </c>
      <c r="S207" s="330">
        <v>0</v>
      </c>
      <c r="T207" s="330">
        <f>S207*H207</f>
        <v>0</v>
      </c>
      <c r="U207" s="351" t="s">
        <v>414</v>
      </c>
      <c r="AR207" s="331" t="s">
        <v>1215</v>
      </c>
      <c r="AT207" s="331" t="s">
        <v>310</v>
      </c>
      <c r="AU207" s="331" t="s">
        <v>32</v>
      </c>
      <c r="AY207" s="270" t="s">
        <v>1212</v>
      </c>
      <c r="BE207" s="332">
        <f>IF(N207="základní",J207,0)</f>
        <v>0</v>
      </c>
      <c r="BF207" s="332">
        <f>IF(N207="snížená",J207,0)</f>
        <v>0</v>
      </c>
      <c r="BG207" s="332">
        <f>IF(N207="zákl. přenesená",J207,0)</f>
        <v>0</v>
      </c>
      <c r="BH207" s="332">
        <f>IF(N207="sníž. přenesená",J207,0)</f>
        <v>0</v>
      </c>
      <c r="BI207" s="332">
        <f>IF(N207="nulová",J207,0)</f>
        <v>0</v>
      </c>
      <c r="BJ207" s="270" t="s">
        <v>30</v>
      </c>
      <c r="BK207" s="332">
        <f>ROUND(I207*H207,2)</f>
        <v>0</v>
      </c>
      <c r="BL207" s="270" t="s">
        <v>1185</v>
      </c>
      <c r="BM207" s="331" t="s">
        <v>1788</v>
      </c>
    </row>
    <row r="208" spans="2:65" s="277" customFormat="1" x14ac:dyDescent="0.35">
      <c r="B208" s="278"/>
      <c r="D208" s="424" t="s">
        <v>1217</v>
      </c>
      <c r="F208" s="425" t="s">
        <v>1787</v>
      </c>
      <c r="I208" s="415"/>
      <c r="L208" s="278"/>
      <c r="M208" s="333"/>
      <c r="U208" s="334"/>
      <c r="AT208" s="270" t="s">
        <v>1217</v>
      </c>
      <c r="AU208" s="270" t="s">
        <v>32</v>
      </c>
    </row>
    <row r="209" spans="2:65" s="277" customFormat="1" ht="24.2" customHeight="1" x14ac:dyDescent="0.35">
      <c r="B209" s="326"/>
      <c r="C209" s="428" t="s">
        <v>1216</v>
      </c>
      <c r="D209" s="428" t="s">
        <v>310</v>
      </c>
      <c r="E209" s="429" t="s">
        <v>1206</v>
      </c>
      <c r="F209" s="430" t="s">
        <v>1207</v>
      </c>
      <c r="G209" s="431" t="s">
        <v>80</v>
      </c>
      <c r="H209" s="432">
        <v>1</v>
      </c>
      <c r="I209" s="335"/>
      <c r="J209" s="445">
        <f>ROUND(I209*H209,2)</f>
        <v>0</v>
      </c>
      <c r="K209" s="352"/>
      <c r="L209" s="336"/>
      <c r="M209" s="337" t="s">
        <v>414</v>
      </c>
      <c r="N209" s="338" t="s">
        <v>1213</v>
      </c>
      <c r="O209" s="330">
        <v>0</v>
      </c>
      <c r="P209" s="330">
        <f>O209*H209</f>
        <v>0</v>
      </c>
      <c r="Q209" s="330">
        <v>8.0000000000000004E-4</v>
      </c>
      <c r="R209" s="330">
        <f>Q209*H209</f>
        <v>8.0000000000000004E-4</v>
      </c>
      <c r="S209" s="330">
        <v>0</v>
      </c>
      <c r="T209" s="330">
        <f>S209*H209</f>
        <v>0</v>
      </c>
      <c r="U209" s="351" t="s">
        <v>414</v>
      </c>
      <c r="AR209" s="331" t="s">
        <v>1215</v>
      </c>
      <c r="AT209" s="331" t="s">
        <v>310</v>
      </c>
      <c r="AU209" s="331" t="s">
        <v>32</v>
      </c>
      <c r="AY209" s="270" t="s">
        <v>1212</v>
      </c>
      <c r="BE209" s="332">
        <f>IF(N209="základní",J209,0)</f>
        <v>0</v>
      </c>
      <c r="BF209" s="332">
        <f>IF(N209="snížená",J209,0)</f>
        <v>0</v>
      </c>
      <c r="BG209" s="332">
        <f>IF(N209="zákl. přenesená",J209,0)</f>
        <v>0</v>
      </c>
      <c r="BH209" s="332">
        <f>IF(N209="sníž. přenesená",J209,0)</f>
        <v>0</v>
      </c>
      <c r="BI209" s="332">
        <f>IF(N209="nulová",J209,0)</f>
        <v>0</v>
      </c>
      <c r="BJ209" s="270" t="s">
        <v>30</v>
      </c>
      <c r="BK209" s="332">
        <f>ROUND(I209*H209,2)</f>
        <v>0</v>
      </c>
      <c r="BL209" s="270" t="s">
        <v>1185</v>
      </c>
      <c r="BM209" s="331" t="s">
        <v>1789</v>
      </c>
    </row>
    <row r="210" spans="2:65" s="277" customFormat="1" x14ac:dyDescent="0.35">
      <c r="B210" s="278"/>
      <c r="D210" s="424" t="s">
        <v>1217</v>
      </c>
      <c r="F210" s="425" t="s">
        <v>1207</v>
      </c>
      <c r="I210" s="415"/>
      <c r="L210" s="278"/>
      <c r="M210" s="333"/>
      <c r="U210" s="334"/>
      <c r="AT210" s="270" t="s">
        <v>1217</v>
      </c>
      <c r="AU210" s="270" t="s">
        <v>32</v>
      </c>
    </row>
    <row r="211" spans="2:65" s="277" customFormat="1" ht="33" customHeight="1" x14ac:dyDescent="0.35">
      <c r="B211" s="326"/>
      <c r="C211" s="419" t="s">
        <v>1518</v>
      </c>
      <c r="D211" s="419" t="s">
        <v>270</v>
      </c>
      <c r="E211" s="420" t="s">
        <v>1790</v>
      </c>
      <c r="F211" s="421" t="s">
        <v>1791</v>
      </c>
      <c r="G211" s="422" t="s">
        <v>80</v>
      </c>
      <c r="H211" s="423">
        <v>1</v>
      </c>
      <c r="I211" s="327"/>
      <c r="J211" s="444">
        <f>ROUND(I211*H211,2)</f>
        <v>0</v>
      </c>
      <c r="K211" s="350"/>
      <c r="L211" s="278"/>
      <c r="M211" s="328" t="s">
        <v>414</v>
      </c>
      <c r="N211" s="329" t="s">
        <v>1213</v>
      </c>
      <c r="O211" s="330">
        <v>0.35099999999999998</v>
      </c>
      <c r="P211" s="330">
        <f>O211*H211</f>
        <v>0.35099999999999998</v>
      </c>
      <c r="Q211" s="330">
        <v>0</v>
      </c>
      <c r="R211" s="330">
        <f>Q211*H211</f>
        <v>0</v>
      </c>
      <c r="S211" s="330">
        <v>0</v>
      </c>
      <c r="T211" s="330">
        <f>S211*H211</f>
        <v>0</v>
      </c>
      <c r="U211" s="351" t="s">
        <v>414</v>
      </c>
      <c r="AR211" s="331" t="s">
        <v>1185</v>
      </c>
      <c r="AT211" s="331" t="s">
        <v>270</v>
      </c>
      <c r="AU211" s="331" t="s">
        <v>32</v>
      </c>
      <c r="AY211" s="270" t="s">
        <v>1212</v>
      </c>
      <c r="BE211" s="332">
        <f>IF(N211="základní",J211,0)</f>
        <v>0</v>
      </c>
      <c r="BF211" s="332">
        <f>IF(N211="snížená",J211,0)</f>
        <v>0</v>
      </c>
      <c r="BG211" s="332">
        <f>IF(N211="zákl. přenesená",J211,0)</f>
        <v>0</v>
      </c>
      <c r="BH211" s="332">
        <f>IF(N211="sníž. přenesená",J211,0)</f>
        <v>0</v>
      </c>
      <c r="BI211" s="332">
        <f>IF(N211="nulová",J211,0)</f>
        <v>0</v>
      </c>
      <c r="BJ211" s="270" t="s">
        <v>30</v>
      </c>
      <c r="BK211" s="332">
        <f>ROUND(I211*H211,2)</f>
        <v>0</v>
      </c>
      <c r="BL211" s="270" t="s">
        <v>1185</v>
      </c>
      <c r="BM211" s="331" t="s">
        <v>1792</v>
      </c>
    </row>
    <row r="212" spans="2:65" s="277" customFormat="1" ht="18" x14ac:dyDescent="0.35">
      <c r="B212" s="278"/>
      <c r="D212" s="424" t="s">
        <v>1217</v>
      </c>
      <c r="F212" s="425" t="s">
        <v>1793</v>
      </c>
      <c r="I212" s="415"/>
      <c r="L212" s="278"/>
      <c r="M212" s="333"/>
      <c r="U212" s="334"/>
      <c r="AT212" s="270" t="s">
        <v>1217</v>
      </c>
      <c r="AU212" s="270" t="s">
        <v>32</v>
      </c>
    </row>
    <row r="213" spans="2:65" s="277" customFormat="1" x14ac:dyDescent="0.35">
      <c r="B213" s="278"/>
      <c r="D213" s="426" t="s">
        <v>1454</v>
      </c>
      <c r="F213" s="497" t="s">
        <v>1794</v>
      </c>
      <c r="I213" s="415"/>
      <c r="L213" s="278"/>
      <c r="M213" s="333"/>
      <c r="U213" s="334"/>
      <c r="AT213" s="270" t="s">
        <v>1454</v>
      </c>
      <c r="AU213" s="270" t="s">
        <v>32</v>
      </c>
    </row>
    <row r="214" spans="2:65" s="277" customFormat="1" ht="24.2" customHeight="1" x14ac:dyDescent="0.35">
      <c r="B214" s="326"/>
      <c r="C214" s="428" t="s">
        <v>1536</v>
      </c>
      <c r="D214" s="428" t="s">
        <v>310</v>
      </c>
      <c r="E214" s="429" t="s">
        <v>1795</v>
      </c>
      <c r="F214" s="430" t="s">
        <v>1796</v>
      </c>
      <c r="G214" s="431" t="s">
        <v>80</v>
      </c>
      <c r="H214" s="432">
        <v>1</v>
      </c>
      <c r="I214" s="335"/>
      <c r="J214" s="445">
        <f>ROUND(I214*H214,2)</f>
        <v>0</v>
      </c>
      <c r="K214" s="352"/>
      <c r="L214" s="336"/>
      <c r="M214" s="337" t="s">
        <v>414</v>
      </c>
      <c r="N214" s="338" t="s">
        <v>1213</v>
      </c>
      <c r="O214" s="330">
        <v>0</v>
      </c>
      <c r="P214" s="330">
        <f>O214*H214</f>
        <v>0</v>
      </c>
      <c r="Q214" s="330">
        <v>8.9999999999999998E-4</v>
      </c>
      <c r="R214" s="330">
        <f>Q214*H214</f>
        <v>8.9999999999999998E-4</v>
      </c>
      <c r="S214" s="330">
        <v>0</v>
      </c>
      <c r="T214" s="330">
        <f>S214*H214</f>
        <v>0</v>
      </c>
      <c r="U214" s="351" t="s">
        <v>414</v>
      </c>
      <c r="AR214" s="331" t="s">
        <v>1215</v>
      </c>
      <c r="AT214" s="331" t="s">
        <v>310</v>
      </c>
      <c r="AU214" s="331" t="s">
        <v>32</v>
      </c>
      <c r="AY214" s="270" t="s">
        <v>1212</v>
      </c>
      <c r="BE214" s="332">
        <f>IF(N214="základní",J214,0)</f>
        <v>0</v>
      </c>
      <c r="BF214" s="332">
        <f>IF(N214="snížená",J214,0)</f>
        <v>0</v>
      </c>
      <c r="BG214" s="332">
        <f>IF(N214="zákl. přenesená",J214,0)</f>
        <v>0</v>
      </c>
      <c r="BH214" s="332">
        <f>IF(N214="sníž. přenesená",J214,0)</f>
        <v>0</v>
      </c>
      <c r="BI214" s="332">
        <f>IF(N214="nulová",J214,0)</f>
        <v>0</v>
      </c>
      <c r="BJ214" s="270" t="s">
        <v>30</v>
      </c>
      <c r="BK214" s="332">
        <f>ROUND(I214*H214,2)</f>
        <v>0</v>
      </c>
      <c r="BL214" s="270" t="s">
        <v>1185</v>
      </c>
      <c r="BM214" s="331" t="s">
        <v>1797</v>
      </c>
    </row>
    <row r="215" spans="2:65" s="277" customFormat="1" x14ac:dyDescent="0.35">
      <c r="B215" s="278"/>
      <c r="D215" s="424" t="s">
        <v>1217</v>
      </c>
      <c r="F215" s="425" t="s">
        <v>1796</v>
      </c>
      <c r="I215" s="415"/>
      <c r="L215" s="278"/>
      <c r="M215" s="333"/>
      <c r="U215" s="334"/>
      <c r="AT215" s="270" t="s">
        <v>1217</v>
      </c>
      <c r="AU215" s="270" t="s">
        <v>32</v>
      </c>
    </row>
    <row r="216" spans="2:65" s="277" customFormat="1" ht="24.2" customHeight="1" x14ac:dyDescent="0.35">
      <c r="B216" s="326"/>
      <c r="C216" s="419" t="s">
        <v>1571</v>
      </c>
      <c r="D216" s="419" t="s">
        <v>270</v>
      </c>
      <c r="E216" s="420" t="s">
        <v>1798</v>
      </c>
      <c r="F216" s="421" t="s">
        <v>1799</v>
      </c>
      <c r="G216" s="422" t="s">
        <v>80</v>
      </c>
      <c r="H216" s="423">
        <v>1</v>
      </c>
      <c r="I216" s="327"/>
      <c r="J216" s="444">
        <f>ROUND(I216*H216,2)</f>
        <v>0</v>
      </c>
      <c r="K216" s="350"/>
      <c r="L216" s="278"/>
      <c r="M216" s="328" t="s">
        <v>414</v>
      </c>
      <c r="N216" s="329" t="s">
        <v>1213</v>
      </c>
      <c r="O216" s="330">
        <v>0.82699999999999996</v>
      </c>
      <c r="P216" s="330">
        <f>O216*H216</f>
        <v>0.82699999999999996</v>
      </c>
      <c r="Q216" s="330">
        <v>0</v>
      </c>
      <c r="R216" s="330">
        <f>Q216*H216</f>
        <v>0</v>
      </c>
      <c r="S216" s="330">
        <v>0</v>
      </c>
      <c r="T216" s="330">
        <f>S216*H216</f>
        <v>0</v>
      </c>
      <c r="U216" s="351" t="s">
        <v>414</v>
      </c>
      <c r="AR216" s="331" t="s">
        <v>1185</v>
      </c>
      <c r="AT216" s="331" t="s">
        <v>270</v>
      </c>
      <c r="AU216" s="331" t="s">
        <v>32</v>
      </c>
      <c r="AY216" s="270" t="s">
        <v>1212</v>
      </c>
      <c r="BE216" s="332">
        <f>IF(N216="základní",J216,0)</f>
        <v>0</v>
      </c>
      <c r="BF216" s="332">
        <f>IF(N216="snížená",J216,0)</f>
        <v>0</v>
      </c>
      <c r="BG216" s="332">
        <f>IF(N216="zákl. přenesená",J216,0)</f>
        <v>0</v>
      </c>
      <c r="BH216" s="332">
        <f>IF(N216="sníž. přenesená",J216,0)</f>
        <v>0</v>
      </c>
      <c r="BI216" s="332">
        <f>IF(N216="nulová",J216,0)</f>
        <v>0</v>
      </c>
      <c r="BJ216" s="270" t="s">
        <v>30</v>
      </c>
      <c r="BK216" s="332">
        <f>ROUND(I216*H216,2)</f>
        <v>0</v>
      </c>
      <c r="BL216" s="270" t="s">
        <v>1185</v>
      </c>
      <c r="BM216" s="331" t="s">
        <v>1800</v>
      </c>
    </row>
    <row r="217" spans="2:65" s="277" customFormat="1" ht="18" x14ac:dyDescent="0.35">
      <c r="B217" s="278"/>
      <c r="D217" s="424" t="s">
        <v>1217</v>
      </c>
      <c r="F217" s="425" t="s">
        <v>1801</v>
      </c>
      <c r="I217" s="415"/>
      <c r="L217" s="278"/>
      <c r="M217" s="333"/>
      <c r="U217" s="334"/>
      <c r="AT217" s="270" t="s">
        <v>1217</v>
      </c>
      <c r="AU217" s="270" t="s">
        <v>32</v>
      </c>
    </row>
    <row r="218" spans="2:65" s="277" customFormat="1" x14ac:dyDescent="0.35">
      <c r="B218" s="278"/>
      <c r="D218" s="426" t="s">
        <v>1454</v>
      </c>
      <c r="F218" s="497" t="s">
        <v>1802</v>
      </c>
      <c r="I218" s="415"/>
      <c r="L218" s="278"/>
      <c r="M218" s="333"/>
      <c r="U218" s="334"/>
      <c r="AT218" s="270" t="s">
        <v>1454</v>
      </c>
      <c r="AU218" s="270" t="s">
        <v>32</v>
      </c>
    </row>
    <row r="219" spans="2:65" s="277" customFormat="1" ht="24.2" customHeight="1" x14ac:dyDescent="0.35">
      <c r="B219" s="326"/>
      <c r="C219" s="428" t="s">
        <v>1524</v>
      </c>
      <c r="D219" s="428" t="s">
        <v>310</v>
      </c>
      <c r="E219" s="429" t="s">
        <v>1803</v>
      </c>
      <c r="F219" s="430" t="s">
        <v>1804</v>
      </c>
      <c r="G219" s="431" t="s">
        <v>80</v>
      </c>
      <c r="H219" s="432">
        <v>1</v>
      </c>
      <c r="I219" s="335"/>
      <c r="J219" s="445">
        <f>ROUND(I219*H219,2)</f>
        <v>0</v>
      </c>
      <c r="K219" s="352"/>
      <c r="L219" s="336"/>
      <c r="M219" s="337" t="s">
        <v>414</v>
      </c>
      <c r="N219" s="338" t="s">
        <v>1213</v>
      </c>
      <c r="O219" s="330">
        <v>0</v>
      </c>
      <c r="P219" s="330">
        <f>O219*H219</f>
        <v>0</v>
      </c>
      <c r="Q219" s="330">
        <v>2E-3</v>
      </c>
      <c r="R219" s="330">
        <f>Q219*H219</f>
        <v>2E-3</v>
      </c>
      <c r="S219" s="330">
        <v>0</v>
      </c>
      <c r="T219" s="330">
        <f>S219*H219</f>
        <v>0</v>
      </c>
      <c r="U219" s="351" t="s">
        <v>414</v>
      </c>
      <c r="AR219" s="331" t="s">
        <v>1215</v>
      </c>
      <c r="AT219" s="331" t="s">
        <v>310</v>
      </c>
      <c r="AU219" s="331" t="s">
        <v>32</v>
      </c>
      <c r="AY219" s="270" t="s">
        <v>1212</v>
      </c>
      <c r="BE219" s="332">
        <f>IF(N219="základní",J219,0)</f>
        <v>0</v>
      </c>
      <c r="BF219" s="332">
        <f>IF(N219="snížená",J219,0)</f>
        <v>0</v>
      </c>
      <c r="BG219" s="332">
        <f>IF(N219="zákl. přenesená",J219,0)</f>
        <v>0</v>
      </c>
      <c r="BH219" s="332">
        <f>IF(N219="sníž. přenesená",J219,0)</f>
        <v>0</v>
      </c>
      <c r="BI219" s="332">
        <f>IF(N219="nulová",J219,0)</f>
        <v>0</v>
      </c>
      <c r="BJ219" s="270" t="s">
        <v>30</v>
      </c>
      <c r="BK219" s="332">
        <f>ROUND(I219*H219,2)</f>
        <v>0</v>
      </c>
      <c r="BL219" s="270" t="s">
        <v>1185</v>
      </c>
      <c r="BM219" s="331" t="s">
        <v>1805</v>
      </c>
    </row>
    <row r="220" spans="2:65" s="277" customFormat="1" ht="18" x14ac:dyDescent="0.35">
      <c r="B220" s="278"/>
      <c r="D220" s="424" t="s">
        <v>1217</v>
      </c>
      <c r="F220" s="425" t="s">
        <v>1804</v>
      </c>
      <c r="I220" s="415"/>
      <c r="L220" s="278"/>
      <c r="M220" s="333"/>
      <c r="U220" s="334"/>
      <c r="AT220" s="270" t="s">
        <v>1217</v>
      </c>
      <c r="AU220" s="270" t="s">
        <v>32</v>
      </c>
    </row>
    <row r="221" spans="2:65" s="277" customFormat="1" ht="37.9" customHeight="1" x14ac:dyDescent="0.35">
      <c r="B221" s="326"/>
      <c r="C221" s="419" t="s">
        <v>1576</v>
      </c>
      <c r="D221" s="419" t="s">
        <v>270</v>
      </c>
      <c r="E221" s="420" t="s">
        <v>1806</v>
      </c>
      <c r="F221" s="421" t="s">
        <v>1807</v>
      </c>
      <c r="G221" s="422" t="s">
        <v>80</v>
      </c>
      <c r="H221" s="423">
        <v>2</v>
      </c>
      <c r="I221" s="327"/>
      <c r="J221" s="444">
        <f>ROUND(I221*H221,2)</f>
        <v>0</v>
      </c>
      <c r="K221" s="350"/>
      <c r="L221" s="278"/>
      <c r="M221" s="328" t="s">
        <v>414</v>
      </c>
      <c r="N221" s="329" t="s">
        <v>1213</v>
      </c>
      <c r="O221" s="330">
        <v>0.96399999999999997</v>
      </c>
      <c r="P221" s="330">
        <f>O221*H221</f>
        <v>1.9279999999999999</v>
      </c>
      <c r="Q221" s="330">
        <v>0</v>
      </c>
      <c r="R221" s="330">
        <f>Q221*H221</f>
        <v>0</v>
      </c>
      <c r="S221" s="330">
        <v>0</v>
      </c>
      <c r="T221" s="330">
        <f>S221*H221</f>
        <v>0</v>
      </c>
      <c r="U221" s="351" t="s">
        <v>414</v>
      </c>
      <c r="AR221" s="331" t="s">
        <v>1185</v>
      </c>
      <c r="AT221" s="331" t="s">
        <v>270</v>
      </c>
      <c r="AU221" s="331" t="s">
        <v>32</v>
      </c>
      <c r="AY221" s="270" t="s">
        <v>1212</v>
      </c>
      <c r="BE221" s="332">
        <f>IF(N221="základní",J221,0)</f>
        <v>0</v>
      </c>
      <c r="BF221" s="332">
        <f>IF(N221="snížená",J221,0)</f>
        <v>0</v>
      </c>
      <c r="BG221" s="332">
        <f>IF(N221="zákl. přenesená",J221,0)</f>
        <v>0</v>
      </c>
      <c r="BH221" s="332">
        <f>IF(N221="sníž. přenesená",J221,0)</f>
        <v>0</v>
      </c>
      <c r="BI221" s="332">
        <f>IF(N221="nulová",J221,0)</f>
        <v>0</v>
      </c>
      <c r="BJ221" s="270" t="s">
        <v>30</v>
      </c>
      <c r="BK221" s="332">
        <f>ROUND(I221*H221,2)</f>
        <v>0</v>
      </c>
      <c r="BL221" s="270" t="s">
        <v>1185</v>
      </c>
      <c r="BM221" s="331" t="s">
        <v>1808</v>
      </c>
    </row>
    <row r="222" spans="2:65" s="277" customFormat="1" ht="18" x14ac:dyDescent="0.35">
      <c r="B222" s="278"/>
      <c r="D222" s="424" t="s">
        <v>1217</v>
      </c>
      <c r="F222" s="425" t="s">
        <v>1809</v>
      </c>
      <c r="I222" s="415"/>
      <c r="L222" s="278"/>
      <c r="M222" s="333"/>
      <c r="U222" s="334"/>
      <c r="AT222" s="270" t="s">
        <v>1217</v>
      </c>
      <c r="AU222" s="270" t="s">
        <v>32</v>
      </c>
    </row>
    <row r="223" spans="2:65" s="277" customFormat="1" x14ac:dyDescent="0.35">
      <c r="B223" s="278"/>
      <c r="D223" s="426" t="s">
        <v>1454</v>
      </c>
      <c r="F223" s="497" t="s">
        <v>1810</v>
      </c>
      <c r="I223" s="415"/>
      <c r="L223" s="278"/>
      <c r="M223" s="333"/>
      <c r="U223" s="334"/>
      <c r="AT223" s="270" t="s">
        <v>1454</v>
      </c>
      <c r="AU223" s="270" t="s">
        <v>32</v>
      </c>
    </row>
    <row r="224" spans="2:65" s="277" customFormat="1" ht="16.5" customHeight="1" x14ac:dyDescent="0.35">
      <c r="B224" s="326"/>
      <c r="C224" s="428" t="s">
        <v>1578</v>
      </c>
      <c r="D224" s="428" t="s">
        <v>310</v>
      </c>
      <c r="E224" s="429" t="s">
        <v>1811</v>
      </c>
      <c r="F224" s="430" t="s">
        <v>1812</v>
      </c>
      <c r="G224" s="431" t="s">
        <v>80</v>
      </c>
      <c r="H224" s="432">
        <v>2</v>
      </c>
      <c r="I224" s="335"/>
      <c r="J224" s="445">
        <f>ROUND(I224*H224,2)</f>
        <v>0</v>
      </c>
      <c r="K224" s="352"/>
      <c r="L224" s="336"/>
      <c r="M224" s="337" t="s">
        <v>414</v>
      </c>
      <c r="N224" s="338" t="s">
        <v>1213</v>
      </c>
      <c r="O224" s="330">
        <v>0</v>
      </c>
      <c r="P224" s="330">
        <f>O224*H224</f>
        <v>0</v>
      </c>
      <c r="Q224" s="330">
        <v>2.5000000000000001E-3</v>
      </c>
      <c r="R224" s="330">
        <f>Q224*H224</f>
        <v>5.0000000000000001E-3</v>
      </c>
      <c r="S224" s="330">
        <v>0</v>
      </c>
      <c r="T224" s="330">
        <f>S224*H224</f>
        <v>0</v>
      </c>
      <c r="U224" s="351" t="s">
        <v>414</v>
      </c>
      <c r="AR224" s="331" t="s">
        <v>1215</v>
      </c>
      <c r="AT224" s="331" t="s">
        <v>310</v>
      </c>
      <c r="AU224" s="331" t="s">
        <v>32</v>
      </c>
      <c r="AY224" s="270" t="s">
        <v>1212</v>
      </c>
      <c r="BE224" s="332">
        <f>IF(N224="základní",J224,0)</f>
        <v>0</v>
      </c>
      <c r="BF224" s="332">
        <f>IF(N224="snížená",J224,0)</f>
        <v>0</v>
      </c>
      <c r="BG224" s="332">
        <f>IF(N224="zákl. přenesená",J224,0)</f>
        <v>0</v>
      </c>
      <c r="BH224" s="332">
        <f>IF(N224="sníž. přenesená",J224,0)</f>
        <v>0</v>
      </c>
      <c r="BI224" s="332">
        <f>IF(N224="nulová",J224,0)</f>
        <v>0</v>
      </c>
      <c r="BJ224" s="270" t="s">
        <v>30</v>
      </c>
      <c r="BK224" s="332">
        <f>ROUND(I224*H224,2)</f>
        <v>0</v>
      </c>
      <c r="BL224" s="270" t="s">
        <v>1185</v>
      </c>
      <c r="BM224" s="331" t="s">
        <v>1813</v>
      </c>
    </row>
    <row r="225" spans="2:65" s="277" customFormat="1" x14ac:dyDescent="0.35">
      <c r="B225" s="278"/>
      <c r="D225" s="424" t="s">
        <v>1217</v>
      </c>
      <c r="F225" s="425" t="s">
        <v>1812</v>
      </c>
      <c r="I225" s="415"/>
      <c r="L225" s="278"/>
      <c r="M225" s="333"/>
      <c r="U225" s="334"/>
      <c r="AT225" s="270" t="s">
        <v>1217</v>
      </c>
      <c r="AU225" s="270" t="s">
        <v>32</v>
      </c>
    </row>
    <row r="226" spans="2:65" s="277" customFormat="1" ht="33" customHeight="1" x14ac:dyDescent="0.35">
      <c r="B226" s="326"/>
      <c r="C226" s="419" t="s">
        <v>1525</v>
      </c>
      <c r="D226" s="419" t="s">
        <v>270</v>
      </c>
      <c r="E226" s="420" t="s">
        <v>1814</v>
      </c>
      <c r="F226" s="421" t="s">
        <v>1815</v>
      </c>
      <c r="G226" s="422" t="s">
        <v>80</v>
      </c>
      <c r="H226" s="423">
        <v>1</v>
      </c>
      <c r="I226" s="327"/>
      <c r="J226" s="444">
        <f>ROUND(I226*H226,2)</f>
        <v>0</v>
      </c>
      <c r="K226" s="350"/>
      <c r="L226" s="278"/>
      <c r="M226" s="328" t="s">
        <v>414</v>
      </c>
      <c r="N226" s="329" t="s">
        <v>1213</v>
      </c>
      <c r="O226" s="330">
        <v>0.48199999999999998</v>
      </c>
      <c r="P226" s="330">
        <f>O226*H226</f>
        <v>0.48199999999999998</v>
      </c>
      <c r="Q226" s="330">
        <v>0</v>
      </c>
      <c r="R226" s="330">
        <f>Q226*H226</f>
        <v>0</v>
      </c>
      <c r="S226" s="330">
        <v>0</v>
      </c>
      <c r="T226" s="330">
        <f>S226*H226</f>
        <v>0</v>
      </c>
      <c r="U226" s="351" t="s">
        <v>414</v>
      </c>
      <c r="AR226" s="331" t="s">
        <v>1185</v>
      </c>
      <c r="AT226" s="331" t="s">
        <v>270</v>
      </c>
      <c r="AU226" s="331" t="s">
        <v>32</v>
      </c>
      <c r="AY226" s="270" t="s">
        <v>1212</v>
      </c>
      <c r="BE226" s="332">
        <f>IF(N226="základní",J226,0)</f>
        <v>0</v>
      </c>
      <c r="BF226" s="332">
        <f>IF(N226="snížená",J226,0)</f>
        <v>0</v>
      </c>
      <c r="BG226" s="332">
        <f>IF(N226="zákl. přenesená",J226,0)</f>
        <v>0</v>
      </c>
      <c r="BH226" s="332">
        <f>IF(N226="sníž. přenesená",J226,0)</f>
        <v>0</v>
      </c>
      <c r="BI226" s="332">
        <f>IF(N226="nulová",J226,0)</f>
        <v>0</v>
      </c>
      <c r="BJ226" s="270" t="s">
        <v>30</v>
      </c>
      <c r="BK226" s="332">
        <f>ROUND(I226*H226,2)</f>
        <v>0</v>
      </c>
      <c r="BL226" s="270" t="s">
        <v>1185</v>
      </c>
      <c r="BM226" s="331" t="s">
        <v>1816</v>
      </c>
    </row>
    <row r="227" spans="2:65" s="277" customFormat="1" ht="18" x14ac:dyDescent="0.35">
      <c r="B227" s="278"/>
      <c r="D227" s="424" t="s">
        <v>1217</v>
      </c>
      <c r="F227" s="425" t="s">
        <v>1817</v>
      </c>
      <c r="I227" s="415"/>
      <c r="L227" s="278"/>
      <c r="M227" s="333"/>
      <c r="U227" s="334"/>
      <c r="AT227" s="270" t="s">
        <v>1217</v>
      </c>
      <c r="AU227" s="270" t="s">
        <v>32</v>
      </c>
    </row>
    <row r="228" spans="2:65" s="277" customFormat="1" x14ac:dyDescent="0.35">
      <c r="B228" s="278"/>
      <c r="D228" s="426" t="s">
        <v>1454</v>
      </c>
      <c r="F228" s="497" t="s">
        <v>1818</v>
      </c>
      <c r="I228" s="415"/>
      <c r="L228" s="278"/>
      <c r="M228" s="333"/>
      <c r="U228" s="334"/>
      <c r="AT228" s="270" t="s">
        <v>1454</v>
      </c>
      <c r="AU228" s="270" t="s">
        <v>32</v>
      </c>
    </row>
    <row r="229" spans="2:65" s="277" customFormat="1" ht="16.5" customHeight="1" x14ac:dyDescent="0.35">
      <c r="B229" s="326"/>
      <c r="C229" s="428" t="s">
        <v>1527</v>
      </c>
      <c r="D229" s="428" t="s">
        <v>310</v>
      </c>
      <c r="E229" s="429" t="s">
        <v>1819</v>
      </c>
      <c r="F229" s="430" t="s">
        <v>1820</v>
      </c>
      <c r="G229" s="431" t="s">
        <v>80</v>
      </c>
      <c r="H229" s="432">
        <v>1</v>
      </c>
      <c r="I229" s="335"/>
      <c r="J229" s="445">
        <f>ROUND(I229*H229,2)</f>
        <v>0</v>
      </c>
      <c r="K229" s="352"/>
      <c r="L229" s="336"/>
      <c r="M229" s="337" t="s">
        <v>414</v>
      </c>
      <c r="N229" s="338" t="s">
        <v>1213</v>
      </c>
      <c r="O229" s="330">
        <v>0</v>
      </c>
      <c r="P229" s="330">
        <f>O229*H229</f>
        <v>0</v>
      </c>
      <c r="Q229" s="330">
        <v>4.0000000000000002E-4</v>
      </c>
      <c r="R229" s="330">
        <f>Q229*H229</f>
        <v>4.0000000000000002E-4</v>
      </c>
      <c r="S229" s="330">
        <v>0</v>
      </c>
      <c r="T229" s="330">
        <f>S229*H229</f>
        <v>0</v>
      </c>
      <c r="U229" s="351" t="s">
        <v>414</v>
      </c>
      <c r="AR229" s="331" t="s">
        <v>1215</v>
      </c>
      <c r="AT229" s="331" t="s">
        <v>310</v>
      </c>
      <c r="AU229" s="331" t="s">
        <v>32</v>
      </c>
      <c r="AY229" s="270" t="s">
        <v>1212</v>
      </c>
      <c r="BE229" s="332">
        <f>IF(N229="základní",J229,0)</f>
        <v>0</v>
      </c>
      <c r="BF229" s="332">
        <f>IF(N229="snížená",J229,0)</f>
        <v>0</v>
      </c>
      <c r="BG229" s="332">
        <f>IF(N229="zákl. přenesená",J229,0)</f>
        <v>0</v>
      </c>
      <c r="BH229" s="332">
        <f>IF(N229="sníž. přenesená",J229,0)</f>
        <v>0</v>
      </c>
      <c r="BI229" s="332">
        <f>IF(N229="nulová",J229,0)</f>
        <v>0</v>
      </c>
      <c r="BJ229" s="270" t="s">
        <v>30</v>
      </c>
      <c r="BK229" s="332">
        <f>ROUND(I229*H229,2)</f>
        <v>0</v>
      </c>
      <c r="BL229" s="270" t="s">
        <v>1185</v>
      </c>
      <c r="BM229" s="331" t="s">
        <v>1821</v>
      </c>
    </row>
    <row r="230" spans="2:65" s="277" customFormat="1" x14ac:dyDescent="0.35">
      <c r="B230" s="278"/>
      <c r="D230" s="424" t="s">
        <v>1217</v>
      </c>
      <c r="F230" s="425" t="s">
        <v>1820</v>
      </c>
      <c r="I230" s="415"/>
      <c r="L230" s="278"/>
      <c r="M230" s="333"/>
      <c r="U230" s="334"/>
      <c r="AT230" s="270" t="s">
        <v>1217</v>
      </c>
      <c r="AU230" s="270" t="s">
        <v>32</v>
      </c>
    </row>
    <row r="231" spans="2:65" s="277" customFormat="1" ht="33" customHeight="1" x14ac:dyDescent="0.35">
      <c r="B231" s="326"/>
      <c r="C231" s="428" t="s">
        <v>1479</v>
      </c>
      <c r="D231" s="428" t="s">
        <v>310</v>
      </c>
      <c r="E231" s="429" t="s">
        <v>32</v>
      </c>
      <c r="F231" s="430" t="s">
        <v>1195</v>
      </c>
      <c r="G231" s="431" t="s">
        <v>414</v>
      </c>
      <c r="H231" s="432">
        <v>1</v>
      </c>
      <c r="I231" s="335"/>
      <c r="J231" s="445">
        <f>ROUND(I231*H231,2)</f>
        <v>0</v>
      </c>
      <c r="K231" s="352"/>
      <c r="L231" s="336"/>
      <c r="M231" s="337" t="s">
        <v>414</v>
      </c>
      <c r="N231" s="338" t="s">
        <v>1213</v>
      </c>
      <c r="O231" s="330">
        <v>0</v>
      </c>
      <c r="P231" s="330">
        <f>O231*H231</f>
        <v>0</v>
      </c>
      <c r="Q231" s="330">
        <v>0</v>
      </c>
      <c r="R231" s="330">
        <f>Q231*H231</f>
        <v>0</v>
      </c>
      <c r="S231" s="330">
        <v>0</v>
      </c>
      <c r="T231" s="330">
        <f>S231*H231</f>
        <v>0</v>
      </c>
      <c r="U231" s="351" t="s">
        <v>414</v>
      </c>
      <c r="AR231" s="331" t="s">
        <v>1215</v>
      </c>
      <c r="AT231" s="331" t="s">
        <v>310</v>
      </c>
      <c r="AU231" s="331" t="s">
        <v>32</v>
      </c>
      <c r="AY231" s="270" t="s">
        <v>1212</v>
      </c>
      <c r="BE231" s="332">
        <f>IF(N231="základní",J231,0)</f>
        <v>0</v>
      </c>
      <c r="BF231" s="332">
        <f>IF(N231="snížená",J231,0)</f>
        <v>0</v>
      </c>
      <c r="BG231" s="332">
        <f>IF(N231="zákl. přenesená",J231,0)</f>
        <v>0</v>
      </c>
      <c r="BH231" s="332">
        <f>IF(N231="sníž. přenesená",J231,0)</f>
        <v>0</v>
      </c>
      <c r="BI231" s="332">
        <f>IF(N231="nulová",J231,0)</f>
        <v>0</v>
      </c>
      <c r="BJ231" s="270" t="s">
        <v>30</v>
      </c>
      <c r="BK231" s="332">
        <f>ROUND(I231*H231,2)</f>
        <v>0</v>
      </c>
      <c r="BL231" s="270" t="s">
        <v>1185</v>
      </c>
      <c r="BM231" s="331" t="s">
        <v>1822</v>
      </c>
    </row>
    <row r="232" spans="2:65" s="277" customFormat="1" x14ac:dyDescent="0.35">
      <c r="B232" s="278"/>
      <c r="D232" s="424" t="s">
        <v>1217</v>
      </c>
      <c r="F232" s="425" t="s">
        <v>1823</v>
      </c>
      <c r="I232" s="415"/>
      <c r="L232" s="278"/>
      <c r="M232" s="333"/>
      <c r="U232" s="334"/>
      <c r="AT232" s="270" t="s">
        <v>1217</v>
      </c>
      <c r="AU232" s="270" t="s">
        <v>32</v>
      </c>
    </row>
    <row r="233" spans="2:65" s="277" customFormat="1" ht="24.2" customHeight="1" x14ac:dyDescent="0.35">
      <c r="B233" s="326"/>
      <c r="C233" s="419" t="s">
        <v>1543</v>
      </c>
      <c r="D233" s="419" t="s">
        <v>270</v>
      </c>
      <c r="E233" s="420" t="s">
        <v>1824</v>
      </c>
      <c r="F233" s="421" t="s">
        <v>1825</v>
      </c>
      <c r="G233" s="422" t="s">
        <v>144</v>
      </c>
      <c r="H233" s="423">
        <v>15</v>
      </c>
      <c r="I233" s="327"/>
      <c r="J233" s="444">
        <f>ROUND(I233*H233,2)</f>
        <v>0</v>
      </c>
      <c r="K233" s="350"/>
      <c r="L233" s="278"/>
      <c r="M233" s="328" t="s">
        <v>414</v>
      </c>
      <c r="N233" s="329" t="s">
        <v>1213</v>
      </c>
      <c r="O233" s="330">
        <v>0.26300000000000001</v>
      </c>
      <c r="P233" s="330">
        <f>O233*H233</f>
        <v>3.9450000000000003</v>
      </c>
      <c r="Q233" s="330">
        <v>0</v>
      </c>
      <c r="R233" s="330">
        <f>Q233*H233</f>
        <v>0</v>
      </c>
      <c r="S233" s="330">
        <v>0</v>
      </c>
      <c r="T233" s="330">
        <f>S233*H233</f>
        <v>0</v>
      </c>
      <c r="U233" s="351" t="s">
        <v>414</v>
      </c>
      <c r="AR233" s="331" t="s">
        <v>36</v>
      </c>
      <c r="AT233" s="331" t="s">
        <v>270</v>
      </c>
      <c r="AU233" s="331" t="s">
        <v>32</v>
      </c>
      <c r="AY233" s="270" t="s">
        <v>1212</v>
      </c>
      <c r="BE233" s="332">
        <f>IF(N233="základní",J233,0)</f>
        <v>0</v>
      </c>
      <c r="BF233" s="332">
        <f>IF(N233="snížená",J233,0)</f>
        <v>0</v>
      </c>
      <c r="BG233" s="332">
        <f>IF(N233="zákl. přenesená",J233,0)</f>
        <v>0</v>
      </c>
      <c r="BH233" s="332">
        <f>IF(N233="sníž. přenesená",J233,0)</f>
        <v>0</v>
      </c>
      <c r="BI233" s="332">
        <f>IF(N233="nulová",J233,0)</f>
        <v>0</v>
      </c>
      <c r="BJ233" s="270" t="s">
        <v>30</v>
      </c>
      <c r="BK233" s="332">
        <f>ROUND(I233*H233,2)</f>
        <v>0</v>
      </c>
      <c r="BL233" s="270" t="s">
        <v>36</v>
      </c>
      <c r="BM233" s="331" t="s">
        <v>1826</v>
      </c>
    </row>
    <row r="234" spans="2:65" s="277" customFormat="1" ht="18" x14ac:dyDescent="0.35">
      <c r="B234" s="278"/>
      <c r="D234" s="424" t="s">
        <v>1217</v>
      </c>
      <c r="F234" s="425" t="s">
        <v>1827</v>
      </c>
      <c r="I234" s="415"/>
      <c r="L234" s="278"/>
      <c r="M234" s="333"/>
      <c r="U234" s="334"/>
      <c r="AT234" s="270" t="s">
        <v>1217</v>
      </c>
      <c r="AU234" s="270" t="s">
        <v>32</v>
      </c>
    </row>
    <row r="235" spans="2:65" s="277" customFormat="1" x14ac:dyDescent="0.35">
      <c r="B235" s="278"/>
      <c r="D235" s="426" t="s">
        <v>1454</v>
      </c>
      <c r="F235" s="497" t="s">
        <v>1828</v>
      </c>
      <c r="I235" s="415"/>
      <c r="L235" s="278"/>
      <c r="M235" s="333"/>
      <c r="U235" s="334"/>
      <c r="AT235" s="270" t="s">
        <v>1454</v>
      </c>
      <c r="AU235" s="270" t="s">
        <v>32</v>
      </c>
    </row>
    <row r="236" spans="2:65" s="277" customFormat="1" ht="24.2" customHeight="1" x14ac:dyDescent="0.35">
      <c r="B236" s="326"/>
      <c r="C236" s="428" t="s">
        <v>1483</v>
      </c>
      <c r="D236" s="428" t="s">
        <v>310</v>
      </c>
      <c r="E236" s="429" t="s">
        <v>1829</v>
      </c>
      <c r="F236" s="430" t="s">
        <v>1830</v>
      </c>
      <c r="G236" s="431" t="s">
        <v>144</v>
      </c>
      <c r="H236" s="432">
        <v>15</v>
      </c>
      <c r="I236" s="335"/>
      <c r="J236" s="445">
        <f>ROUND(I236*H236,2)</f>
        <v>0</v>
      </c>
      <c r="K236" s="352"/>
      <c r="L236" s="336"/>
      <c r="M236" s="337" t="s">
        <v>414</v>
      </c>
      <c r="N236" s="338" t="s">
        <v>1213</v>
      </c>
      <c r="O236" s="330">
        <v>0</v>
      </c>
      <c r="P236" s="330">
        <f>O236*H236</f>
        <v>0</v>
      </c>
      <c r="Q236" s="330">
        <v>1E-4</v>
      </c>
      <c r="R236" s="330">
        <f>Q236*H236</f>
        <v>1.5E-3</v>
      </c>
      <c r="S236" s="330">
        <v>0</v>
      </c>
      <c r="T236" s="330">
        <f>S236*H236</f>
        <v>0</v>
      </c>
      <c r="U236" s="351" t="s">
        <v>414</v>
      </c>
      <c r="AR236" s="331" t="s">
        <v>1215</v>
      </c>
      <c r="AT236" s="331" t="s">
        <v>310</v>
      </c>
      <c r="AU236" s="331" t="s">
        <v>32</v>
      </c>
      <c r="AY236" s="270" t="s">
        <v>1212</v>
      </c>
      <c r="BE236" s="332">
        <f>IF(N236="základní",J236,0)</f>
        <v>0</v>
      </c>
      <c r="BF236" s="332">
        <f>IF(N236="snížená",J236,0)</f>
        <v>0</v>
      </c>
      <c r="BG236" s="332">
        <f>IF(N236="zákl. přenesená",J236,0)</f>
        <v>0</v>
      </c>
      <c r="BH236" s="332">
        <f>IF(N236="sníž. přenesená",J236,0)</f>
        <v>0</v>
      </c>
      <c r="BI236" s="332">
        <f>IF(N236="nulová",J236,0)</f>
        <v>0</v>
      </c>
      <c r="BJ236" s="270" t="s">
        <v>30</v>
      </c>
      <c r="BK236" s="332">
        <f>ROUND(I236*H236,2)</f>
        <v>0</v>
      </c>
      <c r="BL236" s="270" t="s">
        <v>1185</v>
      </c>
      <c r="BM236" s="331" t="s">
        <v>1831</v>
      </c>
    </row>
    <row r="237" spans="2:65" s="277" customFormat="1" x14ac:dyDescent="0.35">
      <c r="B237" s="278"/>
      <c r="D237" s="424" t="s">
        <v>1217</v>
      </c>
      <c r="F237" s="425" t="s">
        <v>1830</v>
      </c>
      <c r="I237" s="415"/>
      <c r="L237" s="278"/>
      <c r="M237" s="333"/>
      <c r="U237" s="334"/>
      <c r="AT237" s="270" t="s">
        <v>1217</v>
      </c>
      <c r="AU237" s="270" t="s">
        <v>32</v>
      </c>
    </row>
    <row r="238" spans="2:65" s="277" customFormat="1" ht="33" customHeight="1" x14ac:dyDescent="0.35">
      <c r="B238" s="326"/>
      <c r="C238" s="419" t="s">
        <v>1544</v>
      </c>
      <c r="D238" s="419" t="s">
        <v>270</v>
      </c>
      <c r="E238" s="420" t="s">
        <v>1196</v>
      </c>
      <c r="F238" s="421" t="s">
        <v>1197</v>
      </c>
      <c r="G238" s="422" t="s">
        <v>144</v>
      </c>
      <c r="H238" s="423">
        <v>4</v>
      </c>
      <c r="I238" s="327"/>
      <c r="J238" s="444">
        <f>ROUND(I238*H238,2)</f>
        <v>0</v>
      </c>
      <c r="K238" s="350"/>
      <c r="L238" s="278"/>
      <c r="M238" s="328" t="s">
        <v>414</v>
      </c>
      <c r="N238" s="329" t="s">
        <v>1213</v>
      </c>
      <c r="O238" s="330">
        <v>2.3039999999999998</v>
      </c>
      <c r="P238" s="330">
        <f>O238*H238</f>
        <v>9.2159999999999993</v>
      </c>
      <c r="Q238" s="330">
        <v>2.6689999999999998E-2</v>
      </c>
      <c r="R238" s="330">
        <f>Q238*H238</f>
        <v>0.10675999999999999</v>
      </c>
      <c r="S238" s="330">
        <v>0</v>
      </c>
      <c r="T238" s="330">
        <f>S238*H238</f>
        <v>0</v>
      </c>
      <c r="U238" s="351" t="s">
        <v>414</v>
      </c>
      <c r="AR238" s="331" t="s">
        <v>1185</v>
      </c>
      <c r="AT238" s="331" t="s">
        <v>270</v>
      </c>
      <c r="AU238" s="331" t="s">
        <v>32</v>
      </c>
      <c r="AY238" s="270" t="s">
        <v>1212</v>
      </c>
      <c r="BE238" s="332">
        <f>IF(N238="základní",J238,0)</f>
        <v>0</v>
      </c>
      <c r="BF238" s="332">
        <f>IF(N238="snížená",J238,0)</f>
        <v>0</v>
      </c>
      <c r="BG238" s="332">
        <f>IF(N238="zákl. přenesená",J238,0)</f>
        <v>0</v>
      </c>
      <c r="BH238" s="332">
        <f>IF(N238="sníž. přenesená",J238,0)</f>
        <v>0</v>
      </c>
      <c r="BI238" s="332">
        <f>IF(N238="nulová",J238,0)</f>
        <v>0</v>
      </c>
      <c r="BJ238" s="270" t="s">
        <v>30</v>
      </c>
      <c r="BK238" s="332">
        <f>ROUND(I238*H238,2)</f>
        <v>0</v>
      </c>
      <c r="BL238" s="270" t="s">
        <v>1185</v>
      </c>
      <c r="BM238" s="331" t="s">
        <v>1832</v>
      </c>
    </row>
    <row r="239" spans="2:65" s="277" customFormat="1" ht="18" x14ac:dyDescent="0.35">
      <c r="B239" s="278"/>
      <c r="D239" s="424" t="s">
        <v>1217</v>
      </c>
      <c r="F239" s="425" t="s">
        <v>1700</v>
      </c>
      <c r="I239" s="415"/>
      <c r="L239" s="278"/>
      <c r="M239" s="333"/>
      <c r="U239" s="334"/>
      <c r="AT239" s="270" t="s">
        <v>1217</v>
      </c>
      <c r="AU239" s="270" t="s">
        <v>32</v>
      </c>
    </row>
    <row r="240" spans="2:65" s="277" customFormat="1" x14ac:dyDescent="0.35">
      <c r="B240" s="278"/>
      <c r="D240" s="426" t="s">
        <v>1454</v>
      </c>
      <c r="F240" s="497" t="s">
        <v>1701</v>
      </c>
      <c r="I240" s="415"/>
      <c r="L240" s="278"/>
      <c r="M240" s="333"/>
      <c r="U240" s="334"/>
      <c r="AT240" s="270" t="s">
        <v>1454</v>
      </c>
      <c r="AU240" s="270" t="s">
        <v>32</v>
      </c>
    </row>
    <row r="241" spans="2:65" s="277" customFormat="1" ht="16.5" customHeight="1" x14ac:dyDescent="0.35">
      <c r="B241" s="326"/>
      <c r="C241" s="428" t="s">
        <v>1480</v>
      </c>
      <c r="D241" s="428" t="s">
        <v>310</v>
      </c>
      <c r="E241" s="429" t="s">
        <v>1833</v>
      </c>
      <c r="F241" s="430" t="s">
        <v>1834</v>
      </c>
      <c r="G241" s="431" t="s">
        <v>144</v>
      </c>
      <c r="H241" s="432">
        <v>4</v>
      </c>
      <c r="I241" s="335"/>
      <c r="J241" s="445">
        <f>ROUND(I241*H241,2)</f>
        <v>0</v>
      </c>
      <c r="K241" s="352"/>
      <c r="L241" s="336"/>
      <c r="M241" s="337" t="s">
        <v>414</v>
      </c>
      <c r="N241" s="338" t="s">
        <v>1213</v>
      </c>
      <c r="O241" s="330">
        <v>0</v>
      </c>
      <c r="P241" s="330">
        <f>O241*H241</f>
        <v>0</v>
      </c>
      <c r="Q241" s="330">
        <v>1.848E-2</v>
      </c>
      <c r="R241" s="330">
        <f>Q241*H241</f>
        <v>7.392E-2</v>
      </c>
      <c r="S241" s="330">
        <v>0</v>
      </c>
      <c r="T241" s="330">
        <f>S241*H241</f>
        <v>0</v>
      </c>
      <c r="U241" s="351" t="s">
        <v>414</v>
      </c>
      <c r="AR241" s="331" t="s">
        <v>1215</v>
      </c>
      <c r="AT241" s="331" t="s">
        <v>310</v>
      </c>
      <c r="AU241" s="331" t="s">
        <v>32</v>
      </c>
      <c r="AY241" s="270" t="s">
        <v>1212</v>
      </c>
      <c r="BE241" s="332">
        <f>IF(N241="základní",J241,0)</f>
        <v>0</v>
      </c>
      <c r="BF241" s="332">
        <f>IF(N241="snížená",J241,0)</f>
        <v>0</v>
      </c>
      <c r="BG241" s="332">
        <f>IF(N241="zákl. přenesená",J241,0)</f>
        <v>0</v>
      </c>
      <c r="BH241" s="332">
        <f>IF(N241="sníž. přenesená",J241,0)</f>
        <v>0</v>
      </c>
      <c r="BI241" s="332">
        <f>IF(N241="nulová",J241,0)</f>
        <v>0</v>
      </c>
      <c r="BJ241" s="270" t="s">
        <v>30</v>
      </c>
      <c r="BK241" s="332">
        <f>ROUND(I241*H241,2)</f>
        <v>0</v>
      </c>
      <c r="BL241" s="270" t="s">
        <v>1185</v>
      </c>
      <c r="BM241" s="331" t="s">
        <v>1835</v>
      </c>
    </row>
    <row r="242" spans="2:65" s="277" customFormat="1" x14ac:dyDescent="0.35">
      <c r="B242" s="278"/>
      <c r="D242" s="424" t="s">
        <v>1217</v>
      </c>
      <c r="F242" s="425" t="s">
        <v>1834</v>
      </c>
      <c r="I242" s="415"/>
      <c r="L242" s="278"/>
      <c r="M242" s="333"/>
      <c r="U242" s="334"/>
      <c r="AT242" s="270" t="s">
        <v>1217</v>
      </c>
      <c r="AU242" s="270" t="s">
        <v>32</v>
      </c>
    </row>
    <row r="243" spans="2:65" s="277" customFormat="1" ht="24.2" customHeight="1" x14ac:dyDescent="0.35">
      <c r="B243" s="326"/>
      <c r="C243" s="419" t="s">
        <v>1542</v>
      </c>
      <c r="D243" s="419" t="s">
        <v>270</v>
      </c>
      <c r="E243" s="420" t="s">
        <v>1836</v>
      </c>
      <c r="F243" s="421" t="s">
        <v>1837</v>
      </c>
      <c r="G243" s="422" t="s">
        <v>80</v>
      </c>
      <c r="H243" s="423">
        <v>2</v>
      </c>
      <c r="I243" s="327"/>
      <c r="J243" s="444">
        <f>ROUND(I243*H243,2)</f>
        <v>0</v>
      </c>
      <c r="K243" s="350"/>
      <c r="L243" s="278"/>
      <c r="M243" s="328" t="s">
        <v>414</v>
      </c>
      <c r="N243" s="329" t="s">
        <v>1213</v>
      </c>
      <c r="O243" s="330">
        <v>1.5229999999999999</v>
      </c>
      <c r="P243" s="330">
        <f>O243*H243</f>
        <v>3.0459999999999998</v>
      </c>
      <c r="Q243" s="330">
        <v>0</v>
      </c>
      <c r="R243" s="330">
        <f>Q243*H243</f>
        <v>0</v>
      </c>
      <c r="S243" s="330">
        <v>0</v>
      </c>
      <c r="T243" s="330">
        <f>S243*H243</f>
        <v>0</v>
      </c>
      <c r="U243" s="351" t="s">
        <v>414</v>
      </c>
      <c r="AR243" s="331" t="s">
        <v>1185</v>
      </c>
      <c r="AT243" s="331" t="s">
        <v>270</v>
      </c>
      <c r="AU243" s="331" t="s">
        <v>32</v>
      </c>
      <c r="AY243" s="270" t="s">
        <v>1212</v>
      </c>
      <c r="BE243" s="332">
        <f>IF(N243="základní",J243,0)</f>
        <v>0</v>
      </c>
      <c r="BF243" s="332">
        <f>IF(N243="snížená",J243,0)</f>
        <v>0</v>
      </c>
      <c r="BG243" s="332">
        <f>IF(N243="zákl. přenesená",J243,0)</f>
        <v>0</v>
      </c>
      <c r="BH243" s="332">
        <f>IF(N243="sníž. přenesená",J243,0)</f>
        <v>0</v>
      </c>
      <c r="BI243" s="332">
        <f>IF(N243="nulová",J243,0)</f>
        <v>0</v>
      </c>
      <c r="BJ243" s="270" t="s">
        <v>30</v>
      </c>
      <c r="BK243" s="332">
        <f>ROUND(I243*H243,2)</f>
        <v>0</v>
      </c>
      <c r="BL243" s="270" t="s">
        <v>1185</v>
      </c>
      <c r="BM243" s="331" t="s">
        <v>1838</v>
      </c>
    </row>
    <row r="244" spans="2:65" s="277" customFormat="1" ht="18" x14ac:dyDescent="0.35">
      <c r="B244" s="278"/>
      <c r="D244" s="424" t="s">
        <v>1217</v>
      </c>
      <c r="F244" s="425" t="s">
        <v>1839</v>
      </c>
      <c r="I244" s="415"/>
      <c r="L244" s="278"/>
      <c r="M244" s="333"/>
      <c r="U244" s="334"/>
      <c r="AT244" s="270" t="s">
        <v>1217</v>
      </c>
      <c r="AU244" s="270" t="s">
        <v>32</v>
      </c>
    </row>
    <row r="245" spans="2:65" s="277" customFormat="1" x14ac:dyDescent="0.35">
      <c r="B245" s="278"/>
      <c r="D245" s="426" t="s">
        <v>1454</v>
      </c>
      <c r="F245" s="497" t="s">
        <v>1840</v>
      </c>
      <c r="I245" s="415"/>
      <c r="L245" s="278"/>
      <c r="M245" s="333"/>
      <c r="U245" s="334"/>
      <c r="AT245" s="270" t="s">
        <v>1454</v>
      </c>
      <c r="AU245" s="270" t="s">
        <v>32</v>
      </c>
    </row>
    <row r="246" spans="2:65" s="277" customFormat="1" ht="24.2" customHeight="1" x14ac:dyDescent="0.35">
      <c r="B246" s="326"/>
      <c r="C246" s="428" t="s">
        <v>1482</v>
      </c>
      <c r="D246" s="428" t="s">
        <v>310</v>
      </c>
      <c r="E246" s="429" t="s">
        <v>34</v>
      </c>
      <c r="F246" s="430" t="s">
        <v>1841</v>
      </c>
      <c r="G246" s="431" t="s">
        <v>80</v>
      </c>
      <c r="H246" s="432">
        <v>2</v>
      </c>
      <c r="I246" s="335"/>
      <c r="J246" s="445">
        <f>ROUND(I246*H246,2)</f>
        <v>0</v>
      </c>
      <c r="K246" s="352"/>
      <c r="L246" s="336"/>
      <c r="M246" s="337" t="s">
        <v>414</v>
      </c>
      <c r="N246" s="338" t="s">
        <v>1213</v>
      </c>
      <c r="O246" s="330">
        <v>0</v>
      </c>
      <c r="P246" s="330">
        <f>O246*H246</f>
        <v>0</v>
      </c>
      <c r="Q246" s="330">
        <v>1.09E-2</v>
      </c>
      <c r="R246" s="330">
        <f>Q246*H246</f>
        <v>2.18E-2</v>
      </c>
      <c r="S246" s="330">
        <v>0</v>
      </c>
      <c r="T246" s="330">
        <f>S246*H246</f>
        <v>0</v>
      </c>
      <c r="U246" s="351" t="s">
        <v>414</v>
      </c>
      <c r="AR246" s="331" t="s">
        <v>1215</v>
      </c>
      <c r="AT246" s="331" t="s">
        <v>310</v>
      </c>
      <c r="AU246" s="331" t="s">
        <v>32</v>
      </c>
      <c r="AY246" s="270" t="s">
        <v>1212</v>
      </c>
      <c r="BE246" s="332">
        <f>IF(N246="základní",J246,0)</f>
        <v>0</v>
      </c>
      <c r="BF246" s="332">
        <f>IF(N246="snížená",J246,0)</f>
        <v>0</v>
      </c>
      <c r="BG246" s="332">
        <f>IF(N246="zákl. přenesená",J246,0)</f>
        <v>0</v>
      </c>
      <c r="BH246" s="332">
        <f>IF(N246="sníž. přenesená",J246,0)</f>
        <v>0</v>
      </c>
      <c r="BI246" s="332">
        <f>IF(N246="nulová",J246,0)</f>
        <v>0</v>
      </c>
      <c r="BJ246" s="270" t="s">
        <v>30</v>
      </c>
      <c r="BK246" s="332">
        <f>ROUND(I246*H246,2)</f>
        <v>0</v>
      </c>
      <c r="BL246" s="270" t="s">
        <v>1185</v>
      </c>
      <c r="BM246" s="331" t="s">
        <v>1842</v>
      </c>
    </row>
    <row r="247" spans="2:65" s="277" customFormat="1" x14ac:dyDescent="0.35">
      <c r="B247" s="278"/>
      <c r="D247" s="424" t="s">
        <v>1217</v>
      </c>
      <c r="F247" s="425" t="s">
        <v>1843</v>
      </c>
      <c r="L247" s="278"/>
      <c r="M247" s="339"/>
      <c r="N247" s="340"/>
      <c r="O247" s="340"/>
      <c r="P247" s="340"/>
      <c r="Q247" s="340"/>
      <c r="R247" s="340"/>
      <c r="S247" s="340"/>
      <c r="T247" s="340"/>
      <c r="U247" s="341"/>
      <c r="AT247" s="270" t="s">
        <v>1217</v>
      </c>
      <c r="AU247" s="270" t="s">
        <v>32</v>
      </c>
    </row>
    <row r="248" spans="2:65" s="277" customFormat="1" ht="6.95" customHeight="1" x14ac:dyDescent="0.35">
      <c r="B248" s="294"/>
      <c r="C248" s="295"/>
      <c r="D248" s="295"/>
      <c r="E248" s="295"/>
      <c r="F248" s="295"/>
      <c r="G248" s="295"/>
      <c r="H248" s="295"/>
      <c r="I248" s="295"/>
      <c r="J248" s="295"/>
      <c r="K248" s="295"/>
      <c r="L248" s="278"/>
    </row>
  </sheetData>
  <sheetProtection algorithmName="SHA-512" hashValue="9h80FmRdUGLyDS7j0pCFALrM0wZhSWJjZnVFWtUByhRKZmvsi1RL0FPc/9j/sre6kvipg+iURotoNrxYQzwpmg==" saltValue="lGVD3n4PqCsBzn8+y7Z6wA==" spinCount="100000" sheet="1" objects="1" scenarios="1"/>
  <mergeCells count="9">
    <mergeCell ref="L2:V2"/>
    <mergeCell ref="E7:H7"/>
    <mergeCell ref="E113:H113"/>
    <mergeCell ref="E9:H9"/>
    <mergeCell ref="E18:H18"/>
    <mergeCell ref="E27:H27"/>
    <mergeCell ref="E85:H85"/>
    <mergeCell ref="E87:H87"/>
    <mergeCell ref="E111:H111"/>
  </mergeCells>
  <hyperlinks>
    <hyperlink ref="F126" r:id="rId1" xr:uid="{AA8BF37E-1B5C-4D75-AEB7-C8733A2D8A47}"/>
    <hyperlink ref="F130" r:id="rId2" xr:uid="{092DC83A-D225-4443-90E3-71A89A47E59F}"/>
    <hyperlink ref="F133" r:id="rId3" xr:uid="{640C6C8A-7332-4472-B8A3-70A8F8077A99}"/>
    <hyperlink ref="F136" r:id="rId4" xr:uid="{7A5E6DC9-22F3-4BEC-96DC-D4072F01BAA1}"/>
    <hyperlink ref="F139" r:id="rId5" xr:uid="{46A1E061-DC3F-44EB-974F-283D7469D8F6}"/>
    <hyperlink ref="F142" r:id="rId6" xr:uid="{4BF1C4E6-E632-4502-A2F9-9E6F76E0AC77}"/>
    <hyperlink ref="F145" r:id="rId7" xr:uid="{EB1F6D31-4725-4394-A133-06A0A3A31752}"/>
    <hyperlink ref="F148" r:id="rId8" xr:uid="{60FA51B1-49F6-44A2-B946-A4B7780FA8E5}"/>
    <hyperlink ref="F151" r:id="rId9" xr:uid="{DC0C33AA-086B-4A76-A7AB-B1465E9418E2}"/>
    <hyperlink ref="F156" r:id="rId10" xr:uid="{0335E57D-2ABB-44E7-BD5C-B8B414196048}"/>
    <hyperlink ref="F161" r:id="rId11" xr:uid="{0EEAAEA7-E7BD-4912-9324-9E88DC9C7EB5}"/>
    <hyperlink ref="F168" r:id="rId12" xr:uid="{3571E132-9F9C-459B-AAE7-1D822735232D}"/>
    <hyperlink ref="F175" r:id="rId13" xr:uid="{6CF64FFD-2543-4C4C-B8B8-6D0CF25C97F5}"/>
    <hyperlink ref="F180" r:id="rId14" xr:uid="{A67642B5-0661-443A-8C8F-AC361B5D8C6E}"/>
    <hyperlink ref="F185" r:id="rId15" xr:uid="{03B1B921-BEEE-4A69-AE6D-C4BC084A3C73}"/>
    <hyperlink ref="F190" r:id="rId16" xr:uid="{B4C742B2-A8C8-429C-82DD-6BAD716F4B49}"/>
    <hyperlink ref="F199" r:id="rId17" xr:uid="{C7AD15CD-9256-4E80-A98A-EC39D94BF33D}"/>
    <hyperlink ref="F204" r:id="rId18" xr:uid="{D00657C5-10A4-4C73-A7EE-985E488A0259}"/>
    <hyperlink ref="F213" r:id="rId19" xr:uid="{04FE5BB1-E4DE-4DAB-B985-755CECF49EDE}"/>
    <hyperlink ref="F218" r:id="rId20" xr:uid="{F7FE262D-982E-477D-9EB6-95C910F0AD26}"/>
    <hyperlink ref="F223" r:id="rId21" xr:uid="{6D447CAC-9141-4ACC-B6D5-8F61E183A8CE}"/>
    <hyperlink ref="F228" r:id="rId22" xr:uid="{0D3B5EB8-9355-4A67-9333-1D881E8DF3F3}"/>
    <hyperlink ref="F235" r:id="rId23" xr:uid="{43264CD5-FEEA-4D30-913E-EDA019F81B76}"/>
    <hyperlink ref="F240" r:id="rId24" xr:uid="{33F272B6-F3AF-4346-AA4A-763B03663F68}"/>
    <hyperlink ref="F245" r:id="rId25" xr:uid="{A176A283-DC86-41D7-A690-39B97CFC937B}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A7A6-D53C-4696-8656-C4F1F91AA405}">
  <sheetPr codeName="Sheet3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35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35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35">
      <c r="A4" s="87" t="s">
        <v>72</v>
      </c>
      <c r="B4" s="88"/>
      <c r="C4" s="519"/>
      <c r="D4" s="519"/>
      <c r="E4" s="519"/>
      <c r="F4" s="519"/>
      <c r="G4" s="520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D4D0D-F57C-4DC3-9500-D9613576C40B}">
  <sheetPr codeName="Sheet34">
    <outlinePr summaryBelow="0"/>
  </sheetPr>
  <dimension ref="A1:BH4646"/>
  <sheetViews>
    <sheetView view="pageBreakPreview" zoomScaleNormal="100" zoomScaleSheetLayoutView="100" workbookViewId="0">
      <pane ySplit="7" topLeftCell="A8" activePane="bottomLeft" state="frozen"/>
      <selection activeCell="M17" sqref="M17"/>
      <selection pane="bottomLeft" activeCell="E26" sqref="E26"/>
    </sheetView>
  </sheetViews>
  <sheetFormatPr defaultColWidth="9.1328125" defaultRowHeight="12.75" customHeight="1" outlineLevelRow="1" x14ac:dyDescent="0.35"/>
  <cols>
    <col min="1" max="1" width="3.3984375" style="82" customWidth="1"/>
    <col min="2" max="2" width="12.59765625" style="104" customWidth="1"/>
    <col min="3" max="3" width="38.265625" style="104" customWidth="1"/>
    <col min="4" max="4" width="4.86328125" style="82" customWidth="1"/>
    <col min="5" max="5" width="10.59765625" style="82" customWidth="1"/>
    <col min="6" max="6" width="9.86328125" style="82" customWidth="1"/>
    <col min="7" max="7" width="12.73046875" style="82" customWidth="1"/>
    <col min="8" max="25" width="0" style="82" hidden="1" customWidth="1"/>
    <col min="26" max="28" width="9.1328125" style="82" customWidth="1"/>
    <col min="29" max="29" width="0" style="82" hidden="1" customWidth="1"/>
    <col min="30" max="30" width="9.1328125" style="82" customWidth="1"/>
    <col min="31" max="41" width="0" style="82" hidden="1" customWidth="1"/>
    <col min="42" max="42" width="9.1328125" style="82" customWidth="1"/>
    <col min="43" max="16384" width="9.1328125" style="82"/>
  </cols>
  <sheetData>
    <row r="1" spans="1:60" ht="15.75" customHeight="1" x14ac:dyDescent="0.4">
      <c r="A1" s="581" t="s">
        <v>69</v>
      </c>
      <c r="B1" s="581"/>
      <c r="C1" s="581"/>
      <c r="D1" s="581"/>
      <c r="E1" s="581"/>
      <c r="F1" s="581"/>
      <c r="G1" s="581"/>
      <c r="AG1" s="82" t="s">
        <v>82</v>
      </c>
    </row>
    <row r="2" spans="1:60" ht="24.95" customHeight="1" x14ac:dyDescent="0.35">
      <c r="A2" s="87" t="s">
        <v>70</v>
      </c>
      <c r="B2" s="88"/>
      <c r="C2" s="582" t="s">
        <v>1079</v>
      </c>
      <c r="D2" s="583"/>
      <c r="E2" s="583"/>
      <c r="F2" s="583"/>
      <c r="G2" s="584"/>
      <c r="AG2" s="82" t="s">
        <v>83</v>
      </c>
    </row>
    <row r="3" spans="1:60" ht="24.95" customHeight="1" x14ac:dyDescent="0.35">
      <c r="A3" s="87" t="s">
        <v>71</v>
      </c>
      <c r="B3" s="88"/>
      <c r="C3" s="585" t="s">
        <v>1164</v>
      </c>
      <c r="D3" s="583"/>
      <c r="E3" s="583"/>
      <c r="F3" s="583"/>
      <c r="G3" s="584"/>
      <c r="AC3" s="104" t="s">
        <v>83</v>
      </c>
      <c r="AG3" s="82" t="s">
        <v>84</v>
      </c>
    </row>
    <row r="4" spans="1:60" ht="24.95" customHeight="1" x14ac:dyDescent="0.35">
      <c r="A4" s="105" t="s">
        <v>72</v>
      </c>
      <c r="B4" s="106"/>
      <c r="C4" s="586"/>
      <c r="D4" s="587"/>
      <c r="E4" s="587"/>
      <c r="F4" s="587"/>
      <c r="G4" s="588"/>
      <c r="AG4" s="82" t="s">
        <v>85</v>
      </c>
    </row>
    <row r="5" spans="1:60" x14ac:dyDescent="0.35">
      <c r="D5" s="77"/>
    </row>
    <row r="6" spans="1:60" ht="38.25" x14ac:dyDescent="0.35">
      <c r="A6" s="107" t="s">
        <v>73</v>
      </c>
      <c r="B6" s="108" t="s">
        <v>74</v>
      </c>
      <c r="C6" s="108" t="s">
        <v>75</v>
      </c>
      <c r="D6" s="109" t="s">
        <v>76</v>
      </c>
      <c r="E6" s="107" t="s">
        <v>77</v>
      </c>
      <c r="F6" s="110" t="s">
        <v>78</v>
      </c>
      <c r="G6" s="107" t="s">
        <v>12</v>
      </c>
      <c r="H6" s="111" t="s">
        <v>86</v>
      </c>
      <c r="I6" s="111" t="s">
        <v>87</v>
      </c>
      <c r="J6" s="111" t="s">
        <v>88</v>
      </c>
      <c r="K6" s="111" t="s">
        <v>89</v>
      </c>
      <c r="L6" s="111" t="s">
        <v>90</v>
      </c>
      <c r="M6" s="111" t="s">
        <v>91</v>
      </c>
      <c r="N6" s="111" t="s">
        <v>92</v>
      </c>
      <c r="O6" s="111" t="s">
        <v>93</v>
      </c>
      <c r="P6" s="111" t="s">
        <v>94</v>
      </c>
      <c r="Q6" s="111" t="s">
        <v>95</v>
      </c>
      <c r="R6" s="111" t="s">
        <v>96</v>
      </c>
      <c r="S6" s="111" t="s">
        <v>97</v>
      </c>
      <c r="T6" s="111" t="s">
        <v>98</v>
      </c>
      <c r="U6" s="111" t="s">
        <v>99</v>
      </c>
      <c r="V6" s="111" t="s">
        <v>100</v>
      </c>
      <c r="W6" s="111" t="s">
        <v>101</v>
      </c>
      <c r="X6" s="111" t="s">
        <v>102</v>
      </c>
      <c r="Y6" s="111" t="s">
        <v>103</v>
      </c>
    </row>
    <row r="7" spans="1:60" hidden="1" x14ac:dyDescent="0.35">
      <c r="A7" s="92"/>
      <c r="B7" s="89"/>
      <c r="C7" s="89"/>
      <c r="D7" s="91"/>
      <c r="E7" s="112"/>
      <c r="F7" s="113"/>
      <c r="G7" s="113"/>
      <c r="H7" s="113"/>
      <c r="I7" s="113"/>
      <c r="J7" s="113"/>
      <c r="K7" s="113"/>
      <c r="L7" s="113"/>
      <c r="M7" s="113"/>
      <c r="N7" s="112"/>
      <c r="O7" s="112"/>
      <c r="P7" s="112"/>
      <c r="Q7" s="112"/>
      <c r="R7" s="113"/>
      <c r="S7" s="113"/>
      <c r="T7" s="113"/>
      <c r="U7" s="113"/>
      <c r="V7" s="113"/>
      <c r="W7" s="113"/>
      <c r="X7" s="113"/>
      <c r="Y7" s="113"/>
    </row>
    <row r="8" spans="1:60" ht="13.15" x14ac:dyDescent="0.35">
      <c r="A8" s="94"/>
      <c r="B8" s="390"/>
      <c r="C8" s="114" t="s">
        <v>1165</v>
      </c>
      <c r="D8" s="115"/>
      <c r="E8" s="95"/>
      <c r="F8" s="96"/>
      <c r="G8" s="116"/>
      <c r="H8" s="97"/>
      <c r="I8" s="97"/>
      <c r="J8" s="97"/>
      <c r="K8" s="97"/>
      <c r="L8" s="97"/>
      <c r="M8" s="97"/>
      <c r="N8" s="134"/>
      <c r="O8" s="134"/>
      <c r="P8" s="134"/>
      <c r="Q8" s="134"/>
      <c r="R8" s="97"/>
      <c r="S8" s="97"/>
      <c r="T8" s="97"/>
      <c r="U8" s="97"/>
      <c r="V8" s="97"/>
      <c r="W8" s="97"/>
      <c r="X8" s="97"/>
      <c r="Y8" s="97"/>
    </row>
    <row r="9" spans="1:60" ht="15.4" outlineLevel="1" x14ac:dyDescent="0.5">
      <c r="A9" s="135">
        <v>1</v>
      </c>
      <c r="B9" s="136"/>
      <c r="C9" s="388" t="s">
        <v>1166</v>
      </c>
      <c r="D9" s="384" t="s">
        <v>165</v>
      </c>
      <c r="E9" s="385">
        <v>17</v>
      </c>
      <c r="F9" s="386"/>
      <c r="G9" s="387">
        <f>F9*E9</f>
        <v>0</v>
      </c>
      <c r="H9" s="137"/>
      <c r="I9" s="99"/>
      <c r="J9" s="137"/>
      <c r="K9" s="99"/>
      <c r="L9" s="99"/>
      <c r="M9" s="99"/>
      <c r="N9" s="117"/>
      <c r="O9" s="117"/>
      <c r="P9" s="117"/>
      <c r="Q9" s="117"/>
      <c r="R9" s="99"/>
      <c r="S9" s="99"/>
      <c r="T9" s="99"/>
      <c r="U9" s="99"/>
      <c r="V9" s="99"/>
      <c r="W9" s="99"/>
      <c r="X9" s="99"/>
      <c r="Y9" s="99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</row>
    <row r="10" spans="1:60" ht="15.4" outlineLevel="1" x14ac:dyDescent="0.5">
      <c r="A10" s="135">
        <f>A9+1</f>
        <v>2</v>
      </c>
      <c r="B10" s="136"/>
      <c r="C10" s="388" t="s">
        <v>1167</v>
      </c>
      <c r="D10" s="384" t="s">
        <v>165</v>
      </c>
      <c r="E10" s="385">
        <v>4</v>
      </c>
      <c r="F10" s="386"/>
      <c r="G10" s="387">
        <f t="shared" ref="G10:G28" si="0">F10*E10</f>
        <v>0</v>
      </c>
      <c r="H10" s="137"/>
      <c r="I10" s="99"/>
      <c r="J10" s="137"/>
      <c r="K10" s="99"/>
      <c r="L10" s="99"/>
      <c r="M10" s="99"/>
      <c r="N10" s="117"/>
      <c r="O10" s="117"/>
      <c r="P10" s="117"/>
      <c r="Q10" s="117"/>
      <c r="R10" s="99"/>
      <c r="S10" s="99"/>
      <c r="T10" s="99"/>
      <c r="U10" s="99"/>
      <c r="V10" s="99"/>
      <c r="W10" s="99"/>
      <c r="X10" s="99"/>
      <c r="Y10" s="99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</row>
    <row r="11" spans="1:60" ht="15.4" outlineLevel="1" x14ac:dyDescent="0.5">
      <c r="A11" s="135">
        <f t="shared" ref="A11:A28" si="1">A10+1</f>
        <v>3</v>
      </c>
      <c r="B11" s="136"/>
      <c r="C11" s="388" t="s">
        <v>1168</v>
      </c>
      <c r="D11" s="384" t="s">
        <v>165</v>
      </c>
      <c r="E11" s="385">
        <v>200</v>
      </c>
      <c r="F11" s="386"/>
      <c r="G11" s="387">
        <f t="shared" si="0"/>
        <v>0</v>
      </c>
      <c r="H11" s="137"/>
      <c r="I11" s="99"/>
      <c r="J11" s="137"/>
      <c r="K11" s="99"/>
      <c r="L11" s="99"/>
      <c r="M11" s="99"/>
      <c r="N11" s="117"/>
      <c r="O11" s="117"/>
      <c r="P11" s="117"/>
      <c r="Q11" s="117"/>
      <c r="R11" s="99"/>
      <c r="S11" s="99"/>
      <c r="T11" s="99"/>
      <c r="U11" s="99"/>
      <c r="V11" s="99"/>
      <c r="W11" s="99"/>
      <c r="X11" s="99"/>
      <c r="Y11" s="99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</row>
    <row r="12" spans="1:60" ht="15.4" outlineLevel="1" x14ac:dyDescent="0.35">
      <c r="A12" s="135">
        <f t="shared" si="1"/>
        <v>4</v>
      </c>
      <c r="B12" s="136"/>
      <c r="C12" s="383" t="s">
        <v>1169</v>
      </c>
      <c r="D12" s="384" t="s">
        <v>165</v>
      </c>
      <c r="E12" s="385">
        <v>50</v>
      </c>
      <c r="F12" s="386"/>
      <c r="G12" s="387">
        <f t="shared" si="0"/>
        <v>0</v>
      </c>
      <c r="H12" s="137"/>
      <c r="I12" s="99"/>
      <c r="J12" s="137"/>
      <c r="K12" s="99"/>
      <c r="L12" s="99"/>
      <c r="M12" s="99"/>
      <c r="N12" s="117"/>
      <c r="O12" s="117"/>
      <c r="P12" s="117"/>
      <c r="Q12" s="117"/>
      <c r="R12" s="99"/>
      <c r="S12" s="99"/>
      <c r="T12" s="99"/>
      <c r="U12" s="99"/>
      <c r="V12" s="99"/>
      <c r="W12" s="99"/>
      <c r="X12" s="99"/>
      <c r="Y12" s="99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</row>
    <row r="13" spans="1:60" ht="15.4" outlineLevel="1" x14ac:dyDescent="0.35">
      <c r="A13" s="135">
        <f t="shared" si="1"/>
        <v>5</v>
      </c>
      <c r="B13" s="136"/>
      <c r="C13" s="383" t="s">
        <v>1170</v>
      </c>
      <c r="D13" s="384" t="s">
        <v>165</v>
      </c>
      <c r="E13" s="385">
        <v>50</v>
      </c>
      <c r="F13" s="386"/>
      <c r="G13" s="387">
        <f t="shared" si="0"/>
        <v>0</v>
      </c>
      <c r="H13" s="137"/>
      <c r="I13" s="99"/>
      <c r="J13" s="137"/>
      <c r="K13" s="99"/>
      <c r="L13" s="99"/>
      <c r="M13" s="99"/>
      <c r="N13" s="117"/>
      <c r="O13" s="117"/>
      <c r="P13" s="117"/>
      <c r="Q13" s="117"/>
      <c r="R13" s="99"/>
      <c r="S13" s="99"/>
      <c r="T13" s="99"/>
      <c r="U13" s="99"/>
      <c r="V13" s="99"/>
      <c r="W13" s="99"/>
      <c r="X13" s="99"/>
      <c r="Y13" s="99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</row>
    <row r="14" spans="1:60" ht="15.4" outlineLevel="1" x14ac:dyDescent="0.5">
      <c r="A14" s="135">
        <f t="shared" si="1"/>
        <v>6</v>
      </c>
      <c r="B14" s="136"/>
      <c r="C14" s="388" t="s">
        <v>1171</v>
      </c>
      <c r="D14" s="384" t="s">
        <v>165</v>
      </c>
      <c r="E14" s="385">
        <v>10</v>
      </c>
      <c r="F14" s="386"/>
      <c r="G14" s="387">
        <f t="shared" si="0"/>
        <v>0</v>
      </c>
      <c r="H14" s="137"/>
      <c r="I14" s="99"/>
      <c r="J14" s="137"/>
      <c r="K14" s="99"/>
      <c r="L14" s="99"/>
      <c r="M14" s="99"/>
      <c r="N14" s="117"/>
      <c r="O14" s="117"/>
      <c r="P14" s="117"/>
      <c r="Q14" s="117"/>
      <c r="R14" s="99"/>
      <c r="S14" s="99"/>
      <c r="T14" s="99"/>
      <c r="U14" s="99"/>
      <c r="V14" s="99"/>
      <c r="W14" s="99"/>
      <c r="X14" s="99"/>
      <c r="Y14" s="99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</row>
    <row r="15" spans="1:60" ht="15.4" outlineLevel="1" x14ac:dyDescent="0.5">
      <c r="A15" s="135">
        <f t="shared" si="1"/>
        <v>7</v>
      </c>
      <c r="B15" s="136"/>
      <c r="C15" s="388" t="s">
        <v>1172</v>
      </c>
      <c r="D15" s="384" t="s">
        <v>165</v>
      </c>
      <c r="E15" s="385">
        <v>60</v>
      </c>
      <c r="F15" s="386"/>
      <c r="G15" s="387">
        <f t="shared" si="0"/>
        <v>0</v>
      </c>
      <c r="H15" s="137"/>
      <c r="I15" s="99"/>
      <c r="J15" s="137"/>
      <c r="K15" s="99"/>
      <c r="L15" s="99"/>
      <c r="M15" s="99"/>
      <c r="N15" s="117"/>
      <c r="O15" s="117"/>
      <c r="P15" s="117"/>
      <c r="Q15" s="117"/>
      <c r="R15" s="99"/>
      <c r="S15" s="99"/>
      <c r="T15" s="99"/>
      <c r="U15" s="99"/>
      <c r="V15" s="99"/>
      <c r="W15" s="99"/>
      <c r="X15" s="99"/>
      <c r="Y15" s="99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</row>
    <row r="16" spans="1:60" ht="15.4" outlineLevel="1" x14ac:dyDescent="0.5">
      <c r="A16" s="135">
        <f t="shared" si="1"/>
        <v>8</v>
      </c>
      <c r="B16" s="136"/>
      <c r="C16" s="388" t="s">
        <v>1173</v>
      </c>
      <c r="D16" s="384" t="s">
        <v>165</v>
      </c>
      <c r="E16" s="385">
        <v>26</v>
      </c>
      <c r="F16" s="386"/>
      <c r="G16" s="387">
        <f t="shared" si="0"/>
        <v>0</v>
      </c>
      <c r="H16" s="137"/>
      <c r="I16" s="99"/>
      <c r="J16" s="137"/>
      <c r="K16" s="99"/>
      <c r="L16" s="99"/>
      <c r="M16" s="99"/>
      <c r="N16" s="117"/>
      <c r="O16" s="117"/>
      <c r="P16" s="117"/>
      <c r="Q16" s="117"/>
      <c r="R16" s="99"/>
      <c r="S16" s="99"/>
      <c r="T16" s="99"/>
      <c r="U16" s="99"/>
      <c r="V16" s="99"/>
      <c r="W16" s="99"/>
      <c r="X16" s="99"/>
      <c r="Y16" s="99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</row>
    <row r="17" spans="1:60" ht="15.4" outlineLevel="1" x14ac:dyDescent="0.5">
      <c r="A17" s="135">
        <f t="shared" si="1"/>
        <v>9</v>
      </c>
      <c r="B17" s="136"/>
      <c r="C17" s="388" t="s">
        <v>1174</v>
      </c>
      <c r="D17" s="384" t="s">
        <v>165</v>
      </c>
      <c r="E17" s="385">
        <v>13</v>
      </c>
      <c r="F17" s="386"/>
      <c r="G17" s="387">
        <f t="shared" si="0"/>
        <v>0</v>
      </c>
      <c r="H17" s="137"/>
      <c r="I17" s="99"/>
      <c r="J17" s="137"/>
      <c r="K17" s="99"/>
      <c r="L17" s="99"/>
      <c r="M17" s="99"/>
      <c r="N17" s="117"/>
      <c r="O17" s="117"/>
      <c r="P17" s="117"/>
      <c r="Q17" s="117"/>
      <c r="R17" s="99"/>
      <c r="S17" s="99"/>
      <c r="T17" s="99"/>
      <c r="U17" s="99"/>
      <c r="V17" s="99"/>
      <c r="W17" s="99"/>
      <c r="X17" s="99"/>
      <c r="Y17" s="99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</row>
    <row r="18" spans="1:60" ht="15.4" outlineLevel="1" x14ac:dyDescent="0.5">
      <c r="A18" s="135">
        <f t="shared" si="1"/>
        <v>10</v>
      </c>
      <c r="B18" s="136"/>
      <c r="C18" s="388" t="s">
        <v>1175</v>
      </c>
      <c r="D18" s="384" t="s">
        <v>165</v>
      </c>
      <c r="E18" s="385">
        <v>13</v>
      </c>
      <c r="F18" s="386"/>
      <c r="G18" s="387">
        <f t="shared" si="0"/>
        <v>0</v>
      </c>
      <c r="H18" s="137"/>
      <c r="I18" s="99"/>
      <c r="J18" s="137"/>
      <c r="K18" s="99"/>
      <c r="L18" s="99"/>
      <c r="M18" s="99"/>
      <c r="N18" s="117"/>
      <c r="O18" s="117"/>
      <c r="P18" s="117"/>
      <c r="Q18" s="117"/>
      <c r="R18" s="99"/>
      <c r="S18" s="99"/>
      <c r="T18" s="99"/>
      <c r="U18" s="99"/>
      <c r="V18" s="99"/>
      <c r="W18" s="99"/>
      <c r="X18" s="99"/>
      <c r="Y18" s="99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</row>
    <row r="19" spans="1:60" outlineLevel="1" x14ac:dyDescent="0.35">
      <c r="A19" s="135">
        <f t="shared" si="1"/>
        <v>11</v>
      </c>
      <c r="B19" s="138"/>
      <c r="C19" s="389" t="s">
        <v>1177</v>
      </c>
      <c r="D19" s="384" t="s">
        <v>144</v>
      </c>
      <c r="E19" s="385">
        <v>300</v>
      </c>
      <c r="F19" s="386"/>
      <c r="G19" s="387">
        <f t="shared" si="0"/>
        <v>0</v>
      </c>
      <c r="H19" s="137"/>
      <c r="I19" s="99"/>
      <c r="J19" s="137"/>
      <c r="K19" s="99"/>
      <c r="L19" s="99"/>
      <c r="M19" s="99"/>
      <c r="N19" s="117"/>
      <c r="O19" s="117"/>
      <c r="P19" s="117"/>
      <c r="Q19" s="117"/>
      <c r="R19" s="99"/>
      <c r="S19" s="99"/>
      <c r="T19" s="99"/>
      <c r="U19" s="99"/>
      <c r="V19" s="99"/>
      <c r="W19" s="99"/>
      <c r="X19" s="99"/>
      <c r="Y19" s="99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</row>
    <row r="20" spans="1:60" outlineLevel="1" x14ac:dyDescent="0.35">
      <c r="A20" s="135">
        <f t="shared" si="1"/>
        <v>12</v>
      </c>
      <c r="B20" s="138"/>
      <c r="C20" s="389" t="s">
        <v>1179</v>
      </c>
      <c r="D20" s="384" t="s">
        <v>144</v>
      </c>
      <c r="E20" s="385">
        <v>240</v>
      </c>
      <c r="F20" s="386"/>
      <c r="G20" s="387">
        <f t="shared" si="0"/>
        <v>0</v>
      </c>
      <c r="H20" s="137"/>
      <c r="I20" s="99"/>
      <c r="J20" s="137"/>
      <c r="K20" s="99"/>
      <c r="L20" s="99"/>
      <c r="M20" s="99"/>
      <c r="N20" s="117"/>
      <c r="O20" s="117"/>
      <c r="P20" s="117"/>
      <c r="Q20" s="117"/>
      <c r="R20" s="99"/>
      <c r="S20" s="99"/>
      <c r="T20" s="99"/>
      <c r="U20" s="99"/>
      <c r="V20" s="99"/>
      <c r="W20" s="99"/>
      <c r="X20" s="99"/>
      <c r="Y20" s="99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</row>
    <row r="21" spans="1:60" outlineLevel="1" x14ac:dyDescent="0.35">
      <c r="A21" s="135">
        <f t="shared" si="1"/>
        <v>13</v>
      </c>
      <c r="B21" s="138"/>
      <c r="C21" s="389" t="s">
        <v>1181</v>
      </c>
      <c r="D21" s="384" t="s">
        <v>144</v>
      </c>
      <c r="E21" s="385">
        <v>60</v>
      </c>
      <c r="F21" s="386"/>
      <c r="G21" s="387">
        <f t="shared" si="0"/>
        <v>0</v>
      </c>
      <c r="H21" s="137"/>
      <c r="I21" s="99"/>
      <c r="J21" s="137"/>
      <c r="K21" s="99"/>
      <c r="L21" s="99"/>
      <c r="M21" s="99"/>
      <c r="N21" s="117"/>
      <c r="O21" s="117"/>
      <c r="P21" s="117"/>
      <c r="Q21" s="117"/>
      <c r="R21" s="99"/>
      <c r="S21" s="99"/>
      <c r="T21" s="99"/>
      <c r="U21" s="99"/>
      <c r="V21" s="99"/>
      <c r="W21" s="99"/>
      <c r="X21" s="99"/>
      <c r="Y21" s="99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</row>
    <row r="22" spans="1:60" outlineLevel="1" x14ac:dyDescent="0.35">
      <c r="A22" s="135">
        <f t="shared" si="1"/>
        <v>14</v>
      </c>
      <c r="B22" s="138"/>
      <c r="C22" s="389" t="s">
        <v>1183</v>
      </c>
      <c r="D22" s="384" t="s">
        <v>165</v>
      </c>
      <c r="E22" s="385">
        <v>80</v>
      </c>
      <c r="F22" s="386"/>
      <c r="G22" s="387">
        <f t="shared" si="0"/>
        <v>0</v>
      </c>
      <c r="H22" s="137"/>
      <c r="I22" s="99"/>
      <c r="J22" s="137"/>
      <c r="K22" s="99"/>
      <c r="L22" s="99"/>
      <c r="M22" s="99"/>
      <c r="N22" s="117"/>
      <c r="O22" s="117"/>
      <c r="P22" s="117"/>
      <c r="Q22" s="117"/>
      <c r="R22" s="99"/>
      <c r="S22" s="99"/>
      <c r="T22" s="99"/>
      <c r="U22" s="99"/>
      <c r="V22" s="99"/>
      <c r="W22" s="99"/>
      <c r="X22" s="99"/>
      <c r="Y22" s="99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</row>
    <row r="23" spans="1:60" outlineLevel="1" x14ac:dyDescent="0.35">
      <c r="A23" s="135">
        <f t="shared" si="1"/>
        <v>15</v>
      </c>
      <c r="B23" s="138"/>
      <c r="C23" s="389" t="s">
        <v>1184</v>
      </c>
      <c r="D23" s="384" t="s">
        <v>165</v>
      </c>
      <c r="E23" s="385">
        <v>30</v>
      </c>
      <c r="F23" s="386"/>
      <c r="G23" s="387">
        <f t="shared" si="0"/>
        <v>0</v>
      </c>
      <c r="H23" s="137"/>
      <c r="I23" s="99"/>
      <c r="J23" s="137"/>
      <c r="K23" s="99"/>
      <c r="L23" s="99"/>
      <c r="M23" s="99"/>
      <c r="N23" s="117"/>
      <c r="O23" s="117"/>
      <c r="P23" s="117"/>
      <c r="Q23" s="117"/>
      <c r="R23" s="99"/>
      <c r="S23" s="99"/>
      <c r="T23" s="99"/>
      <c r="U23" s="99"/>
      <c r="V23" s="99"/>
      <c r="W23" s="99"/>
      <c r="X23" s="99"/>
      <c r="Y23" s="99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</row>
    <row r="24" spans="1:60" outlineLevel="1" x14ac:dyDescent="0.35">
      <c r="A24" s="135">
        <f t="shared" si="1"/>
        <v>16</v>
      </c>
      <c r="B24" s="138"/>
      <c r="C24" s="389" t="s">
        <v>1186</v>
      </c>
      <c r="D24" s="384" t="s">
        <v>468</v>
      </c>
      <c r="E24" s="385">
        <v>1</v>
      </c>
      <c r="F24" s="386"/>
      <c r="G24" s="387">
        <f t="shared" si="0"/>
        <v>0</v>
      </c>
      <c r="H24" s="137"/>
      <c r="I24" s="99"/>
      <c r="J24" s="137"/>
      <c r="K24" s="99"/>
      <c r="L24" s="99"/>
      <c r="M24" s="99"/>
      <c r="N24" s="117"/>
      <c r="O24" s="117"/>
      <c r="P24" s="117"/>
      <c r="Q24" s="117"/>
      <c r="R24" s="99"/>
      <c r="S24" s="99"/>
      <c r="T24" s="99"/>
      <c r="U24" s="99"/>
      <c r="V24" s="99"/>
      <c r="W24" s="99"/>
      <c r="X24" s="99"/>
      <c r="Y24" s="99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</row>
    <row r="25" spans="1:60" outlineLevel="1" x14ac:dyDescent="0.35">
      <c r="A25" s="135">
        <f t="shared" si="1"/>
        <v>17</v>
      </c>
      <c r="B25" s="138"/>
      <c r="C25" s="389" t="s">
        <v>1188</v>
      </c>
      <c r="D25" s="384" t="s">
        <v>468</v>
      </c>
      <c r="E25" s="385">
        <v>1</v>
      </c>
      <c r="F25" s="386"/>
      <c r="G25" s="387">
        <f t="shared" si="0"/>
        <v>0</v>
      </c>
      <c r="H25" s="137"/>
      <c r="I25" s="99"/>
      <c r="J25" s="137"/>
      <c r="K25" s="99"/>
      <c r="L25" s="99"/>
      <c r="M25" s="99"/>
      <c r="N25" s="117"/>
      <c r="O25" s="117"/>
      <c r="P25" s="117"/>
      <c r="Q25" s="117"/>
      <c r="R25" s="99"/>
      <c r="S25" s="99"/>
      <c r="T25" s="99"/>
      <c r="U25" s="99"/>
      <c r="V25" s="99"/>
      <c r="W25" s="99"/>
      <c r="X25" s="99"/>
      <c r="Y25" s="99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</row>
    <row r="26" spans="1:60" outlineLevel="1" x14ac:dyDescent="0.35">
      <c r="A26" s="135">
        <f t="shared" si="1"/>
        <v>18</v>
      </c>
      <c r="B26" s="138"/>
      <c r="C26" s="389" t="s">
        <v>1190</v>
      </c>
      <c r="D26" s="384" t="s">
        <v>468</v>
      </c>
      <c r="E26" s="385">
        <v>1</v>
      </c>
      <c r="F26" s="386"/>
      <c r="G26" s="387">
        <f t="shared" si="0"/>
        <v>0</v>
      </c>
      <c r="H26" s="137"/>
      <c r="I26" s="99"/>
      <c r="J26" s="137"/>
      <c r="K26" s="99"/>
      <c r="L26" s="99"/>
      <c r="M26" s="99"/>
      <c r="N26" s="117"/>
      <c r="O26" s="117"/>
      <c r="P26" s="117"/>
      <c r="Q26" s="117"/>
      <c r="R26" s="99"/>
      <c r="S26" s="99"/>
      <c r="T26" s="99"/>
      <c r="U26" s="99"/>
      <c r="V26" s="99"/>
      <c r="W26" s="99"/>
      <c r="X26" s="99"/>
      <c r="Y26" s="99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</row>
    <row r="27" spans="1:60" outlineLevel="1" x14ac:dyDescent="0.35">
      <c r="A27" s="135">
        <f t="shared" si="1"/>
        <v>19</v>
      </c>
      <c r="B27" s="138"/>
      <c r="C27" s="389" t="s">
        <v>1192</v>
      </c>
      <c r="D27" s="384" t="s">
        <v>468</v>
      </c>
      <c r="E27" s="385">
        <v>1</v>
      </c>
      <c r="F27" s="386"/>
      <c r="G27" s="387">
        <f t="shared" si="0"/>
        <v>0</v>
      </c>
      <c r="H27" s="137"/>
      <c r="I27" s="99"/>
      <c r="J27" s="137"/>
      <c r="K27" s="99"/>
      <c r="L27" s="99"/>
      <c r="M27" s="99"/>
      <c r="N27" s="117"/>
      <c r="O27" s="117"/>
      <c r="P27" s="117"/>
      <c r="Q27" s="117"/>
      <c r="R27" s="99"/>
      <c r="S27" s="99"/>
      <c r="T27" s="99"/>
      <c r="U27" s="99"/>
      <c r="V27" s="99"/>
      <c r="W27" s="99"/>
      <c r="X27" s="99"/>
      <c r="Y27" s="99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</row>
    <row r="28" spans="1:60" outlineLevel="1" x14ac:dyDescent="0.35">
      <c r="A28" s="135">
        <f t="shared" si="1"/>
        <v>20</v>
      </c>
      <c r="B28" s="138"/>
      <c r="C28" s="389" t="s">
        <v>1157</v>
      </c>
      <c r="D28" s="384" t="s">
        <v>468</v>
      </c>
      <c r="E28" s="385">
        <v>1</v>
      </c>
      <c r="F28" s="386"/>
      <c r="G28" s="387">
        <f t="shared" si="0"/>
        <v>0</v>
      </c>
      <c r="H28" s="137"/>
      <c r="I28" s="99"/>
      <c r="J28" s="137"/>
      <c r="K28" s="99"/>
      <c r="L28" s="99"/>
      <c r="M28" s="99"/>
      <c r="N28" s="117"/>
      <c r="O28" s="117"/>
      <c r="P28" s="117"/>
      <c r="Q28" s="117"/>
      <c r="R28" s="99"/>
      <c r="S28" s="99"/>
      <c r="T28" s="99"/>
      <c r="U28" s="99"/>
      <c r="V28" s="99"/>
      <c r="W28" s="99"/>
      <c r="X28" s="99"/>
      <c r="Y28" s="99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</row>
    <row r="29" spans="1:60" x14ac:dyDescent="0.35">
      <c r="A29" s="92"/>
      <c r="B29" s="89"/>
      <c r="C29" s="118"/>
      <c r="D29" s="91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</row>
    <row r="30" spans="1:60" ht="13.15" x14ac:dyDescent="0.35">
      <c r="A30" s="101"/>
      <c r="B30" s="102" t="s">
        <v>12</v>
      </c>
      <c r="C30" s="119"/>
      <c r="D30" s="120"/>
      <c r="E30" s="103"/>
      <c r="F30" s="103"/>
      <c r="G30" s="100">
        <f>SUM(G9:G29)</f>
        <v>0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</row>
    <row r="31" spans="1:60" x14ac:dyDescent="0.35">
      <c r="A31" s="92"/>
      <c r="B31" s="89"/>
      <c r="C31" s="118"/>
      <c r="D31" s="91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</row>
    <row r="32" spans="1:60" x14ac:dyDescent="0.35">
      <c r="D32" s="77"/>
    </row>
    <row r="33" spans="4:4" x14ac:dyDescent="0.35">
      <c r="D33" s="77"/>
    </row>
    <row r="34" spans="4:4" x14ac:dyDescent="0.35">
      <c r="D34" s="77"/>
    </row>
    <row r="35" spans="4:4" x14ac:dyDescent="0.35">
      <c r="D35" s="77"/>
    </row>
    <row r="36" spans="4:4" x14ac:dyDescent="0.35">
      <c r="D36" s="77"/>
    </row>
    <row r="37" spans="4:4" x14ac:dyDescent="0.35">
      <c r="D37" s="77"/>
    </row>
    <row r="38" spans="4:4" x14ac:dyDescent="0.35">
      <c r="D38" s="77"/>
    </row>
    <row r="39" spans="4:4" x14ac:dyDescent="0.35">
      <c r="D39" s="77"/>
    </row>
    <row r="40" spans="4:4" x14ac:dyDescent="0.35">
      <c r="D40" s="77"/>
    </row>
    <row r="41" spans="4:4" x14ac:dyDescent="0.35">
      <c r="D41" s="77"/>
    </row>
    <row r="42" spans="4:4" x14ac:dyDescent="0.35">
      <c r="D42" s="77"/>
    </row>
    <row r="43" spans="4:4" x14ac:dyDescent="0.35">
      <c r="D43" s="77"/>
    </row>
    <row r="44" spans="4:4" x14ac:dyDescent="0.35">
      <c r="D44" s="77"/>
    </row>
    <row r="45" spans="4:4" x14ac:dyDescent="0.35">
      <c r="D45" s="77"/>
    </row>
    <row r="46" spans="4:4" x14ac:dyDescent="0.35">
      <c r="D46" s="77"/>
    </row>
    <row r="47" spans="4:4" x14ac:dyDescent="0.35">
      <c r="D47" s="77"/>
    </row>
    <row r="48" spans="4:4" x14ac:dyDescent="0.35">
      <c r="D48" s="77"/>
    </row>
    <row r="49" spans="4:4" x14ac:dyDescent="0.35">
      <c r="D49" s="77"/>
    </row>
    <row r="50" spans="4:4" x14ac:dyDescent="0.35">
      <c r="D50" s="77"/>
    </row>
    <row r="51" spans="4:4" x14ac:dyDescent="0.35">
      <c r="D51" s="77"/>
    </row>
    <row r="52" spans="4:4" x14ac:dyDescent="0.35">
      <c r="D52" s="77"/>
    </row>
    <row r="53" spans="4:4" x14ac:dyDescent="0.35">
      <c r="D53" s="77"/>
    </row>
    <row r="54" spans="4:4" x14ac:dyDescent="0.35">
      <c r="D54" s="77"/>
    </row>
    <row r="55" spans="4:4" x14ac:dyDescent="0.35">
      <c r="D55" s="77"/>
    </row>
    <row r="56" spans="4:4" x14ac:dyDescent="0.35">
      <c r="D56" s="77"/>
    </row>
    <row r="57" spans="4:4" x14ac:dyDescent="0.35">
      <c r="D57" s="77"/>
    </row>
    <row r="58" spans="4:4" x14ac:dyDescent="0.35">
      <c r="D58" s="77"/>
    </row>
    <row r="59" spans="4:4" x14ac:dyDescent="0.35">
      <c r="D59" s="77"/>
    </row>
    <row r="60" spans="4:4" x14ac:dyDescent="0.35">
      <c r="D60" s="77"/>
    </row>
    <row r="61" spans="4:4" x14ac:dyDescent="0.35">
      <c r="D61" s="77"/>
    </row>
    <row r="62" spans="4:4" x14ac:dyDescent="0.35">
      <c r="D62" s="77"/>
    </row>
    <row r="63" spans="4:4" x14ac:dyDescent="0.35">
      <c r="D63" s="77"/>
    </row>
    <row r="64" spans="4:4" x14ac:dyDescent="0.35">
      <c r="D64" s="77"/>
    </row>
    <row r="65" spans="4:4" x14ac:dyDescent="0.35">
      <c r="D65" s="77"/>
    </row>
    <row r="66" spans="4:4" x14ac:dyDescent="0.35">
      <c r="D66" s="77"/>
    </row>
    <row r="67" spans="4:4" x14ac:dyDescent="0.35">
      <c r="D67" s="77"/>
    </row>
    <row r="68" spans="4:4" x14ac:dyDescent="0.35">
      <c r="D68" s="77"/>
    </row>
    <row r="69" spans="4:4" x14ac:dyDescent="0.35">
      <c r="D69" s="77"/>
    </row>
    <row r="70" spans="4:4" x14ac:dyDescent="0.35">
      <c r="D70" s="77"/>
    </row>
    <row r="71" spans="4:4" x14ac:dyDescent="0.35">
      <c r="D71" s="77"/>
    </row>
    <row r="72" spans="4:4" x14ac:dyDescent="0.35">
      <c r="D72" s="77"/>
    </row>
    <row r="73" spans="4:4" x14ac:dyDescent="0.35">
      <c r="D73" s="77"/>
    </row>
    <row r="74" spans="4:4" x14ac:dyDescent="0.35">
      <c r="D74" s="77"/>
    </row>
    <row r="75" spans="4:4" x14ac:dyDescent="0.35">
      <c r="D75" s="77"/>
    </row>
    <row r="76" spans="4:4" x14ac:dyDescent="0.35">
      <c r="D76" s="77"/>
    </row>
    <row r="77" spans="4:4" x14ac:dyDescent="0.35">
      <c r="D77" s="77"/>
    </row>
    <row r="78" spans="4:4" x14ac:dyDescent="0.35">
      <c r="D78" s="77"/>
    </row>
    <row r="79" spans="4:4" x14ac:dyDescent="0.35">
      <c r="D79" s="77"/>
    </row>
    <row r="80" spans="4:4" x14ac:dyDescent="0.35">
      <c r="D80" s="77"/>
    </row>
    <row r="81" spans="4:4" x14ac:dyDescent="0.35">
      <c r="D81" s="77"/>
    </row>
    <row r="82" spans="4:4" x14ac:dyDescent="0.35">
      <c r="D82" s="77"/>
    </row>
    <row r="83" spans="4:4" x14ac:dyDescent="0.35">
      <c r="D83" s="77"/>
    </row>
    <row r="84" spans="4:4" x14ac:dyDescent="0.35">
      <c r="D84" s="77"/>
    </row>
    <row r="85" spans="4:4" x14ac:dyDescent="0.35">
      <c r="D85" s="77"/>
    </row>
    <row r="86" spans="4:4" x14ac:dyDescent="0.35">
      <c r="D86" s="77"/>
    </row>
    <row r="87" spans="4:4" x14ac:dyDescent="0.35">
      <c r="D87" s="77"/>
    </row>
    <row r="88" spans="4:4" x14ac:dyDescent="0.35">
      <c r="D88" s="77"/>
    </row>
    <row r="89" spans="4:4" x14ac:dyDescent="0.35">
      <c r="D89" s="77"/>
    </row>
    <row r="90" spans="4:4" x14ac:dyDescent="0.35">
      <c r="D90" s="77"/>
    </row>
    <row r="91" spans="4:4" x14ac:dyDescent="0.35">
      <c r="D91" s="77"/>
    </row>
    <row r="92" spans="4:4" x14ac:dyDescent="0.35">
      <c r="D92" s="77"/>
    </row>
    <row r="93" spans="4:4" x14ac:dyDescent="0.35">
      <c r="D93" s="77"/>
    </row>
    <row r="94" spans="4:4" x14ac:dyDescent="0.35">
      <c r="D94" s="77"/>
    </row>
    <row r="95" spans="4:4" x14ac:dyDescent="0.35">
      <c r="D95" s="77"/>
    </row>
    <row r="96" spans="4:4" x14ac:dyDescent="0.35">
      <c r="D96" s="77"/>
    </row>
    <row r="97" spans="4:4" x14ac:dyDescent="0.35">
      <c r="D97" s="77"/>
    </row>
    <row r="98" spans="4:4" x14ac:dyDescent="0.35">
      <c r="D98" s="77"/>
    </row>
    <row r="99" spans="4:4" x14ac:dyDescent="0.35">
      <c r="D99" s="77"/>
    </row>
    <row r="100" spans="4:4" x14ac:dyDescent="0.35">
      <c r="D100" s="77"/>
    </row>
    <row r="101" spans="4:4" x14ac:dyDescent="0.35">
      <c r="D101" s="77"/>
    </row>
    <row r="102" spans="4:4" x14ac:dyDescent="0.35">
      <c r="D102" s="77"/>
    </row>
    <row r="103" spans="4:4" x14ac:dyDescent="0.35">
      <c r="D103" s="77"/>
    </row>
    <row r="104" spans="4:4" x14ac:dyDescent="0.35">
      <c r="D104" s="77"/>
    </row>
    <row r="105" spans="4:4" x14ac:dyDescent="0.35">
      <c r="D105" s="77"/>
    </row>
    <row r="106" spans="4:4" x14ac:dyDescent="0.35">
      <c r="D106" s="77"/>
    </row>
    <row r="107" spans="4:4" x14ac:dyDescent="0.35">
      <c r="D107" s="77"/>
    </row>
    <row r="108" spans="4:4" x14ac:dyDescent="0.35">
      <c r="D108" s="77"/>
    </row>
    <row r="109" spans="4:4" x14ac:dyDescent="0.35">
      <c r="D109" s="77"/>
    </row>
    <row r="110" spans="4:4" x14ac:dyDescent="0.35">
      <c r="D110" s="77"/>
    </row>
    <row r="111" spans="4:4" x14ac:dyDescent="0.35">
      <c r="D111" s="77"/>
    </row>
    <row r="112" spans="4:4" x14ac:dyDescent="0.35">
      <c r="D112" s="77"/>
    </row>
    <row r="113" spans="4:4" x14ac:dyDescent="0.35">
      <c r="D113" s="77"/>
    </row>
    <row r="114" spans="4:4" x14ac:dyDescent="0.35">
      <c r="D114" s="77"/>
    </row>
    <row r="115" spans="4:4" x14ac:dyDescent="0.35">
      <c r="D115" s="77"/>
    </row>
    <row r="116" spans="4:4" x14ac:dyDescent="0.35">
      <c r="D116" s="77"/>
    </row>
    <row r="117" spans="4:4" x14ac:dyDescent="0.35">
      <c r="D117" s="77"/>
    </row>
    <row r="118" spans="4:4" x14ac:dyDescent="0.35">
      <c r="D118" s="77"/>
    </row>
    <row r="119" spans="4:4" x14ac:dyDescent="0.35">
      <c r="D119" s="77"/>
    </row>
    <row r="120" spans="4:4" x14ac:dyDescent="0.35">
      <c r="D120" s="77"/>
    </row>
    <row r="121" spans="4:4" x14ac:dyDescent="0.35">
      <c r="D121" s="77"/>
    </row>
    <row r="122" spans="4:4" x14ac:dyDescent="0.35">
      <c r="D122" s="77"/>
    </row>
    <row r="123" spans="4:4" x14ac:dyDescent="0.35">
      <c r="D123" s="77"/>
    </row>
    <row r="124" spans="4:4" x14ac:dyDescent="0.35">
      <c r="D124" s="77"/>
    </row>
    <row r="125" spans="4:4" x14ac:dyDescent="0.35">
      <c r="D125" s="77"/>
    </row>
    <row r="126" spans="4:4" x14ac:dyDescent="0.35">
      <c r="D126" s="77"/>
    </row>
    <row r="127" spans="4:4" x14ac:dyDescent="0.35">
      <c r="D127" s="77"/>
    </row>
    <row r="128" spans="4:4" x14ac:dyDescent="0.35">
      <c r="D128" s="77"/>
    </row>
    <row r="129" spans="4:4" x14ac:dyDescent="0.35">
      <c r="D129" s="77"/>
    </row>
    <row r="130" spans="4:4" x14ac:dyDescent="0.35">
      <c r="D130" s="77"/>
    </row>
    <row r="131" spans="4:4" x14ac:dyDescent="0.35">
      <c r="D131" s="77"/>
    </row>
    <row r="132" spans="4:4" x14ac:dyDescent="0.35">
      <c r="D132" s="77"/>
    </row>
    <row r="133" spans="4:4" x14ac:dyDescent="0.35">
      <c r="D133" s="77"/>
    </row>
    <row r="134" spans="4:4" x14ac:dyDescent="0.35">
      <c r="D134" s="77"/>
    </row>
    <row r="135" spans="4:4" x14ac:dyDescent="0.35">
      <c r="D135" s="77"/>
    </row>
    <row r="136" spans="4:4" x14ac:dyDescent="0.35">
      <c r="D136" s="77"/>
    </row>
    <row r="137" spans="4:4" x14ac:dyDescent="0.35">
      <c r="D137" s="77"/>
    </row>
    <row r="138" spans="4:4" x14ac:dyDescent="0.35">
      <c r="D138" s="77"/>
    </row>
    <row r="139" spans="4:4" x14ac:dyDescent="0.35">
      <c r="D139" s="77"/>
    </row>
    <row r="140" spans="4:4" x14ac:dyDescent="0.35">
      <c r="D140" s="77"/>
    </row>
    <row r="141" spans="4:4" x14ac:dyDescent="0.35">
      <c r="D141" s="77"/>
    </row>
    <row r="142" spans="4:4" x14ac:dyDescent="0.35">
      <c r="D142" s="77"/>
    </row>
    <row r="143" spans="4:4" x14ac:dyDescent="0.35">
      <c r="D143" s="77"/>
    </row>
    <row r="144" spans="4:4" x14ac:dyDescent="0.35">
      <c r="D144" s="77"/>
    </row>
    <row r="145" spans="4:4" x14ac:dyDescent="0.35">
      <c r="D145" s="77"/>
    </row>
    <row r="146" spans="4:4" x14ac:dyDescent="0.35">
      <c r="D146" s="77"/>
    </row>
    <row r="147" spans="4:4" x14ac:dyDescent="0.35">
      <c r="D147" s="77"/>
    </row>
    <row r="148" spans="4:4" x14ac:dyDescent="0.35">
      <c r="D148" s="77"/>
    </row>
    <row r="149" spans="4:4" x14ac:dyDescent="0.35">
      <c r="D149" s="77"/>
    </row>
    <row r="150" spans="4:4" x14ac:dyDescent="0.35">
      <c r="D150" s="77"/>
    </row>
    <row r="151" spans="4:4" x14ac:dyDescent="0.35">
      <c r="D151" s="77"/>
    </row>
    <row r="152" spans="4:4" x14ac:dyDescent="0.35">
      <c r="D152" s="77"/>
    </row>
    <row r="153" spans="4:4" x14ac:dyDescent="0.35">
      <c r="D153" s="77"/>
    </row>
    <row r="154" spans="4:4" x14ac:dyDescent="0.35">
      <c r="D154" s="77"/>
    </row>
    <row r="155" spans="4:4" x14ac:dyDescent="0.35">
      <c r="D155" s="77"/>
    </row>
    <row r="156" spans="4:4" x14ac:dyDescent="0.35">
      <c r="D156" s="77"/>
    </row>
    <row r="157" spans="4:4" x14ac:dyDescent="0.35">
      <c r="D157" s="77"/>
    </row>
    <row r="158" spans="4:4" x14ac:dyDescent="0.35">
      <c r="D158" s="77"/>
    </row>
    <row r="159" spans="4:4" x14ac:dyDescent="0.35">
      <c r="D159" s="77"/>
    </row>
    <row r="160" spans="4:4" x14ac:dyDescent="0.35">
      <c r="D160" s="77"/>
    </row>
    <row r="161" spans="4:4" x14ac:dyDescent="0.35">
      <c r="D161" s="77"/>
    </row>
    <row r="162" spans="4:4" x14ac:dyDescent="0.35">
      <c r="D162" s="77"/>
    </row>
    <row r="163" spans="4:4" x14ac:dyDescent="0.35">
      <c r="D163" s="77"/>
    </row>
    <row r="164" spans="4:4" x14ac:dyDescent="0.35">
      <c r="D164" s="77"/>
    </row>
    <row r="165" spans="4:4" x14ac:dyDescent="0.35">
      <c r="D165" s="77"/>
    </row>
    <row r="166" spans="4:4" x14ac:dyDescent="0.35">
      <c r="D166" s="77"/>
    </row>
    <row r="167" spans="4:4" x14ac:dyDescent="0.35">
      <c r="D167" s="77"/>
    </row>
    <row r="168" spans="4:4" x14ac:dyDescent="0.35">
      <c r="D168" s="77"/>
    </row>
    <row r="169" spans="4:4" x14ac:dyDescent="0.35">
      <c r="D169" s="77"/>
    </row>
    <row r="170" spans="4:4" x14ac:dyDescent="0.35">
      <c r="D170" s="77"/>
    </row>
    <row r="171" spans="4:4" x14ac:dyDescent="0.35">
      <c r="D171" s="77"/>
    </row>
    <row r="172" spans="4:4" x14ac:dyDescent="0.35">
      <c r="D172" s="77"/>
    </row>
    <row r="173" spans="4:4" x14ac:dyDescent="0.35">
      <c r="D173" s="77"/>
    </row>
    <row r="174" spans="4:4" x14ac:dyDescent="0.35">
      <c r="D174" s="77"/>
    </row>
    <row r="175" spans="4:4" x14ac:dyDescent="0.35">
      <c r="D175" s="77"/>
    </row>
    <row r="176" spans="4:4" x14ac:dyDescent="0.35">
      <c r="D176" s="77"/>
    </row>
    <row r="177" spans="4:4" x14ac:dyDescent="0.35">
      <c r="D177" s="77"/>
    </row>
    <row r="178" spans="4:4" x14ac:dyDescent="0.35">
      <c r="D178" s="77"/>
    </row>
    <row r="179" spans="4:4" x14ac:dyDescent="0.35">
      <c r="D179" s="77"/>
    </row>
    <row r="180" spans="4:4" x14ac:dyDescent="0.35">
      <c r="D180" s="77"/>
    </row>
    <row r="181" spans="4:4" x14ac:dyDescent="0.35">
      <c r="D181" s="77"/>
    </row>
    <row r="182" spans="4:4" x14ac:dyDescent="0.35">
      <c r="D182" s="77"/>
    </row>
    <row r="183" spans="4:4" x14ac:dyDescent="0.35">
      <c r="D183" s="77"/>
    </row>
    <row r="184" spans="4:4" x14ac:dyDescent="0.35">
      <c r="D184" s="77"/>
    </row>
    <row r="185" spans="4:4" x14ac:dyDescent="0.35">
      <c r="D185" s="77"/>
    </row>
    <row r="186" spans="4:4" x14ac:dyDescent="0.35">
      <c r="D186" s="77"/>
    </row>
    <row r="187" spans="4:4" x14ac:dyDescent="0.35">
      <c r="D187" s="77"/>
    </row>
    <row r="188" spans="4:4" x14ac:dyDescent="0.35">
      <c r="D188" s="77"/>
    </row>
    <row r="189" spans="4:4" x14ac:dyDescent="0.35">
      <c r="D189" s="77"/>
    </row>
    <row r="190" spans="4:4" x14ac:dyDescent="0.35">
      <c r="D190" s="77"/>
    </row>
    <row r="191" spans="4:4" x14ac:dyDescent="0.35">
      <c r="D191" s="77"/>
    </row>
    <row r="192" spans="4:4" x14ac:dyDescent="0.35">
      <c r="D192" s="77"/>
    </row>
    <row r="193" spans="4:4" x14ac:dyDescent="0.35">
      <c r="D193" s="77"/>
    </row>
    <row r="194" spans="4:4" x14ac:dyDescent="0.35">
      <c r="D194" s="77"/>
    </row>
    <row r="195" spans="4:4" x14ac:dyDescent="0.35">
      <c r="D195" s="77"/>
    </row>
    <row r="196" spans="4:4" x14ac:dyDescent="0.35">
      <c r="D196" s="77"/>
    </row>
    <row r="197" spans="4:4" x14ac:dyDescent="0.35">
      <c r="D197" s="77"/>
    </row>
    <row r="198" spans="4:4" x14ac:dyDescent="0.35">
      <c r="D198" s="77"/>
    </row>
    <row r="199" spans="4:4" x14ac:dyDescent="0.35">
      <c r="D199" s="77"/>
    </row>
    <row r="200" spans="4:4" x14ac:dyDescent="0.35">
      <c r="D200" s="77"/>
    </row>
    <row r="201" spans="4:4" x14ac:dyDescent="0.35">
      <c r="D201" s="77"/>
    </row>
    <row r="202" spans="4:4" x14ac:dyDescent="0.35">
      <c r="D202" s="77"/>
    </row>
    <row r="203" spans="4:4" x14ac:dyDescent="0.35">
      <c r="D203" s="77"/>
    </row>
    <row r="204" spans="4:4" x14ac:dyDescent="0.35">
      <c r="D204" s="77"/>
    </row>
    <row r="205" spans="4:4" x14ac:dyDescent="0.35">
      <c r="D205" s="77"/>
    </row>
    <row r="206" spans="4:4" x14ac:dyDescent="0.35">
      <c r="D206" s="77"/>
    </row>
    <row r="207" spans="4:4" x14ac:dyDescent="0.35">
      <c r="D207" s="77"/>
    </row>
    <row r="208" spans="4:4" x14ac:dyDescent="0.35">
      <c r="D208" s="77"/>
    </row>
    <row r="209" spans="4:4" x14ac:dyDescent="0.35">
      <c r="D209" s="77"/>
    </row>
    <row r="210" spans="4:4" x14ac:dyDescent="0.35">
      <c r="D210" s="77"/>
    </row>
    <row r="211" spans="4:4" x14ac:dyDescent="0.35">
      <c r="D211" s="77"/>
    </row>
    <row r="212" spans="4:4" x14ac:dyDescent="0.35">
      <c r="D212" s="77"/>
    </row>
    <row r="213" spans="4:4" x14ac:dyDescent="0.35">
      <c r="D213" s="77"/>
    </row>
    <row r="214" spans="4:4" x14ac:dyDescent="0.35">
      <c r="D214" s="77"/>
    </row>
    <row r="215" spans="4:4" x14ac:dyDescent="0.35">
      <c r="D215" s="77"/>
    </row>
    <row r="216" spans="4:4" x14ac:dyDescent="0.35">
      <c r="D216" s="77"/>
    </row>
    <row r="217" spans="4:4" x14ac:dyDescent="0.35">
      <c r="D217" s="77"/>
    </row>
    <row r="218" spans="4:4" x14ac:dyDescent="0.35">
      <c r="D218" s="77"/>
    </row>
    <row r="219" spans="4:4" x14ac:dyDescent="0.35">
      <c r="D219" s="77"/>
    </row>
    <row r="220" spans="4:4" x14ac:dyDescent="0.35">
      <c r="D220" s="77"/>
    </row>
    <row r="221" spans="4:4" x14ac:dyDescent="0.35">
      <c r="D221" s="77"/>
    </row>
    <row r="222" spans="4:4" x14ac:dyDescent="0.35">
      <c r="D222" s="77"/>
    </row>
    <row r="223" spans="4:4" x14ac:dyDescent="0.35">
      <c r="D223" s="77"/>
    </row>
    <row r="224" spans="4:4" x14ac:dyDescent="0.35">
      <c r="D224" s="77"/>
    </row>
    <row r="225" spans="4:4" x14ac:dyDescent="0.35">
      <c r="D225" s="77"/>
    </row>
    <row r="226" spans="4:4" x14ac:dyDescent="0.35">
      <c r="D226" s="77"/>
    </row>
    <row r="227" spans="4:4" x14ac:dyDescent="0.35">
      <c r="D227" s="77"/>
    </row>
    <row r="228" spans="4:4" x14ac:dyDescent="0.35">
      <c r="D228" s="77"/>
    </row>
    <row r="229" spans="4:4" x14ac:dyDescent="0.35">
      <c r="D229" s="77"/>
    </row>
    <row r="230" spans="4:4" x14ac:dyDescent="0.35">
      <c r="D230" s="77"/>
    </row>
    <row r="231" spans="4:4" x14ac:dyDescent="0.35">
      <c r="D231" s="77"/>
    </row>
    <row r="232" spans="4:4" x14ac:dyDescent="0.35">
      <c r="D232" s="77"/>
    </row>
    <row r="233" spans="4:4" x14ac:dyDescent="0.35">
      <c r="D233" s="77"/>
    </row>
    <row r="234" spans="4:4" x14ac:dyDescent="0.35">
      <c r="D234" s="77"/>
    </row>
    <row r="235" spans="4:4" x14ac:dyDescent="0.35">
      <c r="D235" s="77"/>
    </row>
    <row r="236" spans="4:4" x14ac:dyDescent="0.35">
      <c r="D236" s="77"/>
    </row>
    <row r="237" spans="4:4" x14ac:dyDescent="0.35">
      <c r="D237" s="77"/>
    </row>
    <row r="238" spans="4:4" x14ac:dyDescent="0.35">
      <c r="D238" s="77"/>
    </row>
    <row r="239" spans="4:4" x14ac:dyDescent="0.35">
      <c r="D239" s="77"/>
    </row>
    <row r="240" spans="4:4" x14ac:dyDescent="0.35">
      <c r="D240" s="77"/>
    </row>
    <row r="241" spans="4:4" x14ac:dyDescent="0.35">
      <c r="D241" s="77"/>
    </row>
    <row r="242" spans="4:4" x14ac:dyDescent="0.35">
      <c r="D242" s="77"/>
    </row>
    <row r="243" spans="4:4" x14ac:dyDescent="0.35">
      <c r="D243" s="77"/>
    </row>
    <row r="244" spans="4:4" x14ac:dyDescent="0.35">
      <c r="D244" s="77"/>
    </row>
    <row r="245" spans="4:4" x14ac:dyDescent="0.35">
      <c r="D245" s="77"/>
    </row>
    <row r="246" spans="4:4" x14ac:dyDescent="0.35">
      <c r="D246" s="77"/>
    </row>
    <row r="247" spans="4:4" x14ac:dyDescent="0.35">
      <c r="D247" s="77"/>
    </row>
    <row r="248" spans="4:4" x14ac:dyDescent="0.35">
      <c r="D248" s="77"/>
    </row>
    <row r="249" spans="4:4" x14ac:dyDescent="0.35">
      <c r="D249" s="77"/>
    </row>
    <row r="250" spans="4:4" x14ac:dyDescent="0.35">
      <c r="D250" s="77"/>
    </row>
    <row r="251" spans="4:4" x14ac:dyDescent="0.35">
      <c r="D251" s="77"/>
    </row>
    <row r="252" spans="4:4" x14ac:dyDescent="0.35">
      <c r="D252" s="77"/>
    </row>
    <row r="253" spans="4:4" x14ac:dyDescent="0.35">
      <c r="D253" s="77"/>
    </row>
    <row r="254" spans="4:4" x14ac:dyDescent="0.35">
      <c r="D254" s="77"/>
    </row>
    <row r="255" spans="4:4" x14ac:dyDescent="0.35">
      <c r="D255" s="77"/>
    </row>
    <row r="256" spans="4:4" x14ac:dyDescent="0.35">
      <c r="D256" s="77"/>
    </row>
    <row r="257" spans="4:4" x14ac:dyDescent="0.35">
      <c r="D257" s="77"/>
    </row>
    <row r="258" spans="4:4" x14ac:dyDescent="0.35">
      <c r="D258" s="77"/>
    </row>
    <row r="259" spans="4:4" x14ac:dyDescent="0.35">
      <c r="D259" s="77"/>
    </row>
    <row r="260" spans="4:4" x14ac:dyDescent="0.35">
      <c r="D260" s="77"/>
    </row>
    <row r="261" spans="4:4" x14ac:dyDescent="0.35">
      <c r="D261" s="77"/>
    </row>
    <row r="262" spans="4:4" x14ac:dyDescent="0.35">
      <c r="D262" s="77"/>
    </row>
    <row r="263" spans="4:4" x14ac:dyDescent="0.35">
      <c r="D263" s="77"/>
    </row>
    <row r="264" spans="4:4" x14ac:dyDescent="0.35">
      <c r="D264" s="77"/>
    </row>
    <row r="265" spans="4:4" x14ac:dyDescent="0.35">
      <c r="D265" s="77"/>
    </row>
    <row r="266" spans="4:4" x14ac:dyDescent="0.35">
      <c r="D266" s="77"/>
    </row>
    <row r="267" spans="4:4" x14ac:dyDescent="0.35">
      <c r="D267" s="77"/>
    </row>
    <row r="268" spans="4:4" x14ac:dyDescent="0.35">
      <c r="D268" s="77"/>
    </row>
    <row r="269" spans="4:4" x14ac:dyDescent="0.35">
      <c r="D269" s="77"/>
    </row>
    <row r="270" spans="4:4" x14ac:dyDescent="0.35">
      <c r="D270" s="77"/>
    </row>
    <row r="271" spans="4:4" x14ac:dyDescent="0.35">
      <c r="D271" s="77"/>
    </row>
    <row r="272" spans="4:4" x14ac:dyDescent="0.35">
      <c r="D272" s="77"/>
    </row>
    <row r="273" spans="4:4" x14ac:dyDescent="0.35">
      <c r="D273" s="77"/>
    </row>
    <row r="274" spans="4:4" x14ac:dyDescent="0.35">
      <c r="D274" s="77"/>
    </row>
    <row r="275" spans="4:4" x14ac:dyDescent="0.35">
      <c r="D275" s="77"/>
    </row>
    <row r="276" spans="4:4" x14ac:dyDescent="0.35">
      <c r="D276" s="77"/>
    </row>
    <row r="277" spans="4:4" x14ac:dyDescent="0.35">
      <c r="D277" s="77"/>
    </row>
    <row r="278" spans="4:4" x14ac:dyDescent="0.35">
      <c r="D278" s="77"/>
    </row>
    <row r="279" spans="4:4" x14ac:dyDescent="0.35">
      <c r="D279" s="77"/>
    </row>
    <row r="280" spans="4:4" x14ac:dyDescent="0.35">
      <c r="D280" s="77"/>
    </row>
    <row r="281" spans="4:4" x14ac:dyDescent="0.35">
      <c r="D281" s="77"/>
    </row>
    <row r="282" spans="4:4" x14ac:dyDescent="0.35">
      <c r="D282" s="77"/>
    </row>
    <row r="283" spans="4:4" x14ac:dyDescent="0.35">
      <c r="D283" s="77"/>
    </row>
    <row r="284" spans="4:4" x14ac:dyDescent="0.35">
      <c r="D284" s="77"/>
    </row>
    <row r="285" spans="4:4" x14ac:dyDescent="0.35">
      <c r="D285" s="77"/>
    </row>
    <row r="286" spans="4:4" x14ac:dyDescent="0.35">
      <c r="D286" s="77"/>
    </row>
    <row r="287" spans="4:4" x14ac:dyDescent="0.35">
      <c r="D287" s="77"/>
    </row>
    <row r="288" spans="4:4" x14ac:dyDescent="0.35">
      <c r="D288" s="77"/>
    </row>
    <row r="289" spans="4:4" x14ac:dyDescent="0.35">
      <c r="D289" s="77"/>
    </row>
    <row r="290" spans="4:4" x14ac:dyDescent="0.35">
      <c r="D290" s="77"/>
    </row>
    <row r="291" spans="4:4" x14ac:dyDescent="0.35">
      <c r="D291" s="77"/>
    </row>
    <row r="292" spans="4:4" x14ac:dyDescent="0.35">
      <c r="D292" s="77"/>
    </row>
    <row r="293" spans="4:4" x14ac:dyDescent="0.35">
      <c r="D293" s="77"/>
    </row>
    <row r="294" spans="4:4" x14ac:dyDescent="0.35">
      <c r="D294" s="77"/>
    </row>
    <row r="295" spans="4:4" x14ac:dyDescent="0.35">
      <c r="D295" s="77"/>
    </row>
    <row r="296" spans="4:4" x14ac:dyDescent="0.35">
      <c r="D296" s="77"/>
    </row>
    <row r="297" spans="4:4" x14ac:dyDescent="0.35">
      <c r="D297" s="77"/>
    </row>
    <row r="298" spans="4:4" x14ac:dyDescent="0.35">
      <c r="D298" s="77"/>
    </row>
    <row r="299" spans="4:4" x14ac:dyDescent="0.35">
      <c r="D299" s="77"/>
    </row>
    <row r="300" spans="4:4" x14ac:dyDescent="0.35">
      <c r="D300" s="77"/>
    </row>
    <row r="301" spans="4:4" x14ac:dyDescent="0.35">
      <c r="D301" s="77"/>
    </row>
    <row r="302" spans="4:4" x14ac:dyDescent="0.35">
      <c r="D302" s="77"/>
    </row>
    <row r="303" spans="4:4" x14ac:dyDescent="0.35">
      <c r="D303" s="77"/>
    </row>
    <row r="304" spans="4:4" x14ac:dyDescent="0.35">
      <c r="D304" s="77"/>
    </row>
    <row r="305" spans="4:4" x14ac:dyDescent="0.35">
      <c r="D305" s="77"/>
    </row>
    <row r="306" spans="4:4" x14ac:dyDescent="0.35">
      <c r="D306" s="77"/>
    </row>
    <row r="307" spans="4:4" x14ac:dyDescent="0.35">
      <c r="D307" s="77"/>
    </row>
    <row r="308" spans="4:4" x14ac:dyDescent="0.35">
      <c r="D308" s="77"/>
    </row>
    <row r="309" spans="4:4" x14ac:dyDescent="0.35">
      <c r="D309" s="77"/>
    </row>
    <row r="310" spans="4:4" x14ac:dyDescent="0.35">
      <c r="D310" s="77"/>
    </row>
    <row r="311" spans="4:4" x14ac:dyDescent="0.35">
      <c r="D311" s="77"/>
    </row>
    <row r="312" spans="4:4" x14ac:dyDescent="0.35">
      <c r="D312" s="77"/>
    </row>
    <row r="313" spans="4:4" x14ac:dyDescent="0.35">
      <c r="D313" s="77"/>
    </row>
    <row r="314" spans="4:4" x14ac:dyDescent="0.35">
      <c r="D314" s="77"/>
    </row>
    <row r="315" spans="4:4" x14ac:dyDescent="0.35">
      <c r="D315" s="77"/>
    </row>
    <row r="316" spans="4:4" x14ac:dyDescent="0.35">
      <c r="D316" s="77"/>
    </row>
    <row r="317" spans="4:4" x14ac:dyDescent="0.35">
      <c r="D317" s="77"/>
    </row>
    <row r="318" spans="4:4" x14ac:dyDescent="0.35">
      <c r="D318" s="77"/>
    </row>
    <row r="319" spans="4:4" x14ac:dyDescent="0.35">
      <c r="D319" s="77"/>
    </row>
    <row r="320" spans="4:4" x14ac:dyDescent="0.35">
      <c r="D320" s="77"/>
    </row>
    <row r="321" spans="4:4" x14ac:dyDescent="0.35">
      <c r="D321" s="77"/>
    </row>
    <row r="322" spans="4:4" x14ac:dyDescent="0.35">
      <c r="D322" s="77"/>
    </row>
    <row r="323" spans="4:4" x14ac:dyDescent="0.35">
      <c r="D323" s="77"/>
    </row>
    <row r="324" spans="4:4" x14ac:dyDescent="0.35">
      <c r="D324" s="77"/>
    </row>
    <row r="325" spans="4:4" x14ac:dyDescent="0.35">
      <c r="D325" s="77"/>
    </row>
    <row r="326" spans="4:4" x14ac:dyDescent="0.35">
      <c r="D326" s="77"/>
    </row>
    <row r="327" spans="4:4" x14ac:dyDescent="0.35">
      <c r="D327" s="77"/>
    </row>
    <row r="328" spans="4:4" x14ac:dyDescent="0.35">
      <c r="D328" s="77"/>
    </row>
    <row r="329" spans="4:4" x14ac:dyDescent="0.35">
      <c r="D329" s="77"/>
    </row>
    <row r="330" spans="4:4" x14ac:dyDescent="0.35">
      <c r="D330" s="77"/>
    </row>
    <row r="331" spans="4:4" x14ac:dyDescent="0.35">
      <c r="D331" s="77"/>
    </row>
    <row r="332" spans="4:4" x14ac:dyDescent="0.35">
      <c r="D332" s="77"/>
    </row>
    <row r="333" spans="4:4" x14ac:dyDescent="0.35">
      <c r="D333" s="77"/>
    </row>
    <row r="334" spans="4:4" x14ac:dyDescent="0.35">
      <c r="D334" s="77"/>
    </row>
    <row r="335" spans="4:4" x14ac:dyDescent="0.35">
      <c r="D335" s="77"/>
    </row>
    <row r="336" spans="4:4" x14ac:dyDescent="0.35">
      <c r="D336" s="77"/>
    </row>
    <row r="337" spans="4:4" x14ac:dyDescent="0.35">
      <c r="D337" s="77"/>
    </row>
    <row r="338" spans="4:4" x14ac:dyDescent="0.35">
      <c r="D338" s="77"/>
    </row>
    <row r="339" spans="4:4" x14ac:dyDescent="0.35">
      <c r="D339" s="77"/>
    </row>
    <row r="340" spans="4:4" x14ac:dyDescent="0.35">
      <c r="D340" s="77"/>
    </row>
    <row r="341" spans="4:4" x14ac:dyDescent="0.35">
      <c r="D341" s="77"/>
    </row>
    <row r="342" spans="4:4" x14ac:dyDescent="0.35">
      <c r="D342" s="77"/>
    </row>
    <row r="343" spans="4:4" x14ac:dyDescent="0.35">
      <c r="D343" s="77"/>
    </row>
    <row r="344" spans="4:4" x14ac:dyDescent="0.35">
      <c r="D344" s="77"/>
    </row>
    <row r="345" spans="4:4" x14ac:dyDescent="0.35">
      <c r="D345" s="77"/>
    </row>
    <row r="346" spans="4:4" x14ac:dyDescent="0.35">
      <c r="D346" s="77"/>
    </row>
    <row r="347" spans="4:4" x14ac:dyDescent="0.35">
      <c r="D347" s="77"/>
    </row>
    <row r="348" spans="4:4" x14ac:dyDescent="0.35">
      <c r="D348" s="77"/>
    </row>
    <row r="349" spans="4:4" x14ac:dyDescent="0.35">
      <c r="D349" s="77"/>
    </row>
    <row r="350" spans="4:4" x14ac:dyDescent="0.35">
      <c r="D350" s="77"/>
    </row>
    <row r="351" spans="4:4" x14ac:dyDescent="0.35">
      <c r="D351" s="77"/>
    </row>
    <row r="352" spans="4:4" x14ac:dyDescent="0.35">
      <c r="D352" s="77"/>
    </row>
    <row r="353" spans="4:4" x14ac:dyDescent="0.35">
      <c r="D353" s="77"/>
    </row>
    <row r="354" spans="4:4" x14ac:dyDescent="0.35">
      <c r="D354" s="77"/>
    </row>
    <row r="355" spans="4:4" x14ac:dyDescent="0.35">
      <c r="D355" s="77"/>
    </row>
    <row r="356" spans="4:4" x14ac:dyDescent="0.35">
      <c r="D356" s="77"/>
    </row>
    <row r="357" spans="4:4" x14ac:dyDescent="0.35">
      <c r="D357" s="77"/>
    </row>
    <row r="358" spans="4:4" x14ac:dyDescent="0.35">
      <c r="D358" s="77"/>
    </row>
    <row r="359" spans="4:4" x14ac:dyDescent="0.35">
      <c r="D359" s="77"/>
    </row>
    <row r="360" spans="4:4" x14ac:dyDescent="0.35">
      <c r="D360" s="77"/>
    </row>
    <row r="361" spans="4:4" x14ac:dyDescent="0.35">
      <c r="D361" s="77"/>
    </row>
    <row r="362" spans="4:4" x14ac:dyDescent="0.35">
      <c r="D362" s="77"/>
    </row>
    <row r="363" spans="4:4" x14ac:dyDescent="0.35">
      <c r="D363" s="77"/>
    </row>
    <row r="364" spans="4:4" x14ac:dyDescent="0.35">
      <c r="D364" s="77"/>
    </row>
    <row r="365" spans="4:4" x14ac:dyDescent="0.35">
      <c r="D365" s="77"/>
    </row>
    <row r="366" spans="4:4" x14ac:dyDescent="0.35">
      <c r="D366" s="77"/>
    </row>
    <row r="367" spans="4:4" x14ac:dyDescent="0.35">
      <c r="D367" s="77"/>
    </row>
    <row r="368" spans="4:4" x14ac:dyDescent="0.35">
      <c r="D368" s="77"/>
    </row>
    <row r="369" spans="4:4" x14ac:dyDescent="0.35">
      <c r="D369" s="77"/>
    </row>
    <row r="370" spans="4:4" x14ac:dyDescent="0.35">
      <c r="D370" s="77"/>
    </row>
    <row r="371" spans="4:4" x14ac:dyDescent="0.35">
      <c r="D371" s="77"/>
    </row>
    <row r="372" spans="4:4" x14ac:dyDescent="0.35">
      <c r="D372" s="77"/>
    </row>
    <row r="373" spans="4:4" x14ac:dyDescent="0.35">
      <c r="D373" s="77"/>
    </row>
    <row r="374" spans="4:4" x14ac:dyDescent="0.35">
      <c r="D374" s="77"/>
    </row>
    <row r="375" spans="4:4" x14ac:dyDescent="0.35">
      <c r="D375" s="77"/>
    </row>
    <row r="376" spans="4:4" x14ac:dyDescent="0.35">
      <c r="D376" s="77"/>
    </row>
    <row r="377" spans="4:4" x14ac:dyDescent="0.35">
      <c r="D377" s="77"/>
    </row>
    <row r="378" spans="4:4" x14ac:dyDescent="0.35">
      <c r="D378" s="77"/>
    </row>
    <row r="379" spans="4:4" x14ac:dyDescent="0.35">
      <c r="D379" s="77"/>
    </row>
    <row r="380" spans="4:4" x14ac:dyDescent="0.35">
      <c r="D380" s="77"/>
    </row>
    <row r="381" spans="4:4" x14ac:dyDescent="0.35">
      <c r="D381" s="77"/>
    </row>
    <row r="382" spans="4:4" x14ac:dyDescent="0.35">
      <c r="D382" s="77"/>
    </row>
    <row r="383" spans="4:4" x14ac:dyDescent="0.35">
      <c r="D383" s="77"/>
    </row>
    <row r="384" spans="4:4" x14ac:dyDescent="0.35">
      <c r="D384" s="77"/>
    </row>
    <row r="385" spans="4:4" x14ac:dyDescent="0.35">
      <c r="D385" s="77"/>
    </row>
    <row r="386" spans="4:4" x14ac:dyDescent="0.35">
      <c r="D386" s="77"/>
    </row>
    <row r="387" spans="4:4" x14ac:dyDescent="0.35">
      <c r="D387" s="77"/>
    </row>
    <row r="388" spans="4:4" x14ac:dyDescent="0.35">
      <c r="D388" s="77"/>
    </row>
    <row r="389" spans="4:4" x14ac:dyDescent="0.35">
      <c r="D389" s="77"/>
    </row>
    <row r="390" spans="4:4" x14ac:dyDescent="0.35">
      <c r="D390" s="77"/>
    </row>
    <row r="391" spans="4:4" x14ac:dyDescent="0.35">
      <c r="D391" s="77"/>
    </row>
    <row r="392" spans="4:4" x14ac:dyDescent="0.35">
      <c r="D392" s="77"/>
    </row>
    <row r="393" spans="4:4" x14ac:dyDescent="0.35">
      <c r="D393" s="77"/>
    </row>
    <row r="394" spans="4:4" x14ac:dyDescent="0.35">
      <c r="D394" s="77"/>
    </row>
    <row r="395" spans="4:4" x14ac:dyDescent="0.35">
      <c r="D395" s="77"/>
    </row>
    <row r="396" spans="4:4" x14ac:dyDescent="0.35">
      <c r="D396" s="77"/>
    </row>
    <row r="397" spans="4:4" x14ac:dyDescent="0.35">
      <c r="D397" s="77"/>
    </row>
    <row r="398" spans="4:4" x14ac:dyDescent="0.35">
      <c r="D398" s="77"/>
    </row>
    <row r="399" spans="4:4" x14ac:dyDescent="0.35">
      <c r="D399" s="77"/>
    </row>
    <row r="400" spans="4:4" x14ac:dyDescent="0.35">
      <c r="D400" s="77"/>
    </row>
    <row r="401" spans="4:4" x14ac:dyDescent="0.35">
      <c r="D401" s="77"/>
    </row>
    <row r="402" spans="4:4" x14ac:dyDescent="0.35">
      <c r="D402" s="77"/>
    </row>
    <row r="403" spans="4:4" x14ac:dyDescent="0.35">
      <c r="D403" s="77"/>
    </row>
    <row r="404" spans="4:4" x14ac:dyDescent="0.35">
      <c r="D404" s="77"/>
    </row>
    <row r="405" spans="4:4" x14ac:dyDescent="0.35">
      <c r="D405" s="77"/>
    </row>
    <row r="406" spans="4:4" x14ac:dyDescent="0.35">
      <c r="D406" s="77"/>
    </row>
    <row r="407" spans="4:4" x14ac:dyDescent="0.35">
      <c r="D407" s="77"/>
    </row>
    <row r="408" spans="4:4" x14ac:dyDescent="0.35">
      <c r="D408" s="77"/>
    </row>
    <row r="409" spans="4:4" x14ac:dyDescent="0.35">
      <c r="D409" s="77"/>
    </row>
    <row r="410" spans="4:4" x14ac:dyDescent="0.35">
      <c r="D410" s="77"/>
    </row>
    <row r="411" spans="4:4" x14ac:dyDescent="0.35">
      <c r="D411" s="77"/>
    </row>
    <row r="412" spans="4:4" x14ac:dyDescent="0.35">
      <c r="D412" s="77"/>
    </row>
    <row r="413" spans="4:4" x14ac:dyDescent="0.35">
      <c r="D413" s="77"/>
    </row>
    <row r="414" spans="4:4" x14ac:dyDescent="0.35">
      <c r="D414" s="77"/>
    </row>
    <row r="415" spans="4:4" x14ac:dyDescent="0.35">
      <c r="D415" s="77"/>
    </row>
    <row r="416" spans="4:4" x14ac:dyDescent="0.35">
      <c r="D416" s="77"/>
    </row>
    <row r="417" spans="4:4" x14ac:dyDescent="0.35">
      <c r="D417" s="77"/>
    </row>
    <row r="418" spans="4:4" x14ac:dyDescent="0.35">
      <c r="D418" s="77"/>
    </row>
    <row r="419" spans="4:4" x14ac:dyDescent="0.35">
      <c r="D419" s="77"/>
    </row>
    <row r="420" spans="4:4" x14ac:dyDescent="0.35">
      <c r="D420" s="77"/>
    </row>
    <row r="421" spans="4:4" x14ac:dyDescent="0.35">
      <c r="D421" s="77"/>
    </row>
    <row r="422" spans="4:4" x14ac:dyDescent="0.35">
      <c r="D422" s="77"/>
    </row>
    <row r="423" spans="4:4" x14ac:dyDescent="0.35">
      <c r="D423" s="77"/>
    </row>
    <row r="424" spans="4:4" x14ac:dyDescent="0.35">
      <c r="D424" s="77"/>
    </row>
    <row r="425" spans="4:4" x14ac:dyDescent="0.35">
      <c r="D425" s="77"/>
    </row>
    <row r="426" spans="4:4" x14ac:dyDescent="0.35">
      <c r="D426" s="77"/>
    </row>
    <row r="427" spans="4:4" x14ac:dyDescent="0.35">
      <c r="D427" s="77"/>
    </row>
    <row r="428" spans="4:4" x14ac:dyDescent="0.35">
      <c r="D428" s="77"/>
    </row>
    <row r="429" spans="4:4" x14ac:dyDescent="0.35">
      <c r="D429" s="77"/>
    </row>
    <row r="430" spans="4:4" x14ac:dyDescent="0.35">
      <c r="D430" s="77"/>
    </row>
    <row r="431" spans="4:4" x14ac:dyDescent="0.35">
      <c r="D431" s="77"/>
    </row>
    <row r="432" spans="4:4" x14ac:dyDescent="0.35">
      <c r="D432" s="77"/>
    </row>
    <row r="433" spans="4:4" x14ac:dyDescent="0.35">
      <c r="D433" s="77"/>
    </row>
    <row r="434" spans="4:4" x14ac:dyDescent="0.35">
      <c r="D434" s="77"/>
    </row>
    <row r="435" spans="4:4" x14ac:dyDescent="0.35">
      <c r="D435" s="77"/>
    </row>
    <row r="436" spans="4:4" x14ac:dyDescent="0.35">
      <c r="D436" s="77"/>
    </row>
    <row r="437" spans="4:4" x14ac:dyDescent="0.35">
      <c r="D437" s="77"/>
    </row>
    <row r="438" spans="4:4" x14ac:dyDescent="0.35">
      <c r="D438" s="77"/>
    </row>
    <row r="439" spans="4:4" x14ac:dyDescent="0.35">
      <c r="D439" s="77"/>
    </row>
    <row r="440" spans="4:4" x14ac:dyDescent="0.35">
      <c r="D440" s="77"/>
    </row>
    <row r="441" spans="4:4" x14ac:dyDescent="0.35">
      <c r="D441" s="77"/>
    </row>
    <row r="442" spans="4:4" x14ac:dyDescent="0.35">
      <c r="D442" s="77"/>
    </row>
    <row r="443" spans="4:4" x14ac:dyDescent="0.35">
      <c r="D443" s="77"/>
    </row>
    <row r="444" spans="4:4" x14ac:dyDescent="0.35">
      <c r="D444" s="77"/>
    </row>
    <row r="445" spans="4:4" x14ac:dyDescent="0.35">
      <c r="D445" s="77"/>
    </row>
    <row r="446" spans="4:4" x14ac:dyDescent="0.35">
      <c r="D446" s="77"/>
    </row>
    <row r="447" spans="4:4" x14ac:dyDescent="0.35">
      <c r="D447" s="77"/>
    </row>
    <row r="448" spans="4:4" x14ac:dyDescent="0.35">
      <c r="D448" s="77"/>
    </row>
    <row r="449" spans="4:4" x14ac:dyDescent="0.35">
      <c r="D449" s="77"/>
    </row>
    <row r="450" spans="4:4" x14ac:dyDescent="0.35">
      <c r="D450" s="77"/>
    </row>
    <row r="451" spans="4:4" x14ac:dyDescent="0.35">
      <c r="D451" s="77"/>
    </row>
    <row r="452" spans="4:4" x14ac:dyDescent="0.35">
      <c r="D452" s="77"/>
    </row>
    <row r="453" spans="4:4" x14ac:dyDescent="0.35">
      <c r="D453" s="77"/>
    </row>
    <row r="454" spans="4:4" x14ac:dyDescent="0.35">
      <c r="D454" s="77"/>
    </row>
    <row r="455" spans="4:4" x14ac:dyDescent="0.35">
      <c r="D455" s="77"/>
    </row>
    <row r="456" spans="4:4" x14ac:dyDescent="0.35">
      <c r="D456" s="77"/>
    </row>
    <row r="457" spans="4:4" x14ac:dyDescent="0.35">
      <c r="D457" s="77"/>
    </row>
    <row r="458" spans="4:4" x14ac:dyDescent="0.35">
      <c r="D458" s="77"/>
    </row>
    <row r="459" spans="4:4" x14ac:dyDescent="0.35">
      <c r="D459" s="77"/>
    </row>
    <row r="460" spans="4:4" x14ac:dyDescent="0.35">
      <c r="D460" s="77"/>
    </row>
    <row r="461" spans="4:4" x14ac:dyDescent="0.35">
      <c r="D461" s="77"/>
    </row>
    <row r="462" spans="4:4" x14ac:dyDescent="0.35">
      <c r="D462" s="77"/>
    </row>
    <row r="463" spans="4:4" x14ac:dyDescent="0.35">
      <c r="D463" s="77"/>
    </row>
    <row r="464" spans="4:4" x14ac:dyDescent="0.35">
      <c r="D464" s="77"/>
    </row>
    <row r="465" spans="4:4" x14ac:dyDescent="0.35">
      <c r="D465" s="77"/>
    </row>
    <row r="466" spans="4:4" x14ac:dyDescent="0.35">
      <c r="D466" s="77"/>
    </row>
    <row r="467" spans="4:4" x14ac:dyDescent="0.35">
      <c r="D467" s="77"/>
    </row>
    <row r="468" spans="4:4" x14ac:dyDescent="0.35">
      <c r="D468" s="77"/>
    </row>
    <row r="469" spans="4:4" x14ac:dyDescent="0.35">
      <c r="D469" s="77"/>
    </row>
    <row r="470" spans="4:4" x14ac:dyDescent="0.35">
      <c r="D470" s="77"/>
    </row>
    <row r="471" spans="4:4" x14ac:dyDescent="0.35">
      <c r="D471" s="77"/>
    </row>
    <row r="472" spans="4:4" x14ac:dyDescent="0.35">
      <c r="D472" s="77"/>
    </row>
    <row r="473" spans="4:4" x14ac:dyDescent="0.35">
      <c r="D473" s="77"/>
    </row>
    <row r="474" spans="4:4" x14ac:dyDescent="0.35">
      <c r="D474" s="77"/>
    </row>
    <row r="475" spans="4:4" x14ac:dyDescent="0.35">
      <c r="D475" s="77"/>
    </row>
    <row r="476" spans="4:4" x14ac:dyDescent="0.35">
      <c r="D476" s="77"/>
    </row>
    <row r="477" spans="4:4" x14ac:dyDescent="0.35">
      <c r="D477" s="77"/>
    </row>
    <row r="478" spans="4:4" x14ac:dyDescent="0.35">
      <c r="D478" s="77"/>
    </row>
    <row r="479" spans="4:4" x14ac:dyDescent="0.35">
      <c r="D479" s="77"/>
    </row>
    <row r="480" spans="4:4" x14ac:dyDescent="0.35">
      <c r="D480" s="77"/>
    </row>
    <row r="481" spans="4:4" x14ac:dyDescent="0.35">
      <c r="D481" s="77"/>
    </row>
    <row r="482" spans="4:4" x14ac:dyDescent="0.35">
      <c r="D482" s="77"/>
    </row>
    <row r="483" spans="4:4" x14ac:dyDescent="0.35">
      <c r="D483" s="77"/>
    </row>
    <row r="484" spans="4:4" x14ac:dyDescent="0.35">
      <c r="D484" s="77"/>
    </row>
    <row r="485" spans="4:4" x14ac:dyDescent="0.35">
      <c r="D485" s="77"/>
    </row>
    <row r="486" spans="4:4" x14ac:dyDescent="0.35">
      <c r="D486" s="77"/>
    </row>
    <row r="487" spans="4:4" x14ac:dyDescent="0.35">
      <c r="D487" s="77"/>
    </row>
    <row r="488" spans="4:4" x14ac:dyDescent="0.35">
      <c r="D488" s="77"/>
    </row>
    <row r="489" spans="4:4" x14ac:dyDescent="0.35">
      <c r="D489" s="77"/>
    </row>
    <row r="490" spans="4:4" x14ac:dyDescent="0.35">
      <c r="D490" s="77"/>
    </row>
    <row r="491" spans="4:4" x14ac:dyDescent="0.35">
      <c r="D491" s="77"/>
    </row>
    <row r="492" spans="4:4" x14ac:dyDescent="0.35">
      <c r="D492" s="77"/>
    </row>
    <row r="493" spans="4:4" x14ac:dyDescent="0.35">
      <c r="D493" s="77"/>
    </row>
    <row r="494" spans="4:4" x14ac:dyDescent="0.35">
      <c r="D494" s="77"/>
    </row>
    <row r="495" spans="4:4" x14ac:dyDescent="0.35">
      <c r="D495" s="77"/>
    </row>
    <row r="496" spans="4:4" x14ac:dyDescent="0.35">
      <c r="D496" s="77"/>
    </row>
    <row r="497" spans="4:4" x14ac:dyDescent="0.35">
      <c r="D497" s="77"/>
    </row>
    <row r="498" spans="4:4" x14ac:dyDescent="0.35">
      <c r="D498" s="77"/>
    </row>
    <row r="499" spans="4:4" x14ac:dyDescent="0.35">
      <c r="D499" s="77"/>
    </row>
    <row r="500" spans="4:4" x14ac:dyDescent="0.35">
      <c r="D500" s="77"/>
    </row>
    <row r="501" spans="4:4" x14ac:dyDescent="0.35">
      <c r="D501" s="77"/>
    </row>
    <row r="502" spans="4:4" x14ac:dyDescent="0.35">
      <c r="D502" s="77"/>
    </row>
    <row r="503" spans="4:4" x14ac:dyDescent="0.35">
      <c r="D503" s="77"/>
    </row>
    <row r="504" spans="4:4" x14ac:dyDescent="0.35">
      <c r="D504" s="77"/>
    </row>
    <row r="505" spans="4:4" x14ac:dyDescent="0.35">
      <c r="D505" s="77"/>
    </row>
    <row r="506" spans="4:4" x14ac:dyDescent="0.35">
      <c r="D506" s="77"/>
    </row>
    <row r="507" spans="4:4" x14ac:dyDescent="0.35">
      <c r="D507" s="77"/>
    </row>
    <row r="508" spans="4:4" x14ac:dyDescent="0.35">
      <c r="D508" s="77"/>
    </row>
    <row r="509" spans="4:4" x14ac:dyDescent="0.35">
      <c r="D509" s="77"/>
    </row>
    <row r="510" spans="4:4" x14ac:dyDescent="0.35">
      <c r="D510" s="77"/>
    </row>
    <row r="511" spans="4:4" x14ac:dyDescent="0.35">
      <c r="D511" s="77"/>
    </row>
    <row r="512" spans="4:4" x14ac:dyDescent="0.35">
      <c r="D512" s="77"/>
    </row>
    <row r="513" spans="4:4" x14ac:dyDescent="0.35">
      <c r="D513" s="77"/>
    </row>
    <row r="514" spans="4:4" x14ac:dyDescent="0.35">
      <c r="D514" s="77"/>
    </row>
    <row r="515" spans="4:4" x14ac:dyDescent="0.35">
      <c r="D515" s="77"/>
    </row>
    <row r="516" spans="4:4" x14ac:dyDescent="0.35">
      <c r="D516" s="77"/>
    </row>
    <row r="517" spans="4:4" x14ac:dyDescent="0.35">
      <c r="D517" s="77"/>
    </row>
    <row r="518" spans="4:4" x14ac:dyDescent="0.35">
      <c r="D518" s="77"/>
    </row>
    <row r="519" spans="4:4" x14ac:dyDescent="0.35">
      <c r="D519" s="77"/>
    </row>
    <row r="520" spans="4:4" x14ac:dyDescent="0.35">
      <c r="D520" s="77"/>
    </row>
    <row r="521" spans="4:4" x14ac:dyDescent="0.35">
      <c r="D521" s="77"/>
    </row>
    <row r="522" spans="4:4" x14ac:dyDescent="0.35">
      <c r="D522" s="77"/>
    </row>
    <row r="523" spans="4:4" x14ac:dyDescent="0.35">
      <c r="D523" s="77"/>
    </row>
    <row r="524" spans="4:4" x14ac:dyDescent="0.35">
      <c r="D524" s="77"/>
    </row>
    <row r="525" spans="4:4" x14ac:dyDescent="0.35">
      <c r="D525" s="77"/>
    </row>
    <row r="526" spans="4:4" x14ac:dyDescent="0.35">
      <c r="D526" s="77"/>
    </row>
    <row r="527" spans="4:4" x14ac:dyDescent="0.35">
      <c r="D527" s="77"/>
    </row>
    <row r="528" spans="4:4" x14ac:dyDescent="0.35">
      <c r="D528" s="77"/>
    </row>
    <row r="529" spans="4:4" x14ac:dyDescent="0.35">
      <c r="D529" s="77"/>
    </row>
    <row r="530" spans="4:4" x14ac:dyDescent="0.35">
      <c r="D530" s="77"/>
    </row>
    <row r="531" spans="4:4" x14ac:dyDescent="0.35">
      <c r="D531" s="77"/>
    </row>
    <row r="532" spans="4:4" x14ac:dyDescent="0.35">
      <c r="D532" s="77"/>
    </row>
    <row r="533" spans="4:4" x14ac:dyDescent="0.35">
      <c r="D533" s="77"/>
    </row>
    <row r="534" spans="4:4" x14ac:dyDescent="0.35">
      <c r="D534" s="77"/>
    </row>
    <row r="535" spans="4:4" x14ac:dyDescent="0.35">
      <c r="D535" s="77"/>
    </row>
    <row r="536" spans="4:4" x14ac:dyDescent="0.35">
      <c r="D536" s="77"/>
    </row>
    <row r="537" spans="4:4" x14ac:dyDescent="0.35">
      <c r="D537" s="77"/>
    </row>
    <row r="538" spans="4:4" x14ac:dyDescent="0.35">
      <c r="D538" s="77"/>
    </row>
    <row r="539" spans="4:4" x14ac:dyDescent="0.35">
      <c r="D539" s="77"/>
    </row>
    <row r="540" spans="4:4" x14ac:dyDescent="0.35">
      <c r="D540" s="77"/>
    </row>
    <row r="541" spans="4:4" x14ac:dyDescent="0.35">
      <c r="D541" s="77"/>
    </row>
    <row r="542" spans="4:4" x14ac:dyDescent="0.35">
      <c r="D542" s="77"/>
    </row>
    <row r="543" spans="4:4" x14ac:dyDescent="0.35">
      <c r="D543" s="77"/>
    </row>
    <row r="544" spans="4:4" x14ac:dyDescent="0.35">
      <c r="D544" s="77"/>
    </row>
    <row r="545" spans="4:4" x14ac:dyDescent="0.35">
      <c r="D545" s="77"/>
    </row>
    <row r="546" spans="4:4" x14ac:dyDescent="0.35">
      <c r="D546" s="77"/>
    </row>
    <row r="547" spans="4:4" x14ac:dyDescent="0.35">
      <c r="D547" s="77"/>
    </row>
    <row r="548" spans="4:4" x14ac:dyDescent="0.35">
      <c r="D548" s="77"/>
    </row>
    <row r="549" spans="4:4" x14ac:dyDescent="0.35">
      <c r="D549" s="77"/>
    </row>
    <row r="550" spans="4:4" x14ac:dyDescent="0.35">
      <c r="D550" s="77"/>
    </row>
    <row r="551" spans="4:4" x14ac:dyDescent="0.35">
      <c r="D551" s="77"/>
    </row>
    <row r="552" spans="4:4" x14ac:dyDescent="0.35">
      <c r="D552" s="77"/>
    </row>
    <row r="553" spans="4:4" x14ac:dyDescent="0.35">
      <c r="D553" s="77"/>
    </row>
    <row r="554" spans="4:4" x14ac:dyDescent="0.35">
      <c r="D554" s="77"/>
    </row>
    <row r="555" spans="4:4" x14ac:dyDescent="0.35">
      <c r="D555" s="77"/>
    </row>
    <row r="556" spans="4:4" x14ac:dyDescent="0.35">
      <c r="D556" s="77"/>
    </row>
    <row r="557" spans="4:4" x14ac:dyDescent="0.35">
      <c r="D557" s="77"/>
    </row>
    <row r="558" spans="4:4" x14ac:dyDescent="0.35">
      <c r="D558" s="77"/>
    </row>
    <row r="559" spans="4:4" x14ac:dyDescent="0.35">
      <c r="D559" s="77"/>
    </row>
    <row r="560" spans="4:4" x14ac:dyDescent="0.35">
      <c r="D560" s="77"/>
    </row>
    <row r="561" spans="4:4" x14ac:dyDescent="0.35">
      <c r="D561" s="77"/>
    </row>
    <row r="562" spans="4:4" x14ac:dyDescent="0.35">
      <c r="D562" s="77"/>
    </row>
    <row r="563" spans="4:4" x14ac:dyDescent="0.35">
      <c r="D563" s="77"/>
    </row>
    <row r="564" spans="4:4" x14ac:dyDescent="0.35">
      <c r="D564" s="77"/>
    </row>
    <row r="565" spans="4:4" x14ac:dyDescent="0.35">
      <c r="D565" s="77"/>
    </row>
    <row r="566" spans="4:4" x14ac:dyDescent="0.35">
      <c r="D566" s="77"/>
    </row>
    <row r="567" spans="4:4" x14ac:dyDescent="0.35">
      <c r="D567" s="77"/>
    </row>
    <row r="568" spans="4:4" x14ac:dyDescent="0.35">
      <c r="D568" s="77"/>
    </row>
    <row r="569" spans="4:4" x14ac:dyDescent="0.35">
      <c r="D569" s="77"/>
    </row>
    <row r="570" spans="4:4" x14ac:dyDescent="0.35">
      <c r="D570" s="77"/>
    </row>
    <row r="571" spans="4:4" x14ac:dyDescent="0.35">
      <c r="D571" s="77"/>
    </row>
    <row r="572" spans="4:4" x14ac:dyDescent="0.35">
      <c r="D572" s="77"/>
    </row>
    <row r="573" spans="4:4" x14ac:dyDescent="0.35">
      <c r="D573" s="77"/>
    </row>
    <row r="574" spans="4:4" x14ac:dyDescent="0.35">
      <c r="D574" s="77"/>
    </row>
    <row r="575" spans="4:4" x14ac:dyDescent="0.35">
      <c r="D575" s="77"/>
    </row>
    <row r="576" spans="4:4" x14ac:dyDescent="0.35">
      <c r="D576" s="77"/>
    </row>
    <row r="577" spans="4:4" x14ac:dyDescent="0.35">
      <c r="D577" s="77"/>
    </row>
    <row r="578" spans="4:4" x14ac:dyDescent="0.35">
      <c r="D578" s="77"/>
    </row>
    <row r="579" spans="4:4" x14ac:dyDescent="0.35">
      <c r="D579" s="77"/>
    </row>
    <row r="580" spans="4:4" x14ac:dyDescent="0.35">
      <c r="D580" s="77"/>
    </row>
    <row r="581" spans="4:4" x14ac:dyDescent="0.35">
      <c r="D581" s="77"/>
    </row>
    <row r="582" spans="4:4" x14ac:dyDescent="0.35">
      <c r="D582" s="77"/>
    </row>
    <row r="583" spans="4:4" x14ac:dyDescent="0.35">
      <c r="D583" s="77"/>
    </row>
    <row r="584" spans="4:4" x14ac:dyDescent="0.35">
      <c r="D584" s="77"/>
    </row>
    <row r="585" spans="4:4" x14ac:dyDescent="0.35">
      <c r="D585" s="77"/>
    </row>
    <row r="586" spans="4:4" x14ac:dyDescent="0.35">
      <c r="D586" s="77"/>
    </row>
    <row r="587" spans="4:4" x14ac:dyDescent="0.35">
      <c r="D587" s="77"/>
    </row>
    <row r="588" spans="4:4" x14ac:dyDescent="0.35">
      <c r="D588" s="77"/>
    </row>
    <row r="589" spans="4:4" x14ac:dyDescent="0.35">
      <c r="D589" s="77"/>
    </row>
    <row r="590" spans="4:4" x14ac:dyDescent="0.35">
      <c r="D590" s="77"/>
    </row>
    <row r="591" spans="4:4" x14ac:dyDescent="0.35">
      <c r="D591" s="77"/>
    </row>
    <row r="592" spans="4:4" x14ac:dyDescent="0.35">
      <c r="D592" s="77"/>
    </row>
    <row r="593" spans="4:4" x14ac:dyDescent="0.35">
      <c r="D593" s="77"/>
    </row>
    <row r="594" spans="4:4" x14ac:dyDescent="0.35">
      <c r="D594" s="77"/>
    </row>
    <row r="595" spans="4:4" x14ac:dyDescent="0.35">
      <c r="D595" s="77"/>
    </row>
    <row r="596" spans="4:4" x14ac:dyDescent="0.35">
      <c r="D596" s="77"/>
    </row>
    <row r="597" spans="4:4" x14ac:dyDescent="0.35">
      <c r="D597" s="77"/>
    </row>
    <row r="598" spans="4:4" x14ac:dyDescent="0.35">
      <c r="D598" s="77"/>
    </row>
    <row r="599" spans="4:4" x14ac:dyDescent="0.35">
      <c r="D599" s="77"/>
    </row>
    <row r="600" spans="4:4" x14ac:dyDescent="0.35">
      <c r="D600" s="77"/>
    </row>
    <row r="601" spans="4:4" x14ac:dyDescent="0.35">
      <c r="D601" s="77"/>
    </row>
    <row r="602" spans="4:4" x14ac:dyDescent="0.35">
      <c r="D602" s="77"/>
    </row>
    <row r="603" spans="4:4" x14ac:dyDescent="0.35">
      <c r="D603" s="77"/>
    </row>
    <row r="604" spans="4:4" x14ac:dyDescent="0.35">
      <c r="D604" s="77"/>
    </row>
    <row r="605" spans="4:4" x14ac:dyDescent="0.35">
      <c r="D605" s="77"/>
    </row>
    <row r="606" spans="4:4" x14ac:dyDescent="0.35">
      <c r="D606" s="77"/>
    </row>
    <row r="607" spans="4:4" x14ac:dyDescent="0.35">
      <c r="D607" s="77"/>
    </row>
    <row r="608" spans="4:4" x14ac:dyDescent="0.35">
      <c r="D608" s="77"/>
    </row>
    <row r="609" spans="4:4" x14ac:dyDescent="0.35">
      <c r="D609" s="77"/>
    </row>
    <row r="610" spans="4:4" x14ac:dyDescent="0.35">
      <c r="D610" s="77"/>
    </row>
    <row r="611" spans="4:4" x14ac:dyDescent="0.35">
      <c r="D611" s="77"/>
    </row>
    <row r="612" spans="4:4" x14ac:dyDescent="0.35">
      <c r="D612" s="77"/>
    </row>
    <row r="613" spans="4:4" x14ac:dyDescent="0.35">
      <c r="D613" s="77"/>
    </row>
    <row r="614" spans="4:4" x14ac:dyDescent="0.35">
      <c r="D614" s="77"/>
    </row>
    <row r="615" spans="4:4" x14ac:dyDescent="0.35">
      <c r="D615" s="77"/>
    </row>
    <row r="616" spans="4:4" x14ac:dyDescent="0.35">
      <c r="D616" s="77"/>
    </row>
    <row r="617" spans="4:4" x14ac:dyDescent="0.35">
      <c r="D617" s="77"/>
    </row>
    <row r="618" spans="4:4" x14ac:dyDescent="0.35">
      <c r="D618" s="77"/>
    </row>
    <row r="619" spans="4:4" x14ac:dyDescent="0.35">
      <c r="D619" s="77"/>
    </row>
    <row r="620" spans="4:4" x14ac:dyDescent="0.35">
      <c r="D620" s="77"/>
    </row>
    <row r="621" spans="4:4" x14ac:dyDescent="0.35">
      <c r="D621" s="77"/>
    </row>
    <row r="622" spans="4:4" x14ac:dyDescent="0.35">
      <c r="D622" s="77"/>
    </row>
    <row r="623" spans="4:4" x14ac:dyDescent="0.35">
      <c r="D623" s="77"/>
    </row>
    <row r="624" spans="4:4" x14ac:dyDescent="0.35">
      <c r="D624" s="77"/>
    </row>
    <row r="625" spans="4:4" x14ac:dyDescent="0.35">
      <c r="D625" s="77"/>
    </row>
    <row r="626" spans="4:4" x14ac:dyDescent="0.35">
      <c r="D626" s="77"/>
    </row>
    <row r="627" spans="4:4" x14ac:dyDescent="0.35">
      <c r="D627" s="77"/>
    </row>
    <row r="628" spans="4:4" x14ac:dyDescent="0.35">
      <c r="D628" s="77"/>
    </row>
    <row r="629" spans="4:4" x14ac:dyDescent="0.35">
      <c r="D629" s="77"/>
    </row>
    <row r="630" spans="4:4" x14ac:dyDescent="0.35">
      <c r="D630" s="77"/>
    </row>
    <row r="631" spans="4:4" x14ac:dyDescent="0.35">
      <c r="D631" s="77"/>
    </row>
    <row r="632" spans="4:4" x14ac:dyDescent="0.35">
      <c r="D632" s="77"/>
    </row>
    <row r="633" spans="4:4" x14ac:dyDescent="0.35">
      <c r="D633" s="77"/>
    </row>
    <row r="634" spans="4:4" x14ac:dyDescent="0.35">
      <c r="D634" s="77"/>
    </row>
    <row r="635" spans="4:4" x14ac:dyDescent="0.35">
      <c r="D635" s="77"/>
    </row>
    <row r="636" spans="4:4" x14ac:dyDescent="0.35">
      <c r="D636" s="77"/>
    </row>
    <row r="637" spans="4:4" x14ac:dyDescent="0.35">
      <c r="D637" s="77"/>
    </row>
    <row r="638" spans="4:4" x14ac:dyDescent="0.35">
      <c r="D638" s="77"/>
    </row>
    <row r="639" spans="4:4" x14ac:dyDescent="0.35">
      <c r="D639" s="77"/>
    </row>
    <row r="640" spans="4:4" x14ac:dyDescent="0.35">
      <c r="D640" s="77"/>
    </row>
    <row r="641" spans="4:4" x14ac:dyDescent="0.35">
      <c r="D641" s="77"/>
    </row>
    <row r="642" spans="4:4" x14ac:dyDescent="0.35">
      <c r="D642" s="77"/>
    </row>
    <row r="643" spans="4:4" x14ac:dyDescent="0.35">
      <c r="D643" s="77"/>
    </row>
    <row r="644" spans="4:4" x14ac:dyDescent="0.35">
      <c r="D644" s="77"/>
    </row>
    <row r="645" spans="4:4" x14ac:dyDescent="0.35">
      <c r="D645" s="77"/>
    </row>
    <row r="646" spans="4:4" x14ac:dyDescent="0.35">
      <c r="D646" s="77"/>
    </row>
    <row r="647" spans="4:4" x14ac:dyDescent="0.35">
      <c r="D647" s="77"/>
    </row>
    <row r="648" spans="4:4" x14ac:dyDescent="0.35">
      <c r="D648" s="77"/>
    </row>
    <row r="649" spans="4:4" x14ac:dyDescent="0.35">
      <c r="D649" s="77"/>
    </row>
    <row r="650" spans="4:4" x14ac:dyDescent="0.35">
      <c r="D650" s="77"/>
    </row>
    <row r="651" spans="4:4" x14ac:dyDescent="0.35">
      <c r="D651" s="77"/>
    </row>
    <row r="652" spans="4:4" x14ac:dyDescent="0.35">
      <c r="D652" s="77"/>
    </row>
    <row r="653" spans="4:4" x14ac:dyDescent="0.35">
      <c r="D653" s="77"/>
    </row>
    <row r="654" spans="4:4" x14ac:dyDescent="0.35">
      <c r="D654" s="77"/>
    </row>
    <row r="655" spans="4:4" x14ac:dyDescent="0.35">
      <c r="D655" s="77"/>
    </row>
    <row r="656" spans="4:4" x14ac:dyDescent="0.35">
      <c r="D656" s="77"/>
    </row>
    <row r="657" spans="4:4" x14ac:dyDescent="0.35">
      <c r="D657" s="77"/>
    </row>
    <row r="658" spans="4:4" x14ac:dyDescent="0.35">
      <c r="D658" s="77"/>
    </row>
    <row r="659" spans="4:4" x14ac:dyDescent="0.35">
      <c r="D659" s="77"/>
    </row>
    <row r="660" spans="4:4" x14ac:dyDescent="0.35">
      <c r="D660" s="77"/>
    </row>
    <row r="661" spans="4:4" x14ac:dyDescent="0.35">
      <c r="D661" s="77"/>
    </row>
    <row r="662" spans="4:4" x14ac:dyDescent="0.35">
      <c r="D662" s="77"/>
    </row>
    <row r="663" spans="4:4" x14ac:dyDescent="0.35">
      <c r="D663" s="77"/>
    </row>
    <row r="664" spans="4:4" x14ac:dyDescent="0.35">
      <c r="D664" s="77"/>
    </row>
    <row r="665" spans="4:4" x14ac:dyDescent="0.35">
      <c r="D665" s="77"/>
    </row>
    <row r="666" spans="4:4" x14ac:dyDescent="0.35">
      <c r="D666" s="77"/>
    </row>
    <row r="667" spans="4:4" x14ac:dyDescent="0.35">
      <c r="D667" s="77"/>
    </row>
    <row r="668" spans="4:4" x14ac:dyDescent="0.35">
      <c r="D668" s="77"/>
    </row>
    <row r="669" spans="4:4" x14ac:dyDescent="0.35">
      <c r="D669" s="77"/>
    </row>
    <row r="670" spans="4:4" x14ac:dyDescent="0.35">
      <c r="D670" s="77"/>
    </row>
    <row r="671" spans="4:4" x14ac:dyDescent="0.35">
      <c r="D671" s="77"/>
    </row>
    <row r="672" spans="4:4" x14ac:dyDescent="0.35">
      <c r="D672" s="77"/>
    </row>
    <row r="673" spans="4:4" x14ac:dyDescent="0.35">
      <c r="D673" s="77"/>
    </row>
    <row r="674" spans="4:4" x14ac:dyDescent="0.35">
      <c r="D674" s="77"/>
    </row>
    <row r="675" spans="4:4" x14ac:dyDescent="0.35">
      <c r="D675" s="77"/>
    </row>
    <row r="676" spans="4:4" x14ac:dyDescent="0.35">
      <c r="D676" s="77"/>
    </row>
    <row r="677" spans="4:4" x14ac:dyDescent="0.35">
      <c r="D677" s="77"/>
    </row>
    <row r="678" spans="4:4" x14ac:dyDescent="0.35">
      <c r="D678" s="77"/>
    </row>
    <row r="679" spans="4:4" x14ac:dyDescent="0.35">
      <c r="D679" s="77"/>
    </row>
    <row r="680" spans="4:4" x14ac:dyDescent="0.35">
      <c r="D680" s="77"/>
    </row>
    <row r="681" spans="4:4" x14ac:dyDescent="0.35">
      <c r="D681" s="77"/>
    </row>
    <row r="682" spans="4:4" x14ac:dyDescent="0.35">
      <c r="D682" s="77"/>
    </row>
    <row r="683" spans="4:4" x14ac:dyDescent="0.35">
      <c r="D683" s="77"/>
    </row>
    <row r="684" spans="4:4" x14ac:dyDescent="0.35">
      <c r="D684" s="77"/>
    </row>
    <row r="685" spans="4:4" x14ac:dyDescent="0.35">
      <c r="D685" s="77"/>
    </row>
    <row r="686" spans="4:4" x14ac:dyDescent="0.35">
      <c r="D686" s="77"/>
    </row>
    <row r="687" spans="4:4" x14ac:dyDescent="0.35">
      <c r="D687" s="77"/>
    </row>
    <row r="688" spans="4:4" x14ac:dyDescent="0.35">
      <c r="D688" s="77"/>
    </row>
    <row r="689" spans="4:4" x14ac:dyDescent="0.35">
      <c r="D689" s="77"/>
    </row>
    <row r="690" spans="4:4" x14ac:dyDescent="0.35">
      <c r="D690" s="77"/>
    </row>
    <row r="691" spans="4:4" x14ac:dyDescent="0.35">
      <c r="D691" s="77"/>
    </row>
    <row r="692" spans="4:4" x14ac:dyDescent="0.35">
      <c r="D692" s="77"/>
    </row>
    <row r="693" spans="4:4" x14ac:dyDescent="0.35">
      <c r="D693" s="77"/>
    </row>
    <row r="694" spans="4:4" x14ac:dyDescent="0.35">
      <c r="D694" s="77"/>
    </row>
    <row r="695" spans="4:4" x14ac:dyDescent="0.35">
      <c r="D695" s="77"/>
    </row>
    <row r="696" spans="4:4" x14ac:dyDescent="0.35">
      <c r="D696" s="77"/>
    </row>
    <row r="697" spans="4:4" x14ac:dyDescent="0.35">
      <c r="D697" s="77"/>
    </row>
    <row r="698" spans="4:4" x14ac:dyDescent="0.35">
      <c r="D698" s="77"/>
    </row>
    <row r="699" spans="4:4" x14ac:dyDescent="0.35">
      <c r="D699" s="77"/>
    </row>
    <row r="700" spans="4:4" x14ac:dyDescent="0.35">
      <c r="D700" s="77"/>
    </row>
    <row r="701" spans="4:4" x14ac:dyDescent="0.35">
      <c r="D701" s="77"/>
    </row>
    <row r="702" spans="4:4" x14ac:dyDescent="0.35">
      <c r="D702" s="77"/>
    </row>
    <row r="703" spans="4:4" x14ac:dyDescent="0.35">
      <c r="D703" s="77"/>
    </row>
    <row r="704" spans="4:4" x14ac:dyDescent="0.35">
      <c r="D704" s="77"/>
    </row>
    <row r="705" spans="4:4" x14ac:dyDescent="0.35">
      <c r="D705" s="77"/>
    </row>
    <row r="706" spans="4:4" x14ac:dyDescent="0.35">
      <c r="D706" s="77"/>
    </row>
    <row r="707" spans="4:4" x14ac:dyDescent="0.35">
      <c r="D707" s="77"/>
    </row>
    <row r="708" spans="4:4" x14ac:dyDescent="0.35">
      <c r="D708" s="77"/>
    </row>
    <row r="709" spans="4:4" x14ac:dyDescent="0.35">
      <c r="D709" s="77"/>
    </row>
    <row r="710" spans="4:4" x14ac:dyDescent="0.35">
      <c r="D710" s="77"/>
    </row>
    <row r="711" spans="4:4" x14ac:dyDescent="0.35">
      <c r="D711" s="77"/>
    </row>
    <row r="712" spans="4:4" x14ac:dyDescent="0.35">
      <c r="D712" s="77"/>
    </row>
    <row r="713" spans="4:4" x14ac:dyDescent="0.35">
      <c r="D713" s="77"/>
    </row>
    <row r="714" spans="4:4" x14ac:dyDescent="0.35">
      <c r="D714" s="77"/>
    </row>
    <row r="715" spans="4:4" x14ac:dyDescent="0.35">
      <c r="D715" s="77"/>
    </row>
    <row r="716" spans="4:4" x14ac:dyDescent="0.35">
      <c r="D716" s="77"/>
    </row>
    <row r="717" spans="4:4" x14ac:dyDescent="0.35">
      <c r="D717" s="77"/>
    </row>
    <row r="718" spans="4:4" x14ac:dyDescent="0.35">
      <c r="D718" s="77"/>
    </row>
    <row r="719" spans="4:4" x14ac:dyDescent="0.35">
      <c r="D719" s="77"/>
    </row>
    <row r="720" spans="4:4" x14ac:dyDescent="0.35">
      <c r="D720" s="77"/>
    </row>
    <row r="721" spans="4:4" x14ac:dyDescent="0.35">
      <c r="D721" s="77"/>
    </row>
    <row r="722" spans="4:4" x14ac:dyDescent="0.35">
      <c r="D722" s="77"/>
    </row>
    <row r="723" spans="4:4" x14ac:dyDescent="0.35">
      <c r="D723" s="77"/>
    </row>
    <row r="724" spans="4:4" x14ac:dyDescent="0.35">
      <c r="D724" s="77"/>
    </row>
    <row r="725" spans="4:4" x14ac:dyDescent="0.35">
      <c r="D725" s="77"/>
    </row>
    <row r="726" spans="4:4" x14ac:dyDescent="0.35">
      <c r="D726" s="77"/>
    </row>
    <row r="727" spans="4:4" x14ac:dyDescent="0.35">
      <c r="D727" s="77"/>
    </row>
    <row r="728" spans="4:4" x14ac:dyDescent="0.35">
      <c r="D728" s="77"/>
    </row>
    <row r="729" spans="4:4" x14ac:dyDescent="0.35">
      <c r="D729" s="77"/>
    </row>
    <row r="730" spans="4:4" x14ac:dyDescent="0.35">
      <c r="D730" s="77"/>
    </row>
    <row r="731" spans="4:4" x14ac:dyDescent="0.35">
      <c r="D731" s="77"/>
    </row>
    <row r="732" spans="4:4" x14ac:dyDescent="0.35">
      <c r="D732" s="77"/>
    </row>
    <row r="733" spans="4:4" x14ac:dyDescent="0.35">
      <c r="D733" s="77"/>
    </row>
    <row r="734" spans="4:4" x14ac:dyDescent="0.35">
      <c r="D734" s="77"/>
    </row>
    <row r="735" spans="4:4" x14ac:dyDescent="0.35">
      <c r="D735" s="77"/>
    </row>
    <row r="736" spans="4:4" x14ac:dyDescent="0.35">
      <c r="D736" s="77"/>
    </row>
    <row r="737" spans="4:4" x14ac:dyDescent="0.35">
      <c r="D737" s="77"/>
    </row>
    <row r="738" spans="4:4" x14ac:dyDescent="0.35">
      <c r="D738" s="77"/>
    </row>
    <row r="739" spans="4:4" x14ac:dyDescent="0.35">
      <c r="D739" s="77"/>
    </row>
    <row r="740" spans="4:4" x14ac:dyDescent="0.35">
      <c r="D740" s="77"/>
    </row>
    <row r="741" spans="4:4" x14ac:dyDescent="0.35">
      <c r="D741" s="77"/>
    </row>
    <row r="742" spans="4:4" x14ac:dyDescent="0.35">
      <c r="D742" s="77"/>
    </row>
    <row r="743" spans="4:4" x14ac:dyDescent="0.35">
      <c r="D743" s="77"/>
    </row>
    <row r="744" spans="4:4" x14ac:dyDescent="0.35">
      <c r="D744" s="77"/>
    </row>
    <row r="745" spans="4:4" x14ac:dyDescent="0.35">
      <c r="D745" s="77"/>
    </row>
    <row r="746" spans="4:4" x14ac:dyDescent="0.35">
      <c r="D746" s="77"/>
    </row>
    <row r="747" spans="4:4" x14ac:dyDescent="0.35">
      <c r="D747" s="77"/>
    </row>
    <row r="748" spans="4:4" x14ac:dyDescent="0.35">
      <c r="D748" s="77"/>
    </row>
    <row r="749" spans="4:4" x14ac:dyDescent="0.35">
      <c r="D749" s="77"/>
    </row>
    <row r="750" spans="4:4" x14ac:dyDescent="0.35">
      <c r="D750" s="77"/>
    </row>
    <row r="751" spans="4:4" x14ac:dyDescent="0.35">
      <c r="D751" s="77"/>
    </row>
    <row r="752" spans="4:4" x14ac:dyDescent="0.35">
      <c r="D752" s="77"/>
    </row>
    <row r="753" spans="4:4" x14ac:dyDescent="0.35">
      <c r="D753" s="77"/>
    </row>
    <row r="754" spans="4:4" x14ac:dyDescent="0.35">
      <c r="D754" s="77"/>
    </row>
    <row r="755" spans="4:4" x14ac:dyDescent="0.35">
      <c r="D755" s="77"/>
    </row>
    <row r="756" spans="4:4" x14ac:dyDescent="0.35">
      <c r="D756" s="77"/>
    </row>
    <row r="757" spans="4:4" x14ac:dyDescent="0.35">
      <c r="D757" s="77"/>
    </row>
    <row r="758" spans="4:4" x14ac:dyDescent="0.35">
      <c r="D758" s="77"/>
    </row>
    <row r="759" spans="4:4" x14ac:dyDescent="0.35">
      <c r="D759" s="77"/>
    </row>
    <row r="760" spans="4:4" x14ac:dyDescent="0.35">
      <c r="D760" s="77"/>
    </row>
    <row r="761" spans="4:4" x14ac:dyDescent="0.35">
      <c r="D761" s="77"/>
    </row>
    <row r="762" spans="4:4" x14ac:dyDescent="0.35">
      <c r="D762" s="77"/>
    </row>
    <row r="763" spans="4:4" x14ac:dyDescent="0.35">
      <c r="D763" s="77"/>
    </row>
    <row r="764" spans="4:4" x14ac:dyDescent="0.35">
      <c r="D764" s="77"/>
    </row>
    <row r="765" spans="4:4" x14ac:dyDescent="0.35">
      <c r="D765" s="77"/>
    </row>
    <row r="766" spans="4:4" x14ac:dyDescent="0.35">
      <c r="D766" s="77"/>
    </row>
    <row r="767" spans="4:4" x14ac:dyDescent="0.35">
      <c r="D767" s="77"/>
    </row>
    <row r="768" spans="4:4" x14ac:dyDescent="0.35">
      <c r="D768" s="77"/>
    </row>
    <row r="769" spans="4:4" x14ac:dyDescent="0.35">
      <c r="D769" s="77"/>
    </row>
    <row r="770" spans="4:4" x14ac:dyDescent="0.35">
      <c r="D770" s="77"/>
    </row>
    <row r="771" spans="4:4" x14ac:dyDescent="0.35">
      <c r="D771" s="77"/>
    </row>
    <row r="772" spans="4:4" x14ac:dyDescent="0.35">
      <c r="D772" s="77"/>
    </row>
    <row r="773" spans="4:4" x14ac:dyDescent="0.35">
      <c r="D773" s="77"/>
    </row>
    <row r="774" spans="4:4" x14ac:dyDescent="0.35">
      <c r="D774" s="77"/>
    </row>
    <row r="775" spans="4:4" x14ac:dyDescent="0.35">
      <c r="D775" s="77"/>
    </row>
    <row r="776" spans="4:4" x14ac:dyDescent="0.35">
      <c r="D776" s="77"/>
    </row>
    <row r="777" spans="4:4" x14ac:dyDescent="0.35">
      <c r="D777" s="77"/>
    </row>
    <row r="778" spans="4:4" x14ac:dyDescent="0.35">
      <c r="D778" s="77"/>
    </row>
    <row r="779" spans="4:4" x14ac:dyDescent="0.35">
      <c r="D779" s="77"/>
    </row>
    <row r="780" spans="4:4" x14ac:dyDescent="0.35">
      <c r="D780" s="77"/>
    </row>
    <row r="781" spans="4:4" x14ac:dyDescent="0.35">
      <c r="D781" s="77"/>
    </row>
    <row r="782" spans="4:4" x14ac:dyDescent="0.35">
      <c r="D782" s="77"/>
    </row>
    <row r="783" spans="4:4" x14ac:dyDescent="0.35">
      <c r="D783" s="77"/>
    </row>
    <row r="784" spans="4:4" x14ac:dyDescent="0.35">
      <c r="D784" s="77"/>
    </row>
    <row r="785" spans="4:4" x14ac:dyDescent="0.35">
      <c r="D785" s="77"/>
    </row>
    <row r="786" spans="4:4" x14ac:dyDescent="0.35">
      <c r="D786" s="77"/>
    </row>
    <row r="787" spans="4:4" x14ac:dyDescent="0.35">
      <c r="D787" s="77"/>
    </row>
    <row r="788" spans="4:4" x14ac:dyDescent="0.35">
      <c r="D788" s="77"/>
    </row>
    <row r="789" spans="4:4" x14ac:dyDescent="0.35">
      <c r="D789" s="77"/>
    </row>
    <row r="790" spans="4:4" x14ac:dyDescent="0.35">
      <c r="D790" s="77"/>
    </row>
    <row r="791" spans="4:4" x14ac:dyDescent="0.35">
      <c r="D791" s="77"/>
    </row>
    <row r="792" spans="4:4" x14ac:dyDescent="0.35">
      <c r="D792" s="77"/>
    </row>
    <row r="793" spans="4:4" x14ac:dyDescent="0.35">
      <c r="D793" s="77"/>
    </row>
    <row r="794" spans="4:4" x14ac:dyDescent="0.35">
      <c r="D794" s="77"/>
    </row>
    <row r="795" spans="4:4" x14ac:dyDescent="0.35">
      <c r="D795" s="77"/>
    </row>
    <row r="796" spans="4:4" x14ac:dyDescent="0.35">
      <c r="D796" s="77"/>
    </row>
    <row r="797" spans="4:4" x14ac:dyDescent="0.35">
      <c r="D797" s="77"/>
    </row>
    <row r="798" spans="4:4" x14ac:dyDescent="0.35">
      <c r="D798" s="77"/>
    </row>
    <row r="799" spans="4:4" x14ac:dyDescent="0.35">
      <c r="D799" s="77"/>
    </row>
    <row r="800" spans="4:4" x14ac:dyDescent="0.35">
      <c r="D800" s="77"/>
    </row>
    <row r="801" spans="4:4" x14ac:dyDescent="0.35">
      <c r="D801" s="77"/>
    </row>
    <row r="802" spans="4:4" x14ac:dyDescent="0.35">
      <c r="D802" s="77"/>
    </row>
    <row r="803" spans="4:4" x14ac:dyDescent="0.35">
      <c r="D803" s="77"/>
    </row>
    <row r="804" spans="4:4" x14ac:dyDescent="0.35">
      <c r="D804" s="77"/>
    </row>
    <row r="805" spans="4:4" x14ac:dyDescent="0.35">
      <c r="D805" s="77"/>
    </row>
    <row r="806" spans="4:4" x14ac:dyDescent="0.35">
      <c r="D806" s="77"/>
    </row>
    <row r="807" spans="4:4" x14ac:dyDescent="0.35">
      <c r="D807" s="77"/>
    </row>
    <row r="808" spans="4:4" x14ac:dyDescent="0.35">
      <c r="D808" s="77"/>
    </row>
    <row r="809" spans="4:4" x14ac:dyDescent="0.35">
      <c r="D809" s="77"/>
    </row>
    <row r="810" spans="4:4" x14ac:dyDescent="0.35">
      <c r="D810" s="77"/>
    </row>
    <row r="811" spans="4:4" x14ac:dyDescent="0.35">
      <c r="D811" s="77"/>
    </row>
    <row r="812" spans="4:4" x14ac:dyDescent="0.35">
      <c r="D812" s="77"/>
    </row>
    <row r="813" spans="4:4" x14ac:dyDescent="0.35">
      <c r="D813" s="77"/>
    </row>
    <row r="814" spans="4:4" x14ac:dyDescent="0.35">
      <c r="D814" s="77"/>
    </row>
    <row r="815" spans="4:4" x14ac:dyDescent="0.35">
      <c r="D815" s="77"/>
    </row>
    <row r="816" spans="4:4" x14ac:dyDescent="0.35">
      <c r="D816" s="77"/>
    </row>
    <row r="817" spans="4:4" x14ac:dyDescent="0.35">
      <c r="D817" s="77"/>
    </row>
    <row r="818" spans="4:4" x14ac:dyDescent="0.35">
      <c r="D818" s="77"/>
    </row>
    <row r="819" spans="4:4" x14ac:dyDescent="0.35">
      <c r="D819" s="77"/>
    </row>
    <row r="820" spans="4:4" x14ac:dyDescent="0.35">
      <c r="D820" s="77"/>
    </row>
    <row r="821" spans="4:4" x14ac:dyDescent="0.35">
      <c r="D821" s="77"/>
    </row>
    <row r="822" spans="4:4" x14ac:dyDescent="0.35">
      <c r="D822" s="77"/>
    </row>
    <row r="823" spans="4:4" x14ac:dyDescent="0.35">
      <c r="D823" s="77"/>
    </row>
    <row r="824" spans="4:4" x14ac:dyDescent="0.35">
      <c r="D824" s="77"/>
    </row>
    <row r="825" spans="4:4" x14ac:dyDescent="0.35">
      <c r="D825" s="77"/>
    </row>
    <row r="826" spans="4:4" x14ac:dyDescent="0.35">
      <c r="D826" s="77"/>
    </row>
    <row r="827" spans="4:4" x14ac:dyDescent="0.35">
      <c r="D827" s="77"/>
    </row>
    <row r="828" spans="4:4" x14ac:dyDescent="0.35">
      <c r="D828" s="77"/>
    </row>
    <row r="829" spans="4:4" x14ac:dyDescent="0.35">
      <c r="D829" s="77"/>
    </row>
    <row r="830" spans="4:4" x14ac:dyDescent="0.35">
      <c r="D830" s="77"/>
    </row>
    <row r="831" spans="4:4" x14ac:dyDescent="0.35">
      <c r="D831" s="77"/>
    </row>
    <row r="832" spans="4:4" x14ac:dyDescent="0.35">
      <c r="D832" s="77"/>
    </row>
    <row r="833" spans="4:4" x14ac:dyDescent="0.35">
      <c r="D833" s="77"/>
    </row>
    <row r="834" spans="4:4" x14ac:dyDescent="0.35">
      <c r="D834" s="77"/>
    </row>
    <row r="835" spans="4:4" x14ac:dyDescent="0.35">
      <c r="D835" s="77"/>
    </row>
    <row r="836" spans="4:4" x14ac:dyDescent="0.35">
      <c r="D836" s="77"/>
    </row>
    <row r="837" spans="4:4" x14ac:dyDescent="0.35">
      <c r="D837" s="77"/>
    </row>
    <row r="838" spans="4:4" x14ac:dyDescent="0.35">
      <c r="D838" s="77"/>
    </row>
    <row r="839" spans="4:4" x14ac:dyDescent="0.35">
      <c r="D839" s="77"/>
    </row>
    <row r="840" spans="4:4" x14ac:dyDescent="0.35">
      <c r="D840" s="77"/>
    </row>
    <row r="841" spans="4:4" x14ac:dyDescent="0.35">
      <c r="D841" s="77"/>
    </row>
    <row r="842" spans="4:4" x14ac:dyDescent="0.35">
      <c r="D842" s="77"/>
    </row>
    <row r="843" spans="4:4" x14ac:dyDescent="0.35">
      <c r="D843" s="77"/>
    </row>
    <row r="844" spans="4:4" x14ac:dyDescent="0.35">
      <c r="D844" s="77"/>
    </row>
    <row r="845" spans="4:4" x14ac:dyDescent="0.35">
      <c r="D845" s="77"/>
    </row>
    <row r="846" spans="4:4" x14ac:dyDescent="0.35">
      <c r="D846" s="77"/>
    </row>
    <row r="847" spans="4:4" x14ac:dyDescent="0.35">
      <c r="D847" s="77"/>
    </row>
    <row r="848" spans="4:4" x14ac:dyDescent="0.35">
      <c r="D848" s="77"/>
    </row>
    <row r="849" spans="4:4" x14ac:dyDescent="0.35">
      <c r="D849" s="77"/>
    </row>
    <row r="850" spans="4:4" x14ac:dyDescent="0.35">
      <c r="D850" s="77"/>
    </row>
    <row r="851" spans="4:4" x14ac:dyDescent="0.35">
      <c r="D851" s="77"/>
    </row>
    <row r="852" spans="4:4" x14ac:dyDescent="0.35">
      <c r="D852" s="77"/>
    </row>
    <row r="853" spans="4:4" x14ac:dyDescent="0.35">
      <c r="D853" s="77"/>
    </row>
    <row r="854" spans="4:4" x14ac:dyDescent="0.35">
      <c r="D854" s="77"/>
    </row>
    <row r="855" spans="4:4" x14ac:dyDescent="0.35">
      <c r="D855" s="77"/>
    </row>
    <row r="856" spans="4:4" x14ac:dyDescent="0.35">
      <c r="D856" s="77"/>
    </row>
    <row r="857" spans="4:4" x14ac:dyDescent="0.35">
      <c r="D857" s="77"/>
    </row>
    <row r="858" spans="4:4" x14ac:dyDescent="0.35">
      <c r="D858" s="77"/>
    </row>
    <row r="859" spans="4:4" x14ac:dyDescent="0.35">
      <c r="D859" s="77"/>
    </row>
    <row r="860" spans="4:4" x14ac:dyDescent="0.35">
      <c r="D860" s="77"/>
    </row>
    <row r="861" spans="4:4" x14ac:dyDescent="0.35">
      <c r="D861" s="77"/>
    </row>
    <row r="862" spans="4:4" x14ac:dyDescent="0.35">
      <c r="D862" s="77"/>
    </row>
    <row r="863" spans="4:4" x14ac:dyDescent="0.35">
      <c r="D863" s="77"/>
    </row>
    <row r="864" spans="4:4" x14ac:dyDescent="0.35">
      <c r="D864" s="77"/>
    </row>
    <row r="865" spans="4:4" x14ac:dyDescent="0.35">
      <c r="D865" s="77"/>
    </row>
    <row r="866" spans="4:4" x14ac:dyDescent="0.35">
      <c r="D866" s="77"/>
    </row>
    <row r="867" spans="4:4" x14ac:dyDescent="0.35">
      <c r="D867" s="77"/>
    </row>
    <row r="868" spans="4:4" x14ac:dyDescent="0.35">
      <c r="D868" s="77"/>
    </row>
    <row r="869" spans="4:4" x14ac:dyDescent="0.35">
      <c r="D869" s="77"/>
    </row>
    <row r="870" spans="4:4" x14ac:dyDescent="0.35">
      <c r="D870" s="77"/>
    </row>
    <row r="871" spans="4:4" x14ac:dyDescent="0.35">
      <c r="D871" s="77"/>
    </row>
    <row r="872" spans="4:4" x14ac:dyDescent="0.35">
      <c r="D872" s="77"/>
    </row>
    <row r="873" spans="4:4" x14ac:dyDescent="0.35">
      <c r="D873" s="77"/>
    </row>
    <row r="874" spans="4:4" x14ac:dyDescent="0.35">
      <c r="D874" s="77"/>
    </row>
    <row r="875" spans="4:4" x14ac:dyDescent="0.35">
      <c r="D875" s="77"/>
    </row>
    <row r="876" spans="4:4" x14ac:dyDescent="0.35">
      <c r="D876" s="77"/>
    </row>
    <row r="877" spans="4:4" x14ac:dyDescent="0.35">
      <c r="D877" s="77"/>
    </row>
    <row r="878" spans="4:4" x14ac:dyDescent="0.35">
      <c r="D878" s="77"/>
    </row>
    <row r="879" spans="4:4" x14ac:dyDescent="0.35">
      <c r="D879" s="77"/>
    </row>
    <row r="880" spans="4:4" x14ac:dyDescent="0.35">
      <c r="D880" s="77"/>
    </row>
    <row r="881" spans="4:4" x14ac:dyDescent="0.35">
      <c r="D881" s="77"/>
    </row>
    <row r="882" spans="4:4" x14ac:dyDescent="0.35">
      <c r="D882" s="77"/>
    </row>
    <row r="883" spans="4:4" x14ac:dyDescent="0.35">
      <c r="D883" s="77"/>
    </row>
    <row r="884" spans="4:4" x14ac:dyDescent="0.35">
      <c r="D884" s="77"/>
    </row>
    <row r="885" spans="4:4" x14ac:dyDescent="0.35">
      <c r="D885" s="77"/>
    </row>
    <row r="886" spans="4:4" x14ac:dyDescent="0.35">
      <c r="D886" s="77"/>
    </row>
    <row r="887" spans="4:4" x14ac:dyDescent="0.35">
      <c r="D887" s="77"/>
    </row>
    <row r="888" spans="4:4" x14ac:dyDescent="0.35">
      <c r="D888" s="77"/>
    </row>
    <row r="889" spans="4:4" x14ac:dyDescent="0.35">
      <c r="D889" s="77"/>
    </row>
    <row r="890" spans="4:4" x14ac:dyDescent="0.35">
      <c r="D890" s="77"/>
    </row>
    <row r="891" spans="4:4" x14ac:dyDescent="0.35">
      <c r="D891" s="77"/>
    </row>
    <row r="892" spans="4:4" x14ac:dyDescent="0.35">
      <c r="D892" s="77"/>
    </row>
    <row r="893" spans="4:4" x14ac:dyDescent="0.35">
      <c r="D893" s="77"/>
    </row>
    <row r="894" spans="4:4" x14ac:dyDescent="0.35">
      <c r="D894" s="77"/>
    </row>
    <row r="895" spans="4:4" x14ac:dyDescent="0.35">
      <c r="D895" s="77"/>
    </row>
    <row r="896" spans="4:4" x14ac:dyDescent="0.35">
      <c r="D896" s="77"/>
    </row>
    <row r="897" spans="4:4" x14ac:dyDescent="0.35">
      <c r="D897" s="77"/>
    </row>
    <row r="898" spans="4:4" x14ac:dyDescent="0.35">
      <c r="D898" s="77"/>
    </row>
    <row r="899" spans="4:4" x14ac:dyDescent="0.35">
      <c r="D899" s="77"/>
    </row>
    <row r="900" spans="4:4" x14ac:dyDescent="0.35">
      <c r="D900" s="77"/>
    </row>
    <row r="901" spans="4:4" x14ac:dyDescent="0.35">
      <c r="D901" s="77"/>
    </row>
    <row r="902" spans="4:4" x14ac:dyDescent="0.35">
      <c r="D902" s="77"/>
    </row>
    <row r="903" spans="4:4" x14ac:dyDescent="0.35">
      <c r="D903" s="77"/>
    </row>
    <row r="904" spans="4:4" x14ac:dyDescent="0.35">
      <c r="D904" s="77"/>
    </row>
    <row r="905" spans="4:4" x14ac:dyDescent="0.35">
      <c r="D905" s="77"/>
    </row>
    <row r="906" spans="4:4" x14ac:dyDescent="0.35">
      <c r="D906" s="77"/>
    </row>
    <row r="907" spans="4:4" x14ac:dyDescent="0.35">
      <c r="D907" s="77"/>
    </row>
    <row r="908" spans="4:4" x14ac:dyDescent="0.35">
      <c r="D908" s="77"/>
    </row>
    <row r="909" spans="4:4" x14ac:dyDescent="0.35">
      <c r="D909" s="77"/>
    </row>
    <row r="910" spans="4:4" x14ac:dyDescent="0.35">
      <c r="D910" s="77"/>
    </row>
    <row r="911" spans="4:4" x14ac:dyDescent="0.35">
      <c r="D911" s="77"/>
    </row>
    <row r="912" spans="4:4" x14ac:dyDescent="0.35">
      <c r="D912" s="77"/>
    </row>
    <row r="913" spans="4:4" x14ac:dyDescent="0.35">
      <c r="D913" s="77"/>
    </row>
    <row r="914" spans="4:4" x14ac:dyDescent="0.35">
      <c r="D914" s="77"/>
    </row>
    <row r="915" spans="4:4" x14ac:dyDescent="0.35">
      <c r="D915" s="77"/>
    </row>
    <row r="916" spans="4:4" x14ac:dyDescent="0.35">
      <c r="D916" s="77"/>
    </row>
    <row r="917" spans="4:4" x14ac:dyDescent="0.35">
      <c r="D917" s="77"/>
    </row>
    <row r="918" spans="4:4" x14ac:dyDescent="0.35">
      <c r="D918" s="77"/>
    </row>
    <row r="919" spans="4:4" x14ac:dyDescent="0.35">
      <c r="D919" s="77"/>
    </row>
    <row r="920" spans="4:4" x14ac:dyDescent="0.35">
      <c r="D920" s="77"/>
    </row>
    <row r="921" spans="4:4" x14ac:dyDescent="0.35">
      <c r="D921" s="77"/>
    </row>
    <row r="922" spans="4:4" x14ac:dyDescent="0.35">
      <c r="D922" s="77"/>
    </row>
    <row r="923" spans="4:4" x14ac:dyDescent="0.35">
      <c r="D923" s="77"/>
    </row>
    <row r="924" spans="4:4" x14ac:dyDescent="0.35">
      <c r="D924" s="77"/>
    </row>
    <row r="925" spans="4:4" x14ac:dyDescent="0.35">
      <c r="D925" s="77"/>
    </row>
    <row r="926" spans="4:4" x14ac:dyDescent="0.35">
      <c r="D926" s="77"/>
    </row>
    <row r="927" spans="4:4" x14ac:dyDescent="0.35">
      <c r="D927" s="77"/>
    </row>
    <row r="928" spans="4:4" x14ac:dyDescent="0.35">
      <c r="D928" s="77"/>
    </row>
    <row r="929" spans="4:4" x14ac:dyDescent="0.35">
      <c r="D929" s="77"/>
    </row>
    <row r="930" spans="4:4" x14ac:dyDescent="0.35">
      <c r="D930" s="77"/>
    </row>
    <row r="931" spans="4:4" x14ac:dyDescent="0.35">
      <c r="D931" s="77"/>
    </row>
    <row r="932" spans="4:4" x14ac:dyDescent="0.35">
      <c r="D932" s="77"/>
    </row>
    <row r="933" spans="4:4" x14ac:dyDescent="0.35">
      <c r="D933" s="77"/>
    </row>
    <row r="934" spans="4:4" x14ac:dyDescent="0.35">
      <c r="D934" s="77"/>
    </row>
    <row r="935" spans="4:4" x14ac:dyDescent="0.35">
      <c r="D935" s="77"/>
    </row>
    <row r="936" spans="4:4" x14ac:dyDescent="0.35">
      <c r="D936" s="77"/>
    </row>
    <row r="937" spans="4:4" x14ac:dyDescent="0.35">
      <c r="D937" s="77"/>
    </row>
    <row r="938" spans="4:4" x14ac:dyDescent="0.35">
      <c r="D938" s="77"/>
    </row>
    <row r="939" spans="4:4" x14ac:dyDescent="0.35">
      <c r="D939" s="77"/>
    </row>
    <row r="940" spans="4:4" x14ac:dyDescent="0.35">
      <c r="D940" s="77"/>
    </row>
    <row r="941" spans="4:4" x14ac:dyDescent="0.35">
      <c r="D941" s="77"/>
    </row>
    <row r="942" spans="4:4" x14ac:dyDescent="0.35">
      <c r="D942" s="77"/>
    </row>
    <row r="943" spans="4:4" x14ac:dyDescent="0.35">
      <c r="D943" s="77"/>
    </row>
    <row r="944" spans="4:4" x14ac:dyDescent="0.35">
      <c r="D944" s="77"/>
    </row>
    <row r="945" spans="4:4" x14ac:dyDescent="0.35">
      <c r="D945" s="77"/>
    </row>
    <row r="946" spans="4:4" x14ac:dyDescent="0.35">
      <c r="D946" s="77"/>
    </row>
    <row r="947" spans="4:4" x14ac:dyDescent="0.35">
      <c r="D947" s="77"/>
    </row>
    <row r="948" spans="4:4" x14ac:dyDescent="0.35">
      <c r="D948" s="77"/>
    </row>
    <row r="949" spans="4:4" x14ac:dyDescent="0.35">
      <c r="D949" s="77"/>
    </row>
    <row r="950" spans="4:4" x14ac:dyDescent="0.35">
      <c r="D950" s="77"/>
    </row>
    <row r="951" spans="4:4" x14ac:dyDescent="0.35">
      <c r="D951" s="77"/>
    </row>
    <row r="952" spans="4:4" x14ac:dyDescent="0.35">
      <c r="D952" s="77"/>
    </row>
    <row r="953" spans="4:4" x14ac:dyDescent="0.35">
      <c r="D953" s="77"/>
    </row>
    <row r="954" spans="4:4" x14ac:dyDescent="0.35">
      <c r="D954" s="77"/>
    </row>
    <row r="955" spans="4:4" x14ac:dyDescent="0.35">
      <c r="D955" s="77"/>
    </row>
    <row r="956" spans="4:4" x14ac:dyDescent="0.35">
      <c r="D956" s="77"/>
    </row>
    <row r="957" spans="4:4" x14ac:dyDescent="0.35">
      <c r="D957" s="77"/>
    </row>
    <row r="958" spans="4:4" x14ac:dyDescent="0.35">
      <c r="D958" s="77"/>
    </row>
    <row r="959" spans="4:4" x14ac:dyDescent="0.35">
      <c r="D959" s="77"/>
    </row>
    <row r="960" spans="4:4" x14ac:dyDescent="0.35">
      <c r="D960" s="77"/>
    </row>
    <row r="961" spans="4:4" x14ac:dyDescent="0.35">
      <c r="D961" s="77"/>
    </row>
    <row r="962" spans="4:4" x14ac:dyDescent="0.35">
      <c r="D962" s="77"/>
    </row>
    <row r="963" spans="4:4" x14ac:dyDescent="0.35">
      <c r="D963" s="77"/>
    </row>
    <row r="964" spans="4:4" x14ac:dyDescent="0.35">
      <c r="D964" s="77"/>
    </row>
    <row r="965" spans="4:4" x14ac:dyDescent="0.35">
      <c r="D965" s="77"/>
    </row>
    <row r="966" spans="4:4" x14ac:dyDescent="0.35">
      <c r="D966" s="77"/>
    </row>
    <row r="967" spans="4:4" x14ac:dyDescent="0.35">
      <c r="D967" s="77"/>
    </row>
    <row r="968" spans="4:4" x14ac:dyDescent="0.35">
      <c r="D968" s="77"/>
    </row>
    <row r="969" spans="4:4" x14ac:dyDescent="0.35">
      <c r="D969" s="77"/>
    </row>
    <row r="970" spans="4:4" x14ac:dyDescent="0.35">
      <c r="D970" s="77"/>
    </row>
    <row r="971" spans="4:4" x14ac:dyDescent="0.35">
      <c r="D971" s="77"/>
    </row>
    <row r="972" spans="4:4" x14ac:dyDescent="0.35">
      <c r="D972" s="77"/>
    </row>
    <row r="973" spans="4:4" x14ac:dyDescent="0.35">
      <c r="D973" s="77"/>
    </row>
    <row r="974" spans="4:4" x14ac:dyDescent="0.35">
      <c r="D974" s="77"/>
    </row>
    <row r="975" spans="4:4" x14ac:dyDescent="0.35">
      <c r="D975" s="77"/>
    </row>
    <row r="976" spans="4:4" x14ac:dyDescent="0.35">
      <c r="D976" s="77"/>
    </row>
    <row r="977" spans="4:4" x14ac:dyDescent="0.35">
      <c r="D977" s="77"/>
    </row>
    <row r="978" spans="4:4" x14ac:dyDescent="0.35">
      <c r="D978" s="77"/>
    </row>
    <row r="979" spans="4:4" x14ac:dyDescent="0.35">
      <c r="D979" s="77"/>
    </row>
    <row r="980" spans="4:4" x14ac:dyDescent="0.35">
      <c r="D980" s="77"/>
    </row>
    <row r="981" spans="4:4" x14ac:dyDescent="0.35">
      <c r="D981" s="77"/>
    </row>
    <row r="982" spans="4:4" x14ac:dyDescent="0.35">
      <c r="D982" s="77"/>
    </row>
    <row r="983" spans="4:4" x14ac:dyDescent="0.35">
      <c r="D983" s="77"/>
    </row>
    <row r="984" spans="4:4" x14ac:dyDescent="0.35">
      <c r="D984" s="77"/>
    </row>
    <row r="985" spans="4:4" x14ac:dyDescent="0.35">
      <c r="D985" s="77"/>
    </row>
    <row r="986" spans="4:4" x14ac:dyDescent="0.35">
      <c r="D986" s="77"/>
    </row>
    <row r="987" spans="4:4" x14ac:dyDescent="0.35">
      <c r="D987" s="77"/>
    </row>
    <row r="988" spans="4:4" x14ac:dyDescent="0.35">
      <c r="D988" s="77"/>
    </row>
    <row r="989" spans="4:4" x14ac:dyDescent="0.35">
      <c r="D989" s="77"/>
    </row>
    <row r="990" spans="4:4" x14ac:dyDescent="0.35">
      <c r="D990" s="77"/>
    </row>
    <row r="991" spans="4:4" x14ac:dyDescent="0.35">
      <c r="D991" s="77"/>
    </row>
    <row r="992" spans="4:4" x14ac:dyDescent="0.35">
      <c r="D992" s="77"/>
    </row>
    <row r="993" spans="4:4" x14ac:dyDescent="0.35">
      <c r="D993" s="77"/>
    </row>
    <row r="994" spans="4:4" x14ac:dyDescent="0.35">
      <c r="D994" s="77"/>
    </row>
    <row r="995" spans="4:4" x14ac:dyDescent="0.35">
      <c r="D995" s="77"/>
    </row>
    <row r="996" spans="4:4" x14ac:dyDescent="0.35">
      <c r="D996" s="77"/>
    </row>
    <row r="997" spans="4:4" x14ac:dyDescent="0.35">
      <c r="D997" s="77"/>
    </row>
    <row r="998" spans="4:4" x14ac:dyDescent="0.35">
      <c r="D998" s="77"/>
    </row>
    <row r="999" spans="4:4" x14ac:dyDescent="0.35">
      <c r="D999" s="77"/>
    </row>
    <row r="1000" spans="4:4" x14ac:dyDescent="0.35">
      <c r="D1000" s="77"/>
    </row>
    <row r="1001" spans="4:4" x14ac:dyDescent="0.35">
      <c r="D1001" s="77"/>
    </row>
    <row r="1002" spans="4:4" x14ac:dyDescent="0.35">
      <c r="D1002" s="77"/>
    </row>
    <row r="1003" spans="4:4" x14ac:dyDescent="0.35">
      <c r="D1003" s="77"/>
    </row>
    <row r="1004" spans="4:4" x14ac:dyDescent="0.35">
      <c r="D1004" s="77"/>
    </row>
    <row r="1005" spans="4:4" x14ac:dyDescent="0.35">
      <c r="D1005" s="77"/>
    </row>
    <row r="1006" spans="4:4" x14ac:dyDescent="0.35">
      <c r="D1006" s="77"/>
    </row>
    <row r="1007" spans="4:4" x14ac:dyDescent="0.35">
      <c r="D1007" s="77"/>
    </row>
    <row r="1008" spans="4:4" x14ac:dyDescent="0.35">
      <c r="D1008" s="77"/>
    </row>
    <row r="1009" spans="4:4" x14ac:dyDescent="0.35">
      <c r="D1009" s="77"/>
    </row>
    <row r="1010" spans="4:4" x14ac:dyDescent="0.35">
      <c r="D1010" s="77"/>
    </row>
    <row r="1011" spans="4:4" x14ac:dyDescent="0.35">
      <c r="D1011" s="77"/>
    </row>
    <row r="1012" spans="4:4" x14ac:dyDescent="0.35">
      <c r="D1012" s="77"/>
    </row>
    <row r="1013" spans="4:4" x14ac:dyDescent="0.35">
      <c r="D1013" s="77"/>
    </row>
    <row r="1014" spans="4:4" x14ac:dyDescent="0.35">
      <c r="D1014" s="77"/>
    </row>
    <row r="1015" spans="4:4" x14ac:dyDescent="0.35">
      <c r="D1015" s="77"/>
    </row>
    <row r="1016" spans="4:4" x14ac:dyDescent="0.35">
      <c r="D1016" s="77"/>
    </row>
    <row r="1017" spans="4:4" x14ac:dyDescent="0.35">
      <c r="D1017" s="77"/>
    </row>
    <row r="1018" spans="4:4" x14ac:dyDescent="0.35">
      <c r="D1018" s="77"/>
    </row>
    <row r="1019" spans="4:4" x14ac:dyDescent="0.35">
      <c r="D1019" s="77"/>
    </row>
    <row r="1020" spans="4:4" x14ac:dyDescent="0.35">
      <c r="D1020" s="77"/>
    </row>
    <row r="1021" spans="4:4" x14ac:dyDescent="0.35">
      <c r="D1021" s="77"/>
    </row>
    <row r="1022" spans="4:4" x14ac:dyDescent="0.35">
      <c r="D1022" s="77"/>
    </row>
    <row r="1023" spans="4:4" x14ac:dyDescent="0.35">
      <c r="D1023" s="77"/>
    </row>
    <row r="1024" spans="4:4" x14ac:dyDescent="0.35">
      <c r="D1024" s="77"/>
    </row>
    <row r="1025" spans="4:4" x14ac:dyDescent="0.35">
      <c r="D1025" s="77"/>
    </row>
    <row r="1026" spans="4:4" x14ac:dyDescent="0.35">
      <c r="D1026" s="77"/>
    </row>
    <row r="1027" spans="4:4" x14ac:dyDescent="0.35">
      <c r="D1027" s="77"/>
    </row>
    <row r="1028" spans="4:4" x14ac:dyDescent="0.35">
      <c r="D1028" s="77"/>
    </row>
    <row r="1029" spans="4:4" x14ac:dyDescent="0.35">
      <c r="D1029" s="77"/>
    </row>
    <row r="1030" spans="4:4" x14ac:dyDescent="0.35">
      <c r="D1030" s="77"/>
    </row>
    <row r="1031" spans="4:4" x14ac:dyDescent="0.35">
      <c r="D1031" s="77"/>
    </row>
    <row r="1032" spans="4:4" x14ac:dyDescent="0.35">
      <c r="D1032" s="77"/>
    </row>
    <row r="1033" spans="4:4" x14ac:dyDescent="0.35">
      <c r="D1033" s="77"/>
    </row>
    <row r="1034" spans="4:4" x14ac:dyDescent="0.35">
      <c r="D1034" s="77"/>
    </row>
    <row r="1035" spans="4:4" x14ac:dyDescent="0.35">
      <c r="D1035" s="77"/>
    </row>
    <row r="1036" spans="4:4" x14ac:dyDescent="0.35">
      <c r="D1036" s="77"/>
    </row>
    <row r="1037" spans="4:4" x14ac:dyDescent="0.35">
      <c r="D1037" s="77"/>
    </row>
    <row r="1038" spans="4:4" x14ac:dyDescent="0.35">
      <c r="D1038" s="77"/>
    </row>
    <row r="1039" spans="4:4" x14ac:dyDescent="0.35">
      <c r="D1039" s="77"/>
    </row>
    <row r="1040" spans="4:4" x14ac:dyDescent="0.35">
      <c r="D1040" s="77"/>
    </row>
    <row r="1041" spans="4:4" x14ac:dyDescent="0.35">
      <c r="D1041" s="77"/>
    </row>
    <row r="1042" spans="4:4" x14ac:dyDescent="0.35">
      <c r="D1042" s="77"/>
    </row>
    <row r="1043" spans="4:4" x14ac:dyDescent="0.35">
      <c r="D1043" s="77"/>
    </row>
    <row r="1044" spans="4:4" x14ac:dyDescent="0.35">
      <c r="D1044" s="77"/>
    </row>
    <row r="1045" spans="4:4" x14ac:dyDescent="0.35">
      <c r="D1045" s="77"/>
    </row>
    <row r="1046" spans="4:4" x14ac:dyDescent="0.35">
      <c r="D1046" s="77"/>
    </row>
    <row r="1047" spans="4:4" x14ac:dyDescent="0.35">
      <c r="D1047" s="77"/>
    </row>
    <row r="1048" spans="4:4" x14ac:dyDescent="0.35">
      <c r="D1048" s="77"/>
    </row>
    <row r="1049" spans="4:4" x14ac:dyDescent="0.35">
      <c r="D1049" s="77"/>
    </row>
    <row r="1050" spans="4:4" x14ac:dyDescent="0.35">
      <c r="D1050" s="77"/>
    </row>
    <row r="1051" spans="4:4" x14ac:dyDescent="0.35">
      <c r="D1051" s="77"/>
    </row>
    <row r="1052" spans="4:4" x14ac:dyDescent="0.35">
      <c r="D1052" s="77"/>
    </row>
    <row r="1053" spans="4:4" x14ac:dyDescent="0.35">
      <c r="D1053" s="77"/>
    </row>
    <row r="1054" spans="4:4" x14ac:dyDescent="0.35">
      <c r="D1054" s="77"/>
    </row>
    <row r="1055" spans="4:4" x14ac:dyDescent="0.35">
      <c r="D1055" s="77"/>
    </row>
    <row r="1056" spans="4:4" x14ac:dyDescent="0.35">
      <c r="D1056" s="77"/>
    </row>
    <row r="1057" spans="4:4" x14ac:dyDescent="0.35">
      <c r="D1057" s="77"/>
    </row>
    <row r="1058" spans="4:4" x14ac:dyDescent="0.35">
      <c r="D1058" s="77"/>
    </row>
    <row r="1059" spans="4:4" x14ac:dyDescent="0.35">
      <c r="D1059" s="77"/>
    </row>
    <row r="1060" spans="4:4" x14ac:dyDescent="0.35">
      <c r="D1060" s="77"/>
    </row>
    <row r="1061" spans="4:4" x14ac:dyDescent="0.35">
      <c r="D1061" s="77"/>
    </row>
    <row r="1062" spans="4:4" x14ac:dyDescent="0.35">
      <c r="D1062" s="77"/>
    </row>
    <row r="1063" spans="4:4" x14ac:dyDescent="0.35">
      <c r="D1063" s="77"/>
    </row>
    <row r="1064" spans="4:4" x14ac:dyDescent="0.35">
      <c r="D1064" s="77"/>
    </row>
    <row r="1065" spans="4:4" x14ac:dyDescent="0.35">
      <c r="D1065" s="77"/>
    </row>
    <row r="1066" spans="4:4" x14ac:dyDescent="0.35">
      <c r="D1066" s="77"/>
    </row>
    <row r="1067" spans="4:4" x14ac:dyDescent="0.35">
      <c r="D1067" s="77"/>
    </row>
    <row r="1068" spans="4:4" x14ac:dyDescent="0.35">
      <c r="D1068" s="77"/>
    </row>
    <row r="1069" spans="4:4" x14ac:dyDescent="0.35">
      <c r="D1069" s="77"/>
    </row>
    <row r="1070" spans="4:4" x14ac:dyDescent="0.35">
      <c r="D1070" s="77"/>
    </row>
    <row r="1071" spans="4:4" x14ac:dyDescent="0.35">
      <c r="D1071" s="77"/>
    </row>
    <row r="1072" spans="4:4" x14ac:dyDescent="0.35">
      <c r="D1072" s="77"/>
    </row>
    <row r="1073" spans="4:4" x14ac:dyDescent="0.35">
      <c r="D1073" s="77"/>
    </row>
    <row r="1074" spans="4:4" x14ac:dyDescent="0.35">
      <c r="D1074" s="77"/>
    </row>
    <row r="1075" spans="4:4" x14ac:dyDescent="0.35">
      <c r="D1075" s="77"/>
    </row>
    <row r="1076" spans="4:4" x14ac:dyDescent="0.35">
      <c r="D1076" s="77"/>
    </row>
    <row r="1077" spans="4:4" x14ac:dyDescent="0.35">
      <c r="D1077" s="77"/>
    </row>
    <row r="1078" spans="4:4" x14ac:dyDescent="0.35">
      <c r="D1078" s="77"/>
    </row>
    <row r="1079" spans="4:4" x14ac:dyDescent="0.35">
      <c r="D1079" s="77"/>
    </row>
    <row r="1080" spans="4:4" x14ac:dyDescent="0.35">
      <c r="D1080" s="77"/>
    </row>
    <row r="1081" spans="4:4" x14ac:dyDescent="0.35">
      <c r="D1081" s="77"/>
    </row>
    <row r="1082" spans="4:4" x14ac:dyDescent="0.35">
      <c r="D1082" s="77"/>
    </row>
    <row r="1083" spans="4:4" x14ac:dyDescent="0.35">
      <c r="D1083" s="77"/>
    </row>
    <row r="1084" spans="4:4" x14ac:dyDescent="0.35">
      <c r="D1084" s="77"/>
    </row>
    <row r="1085" spans="4:4" x14ac:dyDescent="0.35">
      <c r="D1085" s="77"/>
    </row>
    <row r="1086" spans="4:4" x14ac:dyDescent="0.35">
      <c r="D1086" s="77"/>
    </row>
    <row r="1087" spans="4:4" x14ac:dyDescent="0.35">
      <c r="D1087" s="77"/>
    </row>
    <row r="1088" spans="4:4" x14ac:dyDescent="0.35">
      <c r="D1088" s="77"/>
    </row>
    <row r="1089" spans="4:4" x14ac:dyDescent="0.35">
      <c r="D1089" s="77"/>
    </row>
    <row r="1090" spans="4:4" x14ac:dyDescent="0.35">
      <c r="D1090" s="77"/>
    </row>
    <row r="1091" spans="4:4" x14ac:dyDescent="0.35">
      <c r="D1091" s="77"/>
    </row>
    <row r="1092" spans="4:4" x14ac:dyDescent="0.35">
      <c r="D1092" s="77"/>
    </row>
    <row r="1093" spans="4:4" x14ac:dyDescent="0.35">
      <c r="D1093" s="77"/>
    </row>
    <row r="1094" spans="4:4" x14ac:dyDescent="0.35">
      <c r="D1094" s="77"/>
    </row>
    <row r="1095" spans="4:4" x14ac:dyDescent="0.35">
      <c r="D1095" s="77"/>
    </row>
    <row r="1096" spans="4:4" x14ac:dyDescent="0.35">
      <c r="D1096" s="77"/>
    </row>
    <row r="1097" spans="4:4" x14ac:dyDescent="0.35">
      <c r="D1097" s="77"/>
    </row>
    <row r="1098" spans="4:4" x14ac:dyDescent="0.35">
      <c r="D1098" s="77"/>
    </row>
    <row r="1099" spans="4:4" x14ac:dyDescent="0.35">
      <c r="D1099" s="77"/>
    </row>
    <row r="1100" spans="4:4" x14ac:dyDescent="0.35">
      <c r="D1100" s="77"/>
    </row>
    <row r="1101" spans="4:4" x14ac:dyDescent="0.35">
      <c r="D1101" s="77"/>
    </row>
    <row r="1102" spans="4:4" x14ac:dyDescent="0.35">
      <c r="D1102" s="77"/>
    </row>
    <row r="1103" spans="4:4" x14ac:dyDescent="0.35">
      <c r="D1103" s="77"/>
    </row>
    <row r="1104" spans="4:4" x14ac:dyDescent="0.35">
      <c r="D1104" s="77"/>
    </row>
    <row r="1105" spans="4:4" x14ac:dyDescent="0.35">
      <c r="D1105" s="77"/>
    </row>
    <row r="1106" spans="4:4" x14ac:dyDescent="0.35">
      <c r="D1106" s="77"/>
    </row>
    <row r="1107" spans="4:4" x14ac:dyDescent="0.35">
      <c r="D1107" s="77"/>
    </row>
    <row r="1108" spans="4:4" x14ac:dyDescent="0.35">
      <c r="D1108" s="77"/>
    </row>
    <row r="1109" spans="4:4" x14ac:dyDescent="0.35">
      <c r="D1109" s="77"/>
    </row>
    <row r="1110" spans="4:4" x14ac:dyDescent="0.35">
      <c r="D1110" s="77"/>
    </row>
    <row r="1111" spans="4:4" x14ac:dyDescent="0.35">
      <c r="D1111" s="77"/>
    </row>
    <row r="1112" spans="4:4" x14ac:dyDescent="0.35">
      <c r="D1112" s="77"/>
    </row>
    <row r="1113" spans="4:4" x14ac:dyDescent="0.35">
      <c r="D1113" s="77"/>
    </row>
    <row r="1114" spans="4:4" x14ac:dyDescent="0.35">
      <c r="D1114" s="77"/>
    </row>
    <row r="1115" spans="4:4" x14ac:dyDescent="0.35">
      <c r="D1115" s="77"/>
    </row>
    <row r="1116" spans="4:4" x14ac:dyDescent="0.35">
      <c r="D1116" s="77"/>
    </row>
    <row r="1117" spans="4:4" x14ac:dyDescent="0.35">
      <c r="D1117" s="77"/>
    </row>
    <row r="1118" spans="4:4" x14ac:dyDescent="0.35">
      <c r="D1118" s="77"/>
    </row>
    <row r="1119" spans="4:4" x14ac:dyDescent="0.35">
      <c r="D1119" s="77"/>
    </row>
    <row r="1120" spans="4:4" x14ac:dyDescent="0.35">
      <c r="D1120" s="77"/>
    </row>
    <row r="1121" spans="4:4" x14ac:dyDescent="0.35">
      <c r="D1121" s="77"/>
    </row>
    <row r="1122" spans="4:4" x14ac:dyDescent="0.35">
      <c r="D1122" s="77"/>
    </row>
    <row r="1123" spans="4:4" x14ac:dyDescent="0.35">
      <c r="D1123" s="77"/>
    </row>
    <row r="1124" spans="4:4" x14ac:dyDescent="0.35">
      <c r="D1124" s="77"/>
    </row>
    <row r="1125" spans="4:4" x14ac:dyDescent="0.35">
      <c r="D1125" s="77"/>
    </row>
    <row r="1126" spans="4:4" x14ac:dyDescent="0.35">
      <c r="D1126" s="77"/>
    </row>
    <row r="1127" spans="4:4" x14ac:dyDescent="0.35">
      <c r="D1127" s="77"/>
    </row>
    <row r="1128" spans="4:4" x14ac:dyDescent="0.35">
      <c r="D1128" s="77"/>
    </row>
    <row r="1129" spans="4:4" x14ac:dyDescent="0.35">
      <c r="D1129" s="77"/>
    </row>
    <row r="1130" spans="4:4" x14ac:dyDescent="0.35">
      <c r="D1130" s="77"/>
    </row>
    <row r="1131" spans="4:4" x14ac:dyDescent="0.35">
      <c r="D1131" s="77"/>
    </row>
    <row r="1132" spans="4:4" x14ac:dyDescent="0.35">
      <c r="D1132" s="77"/>
    </row>
    <row r="1133" spans="4:4" x14ac:dyDescent="0.35">
      <c r="D1133" s="77"/>
    </row>
    <row r="1134" spans="4:4" x14ac:dyDescent="0.35">
      <c r="D1134" s="77"/>
    </row>
    <row r="1135" spans="4:4" x14ac:dyDescent="0.35">
      <c r="D1135" s="77"/>
    </row>
    <row r="1136" spans="4:4" x14ac:dyDescent="0.35">
      <c r="D1136" s="77"/>
    </row>
    <row r="1137" spans="4:4" x14ac:dyDescent="0.35">
      <c r="D1137" s="77"/>
    </row>
    <row r="1138" spans="4:4" x14ac:dyDescent="0.35">
      <c r="D1138" s="77"/>
    </row>
    <row r="1139" spans="4:4" x14ac:dyDescent="0.35">
      <c r="D1139" s="77"/>
    </row>
    <row r="1140" spans="4:4" x14ac:dyDescent="0.35">
      <c r="D1140" s="77"/>
    </row>
    <row r="1141" spans="4:4" x14ac:dyDescent="0.35">
      <c r="D1141" s="77"/>
    </row>
    <row r="1142" spans="4:4" x14ac:dyDescent="0.35">
      <c r="D1142" s="77"/>
    </row>
    <row r="1143" spans="4:4" x14ac:dyDescent="0.35">
      <c r="D1143" s="77"/>
    </row>
    <row r="1144" spans="4:4" x14ac:dyDescent="0.35">
      <c r="D1144" s="77"/>
    </row>
    <row r="1145" spans="4:4" x14ac:dyDescent="0.35">
      <c r="D1145" s="77"/>
    </row>
    <row r="1146" spans="4:4" x14ac:dyDescent="0.35">
      <c r="D1146" s="77"/>
    </row>
    <row r="1147" spans="4:4" x14ac:dyDescent="0.35">
      <c r="D1147" s="77"/>
    </row>
    <row r="1148" spans="4:4" x14ac:dyDescent="0.35">
      <c r="D1148" s="77"/>
    </row>
    <row r="1149" spans="4:4" x14ac:dyDescent="0.35">
      <c r="D1149" s="77"/>
    </row>
    <row r="1150" spans="4:4" x14ac:dyDescent="0.35">
      <c r="D1150" s="77"/>
    </row>
    <row r="1151" spans="4:4" x14ac:dyDescent="0.35">
      <c r="D1151" s="77"/>
    </row>
    <row r="1152" spans="4:4" x14ac:dyDescent="0.35">
      <c r="D1152" s="77"/>
    </row>
    <row r="1153" spans="4:4" x14ac:dyDescent="0.35">
      <c r="D1153" s="77"/>
    </row>
    <row r="1154" spans="4:4" x14ac:dyDescent="0.35">
      <c r="D1154" s="77"/>
    </row>
    <row r="1155" spans="4:4" x14ac:dyDescent="0.35">
      <c r="D1155" s="77"/>
    </row>
    <row r="1156" spans="4:4" x14ac:dyDescent="0.35">
      <c r="D1156" s="77"/>
    </row>
    <row r="1157" spans="4:4" x14ac:dyDescent="0.35">
      <c r="D1157" s="77"/>
    </row>
    <row r="1158" spans="4:4" x14ac:dyDescent="0.35">
      <c r="D1158" s="77"/>
    </row>
    <row r="1159" spans="4:4" x14ac:dyDescent="0.35">
      <c r="D1159" s="77"/>
    </row>
    <row r="1160" spans="4:4" x14ac:dyDescent="0.35">
      <c r="D1160" s="77"/>
    </row>
    <row r="1161" spans="4:4" x14ac:dyDescent="0.35">
      <c r="D1161" s="77"/>
    </row>
    <row r="1162" spans="4:4" x14ac:dyDescent="0.35">
      <c r="D1162" s="77"/>
    </row>
    <row r="1163" spans="4:4" x14ac:dyDescent="0.35">
      <c r="D1163" s="77"/>
    </row>
    <row r="1164" spans="4:4" x14ac:dyDescent="0.35">
      <c r="D1164" s="77"/>
    </row>
    <row r="1165" spans="4:4" x14ac:dyDescent="0.35">
      <c r="D1165" s="77"/>
    </row>
    <row r="1166" spans="4:4" x14ac:dyDescent="0.35">
      <c r="D1166" s="77"/>
    </row>
    <row r="1167" spans="4:4" x14ac:dyDescent="0.35">
      <c r="D1167" s="77"/>
    </row>
    <row r="1168" spans="4:4" x14ac:dyDescent="0.35">
      <c r="D1168" s="77"/>
    </row>
    <row r="1169" spans="4:4" x14ac:dyDescent="0.35">
      <c r="D1169" s="77"/>
    </row>
    <row r="1170" spans="4:4" x14ac:dyDescent="0.35">
      <c r="D1170" s="77"/>
    </row>
    <row r="1171" spans="4:4" x14ac:dyDescent="0.35">
      <c r="D1171" s="77"/>
    </row>
    <row r="1172" spans="4:4" x14ac:dyDescent="0.35">
      <c r="D1172" s="77"/>
    </row>
    <row r="1173" spans="4:4" x14ac:dyDescent="0.35">
      <c r="D1173" s="77"/>
    </row>
    <row r="1174" spans="4:4" x14ac:dyDescent="0.35">
      <c r="D1174" s="77"/>
    </row>
    <row r="1175" spans="4:4" x14ac:dyDescent="0.35">
      <c r="D1175" s="77"/>
    </row>
    <row r="1176" spans="4:4" x14ac:dyDescent="0.35">
      <c r="D1176" s="77"/>
    </row>
    <row r="1177" spans="4:4" x14ac:dyDescent="0.35">
      <c r="D1177" s="77"/>
    </row>
    <row r="1178" spans="4:4" x14ac:dyDescent="0.35">
      <c r="D1178" s="77"/>
    </row>
    <row r="1179" spans="4:4" x14ac:dyDescent="0.35">
      <c r="D1179" s="77"/>
    </row>
    <row r="1180" spans="4:4" x14ac:dyDescent="0.35">
      <c r="D1180" s="77"/>
    </row>
    <row r="1181" spans="4:4" x14ac:dyDescent="0.35">
      <c r="D1181" s="77"/>
    </row>
    <row r="1182" spans="4:4" x14ac:dyDescent="0.35">
      <c r="D1182" s="77"/>
    </row>
    <row r="1183" spans="4:4" x14ac:dyDescent="0.35">
      <c r="D1183" s="77"/>
    </row>
    <row r="1184" spans="4:4" x14ac:dyDescent="0.35">
      <c r="D1184" s="77"/>
    </row>
    <row r="1185" spans="4:4" x14ac:dyDescent="0.35">
      <c r="D1185" s="77"/>
    </row>
    <row r="1186" spans="4:4" x14ac:dyDescent="0.35">
      <c r="D1186" s="77"/>
    </row>
    <row r="1187" spans="4:4" x14ac:dyDescent="0.35">
      <c r="D1187" s="77"/>
    </row>
    <row r="1188" spans="4:4" x14ac:dyDescent="0.35">
      <c r="D1188" s="77"/>
    </row>
    <row r="1189" spans="4:4" x14ac:dyDescent="0.35">
      <c r="D1189" s="77"/>
    </row>
    <row r="1190" spans="4:4" x14ac:dyDescent="0.35">
      <c r="D1190" s="77"/>
    </row>
    <row r="1191" spans="4:4" x14ac:dyDescent="0.35">
      <c r="D1191" s="77"/>
    </row>
    <row r="1192" spans="4:4" x14ac:dyDescent="0.35">
      <c r="D1192" s="77"/>
    </row>
    <row r="1193" spans="4:4" x14ac:dyDescent="0.35">
      <c r="D1193" s="77"/>
    </row>
    <row r="1194" spans="4:4" x14ac:dyDescent="0.35">
      <c r="D1194" s="77"/>
    </row>
    <row r="1195" spans="4:4" x14ac:dyDescent="0.35">
      <c r="D1195" s="77"/>
    </row>
    <row r="1196" spans="4:4" x14ac:dyDescent="0.35">
      <c r="D1196" s="77"/>
    </row>
    <row r="1197" spans="4:4" x14ac:dyDescent="0.35">
      <c r="D1197" s="77"/>
    </row>
    <row r="1198" spans="4:4" x14ac:dyDescent="0.35">
      <c r="D1198" s="77"/>
    </row>
    <row r="1199" spans="4:4" x14ac:dyDescent="0.35">
      <c r="D1199" s="77"/>
    </row>
    <row r="1200" spans="4:4" x14ac:dyDescent="0.35">
      <c r="D1200" s="77"/>
    </row>
    <row r="1201" spans="4:4" x14ac:dyDescent="0.35">
      <c r="D1201" s="77"/>
    </row>
    <row r="1202" spans="4:4" x14ac:dyDescent="0.35">
      <c r="D1202" s="77"/>
    </row>
    <row r="1203" spans="4:4" x14ac:dyDescent="0.35">
      <c r="D1203" s="77"/>
    </row>
    <row r="1204" spans="4:4" x14ac:dyDescent="0.35">
      <c r="D1204" s="77"/>
    </row>
    <row r="1205" spans="4:4" x14ac:dyDescent="0.35">
      <c r="D1205" s="77"/>
    </row>
    <row r="1206" spans="4:4" x14ac:dyDescent="0.35">
      <c r="D1206" s="77"/>
    </row>
    <row r="1207" spans="4:4" x14ac:dyDescent="0.35">
      <c r="D1207" s="77"/>
    </row>
    <row r="1208" spans="4:4" x14ac:dyDescent="0.35">
      <c r="D1208" s="77"/>
    </row>
    <row r="1209" spans="4:4" x14ac:dyDescent="0.35">
      <c r="D1209" s="77"/>
    </row>
    <row r="1210" spans="4:4" x14ac:dyDescent="0.35">
      <c r="D1210" s="77"/>
    </row>
    <row r="1211" spans="4:4" x14ac:dyDescent="0.35">
      <c r="D1211" s="77"/>
    </row>
    <row r="1212" spans="4:4" x14ac:dyDescent="0.35">
      <c r="D1212" s="77"/>
    </row>
    <row r="1213" spans="4:4" x14ac:dyDescent="0.35">
      <c r="D1213" s="77"/>
    </row>
    <row r="1214" spans="4:4" x14ac:dyDescent="0.35">
      <c r="D1214" s="77"/>
    </row>
    <row r="1215" spans="4:4" x14ac:dyDescent="0.35">
      <c r="D1215" s="77"/>
    </row>
    <row r="1216" spans="4:4" x14ac:dyDescent="0.35">
      <c r="D1216" s="77"/>
    </row>
    <row r="1217" spans="4:4" x14ac:dyDescent="0.35">
      <c r="D1217" s="77"/>
    </row>
    <row r="1218" spans="4:4" x14ac:dyDescent="0.35">
      <c r="D1218" s="77"/>
    </row>
    <row r="1219" spans="4:4" x14ac:dyDescent="0.35">
      <c r="D1219" s="77"/>
    </row>
    <row r="1220" spans="4:4" x14ac:dyDescent="0.35">
      <c r="D1220" s="77"/>
    </row>
    <row r="1221" spans="4:4" x14ac:dyDescent="0.35">
      <c r="D1221" s="77"/>
    </row>
    <row r="1222" spans="4:4" x14ac:dyDescent="0.35">
      <c r="D1222" s="77"/>
    </row>
    <row r="1223" spans="4:4" x14ac:dyDescent="0.35">
      <c r="D1223" s="77"/>
    </row>
    <row r="1224" spans="4:4" x14ac:dyDescent="0.35">
      <c r="D1224" s="77"/>
    </row>
    <row r="1225" spans="4:4" x14ac:dyDescent="0.35">
      <c r="D1225" s="77"/>
    </row>
    <row r="1226" spans="4:4" x14ac:dyDescent="0.35">
      <c r="D1226" s="77"/>
    </row>
    <row r="1227" spans="4:4" x14ac:dyDescent="0.35">
      <c r="D1227" s="77"/>
    </row>
    <row r="1228" spans="4:4" x14ac:dyDescent="0.35">
      <c r="D1228" s="77"/>
    </row>
    <row r="1229" spans="4:4" x14ac:dyDescent="0.35">
      <c r="D1229" s="77"/>
    </row>
    <row r="1230" spans="4:4" x14ac:dyDescent="0.35">
      <c r="D1230" s="77"/>
    </row>
    <row r="1231" spans="4:4" x14ac:dyDescent="0.35">
      <c r="D1231" s="77"/>
    </row>
    <row r="1232" spans="4:4" x14ac:dyDescent="0.35">
      <c r="D1232" s="77"/>
    </row>
    <row r="1233" spans="4:4" x14ac:dyDescent="0.35">
      <c r="D1233" s="77"/>
    </row>
    <row r="1234" spans="4:4" x14ac:dyDescent="0.35">
      <c r="D1234" s="77"/>
    </row>
    <row r="1235" spans="4:4" x14ac:dyDescent="0.35">
      <c r="D1235" s="77"/>
    </row>
    <row r="1236" spans="4:4" x14ac:dyDescent="0.35">
      <c r="D1236" s="77"/>
    </row>
    <row r="1237" spans="4:4" x14ac:dyDescent="0.35">
      <c r="D1237" s="77"/>
    </row>
    <row r="1238" spans="4:4" x14ac:dyDescent="0.35">
      <c r="D1238" s="77"/>
    </row>
    <row r="1239" spans="4:4" x14ac:dyDescent="0.35">
      <c r="D1239" s="77"/>
    </row>
    <row r="1240" spans="4:4" x14ac:dyDescent="0.35">
      <c r="D1240" s="77"/>
    </row>
    <row r="1241" spans="4:4" x14ac:dyDescent="0.35">
      <c r="D1241" s="77"/>
    </row>
    <row r="1242" spans="4:4" x14ac:dyDescent="0.35">
      <c r="D1242" s="77"/>
    </row>
    <row r="1243" spans="4:4" x14ac:dyDescent="0.35">
      <c r="D1243" s="77"/>
    </row>
    <row r="1244" spans="4:4" x14ac:dyDescent="0.35">
      <c r="D1244" s="77"/>
    </row>
    <row r="1245" spans="4:4" x14ac:dyDescent="0.35">
      <c r="D1245" s="77"/>
    </row>
    <row r="1246" spans="4:4" x14ac:dyDescent="0.35">
      <c r="D1246" s="77"/>
    </row>
    <row r="1247" spans="4:4" x14ac:dyDescent="0.35">
      <c r="D1247" s="77"/>
    </row>
    <row r="1248" spans="4:4" x14ac:dyDescent="0.35">
      <c r="D1248" s="77"/>
    </row>
    <row r="1249" spans="4:4" x14ac:dyDescent="0.35">
      <c r="D1249" s="77"/>
    </row>
    <row r="1250" spans="4:4" x14ac:dyDescent="0.35">
      <c r="D1250" s="77"/>
    </row>
    <row r="1251" spans="4:4" x14ac:dyDescent="0.35">
      <c r="D1251" s="77"/>
    </row>
    <row r="1252" spans="4:4" x14ac:dyDescent="0.35">
      <c r="D1252" s="77"/>
    </row>
    <row r="1253" spans="4:4" x14ac:dyDescent="0.35">
      <c r="D1253" s="77"/>
    </row>
    <row r="1254" spans="4:4" x14ac:dyDescent="0.35">
      <c r="D1254" s="77"/>
    </row>
    <row r="1255" spans="4:4" x14ac:dyDescent="0.35">
      <c r="D1255" s="77"/>
    </row>
    <row r="1256" spans="4:4" x14ac:dyDescent="0.35">
      <c r="D1256" s="77"/>
    </row>
    <row r="1257" spans="4:4" x14ac:dyDescent="0.35">
      <c r="D1257" s="77"/>
    </row>
    <row r="1258" spans="4:4" x14ac:dyDescent="0.35">
      <c r="D1258" s="77"/>
    </row>
    <row r="1259" spans="4:4" x14ac:dyDescent="0.35">
      <c r="D1259" s="77"/>
    </row>
    <row r="1260" spans="4:4" x14ac:dyDescent="0.35">
      <c r="D1260" s="77"/>
    </row>
    <row r="1261" spans="4:4" x14ac:dyDescent="0.35">
      <c r="D1261" s="77"/>
    </row>
    <row r="1262" spans="4:4" x14ac:dyDescent="0.35">
      <c r="D1262" s="77"/>
    </row>
    <row r="1263" spans="4:4" x14ac:dyDescent="0.35">
      <c r="D1263" s="77"/>
    </row>
    <row r="1264" spans="4:4" x14ac:dyDescent="0.35">
      <c r="D1264" s="77"/>
    </row>
    <row r="1265" spans="4:4" x14ac:dyDescent="0.35">
      <c r="D1265" s="77"/>
    </row>
    <row r="1266" spans="4:4" x14ac:dyDescent="0.35">
      <c r="D1266" s="77"/>
    </row>
    <row r="1267" spans="4:4" x14ac:dyDescent="0.35">
      <c r="D1267" s="77"/>
    </row>
    <row r="1268" spans="4:4" x14ac:dyDescent="0.35">
      <c r="D1268" s="77"/>
    </row>
    <row r="1269" spans="4:4" x14ac:dyDescent="0.35">
      <c r="D1269" s="77"/>
    </row>
    <row r="1270" spans="4:4" x14ac:dyDescent="0.35">
      <c r="D1270" s="77"/>
    </row>
    <row r="1271" spans="4:4" x14ac:dyDescent="0.35">
      <c r="D1271" s="77"/>
    </row>
    <row r="1272" spans="4:4" x14ac:dyDescent="0.35">
      <c r="D1272" s="77"/>
    </row>
    <row r="1273" spans="4:4" x14ac:dyDescent="0.35">
      <c r="D1273" s="77"/>
    </row>
    <row r="1274" spans="4:4" x14ac:dyDescent="0.35">
      <c r="D1274" s="77"/>
    </row>
    <row r="1275" spans="4:4" x14ac:dyDescent="0.35">
      <c r="D1275" s="77"/>
    </row>
    <row r="1276" spans="4:4" x14ac:dyDescent="0.35">
      <c r="D1276" s="77"/>
    </row>
    <row r="1277" spans="4:4" x14ac:dyDescent="0.35">
      <c r="D1277" s="77"/>
    </row>
    <row r="1278" spans="4:4" x14ac:dyDescent="0.35">
      <c r="D1278" s="77"/>
    </row>
    <row r="1279" spans="4:4" x14ac:dyDescent="0.35">
      <c r="D1279" s="77"/>
    </row>
    <row r="1280" spans="4:4" x14ac:dyDescent="0.35">
      <c r="D1280" s="77"/>
    </row>
    <row r="1281" spans="4:4" x14ac:dyDescent="0.35">
      <c r="D1281" s="77"/>
    </row>
    <row r="1282" spans="4:4" x14ac:dyDescent="0.35">
      <c r="D1282" s="77"/>
    </row>
    <row r="1283" spans="4:4" x14ac:dyDescent="0.35">
      <c r="D1283" s="77"/>
    </row>
    <row r="1284" spans="4:4" x14ac:dyDescent="0.35">
      <c r="D1284" s="77"/>
    </row>
    <row r="1285" spans="4:4" x14ac:dyDescent="0.35">
      <c r="D1285" s="77"/>
    </row>
    <row r="1286" spans="4:4" x14ac:dyDescent="0.35">
      <c r="D1286" s="77"/>
    </row>
    <row r="1287" spans="4:4" x14ac:dyDescent="0.35">
      <c r="D1287" s="77"/>
    </row>
    <row r="1288" spans="4:4" x14ac:dyDescent="0.35">
      <c r="D1288" s="77"/>
    </row>
    <row r="1289" spans="4:4" x14ac:dyDescent="0.35">
      <c r="D1289" s="77"/>
    </row>
    <row r="1290" spans="4:4" x14ac:dyDescent="0.35">
      <c r="D1290" s="77"/>
    </row>
    <row r="1291" spans="4:4" x14ac:dyDescent="0.35">
      <c r="D1291" s="77"/>
    </row>
    <row r="1292" spans="4:4" x14ac:dyDescent="0.35">
      <c r="D1292" s="77"/>
    </row>
    <row r="1293" spans="4:4" x14ac:dyDescent="0.35">
      <c r="D1293" s="77"/>
    </row>
    <row r="1294" spans="4:4" x14ac:dyDescent="0.35">
      <c r="D1294" s="77"/>
    </row>
    <row r="1295" spans="4:4" x14ac:dyDescent="0.35">
      <c r="D1295" s="77"/>
    </row>
    <row r="1296" spans="4:4" x14ac:dyDescent="0.35">
      <c r="D1296" s="77"/>
    </row>
    <row r="1297" spans="4:4" x14ac:dyDescent="0.35">
      <c r="D1297" s="77"/>
    </row>
    <row r="1298" spans="4:4" x14ac:dyDescent="0.35">
      <c r="D1298" s="77"/>
    </row>
    <row r="1299" spans="4:4" x14ac:dyDescent="0.35">
      <c r="D1299" s="77"/>
    </row>
    <row r="1300" spans="4:4" x14ac:dyDescent="0.35">
      <c r="D1300" s="77"/>
    </row>
    <row r="1301" spans="4:4" x14ac:dyDescent="0.35">
      <c r="D1301" s="77"/>
    </row>
    <row r="1302" spans="4:4" x14ac:dyDescent="0.35">
      <c r="D1302" s="77"/>
    </row>
    <row r="1303" spans="4:4" x14ac:dyDescent="0.35">
      <c r="D1303" s="77"/>
    </row>
    <row r="1304" spans="4:4" x14ac:dyDescent="0.35">
      <c r="D1304" s="77"/>
    </row>
    <row r="1305" spans="4:4" x14ac:dyDescent="0.35">
      <c r="D1305" s="77"/>
    </row>
    <row r="1306" spans="4:4" x14ac:dyDescent="0.35">
      <c r="D1306" s="77"/>
    </row>
    <row r="1307" spans="4:4" x14ac:dyDescent="0.35">
      <c r="D1307" s="77"/>
    </row>
    <row r="1308" spans="4:4" x14ac:dyDescent="0.35">
      <c r="D1308" s="77"/>
    </row>
    <row r="1309" spans="4:4" x14ac:dyDescent="0.35">
      <c r="D1309" s="77"/>
    </row>
    <row r="1310" spans="4:4" x14ac:dyDescent="0.35">
      <c r="D1310" s="77"/>
    </row>
    <row r="1311" spans="4:4" x14ac:dyDescent="0.35">
      <c r="D1311" s="77"/>
    </row>
    <row r="1312" spans="4:4" x14ac:dyDescent="0.35">
      <c r="D1312" s="77"/>
    </row>
    <row r="1313" spans="4:4" x14ac:dyDescent="0.35">
      <c r="D1313" s="77"/>
    </row>
    <row r="1314" spans="4:4" x14ac:dyDescent="0.35">
      <c r="D1314" s="77"/>
    </row>
    <row r="1315" spans="4:4" x14ac:dyDescent="0.35">
      <c r="D1315" s="77"/>
    </row>
    <row r="1316" spans="4:4" x14ac:dyDescent="0.35">
      <c r="D1316" s="77"/>
    </row>
    <row r="1317" spans="4:4" x14ac:dyDescent="0.35">
      <c r="D1317" s="77"/>
    </row>
    <row r="1318" spans="4:4" x14ac:dyDescent="0.35">
      <c r="D1318" s="77"/>
    </row>
    <row r="1319" spans="4:4" x14ac:dyDescent="0.35">
      <c r="D1319" s="77"/>
    </row>
    <row r="1320" spans="4:4" x14ac:dyDescent="0.35">
      <c r="D1320" s="77"/>
    </row>
    <row r="1321" spans="4:4" x14ac:dyDescent="0.35">
      <c r="D1321" s="77"/>
    </row>
    <row r="1322" spans="4:4" x14ac:dyDescent="0.35">
      <c r="D1322" s="77"/>
    </row>
    <row r="1323" spans="4:4" x14ac:dyDescent="0.35">
      <c r="D1323" s="77"/>
    </row>
    <row r="1324" spans="4:4" x14ac:dyDescent="0.35">
      <c r="D1324" s="77"/>
    </row>
    <row r="1325" spans="4:4" x14ac:dyDescent="0.35">
      <c r="D1325" s="77"/>
    </row>
    <row r="1326" spans="4:4" x14ac:dyDescent="0.35">
      <c r="D1326" s="77"/>
    </row>
    <row r="1327" spans="4:4" x14ac:dyDescent="0.35">
      <c r="D1327" s="77"/>
    </row>
    <row r="1328" spans="4:4" x14ac:dyDescent="0.35">
      <c r="D1328" s="77"/>
    </row>
    <row r="1329" spans="4:4" x14ac:dyDescent="0.35">
      <c r="D1329" s="77"/>
    </row>
    <row r="1330" spans="4:4" x14ac:dyDescent="0.35">
      <c r="D1330" s="77"/>
    </row>
    <row r="1331" spans="4:4" x14ac:dyDescent="0.35">
      <c r="D1331" s="77"/>
    </row>
    <row r="1332" spans="4:4" x14ac:dyDescent="0.35">
      <c r="D1332" s="77"/>
    </row>
    <row r="1333" spans="4:4" x14ac:dyDescent="0.35">
      <c r="D1333" s="77"/>
    </row>
    <row r="1334" spans="4:4" x14ac:dyDescent="0.35">
      <c r="D1334" s="77"/>
    </row>
    <row r="1335" spans="4:4" x14ac:dyDescent="0.35">
      <c r="D1335" s="77"/>
    </row>
    <row r="1336" spans="4:4" x14ac:dyDescent="0.35">
      <c r="D1336" s="77"/>
    </row>
    <row r="1337" spans="4:4" x14ac:dyDescent="0.35">
      <c r="D1337" s="77"/>
    </row>
    <row r="1338" spans="4:4" x14ac:dyDescent="0.35">
      <c r="D1338" s="77"/>
    </row>
    <row r="1339" spans="4:4" x14ac:dyDescent="0.35">
      <c r="D1339" s="77"/>
    </row>
    <row r="1340" spans="4:4" x14ac:dyDescent="0.35">
      <c r="D1340" s="77"/>
    </row>
    <row r="1341" spans="4:4" x14ac:dyDescent="0.35">
      <c r="D1341" s="77"/>
    </row>
    <row r="1342" spans="4:4" x14ac:dyDescent="0.35">
      <c r="D1342" s="77"/>
    </row>
    <row r="1343" spans="4:4" x14ac:dyDescent="0.35">
      <c r="D1343" s="77"/>
    </row>
    <row r="1344" spans="4:4" x14ac:dyDescent="0.35">
      <c r="D1344" s="77"/>
    </row>
    <row r="1345" spans="4:4" x14ac:dyDescent="0.35">
      <c r="D1345" s="77"/>
    </row>
    <row r="1346" spans="4:4" x14ac:dyDescent="0.35">
      <c r="D1346" s="77"/>
    </row>
    <row r="1347" spans="4:4" x14ac:dyDescent="0.35">
      <c r="D1347" s="77"/>
    </row>
    <row r="1348" spans="4:4" x14ac:dyDescent="0.35">
      <c r="D1348" s="77"/>
    </row>
    <row r="1349" spans="4:4" x14ac:dyDescent="0.35">
      <c r="D1349" s="77"/>
    </row>
    <row r="1350" spans="4:4" x14ac:dyDescent="0.35">
      <c r="D1350" s="77"/>
    </row>
    <row r="1351" spans="4:4" x14ac:dyDescent="0.35">
      <c r="D1351" s="77"/>
    </row>
    <row r="1352" spans="4:4" x14ac:dyDescent="0.35">
      <c r="D1352" s="77"/>
    </row>
    <row r="1353" spans="4:4" x14ac:dyDescent="0.35">
      <c r="D1353" s="77"/>
    </row>
    <row r="1354" spans="4:4" x14ac:dyDescent="0.35">
      <c r="D1354" s="77"/>
    </row>
    <row r="1355" spans="4:4" x14ac:dyDescent="0.35">
      <c r="D1355" s="77"/>
    </row>
    <row r="1356" spans="4:4" x14ac:dyDescent="0.35">
      <c r="D1356" s="77"/>
    </row>
    <row r="1357" spans="4:4" x14ac:dyDescent="0.35">
      <c r="D1357" s="77"/>
    </row>
    <row r="1358" spans="4:4" x14ac:dyDescent="0.35">
      <c r="D1358" s="77"/>
    </row>
    <row r="1359" spans="4:4" x14ac:dyDescent="0.35">
      <c r="D1359" s="77"/>
    </row>
    <row r="1360" spans="4:4" x14ac:dyDescent="0.35">
      <c r="D1360" s="77"/>
    </row>
    <row r="1361" spans="4:4" x14ac:dyDescent="0.35">
      <c r="D1361" s="77"/>
    </row>
    <row r="1362" spans="4:4" x14ac:dyDescent="0.35">
      <c r="D1362" s="77"/>
    </row>
    <row r="1363" spans="4:4" x14ac:dyDescent="0.35">
      <c r="D1363" s="77"/>
    </row>
    <row r="1364" spans="4:4" x14ac:dyDescent="0.35">
      <c r="D1364" s="77"/>
    </row>
    <row r="1365" spans="4:4" x14ac:dyDescent="0.35">
      <c r="D1365" s="77"/>
    </row>
    <row r="1366" spans="4:4" x14ac:dyDescent="0.35">
      <c r="D1366" s="77"/>
    </row>
    <row r="1367" spans="4:4" x14ac:dyDescent="0.35">
      <c r="D1367" s="77"/>
    </row>
    <row r="1368" spans="4:4" x14ac:dyDescent="0.35">
      <c r="D1368" s="77"/>
    </row>
    <row r="1369" spans="4:4" x14ac:dyDescent="0.35">
      <c r="D1369" s="77"/>
    </row>
    <row r="1370" spans="4:4" x14ac:dyDescent="0.35">
      <c r="D1370" s="77"/>
    </row>
    <row r="1371" spans="4:4" x14ac:dyDescent="0.35">
      <c r="D1371" s="77"/>
    </row>
    <row r="1372" spans="4:4" x14ac:dyDescent="0.35">
      <c r="D1372" s="77"/>
    </row>
    <row r="1373" spans="4:4" x14ac:dyDescent="0.35">
      <c r="D1373" s="77"/>
    </row>
    <row r="1374" spans="4:4" x14ac:dyDescent="0.35">
      <c r="D1374" s="77"/>
    </row>
    <row r="1375" spans="4:4" x14ac:dyDescent="0.35">
      <c r="D1375" s="77"/>
    </row>
    <row r="1376" spans="4:4" x14ac:dyDescent="0.35">
      <c r="D1376" s="77"/>
    </row>
    <row r="1377" spans="4:4" x14ac:dyDescent="0.35">
      <c r="D1377" s="77"/>
    </row>
    <row r="1378" spans="4:4" x14ac:dyDescent="0.35">
      <c r="D1378" s="77"/>
    </row>
    <row r="1379" spans="4:4" x14ac:dyDescent="0.35">
      <c r="D1379" s="77"/>
    </row>
    <row r="1380" spans="4:4" x14ac:dyDescent="0.35">
      <c r="D1380" s="77"/>
    </row>
    <row r="1381" spans="4:4" x14ac:dyDescent="0.35">
      <c r="D1381" s="77"/>
    </row>
    <row r="1382" spans="4:4" x14ac:dyDescent="0.35">
      <c r="D1382" s="77"/>
    </row>
    <row r="1383" spans="4:4" x14ac:dyDescent="0.35">
      <c r="D1383" s="77"/>
    </row>
    <row r="1384" spans="4:4" x14ac:dyDescent="0.35">
      <c r="D1384" s="77"/>
    </row>
    <row r="1385" spans="4:4" x14ac:dyDescent="0.35">
      <c r="D1385" s="77"/>
    </row>
    <row r="1386" spans="4:4" x14ac:dyDescent="0.35">
      <c r="D1386" s="77"/>
    </row>
    <row r="1387" spans="4:4" x14ac:dyDescent="0.35">
      <c r="D1387" s="77"/>
    </row>
    <row r="1388" spans="4:4" x14ac:dyDescent="0.35">
      <c r="D1388" s="77"/>
    </row>
    <row r="1389" spans="4:4" x14ac:dyDescent="0.35">
      <c r="D1389" s="77"/>
    </row>
    <row r="1390" spans="4:4" x14ac:dyDescent="0.35">
      <c r="D1390" s="77"/>
    </row>
    <row r="1391" spans="4:4" x14ac:dyDescent="0.35">
      <c r="D1391" s="77"/>
    </row>
    <row r="1392" spans="4:4" x14ac:dyDescent="0.35">
      <c r="D1392" s="77"/>
    </row>
    <row r="1393" spans="4:4" x14ac:dyDescent="0.35">
      <c r="D1393" s="77"/>
    </row>
    <row r="1394" spans="4:4" x14ac:dyDescent="0.35">
      <c r="D1394" s="77"/>
    </row>
    <row r="1395" spans="4:4" x14ac:dyDescent="0.35">
      <c r="D1395" s="77"/>
    </row>
    <row r="1396" spans="4:4" x14ac:dyDescent="0.35">
      <c r="D1396" s="77"/>
    </row>
    <row r="1397" spans="4:4" x14ac:dyDescent="0.35">
      <c r="D1397" s="77"/>
    </row>
    <row r="1398" spans="4:4" x14ac:dyDescent="0.35">
      <c r="D1398" s="77"/>
    </row>
    <row r="1399" spans="4:4" x14ac:dyDescent="0.35">
      <c r="D1399" s="77"/>
    </row>
    <row r="1400" spans="4:4" x14ac:dyDescent="0.35">
      <c r="D1400" s="77"/>
    </row>
    <row r="1401" spans="4:4" x14ac:dyDescent="0.35">
      <c r="D1401" s="77"/>
    </row>
    <row r="1402" spans="4:4" x14ac:dyDescent="0.35">
      <c r="D1402" s="77"/>
    </row>
    <row r="1403" spans="4:4" x14ac:dyDescent="0.35">
      <c r="D1403" s="77"/>
    </row>
    <row r="1404" spans="4:4" x14ac:dyDescent="0.35">
      <c r="D1404" s="77"/>
    </row>
    <row r="1405" spans="4:4" x14ac:dyDescent="0.35">
      <c r="D1405" s="77"/>
    </row>
    <row r="1406" spans="4:4" x14ac:dyDescent="0.35">
      <c r="D1406" s="77"/>
    </row>
    <row r="1407" spans="4:4" x14ac:dyDescent="0.35">
      <c r="D1407" s="77"/>
    </row>
    <row r="1408" spans="4:4" x14ac:dyDescent="0.35">
      <c r="D1408" s="77"/>
    </row>
    <row r="1409" spans="4:4" x14ac:dyDescent="0.35">
      <c r="D1409" s="77"/>
    </row>
    <row r="1410" spans="4:4" x14ac:dyDescent="0.35">
      <c r="D1410" s="77"/>
    </row>
    <row r="1411" spans="4:4" x14ac:dyDescent="0.35">
      <c r="D1411" s="77"/>
    </row>
    <row r="1412" spans="4:4" x14ac:dyDescent="0.35">
      <c r="D1412" s="77"/>
    </row>
    <row r="1413" spans="4:4" x14ac:dyDescent="0.35">
      <c r="D1413" s="77"/>
    </row>
    <row r="1414" spans="4:4" x14ac:dyDescent="0.35">
      <c r="D1414" s="77"/>
    </row>
    <row r="1415" spans="4:4" x14ac:dyDescent="0.35">
      <c r="D1415" s="77"/>
    </row>
    <row r="1416" spans="4:4" x14ac:dyDescent="0.35">
      <c r="D1416" s="77"/>
    </row>
    <row r="1417" spans="4:4" x14ac:dyDescent="0.35">
      <c r="D1417" s="77"/>
    </row>
    <row r="1418" spans="4:4" x14ac:dyDescent="0.35">
      <c r="D1418" s="77"/>
    </row>
    <row r="1419" spans="4:4" x14ac:dyDescent="0.35">
      <c r="D1419" s="77"/>
    </row>
    <row r="1420" spans="4:4" x14ac:dyDescent="0.35">
      <c r="D1420" s="77"/>
    </row>
    <row r="1421" spans="4:4" x14ac:dyDescent="0.35">
      <c r="D1421" s="77"/>
    </row>
    <row r="1422" spans="4:4" x14ac:dyDescent="0.35">
      <c r="D1422" s="77"/>
    </row>
    <row r="1423" spans="4:4" x14ac:dyDescent="0.35">
      <c r="D1423" s="77"/>
    </row>
    <row r="1424" spans="4:4" x14ac:dyDescent="0.35">
      <c r="D1424" s="77"/>
    </row>
    <row r="1425" spans="4:4" x14ac:dyDescent="0.35">
      <c r="D1425" s="77"/>
    </row>
    <row r="1426" spans="4:4" x14ac:dyDescent="0.35">
      <c r="D1426" s="77"/>
    </row>
    <row r="1427" spans="4:4" x14ac:dyDescent="0.35">
      <c r="D1427" s="77"/>
    </row>
    <row r="1428" spans="4:4" x14ac:dyDescent="0.35">
      <c r="D1428" s="77"/>
    </row>
    <row r="1429" spans="4:4" x14ac:dyDescent="0.35">
      <c r="D1429" s="77"/>
    </row>
    <row r="1430" spans="4:4" x14ac:dyDescent="0.35">
      <c r="D1430" s="77"/>
    </row>
    <row r="1431" spans="4:4" x14ac:dyDescent="0.35">
      <c r="D1431" s="77"/>
    </row>
    <row r="1432" spans="4:4" x14ac:dyDescent="0.35">
      <c r="D1432" s="77"/>
    </row>
    <row r="1433" spans="4:4" x14ac:dyDescent="0.35">
      <c r="D1433" s="77"/>
    </row>
    <row r="1434" spans="4:4" x14ac:dyDescent="0.35">
      <c r="D1434" s="77"/>
    </row>
    <row r="1435" spans="4:4" x14ac:dyDescent="0.35">
      <c r="D1435" s="77"/>
    </row>
    <row r="1436" spans="4:4" x14ac:dyDescent="0.35">
      <c r="D1436" s="77"/>
    </row>
    <row r="1437" spans="4:4" x14ac:dyDescent="0.35">
      <c r="D1437" s="77"/>
    </row>
    <row r="1438" spans="4:4" x14ac:dyDescent="0.35">
      <c r="D1438" s="77"/>
    </row>
    <row r="1439" spans="4:4" x14ac:dyDescent="0.35">
      <c r="D1439" s="77"/>
    </row>
    <row r="1440" spans="4:4" x14ac:dyDescent="0.35">
      <c r="D1440" s="77"/>
    </row>
    <row r="1441" spans="4:4" x14ac:dyDescent="0.35">
      <c r="D1441" s="77"/>
    </row>
    <row r="1442" spans="4:4" x14ac:dyDescent="0.35">
      <c r="D1442" s="77"/>
    </row>
    <row r="1443" spans="4:4" x14ac:dyDescent="0.35">
      <c r="D1443" s="77"/>
    </row>
    <row r="1444" spans="4:4" x14ac:dyDescent="0.35">
      <c r="D1444" s="77"/>
    </row>
    <row r="1445" spans="4:4" x14ac:dyDescent="0.35">
      <c r="D1445" s="77"/>
    </row>
    <row r="1446" spans="4:4" x14ac:dyDescent="0.35">
      <c r="D1446" s="77"/>
    </row>
    <row r="1447" spans="4:4" x14ac:dyDescent="0.35">
      <c r="D1447" s="77"/>
    </row>
    <row r="1448" spans="4:4" x14ac:dyDescent="0.35">
      <c r="D1448" s="77"/>
    </row>
    <row r="1449" spans="4:4" x14ac:dyDescent="0.35">
      <c r="D1449" s="77"/>
    </row>
    <row r="1450" spans="4:4" x14ac:dyDescent="0.35">
      <c r="D1450" s="77"/>
    </row>
    <row r="1451" spans="4:4" x14ac:dyDescent="0.35">
      <c r="D1451" s="77"/>
    </row>
    <row r="1452" spans="4:4" x14ac:dyDescent="0.35">
      <c r="D1452" s="77"/>
    </row>
    <row r="1453" spans="4:4" x14ac:dyDescent="0.35">
      <c r="D1453" s="77"/>
    </row>
    <row r="1454" spans="4:4" x14ac:dyDescent="0.35">
      <c r="D1454" s="77"/>
    </row>
    <row r="1455" spans="4:4" x14ac:dyDescent="0.35">
      <c r="D1455" s="77"/>
    </row>
    <row r="1456" spans="4:4" x14ac:dyDescent="0.35">
      <c r="D1456" s="77"/>
    </row>
    <row r="1457" spans="4:4" x14ac:dyDescent="0.35">
      <c r="D1457" s="77"/>
    </row>
    <row r="1458" spans="4:4" x14ac:dyDescent="0.35">
      <c r="D1458" s="77"/>
    </row>
    <row r="1459" spans="4:4" x14ac:dyDescent="0.35">
      <c r="D1459" s="77"/>
    </row>
    <row r="1460" spans="4:4" x14ac:dyDescent="0.35">
      <c r="D1460" s="77"/>
    </row>
    <row r="1461" spans="4:4" x14ac:dyDescent="0.35">
      <c r="D1461" s="77"/>
    </row>
    <row r="1462" spans="4:4" x14ac:dyDescent="0.35">
      <c r="D1462" s="77"/>
    </row>
    <row r="1463" spans="4:4" x14ac:dyDescent="0.35">
      <c r="D1463" s="77"/>
    </row>
    <row r="1464" spans="4:4" x14ac:dyDescent="0.35">
      <c r="D1464" s="77"/>
    </row>
    <row r="1465" spans="4:4" x14ac:dyDescent="0.35">
      <c r="D1465" s="77"/>
    </row>
    <row r="1466" spans="4:4" x14ac:dyDescent="0.35">
      <c r="D1466" s="77"/>
    </row>
    <row r="1467" spans="4:4" x14ac:dyDescent="0.35">
      <c r="D1467" s="77"/>
    </row>
    <row r="1468" spans="4:4" x14ac:dyDescent="0.35">
      <c r="D1468" s="77"/>
    </row>
    <row r="1469" spans="4:4" x14ac:dyDescent="0.35">
      <c r="D1469" s="77"/>
    </row>
    <row r="1470" spans="4:4" x14ac:dyDescent="0.35">
      <c r="D1470" s="77"/>
    </row>
    <row r="1471" spans="4:4" x14ac:dyDescent="0.35">
      <c r="D1471" s="77"/>
    </row>
    <row r="1472" spans="4:4" x14ac:dyDescent="0.35">
      <c r="D1472" s="77"/>
    </row>
    <row r="1473" spans="4:4" x14ac:dyDescent="0.35">
      <c r="D1473" s="77"/>
    </row>
    <row r="1474" spans="4:4" x14ac:dyDescent="0.35">
      <c r="D1474" s="77"/>
    </row>
    <row r="1475" spans="4:4" x14ac:dyDescent="0.35">
      <c r="D1475" s="77"/>
    </row>
    <row r="1476" spans="4:4" x14ac:dyDescent="0.35">
      <c r="D1476" s="77"/>
    </row>
    <row r="1477" spans="4:4" x14ac:dyDescent="0.35">
      <c r="D1477" s="77"/>
    </row>
    <row r="1478" spans="4:4" x14ac:dyDescent="0.35">
      <c r="D1478" s="77"/>
    </row>
    <row r="1479" spans="4:4" x14ac:dyDescent="0.35">
      <c r="D1479" s="77"/>
    </row>
    <row r="1480" spans="4:4" x14ac:dyDescent="0.35">
      <c r="D1480" s="77"/>
    </row>
    <row r="1481" spans="4:4" x14ac:dyDescent="0.35">
      <c r="D1481" s="77"/>
    </row>
    <row r="1482" spans="4:4" x14ac:dyDescent="0.35">
      <c r="D1482" s="77"/>
    </row>
    <row r="1483" spans="4:4" x14ac:dyDescent="0.35">
      <c r="D1483" s="77"/>
    </row>
    <row r="1484" spans="4:4" x14ac:dyDescent="0.35">
      <c r="D1484" s="77"/>
    </row>
    <row r="1485" spans="4:4" x14ac:dyDescent="0.35">
      <c r="D1485" s="77"/>
    </row>
    <row r="1486" spans="4:4" x14ac:dyDescent="0.35">
      <c r="D1486" s="77"/>
    </row>
    <row r="1487" spans="4:4" x14ac:dyDescent="0.35">
      <c r="D1487" s="77"/>
    </row>
    <row r="1488" spans="4:4" x14ac:dyDescent="0.35">
      <c r="D1488" s="77"/>
    </row>
    <row r="1489" spans="4:4" x14ac:dyDescent="0.35">
      <c r="D1489" s="77"/>
    </row>
    <row r="1490" spans="4:4" x14ac:dyDescent="0.35">
      <c r="D1490" s="77"/>
    </row>
    <row r="1491" spans="4:4" x14ac:dyDescent="0.35">
      <c r="D1491" s="77"/>
    </row>
    <row r="1492" spans="4:4" x14ac:dyDescent="0.35">
      <c r="D1492" s="77"/>
    </row>
    <row r="1493" spans="4:4" x14ac:dyDescent="0.35">
      <c r="D1493" s="77"/>
    </row>
    <row r="1494" spans="4:4" x14ac:dyDescent="0.35">
      <c r="D1494" s="77"/>
    </row>
    <row r="1495" spans="4:4" x14ac:dyDescent="0.35">
      <c r="D1495" s="77"/>
    </row>
    <row r="1496" spans="4:4" x14ac:dyDescent="0.35">
      <c r="D1496" s="77"/>
    </row>
    <row r="1497" spans="4:4" x14ac:dyDescent="0.35">
      <c r="D1497" s="77"/>
    </row>
    <row r="1498" spans="4:4" x14ac:dyDescent="0.35">
      <c r="D1498" s="77"/>
    </row>
    <row r="1499" spans="4:4" x14ac:dyDescent="0.35">
      <c r="D1499" s="77"/>
    </row>
    <row r="1500" spans="4:4" x14ac:dyDescent="0.35">
      <c r="D1500" s="77"/>
    </row>
    <row r="1501" spans="4:4" x14ac:dyDescent="0.35">
      <c r="D1501" s="77"/>
    </row>
    <row r="1502" spans="4:4" x14ac:dyDescent="0.35">
      <c r="D1502" s="77"/>
    </row>
    <row r="1503" spans="4:4" x14ac:dyDescent="0.35">
      <c r="D1503" s="77"/>
    </row>
    <row r="1504" spans="4:4" x14ac:dyDescent="0.35">
      <c r="D1504" s="77"/>
    </row>
    <row r="1505" spans="4:4" x14ac:dyDescent="0.35">
      <c r="D1505" s="77"/>
    </row>
    <row r="1506" spans="4:4" x14ac:dyDescent="0.35">
      <c r="D1506" s="77"/>
    </row>
    <row r="1507" spans="4:4" x14ac:dyDescent="0.35">
      <c r="D1507" s="77"/>
    </row>
    <row r="1508" spans="4:4" x14ac:dyDescent="0.35">
      <c r="D1508" s="77"/>
    </row>
    <row r="1509" spans="4:4" x14ac:dyDescent="0.35">
      <c r="D1509" s="77"/>
    </row>
    <row r="1510" spans="4:4" x14ac:dyDescent="0.35">
      <c r="D1510" s="77"/>
    </row>
    <row r="1511" spans="4:4" x14ac:dyDescent="0.35">
      <c r="D1511" s="77"/>
    </row>
    <row r="1512" spans="4:4" x14ac:dyDescent="0.35">
      <c r="D1512" s="77"/>
    </row>
    <row r="1513" spans="4:4" x14ac:dyDescent="0.35">
      <c r="D1513" s="77"/>
    </row>
    <row r="1514" spans="4:4" x14ac:dyDescent="0.35">
      <c r="D1514" s="77"/>
    </row>
    <row r="1515" spans="4:4" x14ac:dyDescent="0.35">
      <c r="D1515" s="77"/>
    </row>
    <row r="1516" spans="4:4" x14ac:dyDescent="0.35">
      <c r="D1516" s="77"/>
    </row>
    <row r="1517" spans="4:4" x14ac:dyDescent="0.35">
      <c r="D1517" s="77"/>
    </row>
    <row r="1518" spans="4:4" x14ac:dyDescent="0.35">
      <c r="D1518" s="77"/>
    </row>
    <row r="1519" spans="4:4" x14ac:dyDescent="0.35">
      <c r="D1519" s="77"/>
    </row>
    <row r="1520" spans="4:4" x14ac:dyDescent="0.35">
      <c r="D1520" s="77"/>
    </row>
    <row r="1521" spans="4:4" x14ac:dyDescent="0.35">
      <c r="D1521" s="77"/>
    </row>
    <row r="1522" spans="4:4" x14ac:dyDescent="0.35">
      <c r="D1522" s="77"/>
    </row>
    <row r="1523" spans="4:4" x14ac:dyDescent="0.35">
      <c r="D1523" s="77"/>
    </row>
    <row r="1524" spans="4:4" x14ac:dyDescent="0.35">
      <c r="D1524" s="77"/>
    </row>
    <row r="1525" spans="4:4" x14ac:dyDescent="0.35">
      <c r="D1525" s="77"/>
    </row>
    <row r="1526" spans="4:4" x14ac:dyDescent="0.35">
      <c r="D1526" s="77"/>
    </row>
    <row r="1527" spans="4:4" x14ac:dyDescent="0.35">
      <c r="D1527" s="77"/>
    </row>
    <row r="1528" spans="4:4" x14ac:dyDescent="0.35">
      <c r="D1528" s="77"/>
    </row>
    <row r="1529" spans="4:4" x14ac:dyDescent="0.35">
      <c r="D1529" s="77"/>
    </row>
    <row r="1530" spans="4:4" x14ac:dyDescent="0.35">
      <c r="D1530" s="77"/>
    </row>
    <row r="1531" spans="4:4" x14ac:dyDescent="0.35">
      <c r="D1531" s="77"/>
    </row>
    <row r="1532" spans="4:4" x14ac:dyDescent="0.35">
      <c r="D1532" s="77"/>
    </row>
    <row r="1533" spans="4:4" x14ac:dyDescent="0.35">
      <c r="D1533" s="77"/>
    </row>
    <row r="1534" spans="4:4" x14ac:dyDescent="0.35">
      <c r="D1534" s="77"/>
    </row>
    <row r="1535" spans="4:4" x14ac:dyDescent="0.35">
      <c r="D1535" s="77"/>
    </row>
    <row r="1536" spans="4:4" x14ac:dyDescent="0.35">
      <c r="D1536" s="77"/>
    </row>
    <row r="1537" spans="4:4" x14ac:dyDescent="0.35">
      <c r="D1537" s="77"/>
    </row>
    <row r="1538" spans="4:4" x14ac:dyDescent="0.35">
      <c r="D1538" s="77"/>
    </row>
    <row r="1539" spans="4:4" x14ac:dyDescent="0.35">
      <c r="D1539" s="77"/>
    </row>
    <row r="1540" spans="4:4" x14ac:dyDescent="0.35">
      <c r="D1540" s="77"/>
    </row>
    <row r="1541" spans="4:4" x14ac:dyDescent="0.35">
      <c r="D1541" s="77"/>
    </row>
    <row r="1542" spans="4:4" x14ac:dyDescent="0.35">
      <c r="D1542" s="77"/>
    </row>
    <row r="1543" spans="4:4" x14ac:dyDescent="0.35">
      <c r="D1543" s="77"/>
    </row>
    <row r="1544" spans="4:4" x14ac:dyDescent="0.35">
      <c r="D1544" s="77"/>
    </row>
    <row r="1545" spans="4:4" x14ac:dyDescent="0.35">
      <c r="D1545" s="77"/>
    </row>
    <row r="1546" spans="4:4" x14ac:dyDescent="0.35">
      <c r="D1546" s="77"/>
    </row>
    <row r="1547" spans="4:4" x14ac:dyDescent="0.35">
      <c r="D1547" s="77"/>
    </row>
    <row r="1548" spans="4:4" x14ac:dyDescent="0.35">
      <c r="D1548" s="77"/>
    </row>
    <row r="1549" spans="4:4" x14ac:dyDescent="0.35">
      <c r="D1549" s="77"/>
    </row>
    <row r="1550" spans="4:4" x14ac:dyDescent="0.35">
      <c r="D1550" s="77"/>
    </row>
    <row r="1551" spans="4:4" x14ac:dyDescent="0.35">
      <c r="D1551" s="77"/>
    </row>
    <row r="1552" spans="4:4" x14ac:dyDescent="0.35">
      <c r="D1552" s="77"/>
    </row>
    <row r="1553" spans="4:4" x14ac:dyDescent="0.35">
      <c r="D1553" s="77"/>
    </row>
    <row r="1554" spans="4:4" x14ac:dyDescent="0.35">
      <c r="D1554" s="77"/>
    </row>
    <row r="1555" spans="4:4" x14ac:dyDescent="0.35">
      <c r="D1555" s="77"/>
    </row>
    <row r="1556" spans="4:4" x14ac:dyDescent="0.35">
      <c r="D1556" s="77"/>
    </row>
    <row r="1557" spans="4:4" x14ac:dyDescent="0.35">
      <c r="D1557" s="77"/>
    </row>
    <row r="1558" spans="4:4" x14ac:dyDescent="0.35">
      <c r="D1558" s="77"/>
    </row>
    <row r="1559" spans="4:4" x14ac:dyDescent="0.35">
      <c r="D1559" s="77"/>
    </row>
    <row r="1560" spans="4:4" x14ac:dyDescent="0.35">
      <c r="D1560" s="77"/>
    </row>
    <row r="1561" spans="4:4" x14ac:dyDescent="0.35">
      <c r="D1561" s="77"/>
    </row>
    <row r="1562" spans="4:4" x14ac:dyDescent="0.35">
      <c r="D1562" s="77"/>
    </row>
    <row r="1563" spans="4:4" x14ac:dyDescent="0.35">
      <c r="D1563" s="77"/>
    </row>
    <row r="1564" spans="4:4" x14ac:dyDescent="0.35">
      <c r="D1564" s="77"/>
    </row>
    <row r="1565" spans="4:4" x14ac:dyDescent="0.35">
      <c r="D1565" s="77"/>
    </row>
    <row r="1566" spans="4:4" x14ac:dyDescent="0.35">
      <c r="D1566" s="77"/>
    </row>
    <row r="1567" spans="4:4" x14ac:dyDescent="0.35">
      <c r="D1567" s="77"/>
    </row>
    <row r="1568" spans="4:4" x14ac:dyDescent="0.35">
      <c r="D1568" s="77"/>
    </row>
    <row r="1569" spans="4:4" x14ac:dyDescent="0.35">
      <c r="D1569" s="77"/>
    </row>
    <row r="1570" spans="4:4" x14ac:dyDescent="0.35">
      <c r="D1570" s="77"/>
    </row>
    <row r="1571" spans="4:4" x14ac:dyDescent="0.35">
      <c r="D1571" s="77"/>
    </row>
    <row r="1572" spans="4:4" x14ac:dyDescent="0.35">
      <c r="D1572" s="77"/>
    </row>
    <row r="1573" spans="4:4" x14ac:dyDescent="0.35">
      <c r="D1573" s="77"/>
    </row>
    <row r="1574" spans="4:4" x14ac:dyDescent="0.35">
      <c r="D1574" s="77"/>
    </row>
    <row r="1575" spans="4:4" x14ac:dyDescent="0.35">
      <c r="D1575" s="77"/>
    </row>
    <row r="1576" spans="4:4" x14ac:dyDescent="0.35">
      <c r="D1576" s="77"/>
    </row>
    <row r="1577" spans="4:4" x14ac:dyDescent="0.35">
      <c r="D1577" s="77"/>
    </row>
    <row r="1578" spans="4:4" x14ac:dyDescent="0.35">
      <c r="D1578" s="77"/>
    </row>
    <row r="1579" spans="4:4" x14ac:dyDescent="0.35">
      <c r="D1579" s="77"/>
    </row>
    <row r="1580" spans="4:4" x14ac:dyDescent="0.35">
      <c r="D1580" s="77"/>
    </row>
    <row r="1581" spans="4:4" x14ac:dyDescent="0.35">
      <c r="D1581" s="77"/>
    </row>
    <row r="1582" spans="4:4" x14ac:dyDescent="0.35">
      <c r="D1582" s="77"/>
    </row>
    <row r="1583" spans="4:4" x14ac:dyDescent="0.35">
      <c r="D1583" s="77"/>
    </row>
    <row r="1584" spans="4:4" x14ac:dyDescent="0.35">
      <c r="D1584" s="77"/>
    </row>
    <row r="1585" spans="4:4" x14ac:dyDescent="0.35">
      <c r="D1585" s="77"/>
    </row>
    <row r="1586" spans="4:4" x14ac:dyDescent="0.35">
      <c r="D1586" s="77"/>
    </row>
    <row r="1587" spans="4:4" x14ac:dyDescent="0.35">
      <c r="D1587" s="77"/>
    </row>
    <row r="1588" spans="4:4" x14ac:dyDescent="0.35">
      <c r="D1588" s="77"/>
    </row>
    <row r="1589" spans="4:4" x14ac:dyDescent="0.35">
      <c r="D1589" s="77"/>
    </row>
    <row r="1590" spans="4:4" x14ac:dyDescent="0.35">
      <c r="D1590" s="77"/>
    </row>
    <row r="1591" spans="4:4" x14ac:dyDescent="0.35">
      <c r="D1591" s="77"/>
    </row>
    <row r="1592" spans="4:4" x14ac:dyDescent="0.35">
      <c r="D1592" s="77"/>
    </row>
    <row r="1593" spans="4:4" x14ac:dyDescent="0.35">
      <c r="D1593" s="77"/>
    </row>
    <row r="1594" spans="4:4" x14ac:dyDescent="0.35">
      <c r="D1594" s="77"/>
    </row>
    <row r="1595" spans="4:4" x14ac:dyDescent="0.35">
      <c r="D1595" s="77"/>
    </row>
    <row r="1596" spans="4:4" x14ac:dyDescent="0.35">
      <c r="D1596" s="77"/>
    </row>
    <row r="1597" spans="4:4" x14ac:dyDescent="0.35">
      <c r="D1597" s="77"/>
    </row>
    <row r="1598" spans="4:4" x14ac:dyDescent="0.35">
      <c r="D1598" s="77"/>
    </row>
    <row r="1599" spans="4:4" x14ac:dyDescent="0.35">
      <c r="D1599" s="77"/>
    </row>
    <row r="1600" spans="4:4" x14ac:dyDescent="0.35">
      <c r="D1600" s="77"/>
    </row>
    <row r="1601" spans="4:4" x14ac:dyDescent="0.35">
      <c r="D1601" s="77"/>
    </row>
    <row r="1602" spans="4:4" x14ac:dyDescent="0.35">
      <c r="D1602" s="77"/>
    </row>
    <row r="1603" spans="4:4" x14ac:dyDescent="0.35">
      <c r="D1603" s="77"/>
    </row>
    <row r="1604" spans="4:4" x14ac:dyDescent="0.35">
      <c r="D1604" s="77"/>
    </row>
    <row r="1605" spans="4:4" x14ac:dyDescent="0.35">
      <c r="D1605" s="77"/>
    </row>
    <row r="1606" spans="4:4" x14ac:dyDescent="0.35">
      <c r="D1606" s="77"/>
    </row>
    <row r="1607" spans="4:4" x14ac:dyDescent="0.35">
      <c r="D1607" s="77"/>
    </row>
    <row r="1608" spans="4:4" x14ac:dyDescent="0.35">
      <c r="D1608" s="77"/>
    </row>
    <row r="1609" spans="4:4" x14ac:dyDescent="0.35">
      <c r="D1609" s="77"/>
    </row>
    <row r="1610" spans="4:4" x14ac:dyDescent="0.35">
      <c r="D1610" s="77"/>
    </row>
    <row r="1611" spans="4:4" x14ac:dyDescent="0.35">
      <c r="D1611" s="77"/>
    </row>
    <row r="1612" spans="4:4" x14ac:dyDescent="0.35">
      <c r="D1612" s="77"/>
    </row>
    <row r="1613" spans="4:4" x14ac:dyDescent="0.35">
      <c r="D1613" s="77"/>
    </row>
    <row r="1614" spans="4:4" x14ac:dyDescent="0.35">
      <c r="D1614" s="77"/>
    </row>
    <row r="1615" spans="4:4" x14ac:dyDescent="0.35">
      <c r="D1615" s="77"/>
    </row>
    <row r="1616" spans="4:4" x14ac:dyDescent="0.35">
      <c r="D1616" s="77"/>
    </row>
    <row r="1617" spans="4:4" x14ac:dyDescent="0.35">
      <c r="D1617" s="77"/>
    </row>
    <row r="1618" spans="4:4" x14ac:dyDescent="0.35">
      <c r="D1618" s="77"/>
    </row>
    <row r="1619" spans="4:4" x14ac:dyDescent="0.35">
      <c r="D1619" s="77"/>
    </row>
    <row r="1620" spans="4:4" x14ac:dyDescent="0.35">
      <c r="D1620" s="77"/>
    </row>
    <row r="1621" spans="4:4" x14ac:dyDescent="0.35">
      <c r="D1621" s="77"/>
    </row>
    <row r="1622" spans="4:4" x14ac:dyDescent="0.35">
      <c r="D1622" s="77"/>
    </row>
    <row r="1623" spans="4:4" x14ac:dyDescent="0.35">
      <c r="D1623" s="77"/>
    </row>
    <row r="1624" spans="4:4" x14ac:dyDescent="0.35">
      <c r="D1624" s="77"/>
    </row>
    <row r="1625" spans="4:4" x14ac:dyDescent="0.35">
      <c r="D1625" s="77"/>
    </row>
    <row r="1626" spans="4:4" x14ac:dyDescent="0.35">
      <c r="D1626" s="77"/>
    </row>
    <row r="1627" spans="4:4" x14ac:dyDescent="0.35">
      <c r="D1627" s="77"/>
    </row>
    <row r="1628" spans="4:4" x14ac:dyDescent="0.35">
      <c r="D1628" s="77"/>
    </row>
    <row r="1629" spans="4:4" x14ac:dyDescent="0.35">
      <c r="D1629" s="77"/>
    </row>
    <row r="1630" spans="4:4" x14ac:dyDescent="0.35">
      <c r="D1630" s="77"/>
    </row>
    <row r="1631" spans="4:4" x14ac:dyDescent="0.35">
      <c r="D1631" s="77"/>
    </row>
    <row r="1632" spans="4:4" x14ac:dyDescent="0.35">
      <c r="D1632" s="77"/>
    </row>
    <row r="1633" spans="4:4" x14ac:dyDescent="0.35">
      <c r="D1633" s="77"/>
    </row>
    <row r="1634" spans="4:4" x14ac:dyDescent="0.35">
      <c r="D1634" s="77"/>
    </row>
    <row r="1635" spans="4:4" x14ac:dyDescent="0.35">
      <c r="D1635" s="77"/>
    </row>
    <row r="1636" spans="4:4" x14ac:dyDescent="0.35">
      <c r="D1636" s="77"/>
    </row>
    <row r="1637" spans="4:4" x14ac:dyDescent="0.35">
      <c r="D1637" s="77"/>
    </row>
    <row r="1638" spans="4:4" x14ac:dyDescent="0.35">
      <c r="D1638" s="77"/>
    </row>
    <row r="1639" spans="4:4" x14ac:dyDescent="0.35">
      <c r="D1639" s="77"/>
    </row>
    <row r="1640" spans="4:4" x14ac:dyDescent="0.35">
      <c r="D1640" s="77"/>
    </row>
    <row r="1641" spans="4:4" x14ac:dyDescent="0.35">
      <c r="D1641" s="77"/>
    </row>
    <row r="1642" spans="4:4" x14ac:dyDescent="0.35">
      <c r="D1642" s="77"/>
    </row>
    <row r="1643" spans="4:4" x14ac:dyDescent="0.35">
      <c r="D1643" s="77"/>
    </row>
    <row r="1644" spans="4:4" x14ac:dyDescent="0.35">
      <c r="D1644" s="77"/>
    </row>
    <row r="1645" spans="4:4" x14ac:dyDescent="0.35">
      <c r="D1645" s="77"/>
    </row>
    <row r="1646" spans="4:4" x14ac:dyDescent="0.35">
      <c r="D1646" s="77"/>
    </row>
    <row r="1647" spans="4:4" x14ac:dyDescent="0.35">
      <c r="D1647" s="77"/>
    </row>
    <row r="1648" spans="4:4" x14ac:dyDescent="0.35">
      <c r="D1648" s="77"/>
    </row>
    <row r="1649" spans="4:4" x14ac:dyDescent="0.35">
      <c r="D1649" s="77"/>
    </row>
    <row r="1650" spans="4:4" x14ac:dyDescent="0.35">
      <c r="D1650" s="77"/>
    </row>
    <row r="1651" spans="4:4" x14ac:dyDescent="0.35">
      <c r="D1651" s="77"/>
    </row>
    <row r="1652" spans="4:4" x14ac:dyDescent="0.35">
      <c r="D1652" s="77"/>
    </row>
    <row r="1653" spans="4:4" x14ac:dyDescent="0.35">
      <c r="D1653" s="77"/>
    </row>
    <row r="1654" spans="4:4" x14ac:dyDescent="0.35">
      <c r="D1654" s="77"/>
    </row>
    <row r="1655" spans="4:4" x14ac:dyDescent="0.35">
      <c r="D1655" s="77"/>
    </row>
    <row r="1656" spans="4:4" x14ac:dyDescent="0.35">
      <c r="D1656" s="77"/>
    </row>
    <row r="1657" spans="4:4" x14ac:dyDescent="0.35">
      <c r="D1657" s="77"/>
    </row>
    <row r="1658" spans="4:4" x14ac:dyDescent="0.35">
      <c r="D1658" s="77"/>
    </row>
    <row r="1659" spans="4:4" x14ac:dyDescent="0.35">
      <c r="D1659" s="77"/>
    </row>
    <row r="1660" spans="4:4" x14ac:dyDescent="0.35">
      <c r="D1660" s="77"/>
    </row>
    <row r="1661" spans="4:4" x14ac:dyDescent="0.35">
      <c r="D1661" s="77"/>
    </row>
    <row r="1662" spans="4:4" x14ac:dyDescent="0.35">
      <c r="D1662" s="77"/>
    </row>
    <row r="1663" spans="4:4" x14ac:dyDescent="0.35">
      <c r="D1663" s="77"/>
    </row>
    <row r="1664" spans="4:4" x14ac:dyDescent="0.35">
      <c r="D1664" s="77"/>
    </row>
    <row r="1665" spans="4:4" x14ac:dyDescent="0.35">
      <c r="D1665" s="77"/>
    </row>
    <row r="1666" spans="4:4" x14ac:dyDescent="0.35">
      <c r="D1666" s="77"/>
    </row>
    <row r="1667" spans="4:4" x14ac:dyDescent="0.35">
      <c r="D1667" s="77"/>
    </row>
    <row r="1668" spans="4:4" x14ac:dyDescent="0.35">
      <c r="D1668" s="77"/>
    </row>
    <row r="1669" spans="4:4" x14ac:dyDescent="0.35">
      <c r="D1669" s="77"/>
    </row>
    <row r="1670" spans="4:4" x14ac:dyDescent="0.35">
      <c r="D1670" s="77"/>
    </row>
    <row r="1671" spans="4:4" x14ac:dyDescent="0.35">
      <c r="D1671" s="77"/>
    </row>
    <row r="1672" spans="4:4" x14ac:dyDescent="0.35">
      <c r="D1672" s="77"/>
    </row>
    <row r="1673" spans="4:4" x14ac:dyDescent="0.35">
      <c r="D1673" s="77"/>
    </row>
    <row r="1674" spans="4:4" x14ac:dyDescent="0.35">
      <c r="D1674" s="77"/>
    </row>
    <row r="1675" spans="4:4" x14ac:dyDescent="0.35">
      <c r="D1675" s="77"/>
    </row>
    <row r="1676" spans="4:4" x14ac:dyDescent="0.35">
      <c r="D1676" s="77"/>
    </row>
    <row r="1677" spans="4:4" x14ac:dyDescent="0.35">
      <c r="D1677" s="77"/>
    </row>
    <row r="1678" spans="4:4" x14ac:dyDescent="0.35">
      <c r="D1678" s="77"/>
    </row>
    <row r="1679" spans="4:4" x14ac:dyDescent="0.35">
      <c r="D1679" s="77"/>
    </row>
    <row r="1680" spans="4:4" x14ac:dyDescent="0.35">
      <c r="D1680" s="77"/>
    </row>
    <row r="1681" spans="4:4" x14ac:dyDescent="0.35">
      <c r="D1681" s="77"/>
    </row>
    <row r="1682" spans="4:4" x14ac:dyDescent="0.35">
      <c r="D1682" s="77"/>
    </row>
    <row r="1683" spans="4:4" x14ac:dyDescent="0.35">
      <c r="D1683" s="77"/>
    </row>
    <row r="1684" spans="4:4" x14ac:dyDescent="0.35">
      <c r="D1684" s="77"/>
    </row>
    <row r="1685" spans="4:4" x14ac:dyDescent="0.35">
      <c r="D1685" s="77"/>
    </row>
    <row r="1686" spans="4:4" x14ac:dyDescent="0.35">
      <c r="D1686" s="77"/>
    </row>
    <row r="1687" spans="4:4" x14ac:dyDescent="0.35">
      <c r="D1687" s="77"/>
    </row>
    <row r="1688" spans="4:4" x14ac:dyDescent="0.35">
      <c r="D1688" s="77"/>
    </row>
    <row r="1689" spans="4:4" x14ac:dyDescent="0.35">
      <c r="D1689" s="77"/>
    </row>
    <row r="1690" spans="4:4" x14ac:dyDescent="0.35">
      <c r="D1690" s="77"/>
    </row>
    <row r="1691" spans="4:4" x14ac:dyDescent="0.35">
      <c r="D1691" s="77"/>
    </row>
    <row r="1692" spans="4:4" x14ac:dyDescent="0.35">
      <c r="D1692" s="77"/>
    </row>
    <row r="1693" spans="4:4" x14ac:dyDescent="0.35">
      <c r="D1693" s="77"/>
    </row>
    <row r="1694" spans="4:4" x14ac:dyDescent="0.35">
      <c r="D1694" s="77"/>
    </row>
    <row r="1695" spans="4:4" x14ac:dyDescent="0.35">
      <c r="D1695" s="77"/>
    </row>
    <row r="1696" spans="4:4" x14ac:dyDescent="0.35">
      <c r="D1696" s="77"/>
    </row>
    <row r="1697" spans="4:4" x14ac:dyDescent="0.35">
      <c r="D1697" s="77"/>
    </row>
    <row r="1698" spans="4:4" x14ac:dyDescent="0.35">
      <c r="D1698" s="77"/>
    </row>
    <row r="1699" spans="4:4" x14ac:dyDescent="0.35">
      <c r="D1699" s="77"/>
    </row>
    <row r="1700" spans="4:4" x14ac:dyDescent="0.35">
      <c r="D1700" s="77"/>
    </row>
    <row r="1701" spans="4:4" x14ac:dyDescent="0.35">
      <c r="D1701" s="77"/>
    </row>
    <row r="1702" spans="4:4" x14ac:dyDescent="0.35">
      <c r="D1702" s="77"/>
    </row>
    <row r="1703" spans="4:4" x14ac:dyDescent="0.35">
      <c r="D1703" s="77"/>
    </row>
    <row r="1704" spans="4:4" x14ac:dyDescent="0.35">
      <c r="D1704" s="77"/>
    </row>
    <row r="1705" spans="4:4" x14ac:dyDescent="0.35">
      <c r="D1705" s="77"/>
    </row>
    <row r="1706" spans="4:4" x14ac:dyDescent="0.35">
      <c r="D1706" s="77"/>
    </row>
    <row r="1707" spans="4:4" x14ac:dyDescent="0.35">
      <c r="D1707" s="77"/>
    </row>
    <row r="1708" spans="4:4" x14ac:dyDescent="0.35">
      <c r="D1708" s="77"/>
    </row>
    <row r="1709" spans="4:4" x14ac:dyDescent="0.35">
      <c r="D1709" s="77"/>
    </row>
    <row r="1710" spans="4:4" x14ac:dyDescent="0.35">
      <c r="D1710" s="77"/>
    </row>
    <row r="1711" spans="4:4" x14ac:dyDescent="0.35">
      <c r="D1711" s="77"/>
    </row>
    <row r="1712" spans="4:4" x14ac:dyDescent="0.35">
      <c r="D1712" s="77"/>
    </row>
    <row r="1713" spans="4:4" x14ac:dyDescent="0.35">
      <c r="D1713" s="77"/>
    </row>
    <row r="1714" spans="4:4" x14ac:dyDescent="0.35">
      <c r="D1714" s="77"/>
    </row>
    <row r="1715" spans="4:4" x14ac:dyDescent="0.35">
      <c r="D1715" s="77"/>
    </row>
    <row r="1716" spans="4:4" x14ac:dyDescent="0.35">
      <c r="D1716" s="77"/>
    </row>
    <row r="1717" spans="4:4" x14ac:dyDescent="0.35">
      <c r="D1717" s="77"/>
    </row>
    <row r="1718" spans="4:4" x14ac:dyDescent="0.35">
      <c r="D1718" s="77"/>
    </row>
    <row r="1719" spans="4:4" x14ac:dyDescent="0.35">
      <c r="D1719" s="77"/>
    </row>
    <row r="1720" spans="4:4" x14ac:dyDescent="0.35">
      <c r="D1720" s="77"/>
    </row>
    <row r="1721" spans="4:4" x14ac:dyDescent="0.35">
      <c r="D1721" s="77"/>
    </row>
    <row r="1722" spans="4:4" x14ac:dyDescent="0.35">
      <c r="D1722" s="77"/>
    </row>
    <row r="1723" spans="4:4" x14ac:dyDescent="0.35">
      <c r="D1723" s="77"/>
    </row>
    <row r="1724" spans="4:4" x14ac:dyDescent="0.35">
      <c r="D1724" s="77"/>
    </row>
    <row r="1725" spans="4:4" x14ac:dyDescent="0.35">
      <c r="D1725" s="77"/>
    </row>
    <row r="1726" spans="4:4" x14ac:dyDescent="0.35">
      <c r="D1726" s="77"/>
    </row>
    <row r="1727" spans="4:4" x14ac:dyDescent="0.35">
      <c r="D1727" s="77"/>
    </row>
    <row r="1728" spans="4:4" x14ac:dyDescent="0.35">
      <c r="D1728" s="77"/>
    </row>
    <row r="1729" spans="4:4" x14ac:dyDescent="0.35">
      <c r="D1729" s="77"/>
    </row>
    <row r="1730" spans="4:4" x14ac:dyDescent="0.35">
      <c r="D1730" s="77"/>
    </row>
    <row r="1731" spans="4:4" x14ac:dyDescent="0.35">
      <c r="D1731" s="77"/>
    </row>
    <row r="1732" spans="4:4" x14ac:dyDescent="0.35">
      <c r="D1732" s="77"/>
    </row>
    <row r="1733" spans="4:4" x14ac:dyDescent="0.35">
      <c r="D1733" s="77"/>
    </row>
    <row r="1734" spans="4:4" x14ac:dyDescent="0.35">
      <c r="D1734" s="77"/>
    </row>
    <row r="1735" spans="4:4" x14ac:dyDescent="0.35">
      <c r="D1735" s="77"/>
    </row>
    <row r="1736" spans="4:4" x14ac:dyDescent="0.35">
      <c r="D1736" s="77"/>
    </row>
    <row r="1737" spans="4:4" x14ac:dyDescent="0.35">
      <c r="D1737" s="77"/>
    </row>
    <row r="1738" spans="4:4" x14ac:dyDescent="0.35">
      <c r="D1738" s="77"/>
    </row>
    <row r="1739" spans="4:4" x14ac:dyDescent="0.35">
      <c r="D1739" s="77"/>
    </row>
    <row r="1740" spans="4:4" x14ac:dyDescent="0.35">
      <c r="D1740" s="77"/>
    </row>
    <row r="1741" spans="4:4" x14ac:dyDescent="0.35">
      <c r="D1741" s="77"/>
    </row>
    <row r="1742" spans="4:4" x14ac:dyDescent="0.35">
      <c r="D1742" s="77"/>
    </row>
    <row r="1743" spans="4:4" x14ac:dyDescent="0.35">
      <c r="D1743" s="77"/>
    </row>
    <row r="1744" spans="4:4" x14ac:dyDescent="0.35">
      <c r="D1744" s="77"/>
    </row>
    <row r="1745" spans="4:4" x14ac:dyDescent="0.35">
      <c r="D1745" s="77"/>
    </row>
    <row r="1746" spans="4:4" x14ac:dyDescent="0.35">
      <c r="D1746" s="77"/>
    </row>
    <row r="1747" spans="4:4" x14ac:dyDescent="0.35">
      <c r="D1747" s="77"/>
    </row>
    <row r="1748" spans="4:4" x14ac:dyDescent="0.35">
      <c r="D1748" s="77"/>
    </row>
    <row r="1749" spans="4:4" x14ac:dyDescent="0.35">
      <c r="D1749" s="77"/>
    </row>
    <row r="1750" spans="4:4" x14ac:dyDescent="0.35">
      <c r="D1750" s="77"/>
    </row>
    <row r="1751" spans="4:4" x14ac:dyDescent="0.35">
      <c r="D1751" s="77"/>
    </row>
    <row r="1752" spans="4:4" x14ac:dyDescent="0.35">
      <c r="D1752" s="77"/>
    </row>
    <row r="1753" spans="4:4" x14ac:dyDescent="0.35">
      <c r="D1753" s="77"/>
    </row>
    <row r="1754" spans="4:4" x14ac:dyDescent="0.35">
      <c r="D1754" s="77"/>
    </row>
    <row r="1755" spans="4:4" x14ac:dyDescent="0.35">
      <c r="D1755" s="77"/>
    </row>
    <row r="1756" spans="4:4" x14ac:dyDescent="0.35">
      <c r="D1756" s="77"/>
    </row>
    <row r="1757" spans="4:4" x14ac:dyDescent="0.35">
      <c r="D1757" s="77"/>
    </row>
    <row r="1758" spans="4:4" x14ac:dyDescent="0.35">
      <c r="D1758" s="77"/>
    </row>
    <row r="1759" spans="4:4" x14ac:dyDescent="0.35">
      <c r="D1759" s="77"/>
    </row>
    <row r="1760" spans="4:4" x14ac:dyDescent="0.35">
      <c r="D1760" s="77"/>
    </row>
    <row r="1761" spans="4:4" x14ac:dyDescent="0.35">
      <c r="D1761" s="77"/>
    </row>
    <row r="1762" spans="4:4" x14ac:dyDescent="0.35">
      <c r="D1762" s="77"/>
    </row>
    <row r="1763" spans="4:4" x14ac:dyDescent="0.35">
      <c r="D1763" s="77"/>
    </row>
    <row r="1764" spans="4:4" x14ac:dyDescent="0.35">
      <c r="D1764" s="77"/>
    </row>
    <row r="1765" spans="4:4" x14ac:dyDescent="0.35">
      <c r="D1765" s="77"/>
    </row>
    <row r="1766" spans="4:4" x14ac:dyDescent="0.35">
      <c r="D1766" s="77"/>
    </row>
    <row r="1767" spans="4:4" x14ac:dyDescent="0.35">
      <c r="D1767" s="77"/>
    </row>
    <row r="1768" spans="4:4" x14ac:dyDescent="0.35">
      <c r="D1768" s="77"/>
    </row>
    <row r="1769" spans="4:4" x14ac:dyDescent="0.35">
      <c r="D1769" s="77"/>
    </row>
    <row r="1770" spans="4:4" x14ac:dyDescent="0.35">
      <c r="D1770" s="77"/>
    </row>
    <row r="1771" spans="4:4" x14ac:dyDescent="0.35">
      <c r="D1771" s="77"/>
    </row>
    <row r="1772" spans="4:4" x14ac:dyDescent="0.35">
      <c r="D1772" s="77"/>
    </row>
    <row r="1773" spans="4:4" x14ac:dyDescent="0.35">
      <c r="D1773" s="77"/>
    </row>
    <row r="1774" spans="4:4" x14ac:dyDescent="0.35">
      <c r="D1774" s="77"/>
    </row>
    <row r="1775" spans="4:4" x14ac:dyDescent="0.35">
      <c r="D1775" s="77"/>
    </row>
    <row r="1776" spans="4:4" x14ac:dyDescent="0.35">
      <c r="D1776" s="77"/>
    </row>
    <row r="1777" spans="4:4" x14ac:dyDescent="0.35">
      <c r="D1777" s="77"/>
    </row>
    <row r="1778" spans="4:4" x14ac:dyDescent="0.35">
      <c r="D1778" s="77"/>
    </row>
    <row r="1779" spans="4:4" x14ac:dyDescent="0.35">
      <c r="D1779" s="77"/>
    </row>
    <row r="1780" spans="4:4" x14ac:dyDescent="0.35">
      <c r="D1780" s="77"/>
    </row>
    <row r="1781" spans="4:4" x14ac:dyDescent="0.35">
      <c r="D1781" s="77"/>
    </row>
    <row r="1782" spans="4:4" x14ac:dyDescent="0.35">
      <c r="D1782" s="77"/>
    </row>
    <row r="1783" spans="4:4" x14ac:dyDescent="0.35">
      <c r="D1783" s="77"/>
    </row>
    <row r="1784" spans="4:4" x14ac:dyDescent="0.35">
      <c r="D1784" s="77"/>
    </row>
    <row r="1785" spans="4:4" x14ac:dyDescent="0.35">
      <c r="D1785" s="77"/>
    </row>
    <row r="1786" spans="4:4" x14ac:dyDescent="0.35">
      <c r="D1786" s="77"/>
    </row>
    <row r="1787" spans="4:4" x14ac:dyDescent="0.35">
      <c r="D1787" s="77"/>
    </row>
    <row r="1788" spans="4:4" x14ac:dyDescent="0.35">
      <c r="D1788" s="77"/>
    </row>
    <row r="1789" spans="4:4" x14ac:dyDescent="0.35">
      <c r="D1789" s="77"/>
    </row>
    <row r="1790" spans="4:4" x14ac:dyDescent="0.35">
      <c r="D1790" s="77"/>
    </row>
    <row r="1791" spans="4:4" x14ac:dyDescent="0.35">
      <c r="D1791" s="77"/>
    </row>
    <row r="1792" spans="4:4" x14ac:dyDescent="0.35">
      <c r="D1792" s="77"/>
    </row>
    <row r="1793" spans="4:4" x14ac:dyDescent="0.35">
      <c r="D1793" s="77"/>
    </row>
    <row r="1794" spans="4:4" x14ac:dyDescent="0.35">
      <c r="D1794" s="77"/>
    </row>
    <row r="1795" spans="4:4" x14ac:dyDescent="0.35">
      <c r="D1795" s="77"/>
    </row>
    <row r="1796" spans="4:4" x14ac:dyDescent="0.35">
      <c r="D1796" s="77"/>
    </row>
    <row r="1797" spans="4:4" x14ac:dyDescent="0.35">
      <c r="D1797" s="77"/>
    </row>
    <row r="1798" spans="4:4" x14ac:dyDescent="0.35">
      <c r="D1798" s="77"/>
    </row>
    <row r="1799" spans="4:4" x14ac:dyDescent="0.35">
      <c r="D1799" s="77"/>
    </row>
    <row r="1800" spans="4:4" x14ac:dyDescent="0.35">
      <c r="D1800" s="77"/>
    </row>
    <row r="1801" spans="4:4" x14ac:dyDescent="0.35">
      <c r="D1801" s="77"/>
    </row>
    <row r="1802" spans="4:4" x14ac:dyDescent="0.35">
      <c r="D1802" s="77"/>
    </row>
    <row r="1803" spans="4:4" x14ac:dyDescent="0.35">
      <c r="D1803" s="77"/>
    </row>
    <row r="1804" spans="4:4" x14ac:dyDescent="0.35">
      <c r="D1804" s="77"/>
    </row>
    <row r="1805" spans="4:4" x14ac:dyDescent="0.35">
      <c r="D1805" s="77"/>
    </row>
    <row r="1806" spans="4:4" x14ac:dyDescent="0.35">
      <c r="D1806" s="77"/>
    </row>
    <row r="1807" spans="4:4" x14ac:dyDescent="0.35">
      <c r="D1807" s="77"/>
    </row>
    <row r="1808" spans="4:4" x14ac:dyDescent="0.35">
      <c r="D1808" s="77"/>
    </row>
    <row r="1809" spans="4:4" x14ac:dyDescent="0.35">
      <c r="D1809" s="77"/>
    </row>
    <row r="1810" spans="4:4" x14ac:dyDescent="0.35">
      <c r="D1810" s="77"/>
    </row>
    <row r="1811" spans="4:4" x14ac:dyDescent="0.35">
      <c r="D1811" s="77"/>
    </row>
    <row r="1812" spans="4:4" x14ac:dyDescent="0.35">
      <c r="D1812" s="77"/>
    </row>
    <row r="1813" spans="4:4" x14ac:dyDescent="0.35">
      <c r="D1813" s="77"/>
    </row>
    <row r="1814" spans="4:4" x14ac:dyDescent="0.35">
      <c r="D1814" s="77"/>
    </row>
    <row r="1815" spans="4:4" x14ac:dyDescent="0.35">
      <c r="D1815" s="77"/>
    </row>
    <row r="1816" spans="4:4" x14ac:dyDescent="0.35">
      <c r="D1816" s="77"/>
    </row>
    <row r="1817" spans="4:4" x14ac:dyDescent="0.35">
      <c r="D1817" s="77"/>
    </row>
    <row r="1818" spans="4:4" x14ac:dyDescent="0.35">
      <c r="D1818" s="77"/>
    </row>
    <row r="1819" spans="4:4" x14ac:dyDescent="0.35">
      <c r="D1819" s="77"/>
    </row>
    <row r="1820" spans="4:4" x14ac:dyDescent="0.35">
      <c r="D1820" s="77"/>
    </row>
    <row r="1821" spans="4:4" x14ac:dyDescent="0.35">
      <c r="D1821" s="77"/>
    </row>
    <row r="1822" spans="4:4" x14ac:dyDescent="0.35">
      <c r="D1822" s="77"/>
    </row>
    <row r="1823" spans="4:4" x14ac:dyDescent="0.35">
      <c r="D1823" s="77"/>
    </row>
    <row r="1824" spans="4:4" x14ac:dyDescent="0.35">
      <c r="D1824" s="77"/>
    </row>
    <row r="1825" spans="4:4" x14ac:dyDescent="0.35">
      <c r="D1825" s="77"/>
    </row>
    <row r="1826" spans="4:4" x14ac:dyDescent="0.35">
      <c r="D1826" s="77"/>
    </row>
    <row r="1827" spans="4:4" x14ac:dyDescent="0.35">
      <c r="D1827" s="77"/>
    </row>
    <row r="1828" spans="4:4" x14ac:dyDescent="0.35">
      <c r="D1828" s="77"/>
    </row>
    <row r="1829" spans="4:4" x14ac:dyDescent="0.35">
      <c r="D1829" s="77"/>
    </row>
    <row r="1830" spans="4:4" x14ac:dyDescent="0.35">
      <c r="D1830" s="77"/>
    </row>
    <row r="1831" spans="4:4" x14ac:dyDescent="0.35">
      <c r="D1831" s="77"/>
    </row>
    <row r="1832" spans="4:4" x14ac:dyDescent="0.35">
      <c r="D1832" s="77"/>
    </row>
    <row r="1833" spans="4:4" x14ac:dyDescent="0.35">
      <c r="D1833" s="77"/>
    </row>
    <row r="1834" spans="4:4" x14ac:dyDescent="0.35">
      <c r="D1834" s="77"/>
    </row>
    <row r="1835" spans="4:4" x14ac:dyDescent="0.35">
      <c r="D1835" s="77"/>
    </row>
    <row r="1836" spans="4:4" x14ac:dyDescent="0.35">
      <c r="D1836" s="77"/>
    </row>
    <row r="1837" spans="4:4" x14ac:dyDescent="0.35">
      <c r="D1837" s="77"/>
    </row>
    <row r="1838" spans="4:4" x14ac:dyDescent="0.35">
      <c r="D1838" s="77"/>
    </row>
    <row r="1839" spans="4:4" x14ac:dyDescent="0.35">
      <c r="D1839" s="77"/>
    </row>
    <row r="1840" spans="4:4" x14ac:dyDescent="0.35">
      <c r="D1840" s="77"/>
    </row>
    <row r="1841" spans="4:4" x14ac:dyDescent="0.35">
      <c r="D1841" s="77"/>
    </row>
    <row r="1842" spans="4:4" x14ac:dyDescent="0.35">
      <c r="D1842" s="77"/>
    </row>
    <row r="1843" spans="4:4" x14ac:dyDescent="0.35">
      <c r="D1843" s="77"/>
    </row>
    <row r="1844" spans="4:4" x14ac:dyDescent="0.35">
      <c r="D1844" s="77"/>
    </row>
    <row r="1845" spans="4:4" x14ac:dyDescent="0.35">
      <c r="D1845" s="77"/>
    </row>
    <row r="1846" spans="4:4" x14ac:dyDescent="0.35">
      <c r="D1846" s="77"/>
    </row>
    <row r="1847" spans="4:4" x14ac:dyDescent="0.35">
      <c r="D1847" s="77"/>
    </row>
    <row r="1848" spans="4:4" x14ac:dyDescent="0.35">
      <c r="D1848" s="77"/>
    </row>
    <row r="1849" spans="4:4" x14ac:dyDescent="0.35">
      <c r="D1849" s="77"/>
    </row>
    <row r="1850" spans="4:4" x14ac:dyDescent="0.35">
      <c r="D1850" s="77"/>
    </row>
    <row r="1851" spans="4:4" x14ac:dyDescent="0.35">
      <c r="D1851" s="77"/>
    </row>
    <row r="1852" spans="4:4" x14ac:dyDescent="0.35">
      <c r="D1852" s="77"/>
    </row>
    <row r="1853" spans="4:4" x14ac:dyDescent="0.35">
      <c r="D1853" s="77"/>
    </row>
    <row r="1854" spans="4:4" x14ac:dyDescent="0.35">
      <c r="D1854" s="77"/>
    </row>
    <row r="1855" spans="4:4" x14ac:dyDescent="0.35">
      <c r="D1855" s="77"/>
    </row>
    <row r="1856" spans="4:4" x14ac:dyDescent="0.35">
      <c r="D1856" s="77"/>
    </row>
    <row r="1857" spans="4:4" x14ac:dyDescent="0.35">
      <c r="D1857" s="77"/>
    </row>
    <row r="1858" spans="4:4" x14ac:dyDescent="0.35">
      <c r="D1858" s="77"/>
    </row>
    <row r="1859" spans="4:4" x14ac:dyDescent="0.35">
      <c r="D1859" s="77"/>
    </row>
    <row r="1860" spans="4:4" x14ac:dyDescent="0.35">
      <c r="D1860" s="77"/>
    </row>
    <row r="1861" spans="4:4" x14ac:dyDescent="0.35">
      <c r="D1861" s="77"/>
    </row>
    <row r="1862" spans="4:4" x14ac:dyDescent="0.35">
      <c r="D1862" s="77"/>
    </row>
    <row r="1863" spans="4:4" x14ac:dyDescent="0.35">
      <c r="D1863" s="77"/>
    </row>
    <row r="1864" spans="4:4" x14ac:dyDescent="0.35">
      <c r="D1864" s="77"/>
    </row>
    <row r="1865" spans="4:4" x14ac:dyDescent="0.35">
      <c r="D1865" s="77"/>
    </row>
    <row r="1866" spans="4:4" x14ac:dyDescent="0.35">
      <c r="D1866" s="77"/>
    </row>
    <row r="1867" spans="4:4" x14ac:dyDescent="0.35">
      <c r="D1867" s="77"/>
    </row>
    <row r="1868" spans="4:4" x14ac:dyDescent="0.35">
      <c r="D1868" s="77"/>
    </row>
    <row r="1869" spans="4:4" x14ac:dyDescent="0.35">
      <c r="D1869" s="77"/>
    </row>
    <row r="1870" spans="4:4" x14ac:dyDescent="0.35">
      <c r="D1870" s="77"/>
    </row>
    <row r="1871" spans="4:4" x14ac:dyDescent="0.35">
      <c r="D1871" s="77"/>
    </row>
    <row r="1872" spans="4:4" x14ac:dyDescent="0.35">
      <c r="D1872" s="77"/>
    </row>
    <row r="1873" spans="4:4" x14ac:dyDescent="0.35">
      <c r="D1873" s="77"/>
    </row>
    <row r="1874" spans="4:4" x14ac:dyDescent="0.35">
      <c r="D1874" s="77"/>
    </row>
    <row r="1875" spans="4:4" x14ac:dyDescent="0.35">
      <c r="D1875" s="77"/>
    </row>
    <row r="1876" spans="4:4" x14ac:dyDescent="0.35">
      <c r="D1876" s="77"/>
    </row>
    <row r="1877" spans="4:4" x14ac:dyDescent="0.35">
      <c r="D1877" s="77"/>
    </row>
    <row r="1878" spans="4:4" x14ac:dyDescent="0.35">
      <c r="D1878" s="77"/>
    </row>
    <row r="1879" spans="4:4" x14ac:dyDescent="0.35">
      <c r="D1879" s="77"/>
    </row>
    <row r="1880" spans="4:4" x14ac:dyDescent="0.35">
      <c r="D1880" s="77"/>
    </row>
    <row r="1881" spans="4:4" x14ac:dyDescent="0.35">
      <c r="D1881" s="77"/>
    </row>
    <row r="1882" spans="4:4" x14ac:dyDescent="0.35">
      <c r="D1882" s="77"/>
    </row>
    <row r="1883" spans="4:4" x14ac:dyDescent="0.35">
      <c r="D1883" s="77"/>
    </row>
    <row r="1884" spans="4:4" x14ac:dyDescent="0.35">
      <c r="D1884" s="77"/>
    </row>
    <row r="1885" spans="4:4" x14ac:dyDescent="0.35">
      <c r="D1885" s="77"/>
    </row>
    <row r="1886" spans="4:4" x14ac:dyDescent="0.35">
      <c r="D1886" s="77"/>
    </row>
    <row r="1887" spans="4:4" x14ac:dyDescent="0.35">
      <c r="D1887" s="77"/>
    </row>
    <row r="1888" spans="4:4" x14ac:dyDescent="0.35">
      <c r="D1888" s="77"/>
    </row>
    <row r="1889" spans="4:4" x14ac:dyDescent="0.35">
      <c r="D1889" s="77"/>
    </row>
    <row r="1890" spans="4:4" x14ac:dyDescent="0.35">
      <c r="D1890" s="77"/>
    </row>
    <row r="1891" spans="4:4" x14ac:dyDescent="0.35">
      <c r="D1891" s="77"/>
    </row>
    <row r="1892" spans="4:4" x14ac:dyDescent="0.35">
      <c r="D1892" s="77"/>
    </row>
    <row r="1893" spans="4:4" x14ac:dyDescent="0.35">
      <c r="D1893" s="77"/>
    </row>
    <row r="1894" spans="4:4" x14ac:dyDescent="0.35">
      <c r="D1894" s="77"/>
    </row>
    <row r="1895" spans="4:4" x14ac:dyDescent="0.35">
      <c r="D1895" s="77"/>
    </row>
    <row r="1896" spans="4:4" x14ac:dyDescent="0.35">
      <c r="D1896" s="77"/>
    </row>
    <row r="1897" spans="4:4" x14ac:dyDescent="0.35">
      <c r="D1897" s="77"/>
    </row>
    <row r="1898" spans="4:4" x14ac:dyDescent="0.35">
      <c r="D1898" s="77"/>
    </row>
    <row r="1899" spans="4:4" x14ac:dyDescent="0.35">
      <c r="D1899" s="77"/>
    </row>
    <row r="1900" spans="4:4" x14ac:dyDescent="0.35">
      <c r="D1900" s="77"/>
    </row>
    <row r="1901" spans="4:4" x14ac:dyDescent="0.35">
      <c r="D1901" s="77"/>
    </row>
    <row r="1902" spans="4:4" x14ac:dyDescent="0.35">
      <c r="D1902" s="77"/>
    </row>
    <row r="1903" spans="4:4" x14ac:dyDescent="0.35">
      <c r="D1903" s="77"/>
    </row>
    <row r="1904" spans="4:4" x14ac:dyDescent="0.35">
      <c r="D1904" s="77"/>
    </row>
    <row r="1905" spans="4:4" x14ac:dyDescent="0.35">
      <c r="D1905" s="77"/>
    </row>
    <row r="1906" spans="4:4" x14ac:dyDescent="0.35">
      <c r="D1906" s="77"/>
    </row>
    <row r="1907" spans="4:4" x14ac:dyDescent="0.35">
      <c r="D1907" s="77"/>
    </row>
    <row r="1908" spans="4:4" x14ac:dyDescent="0.35">
      <c r="D1908" s="77"/>
    </row>
    <row r="1909" spans="4:4" x14ac:dyDescent="0.35">
      <c r="D1909" s="77"/>
    </row>
    <row r="1910" spans="4:4" x14ac:dyDescent="0.35">
      <c r="D1910" s="77"/>
    </row>
    <row r="1911" spans="4:4" x14ac:dyDescent="0.35">
      <c r="D1911" s="77"/>
    </row>
    <row r="1912" spans="4:4" x14ac:dyDescent="0.35">
      <c r="D1912" s="77"/>
    </row>
    <row r="1913" spans="4:4" x14ac:dyDescent="0.35">
      <c r="D1913" s="77"/>
    </row>
    <row r="1914" spans="4:4" x14ac:dyDescent="0.35">
      <c r="D1914" s="77"/>
    </row>
    <row r="1915" spans="4:4" x14ac:dyDescent="0.35">
      <c r="D1915" s="77"/>
    </row>
    <row r="1916" spans="4:4" x14ac:dyDescent="0.35">
      <c r="D1916" s="77"/>
    </row>
    <row r="1917" spans="4:4" x14ac:dyDescent="0.35">
      <c r="D1917" s="77"/>
    </row>
    <row r="1918" spans="4:4" x14ac:dyDescent="0.35">
      <c r="D1918" s="77"/>
    </row>
    <row r="1919" spans="4:4" x14ac:dyDescent="0.35">
      <c r="D1919" s="77"/>
    </row>
    <row r="1920" spans="4:4" x14ac:dyDescent="0.35">
      <c r="D1920" s="77"/>
    </row>
    <row r="1921" spans="4:4" x14ac:dyDescent="0.35">
      <c r="D1921" s="77"/>
    </row>
    <row r="1922" spans="4:4" x14ac:dyDescent="0.35">
      <c r="D1922" s="77"/>
    </row>
    <row r="1923" spans="4:4" x14ac:dyDescent="0.35">
      <c r="D1923" s="77"/>
    </row>
    <row r="1924" spans="4:4" x14ac:dyDescent="0.35">
      <c r="D1924" s="77"/>
    </row>
    <row r="1925" spans="4:4" x14ac:dyDescent="0.35">
      <c r="D1925" s="77"/>
    </row>
    <row r="1926" spans="4:4" x14ac:dyDescent="0.35">
      <c r="D1926" s="77"/>
    </row>
    <row r="1927" spans="4:4" x14ac:dyDescent="0.35">
      <c r="D1927" s="77"/>
    </row>
    <row r="1928" spans="4:4" x14ac:dyDescent="0.35">
      <c r="D1928" s="77"/>
    </row>
    <row r="1929" spans="4:4" x14ac:dyDescent="0.35">
      <c r="D1929" s="77"/>
    </row>
    <row r="1930" spans="4:4" x14ac:dyDescent="0.35">
      <c r="D1930" s="77"/>
    </row>
    <row r="1931" spans="4:4" x14ac:dyDescent="0.35">
      <c r="D1931" s="77"/>
    </row>
    <row r="1932" spans="4:4" x14ac:dyDescent="0.35">
      <c r="D1932" s="77"/>
    </row>
    <row r="1933" spans="4:4" x14ac:dyDescent="0.35">
      <c r="D1933" s="77"/>
    </row>
    <row r="1934" spans="4:4" x14ac:dyDescent="0.35">
      <c r="D1934" s="77"/>
    </row>
    <row r="1935" spans="4:4" x14ac:dyDescent="0.35">
      <c r="D1935" s="77"/>
    </row>
    <row r="1936" spans="4:4" x14ac:dyDescent="0.35">
      <c r="D1936" s="77"/>
    </row>
    <row r="1937" spans="4:4" x14ac:dyDescent="0.35">
      <c r="D1937" s="77"/>
    </row>
    <row r="1938" spans="4:4" x14ac:dyDescent="0.35">
      <c r="D1938" s="77"/>
    </row>
    <row r="1939" spans="4:4" x14ac:dyDescent="0.35">
      <c r="D1939" s="77"/>
    </row>
    <row r="1940" spans="4:4" x14ac:dyDescent="0.35">
      <c r="D1940" s="77"/>
    </row>
    <row r="1941" spans="4:4" x14ac:dyDescent="0.35">
      <c r="D1941" s="77"/>
    </row>
    <row r="1942" spans="4:4" x14ac:dyDescent="0.35">
      <c r="D1942" s="77"/>
    </row>
    <row r="1943" spans="4:4" x14ac:dyDescent="0.35">
      <c r="D1943" s="77"/>
    </row>
    <row r="1944" spans="4:4" x14ac:dyDescent="0.35">
      <c r="D1944" s="77"/>
    </row>
    <row r="1945" spans="4:4" x14ac:dyDescent="0.35">
      <c r="D1945" s="77"/>
    </row>
    <row r="1946" spans="4:4" x14ac:dyDescent="0.35">
      <c r="D1946" s="77"/>
    </row>
    <row r="1947" spans="4:4" x14ac:dyDescent="0.35">
      <c r="D1947" s="77"/>
    </row>
    <row r="1948" spans="4:4" x14ac:dyDescent="0.35">
      <c r="D1948" s="77"/>
    </row>
    <row r="1949" spans="4:4" x14ac:dyDescent="0.35">
      <c r="D1949" s="77"/>
    </row>
    <row r="1950" spans="4:4" x14ac:dyDescent="0.35">
      <c r="D1950" s="77"/>
    </row>
    <row r="1951" spans="4:4" x14ac:dyDescent="0.35">
      <c r="D1951" s="77"/>
    </row>
    <row r="1952" spans="4:4" x14ac:dyDescent="0.35">
      <c r="D1952" s="77"/>
    </row>
    <row r="1953" spans="4:4" x14ac:dyDescent="0.35">
      <c r="D1953" s="77"/>
    </row>
    <row r="1954" spans="4:4" x14ac:dyDescent="0.35">
      <c r="D1954" s="77"/>
    </row>
    <row r="1955" spans="4:4" x14ac:dyDescent="0.35">
      <c r="D1955" s="77"/>
    </row>
    <row r="1956" spans="4:4" x14ac:dyDescent="0.35">
      <c r="D1956" s="77"/>
    </row>
    <row r="1957" spans="4:4" x14ac:dyDescent="0.35">
      <c r="D1957" s="77"/>
    </row>
    <row r="1958" spans="4:4" x14ac:dyDescent="0.35">
      <c r="D1958" s="77"/>
    </row>
    <row r="1959" spans="4:4" x14ac:dyDescent="0.35">
      <c r="D1959" s="77"/>
    </row>
    <row r="1960" spans="4:4" x14ac:dyDescent="0.35">
      <c r="D1960" s="77"/>
    </row>
    <row r="1961" spans="4:4" x14ac:dyDescent="0.35">
      <c r="D1961" s="77"/>
    </row>
    <row r="1962" spans="4:4" x14ac:dyDescent="0.35">
      <c r="D1962" s="77"/>
    </row>
    <row r="1963" spans="4:4" x14ac:dyDescent="0.35">
      <c r="D1963" s="77"/>
    </row>
    <row r="1964" spans="4:4" x14ac:dyDescent="0.35">
      <c r="D1964" s="77"/>
    </row>
    <row r="1965" spans="4:4" x14ac:dyDescent="0.35">
      <c r="D1965" s="77"/>
    </row>
    <row r="1966" spans="4:4" x14ac:dyDescent="0.35">
      <c r="D1966" s="77"/>
    </row>
    <row r="1967" spans="4:4" x14ac:dyDescent="0.35">
      <c r="D1967" s="77"/>
    </row>
    <row r="1968" spans="4:4" x14ac:dyDescent="0.35">
      <c r="D1968" s="77"/>
    </row>
    <row r="1969" spans="4:4" x14ac:dyDescent="0.35">
      <c r="D1969" s="77"/>
    </row>
    <row r="1970" spans="4:4" x14ac:dyDescent="0.35">
      <c r="D1970" s="77"/>
    </row>
    <row r="1971" spans="4:4" x14ac:dyDescent="0.35">
      <c r="D1971" s="77"/>
    </row>
    <row r="1972" spans="4:4" x14ac:dyDescent="0.35">
      <c r="D1972" s="77"/>
    </row>
    <row r="1973" spans="4:4" x14ac:dyDescent="0.35">
      <c r="D1973" s="77"/>
    </row>
    <row r="1974" spans="4:4" x14ac:dyDescent="0.35">
      <c r="D1974" s="77"/>
    </row>
    <row r="1975" spans="4:4" x14ac:dyDescent="0.35">
      <c r="D1975" s="77"/>
    </row>
    <row r="1976" spans="4:4" x14ac:dyDescent="0.35">
      <c r="D1976" s="77"/>
    </row>
    <row r="1977" spans="4:4" x14ac:dyDescent="0.35">
      <c r="D1977" s="77"/>
    </row>
    <row r="1978" spans="4:4" x14ac:dyDescent="0.35">
      <c r="D1978" s="77"/>
    </row>
    <row r="1979" spans="4:4" x14ac:dyDescent="0.35">
      <c r="D1979" s="77"/>
    </row>
    <row r="1980" spans="4:4" x14ac:dyDescent="0.35">
      <c r="D1980" s="77"/>
    </row>
    <row r="1981" spans="4:4" x14ac:dyDescent="0.35">
      <c r="D1981" s="77"/>
    </row>
    <row r="1982" spans="4:4" x14ac:dyDescent="0.35">
      <c r="D1982" s="77"/>
    </row>
    <row r="1983" spans="4:4" x14ac:dyDescent="0.35">
      <c r="D1983" s="77"/>
    </row>
    <row r="1984" spans="4:4" x14ac:dyDescent="0.35">
      <c r="D1984" s="77"/>
    </row>
    <row r="1985" spans="4:4" x14ac:dyDescent="0.35">
      <c r="D1985" s="77"/>
    </row>
    <row r="1986" spans="4:4" x14ac:dyDescent="0.35">
      <c r="D1986" s="77"/>
    </row>
    <row r="1987" spans="4:4" x14ac:dyDescent="0.35">
      <c r="D1987" s="77"/>
    </row>
    <row r="1988" spans="4:4" x14ac:dyDescent="0.35">
      <c r="D1988" s="77"/>
    </row>
    <row r="1989" spans="4:4" x14ac:dyDescent="0.35">
      <c r="D1989" s="77"/>
    </row>
    <row r="1990" spans="4:4" x14ac:dyDescent="0.35">
      <c r="D1990" s="77"/>
    </row>
    <row r="1991" spans="4:4" x14ac:dyDescent="0.35">
      <c r="D1991" s="77"/>
    </row>
    <row r="1992" spans="4:4" x14ac:dyDescent="0.35">
      <c r="D1992" s="77"/>
    </row>
    <row r="1993" spans="4:4" x14ac:dyDescent="0.35">
      <c r="D1993" s="77"/>
    </row>
    <row r="1994" spans="4:4" x14ac:dyDescent="0.35">
      <c r="D1994" s="77"/>
    </row>
    <row r="1995" spans="4:4" x14ac:dyDescent="0.35">
      <c r="D1995" s="77"/>
    </row>
    <row r="1996" spans="4:4" x14ac:dyDescent="0.35">
      <c r="D1996" s="77"/>
    </row>
    <row r="1997" spans="4:4" x14ac:dyDescent="0.35">
      <c r="D1997" s="77"/>
    </row>
    <row r="1998" spans="4:4" x14ac:dyDescent="0.35">
      <c r="D1998" s="77"/>
    </row>
    <row r="1999" spans="4:4" x14ac:dyDescent="0.35">
      <c r="D1999" s="77"/>
    </row>
    <row r="2000" spans="4:4" x14ac:dyDescent="0.35">
      <c r="D2000" s="77"/>
    </row>
    <row r="2001" spans="4:4" x14ac:dyDescent="0.35">
      <c r="D2001" s="77"/>
    </row>
    <row r="2002" spans="4:4" x14ac:dyDescent="0.35">
      <c r="D2002" s="77"/>
    </row>
    <row r="2003" spans="4:4" x14ac:dyDescent="0.35">
      <c r="D2003" s="77"/>
    </row>
    <row r="2004" spans="4:4" x14ac:dyDescent="0.35">
      <c r="D2004" s="77"/>
    </row>
    <row r="2005" spans="4:4" x14ac:dyDescent="0.35">
      <c r="D2005" s="77"/>
    </row>
    <row r="2006" spans="4:4" x14ac:dyDescent="0.35">
      <c r="D2006" s="77"/>
    </row>
    <row r="2007" spans="4:4" x14ac:dyDescent="0.35">
      <c r="D2007" s="77"/>
    </row>
    <row r="2008" spans="4:4" x14ac:dyDescent="0.35">
      <c r="D2008" s="77"/>
    </row>
    <row r="2009" spans="4:4" x14ac:dyDescent="0.35">
      <c r="D2009" s="77"/>
    </row>
    <row r="2010" spans="4:4" x14ac:dyDescent="0.35">
      <c r="D2010" s="77"/>
    </row>
    <row r="2011" spans="4:4" x14ac:dyDescent="0.35">
      <c r="D2011" s="77"/>
    </row>
    <row r="2012" spans="4:4" x14ac:dyDescent="0.35">
      <c r="D2012" s="77"/>
    </row>
    <row r="2013" spans="4:4" x14ac:dyDescent="0.35">
      <c r="D2013" s="77"/>
    </row>
    <row r="2014" spans="4:4" x14ac:dyDescent="0.35">
      <c r="D2014" s="77"/>
    </row>
    <row r="2015" spans="4:4" x14ac:dyDescent="0.35">
      <c r="D2015" s="77"/>
    </row>
    <row r="2016" spans="4:4" x14ac:dyDescent="0.35">
      <c r="D2016" s="77"/>
    </row>
    <row r="2017" spans="4:4" x14ac:dyDescent="0.35">
      <c r="D2017" s="77"/>
    </row>
    <row r="2018" spans="4:4" x14ac:dyDescent="0.35">
      <c r="D2018" s="77"/>
    </row>
    <row r="2019" spans="4:4" x14ac:dyDescent="0.35">
      <c r="D2019" s="77"/>
    </row>
    <row r="2020" spans="4:4" x14ac:dyDescent="0.35">
      <c r="D2020" s="77"/>
    </row>
    <row r="2021" spans="4:4" x14ac:dyDescent="0.35">
      <c r="D2021" s="77"/>
    </row>
    <row r="2022" spans="4:4" x14ac:dyDescent="0.35">
      <c r="D2022" s="77"/>
    </row>
    <row r="2023" spans="4:4" x14ac:dyDescent="0.35">
      <c r="D2023" s="77"/>
    </row>
    <row r="2024" spans="4:4" x14ac:dyDescent="0.35">
      <c r="D2024" s="77"/>
    </row>
    <row r="2025" spans="4:4" x14ac:dyDescent="0.35">
      <c r="D2025" s="77"/>
    </row>
    <row r="2026" spans="4:4" x14ac:dyDescent="0.35">
      <c r="D2026" s="77"/>
    </row>
    <row r="2027" spans="4:4" x14ac:dyDescent="0.35">
      <c r="D2027" s="77"/>
    </row>
    <row r="2028" spans="4:4" x14ac:dyDescent="0.35">
      <c r="D2028" s="77"/>
    </row>
    <row r="2029" spans="4:4" x14ac:dyDescent="0.35">
      <c r="D2029" s="77"/>
    </row>
    <row r="2030" spans="4:4" x14ac:dyDescent="0.35">
      <c r="D2030" s="77"/>
    </row>
    <row r="2031" spans="4:4" x14ac:dyDescent="0.35">
      <c r="D2031" s="77"/>
    </row>
    <row r="2032" spans="4:4" x14ac:dyDescent="0.35">
      <c r="D2032" s="77"/>
    </row>
    <row r="2033" spans="4:4" x14ac:dyDescent="0.35">
      <c r="D2033" s="77"/>
    </row>
    <row r="2034" spans="4:4" x14ac:dyDescent="0.35">
      <c r="D2034" s="77"/>
    </row>
    <row r="2035" spans="4:4" x14ac:dyDescent="0.35">
      <c r="D2035" s="77"/>
    </row>
    <row r="2036" spans="4:4" x14ac:dyDescent="0.35">
      <c r="D2036" s="77"/>
    </row>
    <row r="2037" spans="4:4" x14ac:dyDescent="0.35">
      <c r="D2037" s="77"/>
    </row>
    <row r="2038" spans="4:4" x14ac:dyDescent="0.35">
      <c r="D2038" s="77"/>
    </row>
    <row r="2039" spans="4:4" x14ac:dyDescent="0.35">
      <c r="D2039" s="77"/>
    </row>
    <row r="2040" spans="4:4" x14ac:dyDescent="0.35">
      <c r="D2040" s="77"/>
    </row>
    <row r="2041" spans="4:4" x14ac:dyDescent="0.35">
      <c r="D2041" s="77"/>
    </row>
    <row r="2042" spans="4:4" x14ac:dyDescent="0.35">
      <c r="D2042" s="77"/>
    </row>
    <row r="2043" spans="4:4" x14ac:dyDescent="0.35">
      <c r="D2043" s="77"/>
    </row>
    <row r="2044" spans="4:4" x14ac:dyDescent="0.35">
      <c r="D2044" s="77"/>
    </row>
    <row r="2045" spans="4:4" x14ac:dyDescent="0.35">
      <c r="D2045" s="77"/>
    </row>
    <row r="2046" spans="4:4" x14ac:dyDescent="0.35">
      <c r="D2046" s="77"/>
    </row>
    <row r="2047" spans="4:4" x14ac:dyDescent="0.35">
      <c r="D2047" s="77"/>
    </row>
    <row r="2048" spans="4:4" x14ac:dyDescent="0.35">
      <c r="D2048" s="77"/>
    </row>
    <row r="2049" spans="4:4" x14ac:dyDescent="0.35">
      <c r="D2049" s="77"/>
    </row>
    <row r="2050" spans="4:4" x14ac:dyDescent="0.35">
      <c r="D2050" s="77"/>
    </row>
    <row r="2051" spans="4:4" x14ac:dyDescent="0.35">
      <c r="D2051" s="77"/>
    </row>
    <row r="2052" spans="4:4" x14ac:dyDescent="0.35">
      <c r="D2052" s="77"/>
    </row>
    <row r="2053" spans="4:4" x14ac:dyDescent="0.35">
      <c r="D2053" s="77"/>
    </row>
    <row r="2054" spans="4:4" x14ac:dyDescent="0.35">
      <c r="D2054" s="77"/>
    </row>
    <row r="2055" spans="4:4" x14ac:dyDescent="0.35">
      <c r="D2055" s="77"/>
    </row>
    <row r="2056" spans="4:4" x14ac:dyDescent="0.35">
      <c r="D2056" s="77"/>
    </row>
    <row r="2057" spans="4:4" x14ac:dyDescent="0.35">
      <c r="D2057" s="77"/>
    </row>
    <row r="2058" spans="4:4" x14ac:dyDescent="0.35">
      <c r="D2058" s="77"/>
    </row>
    <row r="2059" spans="4:4" x14ac:dyDescent="0.35">
      <c r="D2059" s="77"/>
    </row>
    <row r="2060" spans="4:4" x14ac:dyDescent="0.35">
      <c r="D2060" s="77"/>
    </row>
    <row r="2061" spans="4:4" x14ac:dyDescent="0.35">
      <c r="D2061" s="77"/>
    </row>
    <row r="2062" spans="4:4" x14ac:dyDescent="0.35">
      <c r="D2062" s="77"/>
    </row>
    <row r="2063" spans="4:4" x14ac:dyDescent="0.35">
      <c r="D2063" s="77"/>
    </row>
    <row r="2064" spans="4:4" x14ac:dyDescent="0.35">
      <c r="D2064" s="77"/>
    </row>
    <row r="2065" spans="4:4" x14ac:dyDescent="0.35">
      <c r="D2065" s="77"/>
    </row>
    <row r="2066" spans="4:4" x14ac:dyDescent="0.35">
      <c r="D2066" s="77"/>
    </row>
    <row r="2067" spans="4:4" x14ac:dyDescent="0.35">
      <c r="D2067" s="77"/>
    </row>
    <row r="2068" spans="4:4" x14ac:dyDescent="0.35">
      <c r="D2068" s="77"/>
    </row>
    <row r="2069" spans="4:4" x14ac:dyDescent="0.35">
      <c r="D2069" s="77"/>
    </row>
    <row r="2070" spans="4:4" x14ac:dyDescent="0.35">
      <c r="D2070" s="77"/>
    </row>
    <row r="2071" spans="4:4" x14ac:dyDescent="0.35">
      <c r="D2071" s="77"/>
    </row>
    <row r="2072" spans="4:4" x14ac:dyDescent="0.35">
      <c r="D2072" s="77"/>
    </row>
    <row r="2073" spans="4:4" x14ac:dyDescent="0.35">
      <c r="D2073" s="77"/>
    </row>
    <row r="2074" spans="4:4" x14ac:dyDescent="0.35">
      <c r="D2074" s="77"/>
    </row>
    <row r="2075" spans="4:4" x14ac:dyDescent="0.35">
      <c r="D2075" s="77"/>
    </row>
    <row r="2076" spans="4:4" x14ac:dyDescent="0.35">
      <c r="D2076" s="77"/>
    </row>
    <row r="2077" spans="4:4" x14ac:dyDescent="0.35">
      <c r="D2077" s="77"/>
    </row>
    <row r="2078" spans="4:4" x14ac:dyDescent="0.35">
      <c r="D2078" s="77"/>
    </row>
    <row r="2079" spans="4:4" x14ac:dyDescent="0.35">
      <c r="D2079" s="77"/>
    </row>
    <row r="2080" spans="4:4" x14ac:dyDescent="0.35">
      <c r="D2080" s="77"/>
    </row>
    <row r="2081" spans="4:4" x14ac:dyDescent="0.35">
      <c r="D2081" s="77"/>
    </row>
    <row r="2082" spans="4:4" x14ac:dyDescent="0.35">
      <c r="D2082" s="77"/>
    </row>
    <row r="2083" spans="4:4" x14ac:dyDescent="0.35">
      <c r="D2083" s="77"/>
    </row>
    <row r="2084" spans="4:4" x14ac:dyDescent="0.35">
      <c r="D2084" s="77"/>
    </row>
    <row r="2085" spans="4:4" x14ac:dyDescent="0.35">
      <c r="D2085" s="77"/>
    </row>
    <row r="2086" spans="4:4" x14ac:dyDescent="0.35">
      <c r="D2086" s="77"/>
    </row>
    <row r="2087" spans="4:4" x14ac:dyDescent="0.35">
      <c r="D2087" s="77"/>
    </row>
    <row r="2088" spans="4:4" x14ac:dyDescent="0.35">
      <c r="D2088" s="77"/>
    </row>
    <row r="2089" spans="4:4" x14ac:dyDescent="0.35">
      <c r="D2089" s="77"/>
    </row>
    <row r="2090" spans="4:4" x14ac:dyDescent="0.35">
      <c r="D2090" s="77"/>
    </row>
    <row r="2091" spans="4:4" x14ac:dyDescent="0.35">
      <c r="D2091" s="77"/>
    </row>
    <row r="2092" spans="4:4" x14ac:dyDescent="0.35">
      <c r="D2092" s="77"/>
    </row>
    <row r="2093" spans="4:4" x14ac:dyDescent="0.35">
      <c r="D2093" s="77"/>
    </row>
    <row r="2094" spans="4:4" x14ac:dyDescent="0.35">
      <c r="D2094" s="77"/>
    </row>
    <row r="2095" spans="4:4" x14ac:dyDescent="0.35">
      <c r="D2095" s="77"/>
    </row>
    <row r="2096" spans="4:4" x14ac:dyDescent="0.35">
      <c r="D2096" s="77"/>
    </row>
    <row r="2097" spans="4:4" x14ac:dyDescent="0.35">
      <c r="D2097" s="77"/>
    </row>
    <row r="2098" spans="4:4" x14ac:dyDescent="0.35">
      <c r="D2098" s="77"/>
    </row>
    <row r="2099" spans="4:4" x14ac:dyDescent="0.35">
      <c r="D2099" s="77"/>
    </row>
    <row r="2100" spans="4:4" x14ac:dyDescent="0.35">
      <c r="D2100" s="77"/>
    </row>
    <row r="2101" spans="4:4" x14ac:dyDescent="0.35">
      <c r="D2101" s="77"/>
    </row>
    <row r="2102" spans="4:4" x14ac:dyDescent="0.35">
      <c r="D2102" s="77"/>
    </row>
    <row r="2103" spans="4:4" x14ac:dyDescent="0.35">
      <c r="D2103" s="77"/>
    </row>
    <row r="2104" spans="4:4" x14ac:dyDescent="0.35">
      <c r="D2104" s="77"/>
    </row>
    <row r="2105" spans="4:4" x14ac:dyDescent="0.35">
      <c r="D2105" s="77"/>
    </row>
    <row r="2106" spans="4:4" x14ac:dyDescent="0.35">
      <c r="D2106" s="77"/>
    </row>
    <row r="2107" spans="4:4" x14ac:dyDescent="0.35">
      <c r="D2107" s="77"/>
    </row>
    <row r="2108" spans="4:4" x14ac:dyDescent="0.35">
      <c r="D2108" s="77"/>
    </row>
    <row r="2109" spans="4:4" x14ac:dyDescent="0.35">
      <c r="D2109" s="77"/>
    </row>
    <row r="2110" spans="4:4" x14ac:dyDescent="0.35">
      <c r="D2110" s="77"/>
    </row>
    <row r="2111" spans="4:4" x14ac:dyDescent="0.35">
      <c r="D2111" s="77"/>
    </row>
    <row r="2112" spans="4:4" x14ac:dyDescent="0.35">
      <c r="D2112" s="77"/>
    </row>
    <row r="2113" spans="4:4" x14ac:dyDescent="0.35">
      <c r="D2113" s="77"/>
    </row>
    <row r="2114" spans="4:4" x14ac:dyDescent="0.35">
      <c r="D2114" s="77"/>
    </row>
    <row r="2115" spans="4:4" x14ac:dyDescent="0.35">
      <c r="D2115" s="77"/>
    </row>
    <row r="2116" spans="4:4" x14ac:dyDescent="0.35">
      <c r="D2116" s="77"/>
    </row>
    <row r="2117" spans="4:4" x14ac:dyDescent="0.35">
      <c r="D2117" s="77"/>
    </row>
    <row r="2118" spans="4:4" x14ac:dyDescent="0.35">
      <c r="D2118" s="77"/>
    </row>
    <row r="2119" spans="4:4" x14ac:dyDescent="0.35">
      <c r="D2119" s="77"/>
    </row>
    <row r="2120" spans="4:4" x14ac:dyDescent="0.35">
      <c r="D2120" s="77"/>
    </row>
    <row r="2121" spans="4:4" x14ac:dyDescent="0.35">
      <c r="D2121" s="77"/>
    </row>
    <row r="2122" spans="4:4" x14ac:dyDescent="0.35">
      <c r="D2122" s="77"/>
    </row>
    <row r="2123" spans="4:4" x14ac:dyDescent="0.35">
      <c r="D2123" s="77"/>
    </row>
    <row r="2124" spans="4:4" x14ac:dyDescent="0.35">
      <c r="D2124" s="77"/>
    </row>
    <row r="2125" spans="4:4" x14ac:dyDescent="0.35">
      <c r="D2125" s="77"/>
    </row>
    <row r="2126" spans="4:4" x14ac:dyDescent="0.35">
      <c r="D2126" s="77"/>
    </row>
    <row r="2127" spans="4:4" x14ac:dyDescent="0.35">
      <c r="D2127" s="77"/>
    </row>
    <row r="2128" spans="4:4" x14ac:dyDescent="0.35">
      <c r="D2128" s="77"/>
    </row>
    <row r="2129" spans="4:4" x14ac:dyDescent="0.35">
      <c r="D2129" s="77"/>
    </row>
    <row r="2130" spans="4:4" x14ac:dyDescent="0.35">
      <c r="D2130" s="77"/>
    </row>
    <row r="2131" spans="4:4" x14ac:dyDescent="0.35">
      <c r="D2131" s="77"/>
    </row>
    <row r="2132" spans="4:4" x14ac:dyDescent="0.35">
      <c r="D2132" s="77"/>
    </row>
    <row r="2133" spans="4:4" x14ac:dyDescent="0.35">
      <c r="D2133" s="77"/>
    </row>
    <row r="2134" spans="4:4" x14ac:dyDescent="0.35">
      <c r="D2134" s="77"/>
    </row>
    <row r="2135" spans="4:4" x14ac:dyDescent="0.35">
      <c r="D2135" s="77"/>
    </row>
    <row r="2136" spans="4:4" x14ac:dyDescent="0.35">
      <c r="D2136" s="77"/>
    </row>
    <row r="2137" spans="4:4" x14ac:dyDescent="0.35">
      <c r="D2137" s="77"/>
    </row>
    <row r="2138" spans="4:4" x14ac:dyDescent="0.35">
      <c r="D2138" s="77"/>
    </row>
    <row r="2139" spans="4:4" x14ac:dyDescent="0.35">
      <c r="D2139" s="77"/>
    </row>
    <row r="2140" spans="4:4" x14ac:dyDescent="0.35">
      <c r="D2140" s="77"/>
    </row>
    <row r="2141" spans="4:4" x14ac:dyDescent="0.35">
      <c r="D2141" s="77"/>
    </row>
    <row r="2142" spans="4:4" x14ac:dyDescent="0.35">
      <c r="D2142" s="77"/>
    </row>
    <row r="2143" spans="4:4" x14ac:dyDescent="0.35">
      <c r="D2143" s="77"/>
    </row>
    <row r="2144" spans="4:4" x14ac:dyDescent="0.35">
      <c r="D2144" s="77"/>
    </row>
    <row r="2145" spans="4:4" x14ac:dyDescent="0.35">
      <c r="D2145" s="77"/>
    </row>
    <row r="2146" spans="4:4" x14ac:dyDescent="0.35">
      <c r="D2146" s="77"/>
    </row>
    <row r="2147" spans="4:4" x14ac:dyDescent="0.35">
      <c r="D2147" s="77"/>
    </row>
    <row r="2148" spans="4:4" x14ac:dyDescent="0.35">
      <c r="D2148" s="77"/>
    </row>
    <row r="2149" spans="4:4" x14ac:dyDescent="0.35">
      <c r="D2149" s="77"/>
    </row>
    <row r="2150" spans="4:4" x14ac:dyDescent="0.35">
      <c r="D2150" s="77"/>
    </row>
    <row r="2151" spans="4:4" x14ac:dyDescent="0.35">
      <c r="D2151" s="77"/>
    </row>
    <row r="2152" spans="4:4" x14ac:dyDescent="0.35">
      <c r="D2152" s="77"/>
    </row>
    <row r="2153" spans="4:4" x14ac:dyDescent="0.35">
      <c r="D2153" s="77"/>
    </row>
    <row r="2154" spans="4:4" x14ac:dyDescent="0.35">
      <c r="D2154" s="77"/>
    </row>
    <row r="2155" spans="4:4" x14ac:dyDescent="0.35">
      <c r="D2155" s="77"/>
    </row>
    <row r="2156" spans="4:4" x14ac:dyDescent="0.35">
      <c r="D2156" s="77"/>
    </row>
    <row r="2157" spans="4:4" x14ac:dyDescent="0.35">
      <c r="D2157" s="77"/>
    </row>
    <row r="2158" spans="4:4" x14ac:dyDescent="0.35">
      <c r="D2158" s="77"/>
    </row>
    <row r="2159" spans="4:4" x14ac:dyDescent="0.35">
      <c r="D2159" s="77"/>
    </row>
    <row r="2160" spans="4:4" x14ac:dyDescent="0.35">
      <c r="D2160" s="77"/>
    </row>
    <row r="2161" spans="4:4" x14ac:dyDescent="0.35">
      <c r="D2161" s="77"/>
    </row>
    <row r="2162" spans="4:4" x14ac:dyDescent="0.35">
      <c r="D2162" s="77"/>
    </row>
    <row r="2163" spans="4:4" x14ac:dyDescent="0.35">
      <c r="D2163" s="77"/>
    </row>
    <row r="2164" spans="4:4" x14ac:dyDescent="0.35">
      <c r="D2164" s="77"/>
    </row>
    <row r="2165" spans="4:4" x14ac:dyDescent="0.35">
      <c r="D2165" s="77"/>
    </row>
    <row r="2166" spans="4:4" x14ac:dyDescent="0.35">
      <c r="D2166" s="77"/>
    </row>
    <row r="2167" spans="4:4" x14ac:dyDescent="0.35">
      <c r="D2167" s="77"/>
    </row>
    <row r="2168" spans="4:4" x14ac:dyDescent="0.35">
      <c r="D2168" s="77"/>
    </row>
    <row r="2169" spans="4:4" x14ac:dyDescent="0.35">
      <c r="D2169" s="77"/>
    </row>
    <row r="2170" spans="4:4" x14ac:dyDescent="0.35">
      <c r="D2170" s="77"/>
    </row>
    <row r="2171" spans="4:4" x14ac:dyDescent="0.35">
      <c r="D2171" s="77"/>
    </row>
    <row r="2172" spans="4:4" x14ac:dyDescent="0.35">
      <c r="D2172" s="77"/>
    </row>
    <row r="2173" spans="4:4" x14ac:dyDescent="0.35">
      <c r="D2173" s="77"/>
    </row>
    <row r="2174" spans="4:4" x14ac:dyDescent="0.35">
      <c r="D2174" s="77"/>
    </row>
    <row r="2175" spans="4:4" x14ac:dyDescent="0.35">
      <c r="D2175" s="77"/>
    </row>
    <row r="2176" spans="4:4" x14ac:dyDescent="0.35">
      <c r="D2176" s="77"/>
    </row>
    <row r="2177" spans="4:4" x14ac:dyDescent="0.35">
      <c r="D2177" s="77"/>
    </row>
    <row r="2178" spans="4:4" x14ac:dyDescent="0.35">
      <c r="D2178" s="77"/>
    </row>
    <row r="2179" spans="4:4" x14ac:dyDescent="0.35">
      <c r="D2179" s="77"/>
    </row>
    <row r="2180" spans="4:4" x14ac:dyDescent="0.35">
      <c r="D2180" s="77"/>
    </row>
    <row r="2181" spans="4:4" x14ac:dyDescent="0.35">
      <c r="D2181" s="77"/>
    </row>
    <row r="2182" spans="4:4" x14ac:dyDescent="0.35">
      <c r="D2182" s="77"/>
    </row>
    <row r="2183" spans="4:4" x14ac:dyDescent="0.35">
      <c r="D2183" s="77"/>
    </row>
    <row r="2184" spans="4:4" x14ac:dyDescent="0.35">
      <c r="D2184" s="77"/>
    </row>
    <row r="2185" spans="4:4" x14ac:dyDescent="0.35">
      <c r="D2185" s="77"/>
    </row>
    <row r="2186" spans="4:4" x14ac:dyDescent="0.35">
      <c r="D2186" s="77"/>
    </row>
    <row r="2187" spans="4:4" x14ac:dyDescent="0.35">
      <c r="D2187" s="77"/>
    </row>
    <row r="2188" spans="4:4" x14ac:dyDescent="0.35">
      <c r="D2188" s="77"/>
    </row>
    <row r="2189" spans="4:4" x14ac:dyDescent="0.35">
      <c r="D2189" s="77"/>
    </row>
    <row r="2190" spans="4:4" x14ac:dyDescent="0.35">
      <c r="D2190" s="77"/>
    </row>
    <row r="2191" spans="4:4" x14ac:dyDescent="0.35">
      <c r="D2191" s="77"/>
    </row>
    <row r="2192" spans="4:4" x14ac:dyDescent="0.35">
      <c r="D2192" s="77"/>
    </row>
    <row r="2193" spans="4:4" x14ac:dyDescent="0.35">
      <c r="D2193" s="77"/>
    </row>
    <row r="2194" spans="4:4" x14ac:dyDescent="0.35">
      <c r="D2194" s="77"/>
    </row>
    <row r="2195" spans="4:4" x14ac:dyDescent="0.35">
      <c r="D2195" s="77"/>
    </row>
    <row r="2196" spans="4:4" x14ac:dyDescent="0.35">
      <c r="D2196" s="77"/>
    </row>
    <row r="2197" spans="4:4" x14ac:dyDescent="0.35">
      <c r="D2197" s="77"/>
    </row>
    <row r="2198" spans="4:4" x14ac:dyDescent="0.35">
      <c r="D2198" s="77"/>
    </row>
    <row r="2199" spans="4:4" x14ac:dyDescent="0.35">
      <c r="D2199" s="77"/>
    </row>
    <row r="2200" spans="4:4" x14ac:dyDescent="0.35">
      <c r="D2200" s="77"/>
    </row>
    <row r="2201" spans="4:4" x14ac:dyDescent="0.35">
      <c r="D2201" s="77"/>
    </row>
    <row r="2202" spans="4:4" x14ac:dyDescent="0.35">
      <c r="D2202" s="77"/>
    </row>
    <row r="2203" spans="4:4" x14ac:dyDescent="0.35">
      <c r="D2203" s="77"/>
    </row>
    <row r="2204" spans="4:4" x14ac:dyDescent="0.35">
      <c r="D2204" s="77"/>
    </row>
    <row r="2205" spans="4:4" x14ac:dyDescent="0.35">
      <c r="D2205" s="77"/>
    </row>
    <row r="2206" spans="4:4" x14ac:dyDescent="0.35">
      <c r="D2206" s="77"/>
    </row>
    <row r="2207" spans="4:4" x14ac:dyDescent="0.35">
      <c r="D2207" s="77"/>
    </row>
    <row r="2208" spans="4:4" x14ac:dyDescent="0.35">
      <c r="D2208" s="77"/>
    </row>
    <row r="2209" spans="4:4" x14ac:dyDescent="0.35">
      <c r="D2209" s="77"/>
    </row>
    <row r="2210" spans="4:4" x14ac:dyDescent="0.35">
      <c r="D2210" s="77"/>
    </row>
    <row r="2211" spans="4:4" x14ac:dyDescent="0.35">
      <c r="D2211" s="77"/>
    </row>
    <row r="2212" spans="4:4" x14ac:dyDescent="0.35">
      <c r="D2212" s="77"/>
    </row>
    <row r="2213" spans="4:4" x14ac:dyDescent="0.35">
      <c r="D2213" s="77"/>
    </row>
    <row r="2214" spans="4:4" x14ac:dyDescent="0.35">
      <c r="D2214" s="77"/>
    </row>
    <row r="2215" spans="4:4" x14ac:dyDescent="0.35">
      <c r="D2215" s="77"/>
    </row>
    <row r="2216" spans="4:4" x14ac:dyDescent="0.35">
      <c r="D2216" s="77"/>
    </row>
    <row r="2217" spans="4:4" x14ac:dyDescent="0.35">
      <c r="D2217" s="77"/>
    </row>
    <row r="2218" spans="4:4" x14ac:dyDescent="0.35">
      <c r="D2218" s="77"/>
    </row>
    <row r="2219" spans="4:4" x14ac:dyDescent="0.35">
      <c r="D2219" s="77"/>
    </row>
    <row r="2220" spans="4:4" x14ac:dyDescent="0.35">
      <c r="D2220" s="77"/>
    </row>
    <row r="2221" spans="4:4" x14ac:dyDescent="0.35">
      <c r="D2221" s="77"/>
    </row>
    <row r="2222" spans="4:4" x14ac:dyDescent="0.35">
      <c r="D2222" s="77"/>
    </row>
    <row r="2223" spans="4:4" x14ac:dyDescent="0.35">
      <c r="D2223" s="77"/>
    </row>
    <row r="2224" spans="4:4" x14ac:dyDescent="0.35">
      <c r="D2224" s="77"/>
    </row>
    <row r="2225" spans="4:4" x14ac:dyDescent="0.35">
      <c r="D2225" s="77"/>
    </row>
    <row r="2226" spans="4:4" x14ac:dyDescent="0.35">
      <c r="D2226" s="77"/>
    </row>
    <row r="2227" spans="4:4" x14ac:dyDescent="0.35">
      <c r="D2227" s="77"/>
    </row>
    <row r="2228" spans="4:4" x14ac:dyDescent="0.35">
      <c r="D2228" s="77"/>
    </row>
    <row r="2229" spans="4:4" x14ac:dyDescent="0.35">
      <c r="D2229" s="77"/>
    </row>
    <row r="2230" spans="4:4" x14ac:dyDescent="0.35">
      <c r="D2230" s="77"/>
    </row>
    <row r="2231" spans="4:4" x14ac:dyDescent="0.35">
      <c r="D2231" s="77"/>
    </row>
    <row r="2232" spans="4:4" x14ac:dyDescent="0.35">
      <c r="D2232" s="77"/>
    </row>
    <row r="2233" spans="4:4" x14ac:dyDescent="0.35">
      <c r="D2233" s="77"/>
    </row>
    <row r="2234" spans="4:4" x14ac:dyDescent="0.35">
      <c r="D2234" s="77"/>
    </row>
    <row r="2235" spans="4:4" x14ac:dyDescent="0.35">
      <c r="D2235" s="77"/>
    </row>
    <row r="2236" spans="4:4" x14ac:dyDescent="0.35">
      <c r="D2236" s="77"/>
    </row>
    <row r="2237" spans="4:4" x14ac:dyDescent="0.35">
      <c r="D2237" s="77"/>
    </row>
    <row r="2238" spans="4:4" x14ac:dyDescent="0.35">
      <c r="D2238" s="77"/>
    </row>
    <row r="2239" spans="4:4" x14ac:dyDescent="0.35">
      <c r="D2239" s="77"/>
    </row>
    <row r="2240" spans="4:4" x14ac:dyDescent="0.35">
      <c r="D2240" s="77"/>
    </row>
    <row r="2241" spans="4:4" x14ac:dyDescent="0.35">
      <c r="D2241" s="77"/>
    </row>
    <row r="2242" spans="4:4" x14ac:dyDescent="0.35">
      <c r="D2242" s="77"/>
    </row>
    <row r="2243" spans="4:4" x14ac:dyDescent="0.35">
      <c r="D2243" s="77"/>
    </row>
    <row r="2244" spans="4:4" x14ac:dyDescent="0.35">
      <c r="D2244" s="77"/>
    </row>
    <row r="2245" spans="4:4" x14ac:dyDescent="0.35">
      <c r="D2245" s="77"/>
    </row>
    <row r="2246" spans="4:4" x14ac:dyDescent="0.35">
      <c r="D2246" s="77"/>
    </row>
    <row r="2247" spans="4:4" x14ac:dyDescent="0.35">
      <c r="D2247" s="77"/>
    </row>
    <row r="2248" spans="4:4" x14ac:dyDescent="0.35">
      <c r="D2248" s="77"/>
    </row>
    <row r="2249" spans="4:4" x14ac:dyDescent="0.35">
      <c r="D2249" s="77"/>
    </row>
    <row r="2250" spans="4:4" x14ac:dyDescent="0.35">
      <c r="D2250" s="77"/>
    </row>
    <row r="2251" spans="4:4" x14ac:dyDescent="0.35">
      <c r="D2251" s="77"/>
    </row>
    <row r="2252" spans="4:4" x14ac:dyDescent="0.35">
      <c r="D2252" s="77"/>
    </row>
    <row r="2253" spans="4:4" x14ac:dyDescent="0.35">
      <c r="D2253" s="77"/>
    </row>
    <row r="2254" spans="4:4" x14ac:dyDescent="0.35">
      <c r="D2254" s="77"/>
    </row>
    <row r="2255" spans="4:4" x14ac:dyDescent="0.35">
      <c r="D2255" s="77"/>
    </row>
    <row r="2256" spans="4:4" x14ac:dyDescent="0.35">
      <c r="D2256" s="77"/>
    </row>
    <row r="2257" spans="4:4" x14ac:dyDescent="0.35">
      <c r="D2257" s="77"/>
    </row>
    <row r="2258" spans="4:4" x14ac:dyDescent="0.35">
      <c r="D2258" s="77"/>
    </row>
    <row r="2259" spans="4:4" x14ac:dyDescent="0.35">
      <c r="D2259" s="77"/>
    </row>
    <row r="2260" spans="4:4" x14ac:dyDescent="0.35">
      <c r="D2260" s="77"/>
    </row>
    <row r="2261" spans="4:4" x14ac:dyDescent="0.35">
      <c r="D2261" s="77"/>
    </row>
    <row r="2262" spans="4:4" x14ac:dyDescent="0.35">
      <c r="D2262" s="77"/>
    </row>
    <row r="2263" spans="4:4" x14ac:dyDescent="0.35">
      <c r="D2263" s="77"/>
    </row>
    <row r="2264" spans="4:4" x14ac:dyDescent="0.35">
      <c r="D2264" s="77"/>
    </row>
    <row r="2265" spans="4:4" x14ac:dyDescent="0.35">
      <c r="D2265" s="77"/>
    </row>
    <row r="2266" spans="4:4" x14ac:dyDescent="0.35">
      <c r="D2266" s="77"/>
    </row>
    <row r="2267" spans="4:4" x14ac:dyDescent="0.35">
      <c r="D2267" s="77"/>
    </row>
    <row r="2268" spans="4:4" x14ac:dyDescent="0.35">
      <c r="D2268" s="77"/>
    </row>
    <row r="2269" spans="4:4" x14ac:dyDescent="0.35">
      <c r="D2269" s="77"/>
    </row>
    <row r="2270" spans="4:4" x14ac:dyDescent="0.35">
      <c r="D2270" s="77"/>
    </row>
    <row r="2271" spans="4:4" x14ac:dyDescent="0.35">
      <c r="D2271" s="77"/>
    </row>
    <row r="2272" spans="4:4" x14ac:dyDescent="0.35">
      <c r="D2272" s="77"/>
    </row>
    <row r="2273" spans="4:4" x14ac:dyDescent="0.35">
      <c r="D2273" s="77"/>
    </row>
    <row r="2274" spans="4:4" x14ac:dyDescent="0.35">
      <c r="D2274" s="77"/>
    </row>
    <row r="2275" spans="4:4" x14ac:dyDescent="0.35">
      <c r="D2275" s="77"/>
    </row>
    <row r="2276" spans="4:4" x14ac:dyDescent="0.35">
      <c r="D2276" s="77"/>
    </row>
    <row r="2277" spans="4:4" x14ac:dyDescent="0.35">
      <c r="D2277" s="77"/>
    </row>
    <row r="2278" spans="4:4" x14ac:dyDescent="0.35">
      <c r="D2278" s="77"/>
    </row>
    <row r="2279" spans="4:4" x14ac:dyDescent="0.35">
      <c r="D2279" s="77"/>
    </row>
    <row r="2280" spans="4:4" x14ac:dyDescent="0.35">
      <c r="D2280" s="77"/>
    </row>
    <row r="2281" spans="4:4" x14ac:dyDescent="0.35">
      <c r="D2281" s="77"/>
    </row>
    <row r="2282" spans="4:4" x14ac:dyDescent="0.35">
      <c r="D2282" s="77"/>
    </row>
    <row r="2283" spans="4:4" x14ac:dyDescent="0.35">
      <c r="D2283" s="77"/>
    </row>
    <row r="2284" spans="4:4" x14ac:dyDescent="0.35">
      <c r="D2284" s="77"/>
    </row>
    <row r="2285" spans="4:4" x14ac:dyDescent="0.35">
      <c r="D2285" s="77"/>
    </row>
    <row r="2286" spans="4:4" x14ac:dyDescent="0.35">
      <c r="D2286" s="77"/>
    </row>
    <row r="2287" spans="4:4" x14ac:dyDescent="0.35">
      <c r="D2287" s="77"/>
    </row>
    <row r="2288" spans="4:4" x14ac:dyDescent="0.35">
      <c r="D2288" s="77"/>
    </row>
    <row r="2289" spans="4:4" x14ac:dyDescent="0.35">
      <c r="D2289" s="77"/>
    </row>
    <row r="2290" spans="4:4" x14ac:dyDescent="0.35">
      <c r="D2290" s="77"/>
    </row>
    <row r="2291" spans="4:4" x14ac:dyDescent="0.35">
      <c r="D2291" s="77"/>
    </row>
    <row r="2292" spans="4:4" x14ac:dyDescent="0.35">
      <c r="D2292" s="77"/>
    </row>
    <row r="2293" spans="4:4" x14ac:dyDescent="0.35">
      <c r="D2293" s="77"/>
    </row>
    <row r="2294" spans="4:4" x14ac:dyDescent="0.35">
      <c r="D2294" s="77"/>
    </row>
    <row r="2295" spans="4:4" x14ac:dyDescent="0.35">
      <c r="D2295" s="77"/>
    </row>
    <row r="2296" spans="4:4" x14ac:dyDescent="0.35">
      <c r="D2296" s="77"/>
    </row>
    <row r="2297" spans="4:4" x14ac:dyDescent="0.35">
      <c r="D2297" s="77"/>
    </row>
    <row r="2298" spans="4:4" x14ac:dyDescent="0.35">
      <c r="D2298" s="77"/>
    </row>
    <row r="2299" spans="4:4" x14ac:dyDescent="0.35">
      <c r="D2299" s="77"/>
    </row>
    <row r="2300" spans="4:4" x14ac:dyDescent="0.35">
      <c r="D2300" s="77"/>
    </row>
    <row r="2301" spans="4:4" x14ac:dyDescent="0.35">
      <c r="D2301" s="77"/>
    </row>
    <row r="2302" spans="4:4" x14ac:dyDescent="0.35">
      <c r="D2302" s="77"/>
    </row>
    <row r="2303" spans="4:4" x14ac:dyDescent="0.35">
      <c r="D2303" s="77"/>
    </row>
    <row r="2304" spans="4:4" x14ac:dyDescent="0.35">
      <c r="D2304" s="77"/>
    </row>
    <row r="2305" spans="4:4" x14ac:dyDescent="0.35">
      <c r="D2305" s="77"/>
    </row>
    <row r="2306" spans="4:4" x14ac:dyDescent="0.35">
      <c r="D2306" s="77"/>
    </row>
    <row r="2307" spans="4:4" x14ac:dyDescent="0.35">
      <c r="D2307" s="77"/>
    </row>
    <row r="2308" spans="4:4" x14ac:dyDescent="0.35">
      <c r="D2308" s="77"/>
    </row>
    <row r="2309" spans="4:4" x14ac:dyDescent="0.35">
      <c r="D2309" s="77"/>
    </row>
    <row r="2310" spans="4:4" x14ac:dyDescent="0.35">
      <c r="D2310" s="77"/>
    </row>
    <row r="2311" spans="4:4" x14ac:dyDescent="0.35">
      <c r="D2311" s="77"/>
    </row>
    <row r="2312" spans="4:4" x14ac:dyDescent="0.35">
      <c r="D2312" s="77"/>
    </row>
    <row r="2313" spans="4:4" x14ac:dyDescent="0.35">
      <c r="D2313" s="77"/>
    </row>
    <row r="2314" spans="4:4" x14ac:dyDescent="0.35">
      <c r="D2314" s="77"/>
    </row>
    <row r="2315" spans="4:4" x14ac:dyDescent="0.35">
      <c r="D2315" s="77"/>
    </row>
    <row r="2316" spans="4:4" x14ac:dyDescent="0.35">
      <c r="D2316" s="77"/>
    </row>
    <row r="2317" spans="4:4" x14ac:dyDescent="0.35">
      <c r="D2317" s="77"/>
    </row>
    <row r="2318" spans="4:4" x14ac:dyDescent="0.35">
      <c r="D2318" s="77"/>
    </row>
    <row r="2319" spans="4:4" x14ac:dyDescent="0.35">
      <c r="D2319" s="77"/>
    </row>
    <row r="2320" spans="4:4" x14ac:dyDescent="0.35">
      <c r="D2320" s="77"/>
    </row>
    <row r="2321" spans="4:4" x14ac:dyDescent="0.35">
      <c r="D2321" s="77"/>
    </row>
    <row r="2322" spans="4:4" x14ac:dyDescent="0.35">
      <c r="D2322" s="77"/>
    </row>
    <row r="2323" spans="4:4" x14ac:dyDescent="0.35">
      <c r="D2323" s="77"/>
    </row>
    <row r="2324" spans="4:4" x14ac:dyDescent="0.35">
      <c r="D2324" s="77"/>
    </row>
    <row r="2325" spans="4:4" x14ac:dyDescent="0.35">
      <c r="D2325" s="77"/>
    </row>
    <row r="2326" spans="4:4" x14ac:dyDescent="0.35">
      <c r="D2326" s="77"/>
    </row>
    <row r="2327" spans="4:4" x14ac:dyDescent="0.35">
      <c r="D2327" s="77"/>
    </row>
    <row r="2328" spans="4:4" x14ac:dyDescent="0.35">
      <c r="D2328" s="77"/>
    </row>
    <row r="2329" spans="4:4" x14ac:dyDescent="0.35">
      <c r="D2329" s="77"/>
    </row>
    <row r="2330" spans="4:4" x14ac:dyDescent="0.35">
      <c r="D2330" s="77"/>
    </row>
    <row r="2331" spans="4:4" x14ac:dyDescent="0.35">
      <c r="D2331" s="77"/>
    </row>
    <row r="2332" spans="4:4" x14ac:dyDescent="0.35">
      <c r="D2332" s="77"/>
    </row>
    <row r="2333" spans="4:4" x14ac:dyDescent="0.35">
      <c r="D2333" s="77"/>
    </row>
    <row r="2334" spans="4:4" x14ac:dyDescent="0.35">
      <c r="D2334" s="77"/>
    </row>
    <row r="2335" spans="4:4" x14ac:dyDescent="0.35">
      <c r="D2335" s="77"/>
    </row>
    <row r="2336" spans="4:4" x14ac:dyDescent="0.35">
      <c r="D2336" s="77"/>
    </row>
    <row r="2337" spans="4:4" x14ac:dyDescent="0.35">
      <c r="D2337" s="77"/>
    </row>
    <row r="2338" spans="4:4" x14ac:dyDescent="0.35">
      <c r="D2338" s="77"/>
    </row>
    <row r="2339" spans="4:4" x14ac:dyDescent="0.35">
      <c r="D2339" s="77"/>
    </row>
    <row r="2340" spans="4:4" x14ac:dyDescent="0.35">
      <c r="D2340" s="77"/>
    </row>
    <row r="2341" spans="4:4" x14ac:dyDescent="0.35">
      <c r="D2341" s="77"/>
    </row>
    <row r="2342" spans="4:4" x14ac:dyDescent="0.35">
      <c r="D2342" s="77"/>
    </row>
    <row r="2343" spans="4:4" x14ac:dyDescent="0.35">
      <c r="D2343" s="77"/>
    </row>
    <row r="2344" spans="4:4" x14ac:dyDescent="0.35">
      <c r="D2344" s="77"/>
    </row>
    <row r="2345" spans="4:4" x14ac:dyDescent="0.35">
      <c r="D2345" s="77"/>
    </row>
    <row r="2346" spans="4:4" x14ac:dyDescent="0.35">
      <c r="D2346" s="77"/>
    </row>
    <row r="2347" spans="4:4" x14ac:dyDescent="0.35">
      <c r="D2347" s="77"/>
    </row>
    <row r="2348" spans="4:4" x14ac:dyDescent="0.35">
      <c r="D2348" s="77"/>
    </row>
    <row r="2349" spans="4:4" x14ac:dyDescent="0.35">
      <c r="D2349" s="77"/>
    </row>
    <row r="2350" spans="4:4" x14ac:dyDescent="0.35">
      <c r="D2350" s="77"/>
    </row>
    <row r="2351" spans="4:4" x14ac:dyDescent="0.35">
      <c r="D2351" s="77"/>
    </row>
    <row r="2352" spans="4:4" x14ac:dyDescent="0.35">
      <c r="D2352" s="77"/>
    </row>
    <row r="2353" spans="4:4" x14ac:dyDescent="0.35">
      <c r="D2353" s="77"/>
    </row>
    <row r="2354" spans="4:4" x14ac:dyDescent="0.35">
      <c r="D2354" s="77"/>
    </row>
    <row r="2355" spans="4:4" x14ac:dyDescent="0.35">
      <c r="D2355" s="77"/>
    </row>
    <row r="2356" spans="4:4" x14ac:dyDescent="0.35">
      <c r="D2356" s="77"/>
    </row>
    <row r="2357" spans="4:4" x14ac:dyDescent="0.35">
      <c r="D2357" s="77"/>
    </row>
    <row r="2358" spans="4:4" x14ac:dyDescent="0.35">
      <c r="D2358" s="77"/>
    </row>
    <row r="2359" spans="4:4" x14ac:dyDescent="0.35">
      <c r="D2359" s="77"/>
    </row>
    <row r="2360" spans="4:4" x14ac:dyDescent="0.35">
      <c r="D2360" s="77"/>
    </row>
    <row r="2361" spans="4:4" x14ac:dyDescent="0.35">
      <c r="D2361" s="77"/>
    </row>
    <row r="2362" spans="4:4" x14ac:dyDescent="0.35">
      <c r="D2362" s="77"/>
    </row>
    <row r="2363" spans="4:4" x14ac:dyDescent="0.35">
      <c r="D2363" s="77"/>
    </row>
    <row r="2364" spans="4:4" x14ac:dyDescent="0.35">
      <c r="D2364" s="77"/>
    </row>
    <row r="2365" spans="4:4" x14ac:dyDescent="0.35">
      <c r="D2365" s="77"/>
    </row>
    <row r="2366" spans="4:4" x14ac:dyDescent="0.35">
      <c r="D2366" s="77"/>
    </row>
    <row r="2367" spans="4:4" x14ac:dyDescent="0.35">
      <c r="D2367" s="77"/>
    </row>
    <row r="2368" spans="4:4" x14ac:dyDescent="0.35">
      <c r="D2368" s="77"/>
    </row>
    <row r="2369" spans="4:4" x14ac:dyDescent="0.35">
      <c r="D2369" s="77"/>
    </row>
    <row r="2370" spans="4:4" x14ac:dyDescent="0.35">
      <c r="D2370" s="77"/>
    </row>
    <row r="2371" spans="4:4" x14ac:dyDescent="0.35">
      <c r="D2371" s="77"/>
    </row>
    <row r="2372" spans="4:4" x14ac:dyDescent="0.35">
      <c r="D2372" s="77"/>
    </row>
    <row r="2373" spans="4:4" x14ac:dyDescent="0.35">
      <c r="D2373" s="77"/>
    </row>
    <row r="2374" spans="4:4" x14ac:dyDescent="0.35">
      <c r="D2374" s="77"/>
    </row>
    <row r="2375" spans="4:4" x14ac:dyDescent="0.35">
      <c r="D2375" s="77"/>
    </row>
    <row r="2376" spans="4:4" x14ac:dyDescent="0.35">
      <c r="D2376" s="77"/>
    </row>
    <row r="2377" spans="4:4" x14ac:dyDescent="0.35">
      <c r="D2377" s="77"/>
    </row>
    <row r="2378" spans="4:4" x14ac:dyDescent="0.35">
      <c r="D2378" s="77"/>
    </row>
    <row r="2379" spans="4:4" x14ac:dyDescent="0.35">
      <c r="D2379" s="77"/>
    </row>
    <row r="2380" spans="4:4" x14ac:dyDescent="0.35">
      <c r="D2380" s="77"/>
    </row>
    <row r="2381" spans="4:4" x14ac:dyDescent="0.35">
      <c r="D2381" s="77"/>
    </row>
    <row r="2382" spans="4:4" x14ac:dyDescent="0.35">
      <c r="D2382" s="77"/>
    </row>
    <row r="2383" spans="4:4" x14ac:dyDescent="0.35">
      <c r="D2383" s="77"/>
    </row>
    <row r="2384" spans="4:4" x14ac:dyDescent="0.35">
      <c r="D2384" s="77"/>
    </row>
    <row r="2385" spans="4:4" x14ac:dyDescent="0.35">
      <c r="D2385" s="77"/>
    </row>
    <row r="2386" spans="4:4" x14ac:dyDescent="0.35">
      <c r="D2386" s="77"/>
    </row>
    <row r="2387" spans="4:4" x14ac:dyDescent="0.35">
      <c r="D2387" s="77"/>
    </row>
    <row r="2388" spans="4:4" x14ac:dyDescent="0.35">
      <c r="D2388" s="77"/>
    </row>
    <row r="2389" spans="4:4" x14ac:dyDescent="0.35">
      <c r="D2389" s="77"/>
    </row>
    <row r="2390" spans="4:4" x14ac:dyDescent="0.35">
      <c r="D2390" s="77"/>
    </row>
    <row r="2391" spans="4:4" x14ac:dyDescent="0.35">
      <c r="D2391" s="77"/>
    </row>
    <row r="2392" spans="4:4" x14ac:dyDescent="0.35">
      <c r="D2392" s="77"/>
    </row>
    <row r="2393" spans="4:4" x14ac:dyDescent="0.35">
      <c r="D2393" s="77"/>
    </row>
    <row r="2394" spans="4:4" x14ac:dyDescent="0.35">
      <c r="D2394" s="77"/>
    </row>
    <row r="2395" spans="4:4" x14ac:dyDescent="0.35">
      <c r="D2395" s="77"/>
    </row>
    <row r="2396" spans="4:4" x14ac:dyDescent="0.35">
      <c r="D2396" s="77"/>
    </row>
    <row r="2397" spans="4:4" x14ac:dyDescent="0.35">
      <c r="D2397" s="77"/>
    </row>
    <row r="2398" spans="4:4" x14ac:dyDescent="0.35">
      <c r="D2398" s="77"/>
    </row>
    <row r="2399" spans="4:4" x14ac:dyDescent="0.35">
      <c r="D2399" s="77"/>
    </row>
    <row r="2400" spans="4:4" x14ac:dyDescent="0.35">
      <c r="D2400" s="77"/>
    </row>
    <row r="2401" spans="4:4" x14ac:dyDescent="0.35">
      <c r="D2401" s="77"/>
    </row>
    <row r="2402" spans="4:4" x14ac:dyDescent="0.35">
      <c r="D2402" s="77"/>
    </row>
    <row r="2403" spans="4:4" x14ac:dyDescent="0.35">
      <c r="D2403" s="77"/>
    </row>
    <row r="2404" spans="4:4" x14ac:dyDescent="0.35">
      <c r="D2404" s="77"/>
    </row>
    <row r="2405" spans="4:4" x14ac:dyDescent="0.35">
      <c r="D2405" s="77"/>
    </row>
    <row r="2406" spans="4:4" x14ac:dyDescent="0.35">
      <c r="D2406" s="77"/>
    </row>
    <row r="2407" spans="4:4" x14ac:dyDescent="0.35">
      <c r="D2407" s="77"/>
    </row>
    <row r="2408" spans="4:4" x14ac:dyDescent="0.35">
      <c r="D2408" s="77"/>
    </row>
    <row r="2409" spans="4:4" x14ac:dyDescent="0.35">
      <c r="D2409" s="77"/>
    </row>
    <row r="2410" spans="4:4" x14ac:dyDescent="0.35">
      <c r="D2410" s="77"/>
    </row>
    <row r="2411" spans="4:4" x14ac:dyDescent="0.35">
      <c r="D2411" s="77"/>
    </row>
    <row r="2412" spans="4:4" x14ac:dyDescent="0.35">
      <c r="D2412" s="77"/>
    </row>
    <row r="2413" spans="4:4" x14ac:dyDescent="0.35">
      <c r="D2413" s="77"/>
    </row>
    <row r="2414" spans="4:4" x14ac:dyDescent="0.35">
      <c r="D2414" s="77"/>
    </row>
    <row r="2415" spans="4:4" x14ac:dyDescent="0.35">
      <c r="D2415" s="77"/>
    </row>
    <row r="2416" spans="4:4" x14ac:dyDescent="0.35">
      <c r="D2416" s="77"/>
    </row>
    <row r="2417" spans="4:4" x14ac:dyDescent="0.35">
      <c r="D2417" s="77"/>
    </row>
    <row r="2418" spans="4:4" x14ac:dyDescent="0.35">
      <c r="D2418" s="77"/>
    </row>
    <row r="2419" spans="4:4" x14ac:dyDescent="0.35">
      <c r="D2419" s="77"/>
    </row>
    <row r="2420" spans="4:4" x14ac:dyDescent="0.35">
      <c r="D2420" s="77"/>
    </row>
    <row r="2421" spans="4:4" x14ac:dyDescent="0.35">
      <c r="D2421" s="77"/>
    </row>
    <row r="2422" spans="4:4" x14ac:dyDescent="0.35">
      <c r="D2422" s="77"/>
    </row>
    <row r="2423" spans="4:4" x14ac:dyDescent="0.35">
      <c r="D2423" s="77"/>
    </row>
    <row r="2424" spans="4:4" x14ac:dyDescent="0.35">
      <c r="D2424" s="77"/>
    </row>
    <row r="2425" spans="4:4" x14ac:dyDescent="0.35">
      <c r="D2425" s="77"/>
    </row>
    <row r="2426" spans="4:4" x14ac:dyDescent="0.35">
      <c r="D2426" s="77"/>
    </row>
    <row r="2427" spans="4:4" x14ac:dyDescent="0.35">
      <c r="D2427" s="77"/>
    </row>
    <row r="2428" spans="4:4" x14ac:dyDescent="0.35">
      <c r="D2428" s="77"/>
    </row>
    <row r="2429" spans="4:4" x14ac:dyDescent="0.35">
      <c r="D2429" s="77"/>
    </row>
    <row r="2430" spans="4:4" x14ac:dyDescent="0.35">
      <c r="D2430" s="77"/>
    </row>
    <row r="2431" spans="4:4" x14ac:dyDescent="0.35">
      <c r="D2431" s="77"/>
    </row>
    <row r="2432" spans="4:4" x14ac:dyDescent="0.35">
      <c r="D2432" s="77"/>
    </row>
    <row r="2433" spans="4:4" x14ac:dyDescent="0.35">
      <c r="D2433" s="77"/>
    </row>
    <row r="2434" spans="4:4" x14ac:dyDescent="0.35">
      <c r="D2434" s="77"/>
    </row>
    <row r="2435" spans="4:4" x14ac:dyDescent="0.35">
      <c r="D2435" s="77"/>
    </row>
    <row r="2436" spans="4:4" x14ac:dyDescent="0.35">
      <c r="D2436" s="77"/>
    </row>
    <row r="2437" spans="4:4" x14ac:dyDescent="0.35">
      <c r="D2437" s="77"/>
    </row>
    <row r="2438" spans="4:4" x14ac:dyDescent="0.35">
      <c r="D2438" s="77"/>
    </row>
    <row r="2439" spans="4:4" x14ac:dyDescent="0.35">
      <c r="D2439" s="77"/>
    </row>
    <row r="2440" spans="4:4" x14ac:dyDescent="0.35">
      <c r="D2440" s="77"/>
    </row>
    <row r="2441" spans="4:4" x14ac:dyDescent="0.35">
      <c r="D2441" s="77"/>
    </row>
    <row r="2442" spans="4:4" x14ac:dyDescent="0.35">
      <c r="D2442" s="77"/>
    </row>
    <row r="2443" spans="4:4" x14ac:dyDescent="0.35">
      <c r="D2443" s="77"/>
    </row>
    <row r="2444" spans="4:4" x14ac:dyDescent="0.35">
      <c r="D2444" s="77"/>
    </row>
    <row r="2445" spans="4:4" x14ac:dyDescent="0.35">
      <c r="D2445" s="77"/>
    </row>
    <row r="2446" spans="4:4" x14ac:dyDescent="0.35">
      <c r="D2446" s="77"/>
    </row>
    <row r="2447" spans="4:4" x14ac:dyDescent="0.35">
      <c r="D2447" s="77"/>
    </row>
    <row r="2448" spans="4:4" x14ac:dyDescent="0.35">
      <c r="D2448" s="77"/>
    </row>
    <row r="2449" spans="4:4" x14ac:dyDescent="0.35">
      <c r="D2449" s="77"/>
    </row>
    <row r="2450" spans="4:4" x14ac:dyDescent="0.35">
      <c r="D2450" s="77"/>
    </row>
    <row r="2451" spans="4:4" x14ac:dyDescent="0.35">
      <c r="D2451" s="77"/>
    </row>
    <row r="2452" spans="4:4" x14ac:dyDescent="0.35">
      <c r="D2452" s="77"/>
    </row>
    <row r="2453" spans="4:4" x14ac:dyDescent="0.35">
      <c r="D2453" s="77"/>
    </row>
    <row r="2454" spans="4:4" x14ac:dyDescent="0.35">
      <c r="D2454" s="77"/>
    </row>
    <row r="2455" spans="4:4" x14ac:dyDescent="0.35">
      <c r="D2455" s="77"/>
    </row>
    <row r="2456" spans="4:4" x14ac:dyDescent="0.35">
      <c r="D2456" s="77"/>
    </row>
    <row r="2457" spans="4:4" x14ac:dyDescent="0.35">
      <c r="D2457" s="77"/>
    </row>
    <row r="2458" spans="4:4" x14ac:dyDescent="0.35">
      <c r="D2458" s="77"/>
    </row>
    <row r="2459" spans="4:4" x14ac:dyDescent="0.35">
      <c r="D2459" s="77"/>
    </row>
    <row r="2460" spans="4:4" x14ac:dyDescent="0.35">
      <c r="D2460" s="77"/>
    </row>
    <row r="2461" spans="4:4" x14ac:dyDescent="0.35">
      <c r="D2461" s="77"/>
    </row>
    <row r="2462" spans="4:4" x14ac:dyDescent="0.35">
      <c r="D2462" s="77"/>
    </row>
    <row r="2463" spans="4:4" x14ac:dyDescent="0.35">
      <c r="D2463" s="77"/>
    </row>
    <row r="2464" spans="4:4" x14ac:dyDescent="0.35">
      <c r="D2464" s="77"/>
    </row>
    <row r="2465" spans="4:4" x14ac:dyDescent="0.35">
      <c r="D2465" s="77"/>
    </row>
    <row r="2466" spans="4:4" x14ac:dyDescent="0.35">
      <c r="D2466" s="77"/>
    </row>
    <row r="2467" spans="4:4" x14ac:dyDescent="0.35">
      <c r="D2467" s="77"/>
    </row>
    <row r="2468" spans="4:4" x14ac:dyDescent="0.35">
      <c r="D2468" s="77"/>
    </row>
    <row r="2469" spans="4:4" x14ac:dyDescent="0.35">
      <c r="D2469" s="77"/>
    </row>
    <row r="2470" spans="4:4" x14ac:dyDescent="0.35">
      <c r="D2470" s="77"/>
    </row>
    <row r="2471" spans="4:4" x14ac:dyDescent="0.35">
      <c r="D2471" s="77"/>
    </row>
    <row r="2472" spans="4:4" x14ac:dyDescent="0.35">
      <c r="D2472" s="77"/>
    </row>
    <row r="2473" spans="4:4" x14ac:dyDescent="0.35">
      <c r="D2473" s="77"/>
    </row>
    <row r="2474" spans="4:4" x14ac:dyDescent="0.35">
      <c r="D2474" s="77"/>
    </row>
    <row r="2475" spans="4:4" x14ac:dyDescent="0.35">
      <c r="D2475" s="77"/>
    </row>
    <row r="2476" spans="4:4" x14ac:dyDescent="0.35">
      <c r="D2476" s="77"/>
    </row>
    <row r="2477" spans="4:4" x14ac:dyDescent="0.35">
      <c r="D2477" s="77"/>
    </row>
    <row r="2478" spans="4:4" x14ac:dyDescent="0.35">
      <c r="D2478" s="77"/>
    </row>
    <row r="2479" spans="4:4" x14ac:dyDescent="0.35">
      <c r="D2479" s="77"/>
    </row>
    <row r="2480" spans="4:4" x14ac:dyDescent="0.35">
      <c r="D2480" s="77"/>
    </row>
    <row r="2481" spans="4:4" x14ac:dyDescent="0.35">
      <c r="D2481" s="77"/>
    </row>
    <row r="2482" spans="4:4" x14ac:dyDescent="0.35">
      <c r="D2482" s="77"/>
    </row>
    <row r="2483" spans="4:4" x14ac:dyDescent="0.35">
      <c r="D2483" s="77"/>
    </row>
    <row r="2484" spans="4:4" x14ac:dyDescent="0.35">
      <c r="D2484" s="77"/>
    </row>
    <row r="2485" spans="4:4" x14ac:dyDescent="0.35">
      <c r="D2485" s="77"/>
    </row>
    <row r="2486" spans="4:4" x14ac:dyDescent="0.35">
      <c r="D2486" s="77"/>
    </row>
    <row r="2487" spans="4:4" x14ac:dyDescent="0.35">
      <c r="D2487" s="77"/>
    </row>
    <row r="2488" spans="4:4" x14ac:dyDescent="0.35">
      <c r="D2488" s="77"/>
    </row>
    <row r="2489" spans="4:4" x14ac:dyDescent="0.35">
      <c r="D2489" s="77"/>
    </row>
    <row r="2490" spans="4:4" x14ac:dyDescent="0.35">
      <c r="D2490" s="77"/>
    </row>
    <row r="2491" spans="4:4" x14ac:dyDescent="0.35">
      <c r="D2491" s="77"/>
    </row>
    <row r="2492" spans="4:4" x14ac:dyDescent="0.35">
      <c r="D2492" s="77"/>
    </row>
    <row r="2493" spans="4:4" x14ac:dyDescent="0.35">
      <c r="D2493" s="77"/>
    </row>
    <row r="2494" spans="4:4" x14ac:dyDescent="0.35">
      <c r="D2494" s="77"/>
    </row>
    <row r="2495" spans="4:4" x14ac:dyDescent="0.35">
      <c r="D2495" s="77"/>
    </row>
    <row r="2496" spans="4:4" x14ac:dyDescent="0.35">
      <c r="D2496" s="77"/>
    </row>
    <row r="2497" spans="4:4" x14ac:dyDescent="0.35">
      <c r="D2497" s="77"/>
    </row>
    <row r="2498" spans="4:4" x14ac:dyDescent="0.35">
      <c r="D2498" s="77"/>
    </row>
    <row r="2499" spans="4:4" x14ac:dyDescent="0.35">
      <c r="D2499" s="77"/>
    </row>
    <row r="2500" spans="4:4" x14ac:dyDescent="0.35">
      <c r="D2500" s="77"/>
    </row>
    <row r="2501" spans="4:4" x14ac:dyDescent="0.35">
      <c r="D2501" s="77"/>
    </row>
    <row r="2502" spans="4:4" x14ac:dyDescent="0.35">
      <c r="D2502" s="77"/>
    </row>
    <row r="2503" spans="4:4" x14ac:dyDescent="0.35">
      <c r="D2503" s="77"/>
    </row>
    <row r="2504" spans="4:4" x14ac:dyDescent="0.35">
      <c r="D2504" s="77"/>
    </row>
    <row r="2505" spans="4:4" x14ac:dyDescent="0.35">
      <c r="D2505" s="77"/>
    </row>
    <row r="2506" spans="4:4" x14ac:dyDescent="0.35">
      <c r="D2506" s="77"/>
    </row>
    <row r="2507" spans="4:4" x14ac:dyDescent="0.35">
      <c r="D2507" s="77"/>
    </row>
    <row r="2508" spans="4:4" x14ac:dyDescent="0.35">
      <c r="D2508" s="77"/>
    </row>
    <row r="2509" spans="4:4" x14ac:dyDescent="0.35">
      <c r="D2509" s="77"/>
    </row>
    <row r="2510" spans="4:4" x14ac:dyDescent="0.35">
      <c r="D2510" s="77"/>
    </row>
    <row r="2511" spans="4:4" x14ac:dyDescent="0.35">
      <c r="D2511" s="77"/>
    </row>
    <row r="2512" spans="4:4" x14ac:dyDescent="0.35">
      <c r="D2512" s="77"/>
    </row>
    <row r="2513" spans="4:4" x14ac:dyDescent="0.35">
      <c r="D2513" s="77"/>
    </row>
    <row r="2514" spans="4:4" x14ac:dyDescent="0.35">
      <c r="D2514" s="77"/>
    </row>
    <row r="2515" spans="4:4" x14ac:dyDescent="0.35">
      <c r="D2515" s="77"/>
    </row>
    <row r="2516" spans="4:4" x14ac:dyDescent="0.35">
      <c r="D2516" s="77"/>
    </row>
    <row r="2517" spans="4:4" x14ac:dyDescent="0.35">
      <c r="D2517" s="77"/>
    </row>
    <row r="2518" spans="4:4" x14ac:dyDescent="0.35">
      <c r="D2518" s="77"/>
    </row>
    <row r="2519" spans="4:4" x14ac:dyDescent="0.35">
      <c r="D2519" s="77"/>
    </row>
    <row r="2520" spans="4:4" x14ac:dyDescent="0.35">
      <c r="D2520" s="77"/>
    </row>
    <row r="2521" spans="4:4" x14ac:dyDescent="0.35">
      <c r="D2521" s="77"/>
    </row>
    <row r="2522" spans="4:4" x14ac:dyDescent="0.35">
      <c r="D2522" s="77"/>
    </row>
    <row r="2523" spans="4:4" x14ac:dyDescent="0.35">
      <c r="D2523" s="77"/>
    </row>
    <row r="2524" spans="4:4" x14ac:dyDescent="0.35">
      <c r="D2524" s="77"/>
    </row>
    <row r="2525" spans="4:4" x14ac:dyDescent="0.35">
      <c r="D2525" s="77"/>
    </row>
    <row r="2526" spans="4:4" x14ac:dyDescent="0.35">
      <c r="D2526" s="77"/>
    </row>
    <row r="2527" spans="4:4" x14ac:dyDescent="0.35">
      <c r="D2527" s="77"/>
    </row>
    <row r="2528" spans="4:4" x14ac:dyDescent="0.35">
      <c r="D2528" s="77"/>
    </row>
    <row r="2529" spans="4:4" x14ac:dyDescent="0.35">
      <c r="D2529" s="77"/>
    </row>
    <row r="2530" spans="4:4" x14ac:dyDescent="0.35">
      <c r="D2530" s="77"/>
    </row>
    <row r="2531" spans="4:4" x14ac:dyDescent="0.35">
      <c r="D2531" s="77"/>
    </row>
    <row r="2532" spans="4:4" x14ac:dyDescent="0.35">
      <c r="D2532" s="77"/>
    </row>
    <row r="2533" spans="4:4" x14ac:dyDescent="0.35">
      <c r="D2533" s="77"/>
    </row>
    <row r="2534" spans="4:4" x14ac:dyDescent="0.35">
      <c r="D2534" s="77"/>
    </row>
    <row r="2535" spans="4:4" x14ac:dyDescent="0.35">
      <c r="D2535" s="77"/>
    </row>
    <row r="2536" spans="4:4" x14ac:dyDescent="0.35">
      <c r="D2536" s="77"/>
    </row>
    <row r="2537" spans="4:4" x14ac:dyDescent="0.35">
      <c r="D2537" s="77"/>
    </row>
    <row r="2538" spans="4:4" x14ac:dyDescent="0.35">
      <c r="D2538" s="77"/>
    </row>
    <row r="2539" spans="4:4" x14ac:dyDescent="0.35">
      <c r="D2539" s="77"/>
    </row>
    <row r="2540" spans="4:4" x14ac:dyDescent="0.35">
      <c r="D2540" s="77"/>
    </row>
    <row r="2541" spans="4:4" x14ac:dyDescent="0.35">
      <c r="D2541" s="77"/>
    </row>
    <row r="2542" spans="4:4" x14ac:dyDescent="0.35">
      <c r="D2542" s="77"/>
    </row>
    <row r="2543" spans="4:4" x14ac:dyDescent="0.35">
      <c r="D2543" s="77"/>
    </row>
    <row r="2544" spans="4:4" x14ac:dyDescent="0.35">
      <c r="D2544" s="77"/>
    </row>
    <row r="2545" spans="4:4" x14ac:dyDescent="0.35">
      <c r="D2545" s="77"/>
    </row>
    <row r="2546" spans="4:4" x14ac:dyDescent="0.35">
      <c r="D2546" s="77"/>
    </row>
    <row r="2547" spans="4:4" x14ac:dyDescent="0.35">
      <c r="D2547" s="77"/>
    </row>
    <row r="2548" spans="4:4" x14ac:dyDescent="0.35">
      <c r="D2548" s="77"/>
    </row>
    <row r="2549" spans="4:4" x14ac:dyDescent="0.35">
      <c r="D2549" s="77"/>
    </row>
    <row r="2550" spans="4:4" x14ac:dyDescent="0.35">
      <c r="D2550" s="77"/>
    </row>
    <row r="2551" spans="4:4" x14ac:dyDescent="0.35">
      <c r="D2551" s="77"/>
    </row>
    <row r="2552" spans="4:4" x14ac:dyDescent="0.35">
      <c r="D2552" s="77"/>
    </row>
    <row r="2553" spans="4:4" x14ac:dyDescent="0.35">
      <c r="D2553" s="77"/>
    </row>
    <row r="2554" spans="4:4" x14ac:dyDescent="0.35">
      <c r="D2554" s="77"/>
    </row>
    <row r="2555" spans="4:4" x14ac:dyDescent="0.35">
      <c r="D2555" s="77"/>
    </row>
    <row r="2556" spans="4:4" x14ac:dyDescent="0.35">
      <c r="D2556" s="77"/>
    </row>
    <row r="2557" spans="4:4" x14ac:dyDescent="0.35">
      <c r="D2557" s="77"/>
    </row>
    <row r="2558" spans="4:4" x14ac:dyDescent="0.35">
      <c r="D2558" s="77"/>
    </row>
    <row r="2559" spans="4:4" x14ac:dyDescent="0.35">
      <c r="D2559" s="77"/>
    </row>
    <row r="2560" spans="4:4" x14ac:dyDescent="0.35">
      <c r="D2560" s="77"/>
    </row>
    <row r="2561" spans="4:4" x14ac:dyDescent="0.35">
      <c r="D2561" s="77"/>
    </row>
    <row r="2562" spans="4:4" x14ac:dyDescent="0.35">
      <c r="D2562" s="77"/>
    </row>
    <row r="2563" spans="4:4" x14ac:dyDescent="0.35">
      <c r="D2563" s="77"/>
    </row>
    <row r="2564" spans="4:4" x14ac:dyDescent="0.35">
      <c r="D2564" s="77"/>
    </row>
    <row r="2565" spans="4:4" x14ac:dyDescent="0.35">
      <c r="D2565" s="77"/>
    </row>
    <row r="2566" spans="4:4" x14ac:dyDescent="0.35">
      <c r="D2566" s="77"/>
    </row>
    <row r="2567" spans="4:4" x14ac:dyDescent="0.35">
      <c r="D2567" s="77"/>
    </row>
    <row r="2568" spans="4:4" x14ac:dyDescent="0.35">
      <c r="D2568" s="77"/>
    </row>
    <row r="2569" spans="4:4" x14ac:dyDescent="0.35">
      <c r="D2569" s="77"/>
    </row>
    <row r="2570" spans="4:4" x14ac:dyDescent="0.35">
      <c r="D2570" s="77"/>
    </row>
    <row r="2571" spans="4:4" x14ac:dyDescent="0.35">
      <c r="D2571" s="77"/>
    </row>
    <row r="2572" spans="4:4" x14ac:dyDescent="0.35">
      <c r="D2572" s="77"/>
    </row>
    <row r="2573" spans="4:4" x14ac:dyDescent="0.35">
      <c r="D2573" s="77"/>
    </row>
    <row r="2574" spans="4:4" x14ac:dyDescent="0.35">
      <c r="D2574" s="77"/>
    </row>
    <row r="2575" spans="4:4" x14ac:dyDescent="0.35">
      <c r="D2575" s="77"/>
    </row>
    <row r="2576" spans="4:4" x14ac:dyDescent="0.35">
      <c r="D2576" s="77"/>
    </row>
    <row r="2577" spans="4:4" x14ac:dyDescent="0.35">
      <c r="D2577" s="77"/>
    </row>
    <row r="2578" spans="4:4" x14ac:dyDescent="0.35">
      <c r="D2578" s="77"/>
    </row>
    <row r="2579" spans="4:4" x14ac:dyDescent="0.35">
      <c r="D2579" s="77"/>
    </row>
    <row r="2580" spans="4:4" x14ac:dyDescent="0.35">
      <c r="D2580" s="77"/>
    </row>
    <row r="2581" spans="4:4" x14ac:dyDescent="0.35">
      <c r="D2581" s="77"/>
    </row>
    <row r="2582" spans="4:4" x14ac:dyDescent="0.35">
      <c r="D2582" s="77"/>
    </row>
    <row r="2583" spans="4:4" x14ac:dyDescent="0.35">
      <c r="D2583" s="77"/>
    </row>
    <row r="2584" spans="4:4" x14ac:dyDescent="0.35">
      <c r="D2584" s="77"/>
    </row>
    <row r="2585" spans="4:4" x14ac:dyDescent="0.35">
      <c r="D2585" s="77"/>
    </row>
    <row r="2586" spans="4:4" x14ac:dyDescent="0.35">
      <c r="D2586" s="77"/>
    </row>
    <row r="2587" spans="4:4" x14ac:dyDescent="0.35">
      <c r="D2587" s="77"/>
    </row>
    <row r="2588" spans="4:4" x14ac:dyDescent="0.35">
      <c r="D2588" s="77"/>
    </row>
    <row r="2589" spans="4:4" x14ac:dyDescent="0.35">
      <c r="D2589" s="77"/>
    </row>
    <row r="2590" spans="4:4" x14ac:dyDescent="0.35">
      <c r="D2590" s="77"/>
    </row>
    <row r="2591" spans="4:4" x14ac:dyDescent="0.35">
      <c r="D2591" s="77"/>
    </row>
    <row r="2592" spans="4:4" x14ac:dyDescent="0.35">
      <c r="D2592" s="77"/>
    </row>
    <row r="2593" spans="4:4" x14ac:dyDescent="0.35">
      <c r="D2593" s="77"/>
    </row>
    <row r="2594" spans="4:4" x14ac:dyDescent="0.35">
      <c r="D2594" s="77"/>
    </row>
    <row r="2595" spans="4:4" x14ac:dyDescent="0.35">
      <c r="D2595" s="77"/>
    </row>
    <row r="2596" spans="4:4" x14ac:dyDescent="0.35">
      <c r="D2596" s="77"/>
    </row>
    <row r="2597" spans="4:4" x14ac:dyDescent="0.35">
      <c r="D2597" s="77"/>
    </row>
    <row r="2598" spans="4:4" x14ac:dyDescent="0.35">
      <c r="D2598" s="77"/>
    </row>
    <row r="2599" spans="4:4" x14ac:dyDescent="0.35">
      <c r="D2599" s="77"/>
    </row>
    <row r="2600" spans="4:4" x14ac:dyDescent="0.35">
      <c r="D2600" s="77"/>
    </row>
    <row r="2601" spans="4:4" x14ac:dyDescent="0.35">
      <c r="D2601" s="77"/>
    </row>
    <row r="2602" spans="4:4" x14ac:dyDescent="0.35">
      <c r="D2602" s="77"/>
    </row>
    <row r="2603" spans="4:4" x14ac:dyDescent="0.35">
      <c r="D2603" s="77"/>
    </row>
    <row r="2604" spans="4:4" x14ac:dyDescent="0.35">
      <c r="D2604" s="77"/>
    </row>
    <row r="2605" spans="4:4" x14ac:dyDescent="0.35">
      <c r="D2605" s="77"/>
    </row>
    <row r="2606" spans="4:4" x14ac:dyDescent="0.35">
      <c r="D2606" s="77"/>
    </row>
    <row r="2607" spans="4:4" x14ac:dyDescent="0.35">
      <c r="D2607" s="77"/>
    </row>
    <row r="2608" spans="4:4" x14ac:dyDescent="0.35">
      <c r="D2608" s="77"/>
    </row>
    <row r="2609" spans="4:4" x14ac:dyDescent="0.35">
      <c r="D2609" s="77"/>
    </row>
    <row r="2610" spans="4:4" x14ac:dyDescent="0.35">
      <c r="D2610" s="77"/>
    </row>
    <row r="2611" spans="4:4" x14ac:dyDescent="0.35">
      <c r="D2611" s="77"/>
    </row>
    <row r="2612" spans="4:4" x14ac:dyDescent="0.35">
      <c r="D2612" s="77"/>
    </row>
    <row r="2613" spans="4:4" x14ac:dyDescent="0.35">
      <c r="D2613" s="77"/>
    </row>
    <row r="2614" spans="4:4" x14ac:dyDescent="0.35">
      <c r="D2614" s="77"/>
    </row>
    <row r="2615" spans="4:4" x14ac:dyDescent="0.35">
      <c r="D2615" s="77"/>
    </row>
    <row r="2616" spans="4:4" x14ac:dyDescent="0.35">
      <c r="D2616" s="77"/>
    </row>
    <row r="2617" spans="4:4" x14ac:dyDescent="0.35">
      <c r="D2617" s="77"/>
    </row>
    <row r="2618" spans="4:4" x14ac:dyDescent="0.35">
      <c r="D2618" s="77"/>
    </row>
    <row r="2619" spans="4:4" x14ac:dyDescent="0.35">
      <c r="D2619" s="77"/>
    </row>
    <row r="2620" spans="4:4" x14ac:dyDescent="0.35">
      <c r="D2620" s="77"/>
    </row>
    <row r="2621" spans="4:4" x14ac:dyDescent="0.35">
      <c r="D2621" s="77"/>
    </row>
    <row r="2622" spans="4:4" x14ac:dyDescent="0.35">
      <c r="D2622" s="77"/>
    </row>
    <row r="2623" spans="4:4" x14ac:dyDescent="0.35">
      <c r="D2623" s="77"/>
    </row>
    <row r="2624" spans="4:4" x14ac:dyDescent="0.35">
      <c r="D2624" s="77"/>
    </row>
    <row r="2625" spans="4:4" x14ac:dyDescent="0.35">
      <c r="D2625" s="77"/>
    </row>
    <row r="2626" spans="4:4" x14ac:dyDescent="0.35">
      <c r="D2626" s="77"/>
    </row>
    <row r="2627" spans="4:4" x14ac:dyDescent="0.35">
      <c r="D2627" s="77"/>
    </row>
    <row r="2628" spans="4:4" x14ac:dyDescent="0.35">
      <c r="D2628" s="77"/>
    </row>
    <row r="2629" spans="4:4" x14ac:dyDescent="0.35">
      <c r="D2629" s="77"/>
    </row>
    <row r="2630" spans="4:4" x14ac:dyDescent="0.35">
      <c r="D2630" s="77"/>
    </row>
    <row r="2631" spans="4:4" x14ac:dyDescent="0.35">
      <c r="D2631" s="77"/>
    </row>
    <row r="2632" spans="4:4" x14ac:dyDescent="0.35">
      <c r="D2632" s="77"/>
    </row>
    <row r="2633" spans="4:4" x14ac:dyDescent="0.35">
      <c r="D2633" s="77"/>
    </row>
    <row r="2634" spans="4:4" x14ac:dyDescent="0.35">
      <c r="D2634" s="77"/>
    </row>
    <row r="2635" spans="4:4" x14ac:dyDescent="0.35">
      <c r="D2635" s="77"/>
    </row>
    <row r="2636" spans="4:4" x14ac:dyDescent="0.35">
      <c r="D2636" s="77"/>
    </row>
    <row r="2637" spans="4:4" x14ac:dyDescent="0.35">
      <c r="D2637" s="77"/>
    </row>
    <row r="2638" spans="4:4" x14ac:dyDescent="0.35">
      <c r="D2638" s="77"/>
    </row>
    <row r="2639" spans="4:4" x14ac:dyDescent="0.35">
      <c r="D2639" s="77"/>
    </row>
    <row r="2640" spans="4:4" x14ac:dyDescent="0.35">
      <c r="D2640" s="77"/>
    </row>
    <row r="2641" spans="4:4" x14ac:dyDescent="0.35">
      <c r="D2641" s="77"/>
    </row>
    <row r="2642" spans="4:4" x14ac:dyDescent="0.35">
      <c r="D2642" s="77"/>
    </row>
    <row r="2643" spans="4:4" x14ac:dyDescent="0.35">
      <c r="D2643" s="77"/>
    </row>
    <row r="2644" spans="4:4" x14ac:dyDescent="0.35">
      <c r="D2644" s="77"/>
    </row>
    <row r="2645" spans="4:4" x14ac:dyDescent="0.35">
      <c r="D2645" s="77"/>
    </row>
    <row r="2646" spans="4:4" x14ac:dyDescent="0.35">
      <c r="D2646" s="77"/>
    </row>
    <row r="2647" spans="4:4" x14ac:dyDescent="0.35">
      <c r="D2647" s="77"/>
    </row>
    <row r="2648" spans="4:4" x14ac:dyDescent="0.35">
      <c r="D2648" s="77"/>
    </row>
    <row r="2649" spans="4:4" x14ac:dyDescent="0.35">
      <c r="D2649" s="77"/>
    </row>
    <row r="2650" spans="4:4" x14ac:dyDescent="0.35">
      <c r="D2650" s="77"/>
    </row>
    <row r="2651" spans="4:4" x14ac:dyDescent="0.35">
      <c r="D2651" s="77"/>
    </row>
    <row r="2652" spans="4:4" x14ac:dyDescent="0.35">
      <c r="D2652" s="77"/>
    </row>
    <row r="2653" spans="4:4" x14ac:dyDescent="0.35">
      <c r="D2653" s="77"/>
    </row>
    <row r="2654" spans="4:4" x14ac:dyDescent="0.35">
      <c r="D2654" s="77"/>
    </row>
    <row r="2655" spans="4:4" x14ac:dyDescent="0.35">
      <c r="D2655" s="77"/>
    </row>
    <row r="2656" spans="4:4" x14ac:dyDescent="0.35">
      <c r="D2656" s="77"/>
    </row>
    <row r="2657" spans="4:4" x14ac:dyDescent="0.35">
      <c r="D2657" s="77"/>
    </row>
    <row r="2658" spans="4:4" x14ac:dyDescent="0.35">
      <c r="D2658" s="77"/>
    </row>
    <row r="2659" spans="4:4" x14ac:dyDescent="0.35">
      <c r="D2659" s="77"/>
    </row>
    <row r="2660" spans="4:4" x14ac:dyDescent="0.35">
      <c r="D2660" s="77"/>
    </row>
    <row r="2661" spans="4:4" x14ac:dyDescent="0.35">
      <c r="D2661" s="77"/>
    </row>
    <row r="2662" spans="4:4" x14ac:dyDescent="0.35">
      <c r="D2662" s="77"/>
    </row>
    <row r="2663" spans="4:4" x14ac:dyDescent="0.35">
      <c r="D2663" s="77"/>
    </row>
    <row r="2664" spans="4:4" x14ac:dyDescent="0.35">
      <c r="D2664" s="77"/>
    </row>
    <row r="2665" spans="4:4" x14ac:dyDescent="0.35">
      <c r="D2665" s="77"/>
    </row>
    <row r="2666" spans="4:4" x14ac:dyDescent="0.35">
      <c r="D2666" s="77"/>
    </row>
    <row r="2667" spans="4:4" x14ac:dyDescent="0.35">
      <c r="D2667" s="77"/>
    </row>
    <row r="2668" spans="4:4" x14ac:dyDescent="0.35">
      <c r="D2668" s="77"/>
    </row>
    <row r="2669" spans="4:4" x14ac:dyDescent="0.35">
      <c r="D2669" s="77"/>
    </row>
    <row r="2670" spans="4:4" x14ac:dyDescent="0.35">
      <c r="D2670" s="77"/>
    </row>
    <row r="2671" spans="4:4" x14ac:dyDescent="0.35">
      <c r="D2671" s="77"/>
    </row>
    <row r="2672" spans="4:4" x14ac:dyDescent="0.35">
      <c r="D2672" s="77"/>
    </row>
    <row r="2673" spans="4:4" x14ac:dyDescent="0.35">
      <c r="D2673" s="77"/>
    </row>
    <row r="2674" spans="4:4" x14ac:dyDescent="0.35">
      <c r="D2674" s="77"/>
    </row>
    <row r="2675" spans="4:4" x14ac:dyDescent="0.35">
      <c r="D2675" s="77"/>
    </row>
    <row r="2676" spans="4:4" x14ac:dyDescent="0.35">
      <c r="D2676" s="77"/>
    </row>
    <row r="2677" spans="4:4" x14ac:dyDescent="0.35">
      <c r="D2677" s="77"/>
    </row>
    <row r="2678" spans="4:4" x14ac:dyDescent="0.35">
      <c r="D2678" s="77"/>
    </row>
    <row r="2679" spans="4:4" x14ac:dyDescent="0.35">
      <c r="D2679" s="77"/>
    </row>
    <row r="2680" spans="4:4" x14ac:dyDescent="0.35">
      <c r="D2680" s="77"/>
    </row>
    <row r="2681" spans="4:4" x14ac:dyDescent="0.35">
      <c r="D2681" s="77"/>
    </row>
    <row r="2682" spans="4:4" x14ac:dyDescent="0.35">
      <c r="D2682" s="77"/>
    </row>
    <row r="2683" spans="4:4" x14ac:dyDescent="0.35">
      <c r="D2683" s="77"/>
    </row>
    <row r="2684" spans="4:4" x14ac:dyDescent="0.35">
      <c r="D2684" s="77"/>
    </row>
    <row r="2685" spans="4:4" x14ac:dyDescent="0.35">
      <c r="D2685" s="77"/>
    </row>
    <row r="2686" spans="4:4" x14ac:dyDescent="0.35">
      <c r="D2686" s="77"/>
    </row>
    <row r="2687" spans="4:4" x14ac:dyDescent="0.35">
      <c r="D2687" s="77"/>
    </row>
    <row r="2688" spans="4:4" x14ac:dyDescent="0.35">
      <c r="D2688" s="77"/>
    </row>
    <row r="2689" spans="4:4" x14ac:dyDescent="0.35">
      <c r="D2689" s="77"/>
    </row>
    <row r="2690" spans="4:4" x14ac:dyDescent="0.35">
      <c r="D2690" s="77"/>
    </row>
    <row r="2691" spans="4:4" x14ac:dyDescent="0.35">
      <c r="D2691" s="77"/>
    </row>
    <row r="2692" spans="4:4" x14ac:dyDescent="0.35">
      <c r="D2692" s="77"/>
    </row>
    <row r="2693" spans="4:4" x14ac:dyDescent="0.35">
      <c r="D2693" s="77"/>
    </row>
    <row r="2694" spans="4:4" x14ac:dyDescent="0.35">
      <c r="D2694" s="77"/>
    </row>
    <row r="2695" spans="4:4" x14ac:dyDescent="0.35">
      <c r="D2695" s="77"/>
    </row>
    <row r="2696" spans="4:4" x14ac:dyDescent="0.35">
      <c r="D2696" s="77"/>
    </row>
    <row r="2697" spans="4:4" x14ac:dyDescent="0.35">
      <c r="D2697" s="77"/>
    </row>
    <row r="2698" spans="4:4" x14ac:dyDescent="0.35">
      <c r="D2698" s="77"/>
    </row>
    <row r="2699" spans="4:4" x14ac:dyDescent="0.35">
      <c r="D2699" s="77"/>
    </row>
    <row r="2700" spans="4:4" x14ac:dyDescent="0.35">
      <c r="D2700" s="77"/>
    </row>
    <row r="2701" spans="4:4" x14ac:dyDescent="0.35">
      <c r="D2701" s="77"/>
    </row>
    <row r="2702" spans="4:4" x14ac:dyDescent="0.35">
      <c r="D2702" s="77"/>
    </row>
    <row r="2703" spans="4:4" x14ac:dyDescent="0.35">
      <c r="D2703" s="77"/>
    </row>
    <row r="2704" spans="4:4" x14ac:dyDescent="0.35">
      <c r="D2704" s="77"/>
    </row>
    <row r="2705" spans="4:4" x14ac:dyDescent="0.35">
      <c r="D2705" s="77"/>
    </row>
    <row r="2706" spans="4:4" x14ac:dyDescent="0.35">
      <c r="D2706" s="77"/>
    </row>
    <row r="2707" spans="4:4" x14ac:dyDescent="0.35">
      <c r="D2707" s="77"/>
    </row>
    <row r="2708" spans="4:4" x14ac:dyDescent="0.35">
      <c r="D2708" s="77"/>
    </row>
    <row r="2709" spans="4:4" x14ac:dyDescent="0.35">
      <c r="D2709" s="77"/>
    </row>
    <row r="2710" spans="4:4" x14ac:dyDescent="0.35">
      <c r="D2710" s="77"/>
    </row>
    <row r="2711" spans="4:4" x14ac:dyDescent="0.35">
      <c r="D2711" s="77"/>
    </row>
    <row r="2712" spans="4:4" x14ac:dyDescent="0.35">
      <c r="D2712" s="77"/>
    </row>
    <row r="2713" spans="4:4" x14ac:dyDescent="0.35">
      <c r="D2713" s="77"/>
    </row>
    <row r="2714" spans="4:4" x14ac:dyDescent="0.35">
      <c r="D2714" s="77"/>
    </row>
    <row r="2715" spans="4:4" x14ac:dyDescent="0.35">
      <c r="D2715" s="77"/>
    </row>
    <row r="2716" spans="4:4" x14ac:dyDescent="0.35">
      <c r="D2716" s="77"/>
    </row>
    <row r="2717" spans="4:4" x14ac:dyDescent="0.35">
      <c r="D2717" s="77"/>
    </row>
    <row r="2718" spans="4:4" x14ac:dyDescent="0.35">
      <c r="D2718" s="77"/>
    </row>
    <row r="2719" spans="4:4" x14ac:dyDescent="0.35">
      <c r="D2719" s="77"/>
    </row>
    <row r="2720" spans="4:4" x14ac:dyDescent="0.35">
      <c r="D2720" s="77"/>
    </row>
    <row r="2721" spans="4:4" x14ac:dyDescent="0.35">
      <c r="D2721" s="77"/>
    </row>
    <row r="2722" spans="4:4" x14ac:dyDescent="0.35">
      <c r="D2722" s="77"/>
    </row>
    <row r="2723" spans="4:4" x14ac:dyDescent="0.35">
      <c r="D2723" s="77"/>
    </row>
    <row r="2724" spans="4:4" x14ac:dyDescent="0.35">
      <c r="D2724" s="77"/>
    </row>
    <row r="2725" spans="4:4" x14ac:dyDescent="0.35">
      <c r="D2725" s="77"/>
    </row>
    <row r="2726" spans="4:4" x14ac:dyDescent="0.35">
      <c r="D2726" s="77"/>
    </row>
    <row r="2727" spans="4:4" x14ac:dyDescent="0.35">
      <c r="D2727" s="77"/>
    </row>
    <row r="2728" spans="4:4" x14ac:dyDescent="0.35">
      <c r="D2728" s="77"/>
    </row>
    <row r="2729" spans="4:4" x14ac:dyDescent="0.35">
      <c r="D2729" s="77"/>
    </row>
    <row r="2730" spans="4:4" x14ac:dyDescent="0.35">
      <c r="D2730" s="77"/>
    </row>
    <row r="2731" spans="4:4" x14ac:dyDescent="0.35">
      <c r="D2731" s="77"/>
    </row>
    <row r="2732" spans="4:4" x14ac:dyDescent="0.35">
      <c r="D2732" s="77"/>
    </row>
    <row r="2733" spans="4:4" x14ac:dyDescent="0.35">
      <c r="D2733" s="77"/>
    </row>
    <row r="2734" spans="4:4" x14ac:dyDescent="0.35">
      <c r="D2734" s="77"/>
    </row>
    <row r="2735" spans="4:4" x14ac:dyDescent="0.35">
      <c r="D2735" s="77"/>
    </row>
    <row r="2736" spans="4:4" x14ac:dyDescent="0.35">
      <c r="D2736" s="77"/>
    </row>
    <row r="2737" spans="4:4" x14ac:dyDescent="0.35">
      <c r="D2737" s="77"/>
    </row>
    <row r="2738" spans="4:4" x14ac:dyDescent="0.35">
      <c r="D2738" s="77"/>
    </row>
    <row r="2739" spans="4:4" x14ac:dyDescent="0.35">
      <c r="D2739" s="77"/>
    </row>
    <row r="2740" spans="4:4" x14ac:dyDescent="0.35">
      <c r="D2740" s="77"/>
    </row>
    <row r="2741" spans="4:4" x14ac:dyDescent="0.35">
      <c r="D2741" s="77"/>
    </row>
    <row r="2742" spans="4:4" x14ac:dyDescent="0.35">
      <c r="D2742" s="77"/>
    </row>
    <row r="2743" spans="4:4" x14ac:dyDescent="0.35">
      <c r="D2743" s="77"/>
    </row>
    <row r="2744" spans="4:4" x14ac:dyDescent="0.35">
      <c r="D2744" s="77"/>
    </row>
    <row r="2745" spans="4:4" x14ac:dyDescent="0.35">
      <c r="D2745" s="77"/>
    </row>
    <row r="2746" spans="4:4" x14ac:dyDescent="0.35">
      <c r="D2746" s="77"/>
    </row>
    <row r="2747" spans="4:4" x14ac:dyDescent="0.35">
      <c r="D2747" s="77"/>
    </row>
    <row r="2748" spans="4:4" x14ac:dyDescent="0.35">
      <c r="D2748" s="77"/>
    </row>
    <row r="2749" spans="4:4" x14ac:dyDescent="0.35">
      <c r="D2749" s="77"/>
    </row>
    <row r="2750" spans="4:4" x14ac:dyDescent="0.35">
      <c r="D2750" s="77"/>
    </row>
    <row r="2751" spans="4:4" x14ac:dyDescent="0.35">
      <c r="D2751" s="77"/>
    </row>
    <row r="2752" spans="4:4" x14ac:dyDescent="0.35">
      <c r="D2752" s="77"/>
    </row>
    <row r="2753" spans="4:4" x14ac:dyDescent="0.35">
      <c r="D2753" s="77"/>
    </row>
    <row r="2754" spans="4:4" x14ac:dyDescent="0.35">
      <c r="D2754" s="77"/>
    </row>
    <row r="2755" spans="4:4" x14ac:dyDescent="0.35">
      <c r="D2755" s="77"/>
    </row>
    <row r="2756" spans="4:4" x14ac:dyDescent="0.35">
      <c r="D2756" s="77"/>
    </row>
    <row r="2757" spans="4:4" x14ac:dyDescent="0.35">
      <c r="D2757" s="77"/>
    </row>
    <row r="2758" spans="4:4" x14ac:dyDescent="0.35">
      <c r="D2758" s="77"/>
    </row>
    <row r="2759" spans="4:4" x14ac:dyDescent="0.35">
      <c r="D2759" s="77"/>
    </row>
    <row r="2760" spans="4:4" x14ac:dyDescent="0.35">
      <c r="D2760" s="77"/>
    </row>
    <row r="2761" spans="4:4" x14ac:dyDescent="0.35">
      <c r="D2761" s="77"/>
    </row>
    <row r="2762" spans="4:4" x14ac:dyDescent="0.35">
      <c r="D2762" s="77"/>
    </row>
    <row r="2763" spans="4:4" x14ac:dyDescent="0.35">
      <c r="D2763" s="77"/>
    </row>
    <row r="2764" spans="4:4" x14ac:dyDescent="0.35">
      <c r="D2764" s="77"/>
    </row>
    <row r="2765" spans="4:4" x14ac:dyDescent="0.35">
      <c r="D2765" s="77"/>
    </row>
    <row r="2766" spans="4:4" x14ac:dyDescent="0.35">
      <c r="D2766" s="77"/>
    </row>
    <row r="2767" spans="4:4" x14ac:dyDescent="0.35">
      <c r="D2767" s="77"/>
    </row>
    <row r="2768" spans="4:4" x14ac:dyDescent="0.35">
      <c r="D2768" s="77"/>
    </row>
    <row r="2769" spans="4:4" x14ac:dyDescent="0.35">
      <c r="D2769" s="77"/>
    </row>
    <row r="2770" spans="4:4" x14ac:dyDescent="0.35">
      <c r="D2770" s="77"/>
    </row>
    <row r="2771" spans="4:4" x14ac:dyDescent="0.35">
      <c r="D2771" s="77"/>
    </row>
    <row r="2772" spans="4:4" x14ac:dyDescent="0.35">
      <c r="D2772" s="77"/>
    </row>
    <row r="2773" spans="4:4" x14ac:dyDescent="0.35">
      <c r="D2773" s="77"/>
    </row>
    <row r="2774" spans="4:4" x14ac:dyDescent="0.35">
      <c r="D2774" s="77"/>
    </row>
    <row r="2775" spans="4:4" x14ac:dyDescent="0.35">
      <c r="D2775" s="77"/>
    </row>
    <row r="2776" spans="4:4" x14ac:dyDescent="0.35">
      <c r="D2776" s="77"/>
    </row>
    <row r="2777" spans="4:4" x14ac:dyDescent="0.35">
      <c r="D2777" s="77"/>
    </row>
    <row r="2778" spans="4:4" x14ac:dyDescent="0.35">
      <c r="D2778" s="77"/>
    </row>
    <row r="2779" spans="4:4" x14ac:dyDescent="0.35">
      <c r="D2779" s="77"/>
    </row>
    <row r="2780" spans="4:4" x14ac:dyDescent="0.35">
      <c r="D2780" s="77"/>
    </row>
    <row r="2781" spans="4:4" x14ac:dyDescent="0.35">
      <c r="D2781" s="77"/>
    </row>
    <row r="2782" spans="4:4" x14ac:dyDescent="0.35">
      <c r="D2782" s="77"/>
    </row>
    <row r="2783" spans="4:4" x14ac:dyDescent="0.35">
      <c r="D2783" s="77"/>
    </row>
    <row r="2784" spans="4:4" x14ac:dyDescent="0.35">
      <c r="D2784" s="77"/>
    </row>
    <row r="2785" spans="4:4" x14ac:dyDescent="0.35">
      <c r="D2785" s="77"/>
    </row>
    <row r="2786" spans="4:4" x14ac:dyDescent="0.35">
      <c r="D2786" s="77"/>
    </row>
    <row r="2787" spans="4:4" x14ac:dyDescent="0.35">
      <c r="D2787" s="77"/>
    </row>
    <row r="2788" spans="4:4" x14ac:dyDescent="0.35">
      <c r="D2788" s="77"/>
    </row>
    <row r="2789" spans="4:4" x14ac:dyDescent="0.35">
      <c r="D2789" s="77"/>
    </row>
    <row r="2790" spans="4:4" x14ac:dyDescent="0.35">
      <c r="D2790" s="77"/>
    </row>
    <row r="2791" spans="4:4" x14ac:dyDescent="0.35">
      <c r="D2791" s="77"/>
    </row>
    <row r="2792" spans="4:4" x14ac:dyDescent="0.35">
      <c r="D2792" s="77"/>
    </row>
    <row r="2793" spans="4:4" x14ac:dyDescent="0.35">
      <c r="D2793" s="77"/>
    </row>
    <row r="2794" spans="4:4" x14ac:dyDescent="0.35">
      <c r="D2794" s="77"/>
    </row>
    <row r="2795" spans="4:4" x14ac:dyDescent="0.35">
      <c r="D2795" s="77"/>
    </row>
    <row r="2796" spans="4:4" x14ac:dyDescent="0.35">
      <c r="D2796" s="77"/>
    </row>
    <row r="2797" spans="4:4" x14ac:dyDescent="0.35">
      <c r="D2797" s="77"/>
    </row>
    <row r="2798" spans="4:4" x14ac:dyDescent="0.35">
      <c r="D2798" s="77"/>
    </row>
    <row r="2799" spans="4:4" x14ac:dyDescent="0.35">
      <c r="D2799" s="77"/>
    </row>
    <row r="2800" spans="4:4" x14ac:dyDescent="0.35">
      <c r="D2800" s="77"/>
    </row>
    <row r="2801" spans="4:4" x14ac:dyDescent="0.35">
      <c r="D2801" s="77"/>
    </row>
    <row r="2802" spans="4:4" x14ac:dyDescent="0.35">
      <c r="D2802" s="77"/>
    </row>
    <row r="2803" spans="4:4" x14ac:dyDescent="0.35">
      <c r="D2803" s="77"/>
    </row>
    <row r="2804" spans="4:4" x14ac:dyDescent="0.35">
      <c r="D2804" s="77"/>
    </row>
    <row r="2805" spans="4:4" x14ac:dyDescent="0.35">
      <c r="D2805" s="77"/>
    </row>
    <row r="2806" spans="4:4" x14ac:dyDescent="0.35">
      <c r="D2806" s="77"/>
    </row>
    <row r="2807" spans="4:4" x14ac:dyDescent="0.35">
      <c r="D2807" s="77"/>
    </row>
    <row r="2808" spans="4:4" x14ac:dyDescent="0.35">
      <c r="D2808" s="77"/>
    </row>
    <row r="2809" spans="4:4" x14ac:dyDescent="0.35">
      <c r="D2809" s="77"/>
    </row>
    <row r="2810" spans="4:4" x14ac:dyDescent="0.35">
      <c r="D2810" s="77"/>
    </row>
    <row r="2811" spans="4:4" x14ac:dyDescent="0.35">
      <c r="D2811" s="77"/>
    </row>
    <row r="2812" spans="4:4" x14ac:dyDescent="0.35">
      <c r="D2812" s="77"/>
    </row>
    <row r="2813" spans="4:4" x14ac:dyDescent="0.35">
      <c r="D2813" s="77"/>
    </row>
    <row r="2814" spans="4:4" x14ac:dyDescent="0.35">
      <c r="D2814" s="77"/>
    </row>
    <row r="2815" spans="4:4" x14ac:dyDescent="0.35">
      <c r="D2815" s="77"/>
    </row>
    <row r="2816" spans="4:4" x14ac:dyDescent="0.35">
      <c r="D2816" s="77"/>
    </row>
    <row r="2817" spans="4:4" x14ac:dyDescent="0.35">
      <c r="D2817" s="77"/>
    </row>
    <row r="2818" spans="4:4" x14ac:dyDescent="0.35">
      <c r="D2818" s="77"/>
    </row>
    <row r="2819" spans="4:4" x14ac:dyDescent="0.35">
      <c r="D2819" s="77"/>
    </row>
    <row r="2820" spans="4:4" x14ac:dyDescent="0.35">
      <c r="D2820" s="77"/>
    </row>
    <row r="2821" spans="4:4" x14ac:dyDescent="0.35">
      <c r="D2821" s="77"/>
    </row>
    <row r="2822" spans="4:4" x14ac:dyDescent="0.35">
      <c r="D2822" s="77"/>
    </row>
    <row r="2823" spans="4:4" x14ac:dyDescent="0.35">
      <c r="D2823" s="77"/>
    </row>
    <row r="2824" spans="4:4" x14ac:dyDescent="0.35">
      <c r="D2824" s="77"/>
    </row>
    <row r="2825" spans="4:4" x14ac:dyDescent="0.35">
      <c r="D2825" s="77"/>
    </row>
    <row r="2826" spans="4:4" x14ac:dyDescent="0.35">
      <c r="D2826" s="77"/>
    </row>
    <row r="2827" spans="4:4" x14ac:dyDescent="0.35">
      <c r="D2827" s="77"/>
    </row>
    <row r="2828" spans="4:4" x14ac:dyDescent="0.35">
      <c r="D2828" s="77"/>
    </row>
    <row r="2829" spans="4:4" x14ac:dyDescent="0.35">
      <c r="D2829" s="77"/>
    </row>
    <row r="2830" spans="4:4" x14ac:dyDescent="0.35">
      <c r="D2830" s="77"/>
    </row>
    <row r="2831" spans="4:4" x14ac:dyDescent="0.35">
      <c r="D2831" s="77"/>
    </row>
    <row r="2832" spans="4:4" x14ac:dyDescent="0.35">
      <c r="D2832" s="77"/>
    </row>
    <row r="2833" spans="4:4" x14ac:dyDescent="0.35">
      <c r="D2833" s="77"/>
    </row>
    <row r="2834" spans="4:4" x14ac:dyDescent="0.35">
      <c r="D2834" s="77"/>
    </row>
    <row r="2835" spans="4:4" x14ac:dyDescent="0.35">
      <c r="D2835" s="77"/>
    </row>
    <row r="2836" spans="4:4" x14ac:dyDescent="0.35">
      <c r="D2836" s="77"/>
    </row>
    <row r="2837" spans="4:4" x14ac:dyDescent="0.35">
      <c r="D2837" s="77"/>
    </row>
    <row r="2838" spans="4:4" x14ac:dyDescent="0.35">
      <c r="D2838" s="77"/>
    </row>
    <row r="2839" spans="4:4" x14ac:dyDescent="0.35">
      <c r="D2839" s="77"/>
    </row>
    <row r="2840" spans="4:4" x14ac:dyDescent="0.35">
      <c r="D2840" s="77"/>
    </row>
    <row r="2841" spans="4:4" x14ac:dyDescent="0.35">
      <c r="D2841" s="77"/>
    </row>
    <row r="2842" spans="4:4" x14ac:dyDescent="0.35">
      <c r="D2842" s="77"/>
    </row>
    <row r="2843" spans="4:4" x14ac:dyDescent="0.35">
      <c r="D2843" s="77"/>
    </row>
    <row r="2844" spans="4:4" x14ac:dyDescent="0.35">
      <c r="D2844" s="77"/>
    </row>
    <row r="2845" spans="4:4" x14ac:dyDescent="0.35">
      <c r="D2845" s="77"/>
    </row>
    <row r="2846" spans="4:4" x14ac:dyDescent="0.35">
      <c r="D2846" s="77"/>
    </row>
    <row r="2847" spans="4:4" x14ac:dyDescent="0.35">
      <c r="D2847" s="77"/>
    </row>
    <row r="2848" spans="4:4" x14ac:dyDescent="0.35">
      <c r="D2848" s="77"/>
    </row>
    <row r="2849" spans="4:4" x14ac:dyDescent="0.35">
      <c r="D2849" s="77"/>
    </row>
    <row r="2850" spans="4:4" x14ac:dyDescent="0.35">
      <c r="D2850" s="77"/>
    </row>
    <row r="2851" spans="4:4" x14ac:dyDescent="0.35">
      <c r="D2851" s="77"/>
    </row>
    <row r="2852" spans="4:4" x14ac:dyDescent="0.35">
      <c r="D2852" s="77"/>
    </row>
    <row r="2853" spans="4:4" x14ac:dyDescent="0.35">
      <c r="D2853" s="77"/>
    </row>
    <row r="2854" spans="4:4" x14ac:dyDescent="0.35">
      <c r="D2854" s="77"/>
    </row>
    <row r="2855" spans="4:4" x14ac:dyDescent="0.35">
      <c r="D2855" s="77"/>
    </row>
    <row r="2856" spans="4:4" x14ac:dyDescent="0.35">
      <c r="D2856" s="77"/>
    </row>
    <row r="2857" spans="4:4" x14ac:dyDescent="0.35">
      <c r="D2857" s="77"/>
    </row>
    <row r="2858" spans="4:4" x14ac:dyDescent="0.35">
      <c r="D2858" s="77"/>
    </row>
    <row r="2859" spans="4:4" x14ac:dyDescent="0.35">
      <c r="D2859" s="77"/>
    </row>
    <row r="2860" spans="4:4" x14ac:dyDescent="0.35">
      <c r="D2860" s="77"/>
    </row>
    <row r="2861" spans="4:4" x14ac:dyDescent="0.35">
      <c r="D2861" s="77"/>
    </row>
    <row r="2862" spans="4:4" x14ac:dyDescent="0.35">
      <c r="D2862" s="77"/>
    </row>
    <row r="2863" spans="4:4" x14ac:dyDescent="0.35">
      <c r="D2863" s="77"/>
    </row>
    <row r="2864" spans="4:4" x14ac:dyDescent="0.35">
      <c r="D2864" s="77"/>
    </row>
    <row r="2865" spans="4:4" x14ac:dyDescent="0.35">
      <c r="D2865" s="77"/>
    </row>
    <row r="2866" spans="4:4" x14ac:dyDescent="0.35">
      <c r="D2866" s="77"/>
    </row>
    <row r="2867" spans="4:4" x14ac:dyDescent="0.35">
      <c r="D2867" s="77"/>
    </row>
    <row r="2868" spans="4:4" x14ac:dyDescent="0.35">
      <c r="D2868" s="77"/>
    </row>
    <row r="2869" spans="4:4" x14ac:dyDescent="0.35">
      <c r="D2869" s="77"/>
    </row>
    <row r="2870" spans="4:4" x14ac:dyDescent="0.35">
      <c r="D2870" s="77"/>
    </row>
    <row r="2871" spans="4:4" x14ac:dyDescent="0.35">
      <c r="D2871" s="77"/>
    </row>
    <row r="2872" spans="4:4" x14ac:dyDescent="0.35">
      <c r="D2872" s="77"/>
    </row>
    <row r="2873" spans="4:4" x14ac:dyDescent="0.35">
      <c r="D2873" s="77"/>
    </row>
    <row r="2874" spans="4:4" x14ac:dyDescent="0.35">
      <c r="D2874" s="77"/>
    </row>
    <row r="2875" spans="4:4" x14ac:dyDescent="0.35">
      <c r="D2875" s="77"/>
    </row>
    <row r="2876" spans="4:4" x14ac:dyDescent="0.35">
      <c r="D2876" s="77"/>
    </row>
    <row r="2877" spans="4:4" x14ac:dyDescent="0.35">
      <c r="D2877" s="77"/>
    </row>
    <row r="2878" spans="4:4" x14ac:dyDescent="0.35">
      <c r="D2878" s="77"/>
    </row>
    <row r="2879" spans="4:4" x14ac:dyDescent="0.35">
      <c r="D2879" s="77"/>
    </row>
    <row r="2880" spans="4:4" x14ac:dyDescent="0.35">
      <c r="D2880" s="77"/>
    </row>
    <row r="2881" spans="4:4" x14ac:dyDescent="0.35">
      <c r="D2881" s="77"/>
    </row>
    <row r="2882" spans="4:4" x14ac:dyDescent="0.35">
      <c r="D2882" s="77"/>
    </row>
    <row r="2883" spans="4:4" x14ac:dyDescent="0.35">
      <c r="D2883" s="77"/>
    </row>
    <row r="2884" spans="4:4" x14ac:dyDescent="0.35">
      <c r="D2884" s="77"/>
    </row>
    <row r="2885" spans="4:4" x14ac:dyDescent="0.35">
      <c r="D2885" s="77"/>
    </row>
    <row r="2886" spans="4:4" x14ac:dyDescent="0.35">
      <c r="D2886" s="77"/>
    </row>
    <row r="2887" spans="4:4" x14ac:dyDescent="0.35">
      <c r="D2887" s="77"/>
    </row>
    <row r="2888" spans="4:4" x14ac:dyDescent="0.35">
      <c r="D2888" s="77"/>
    </row>
    <row r="2889" spans="4:4" x14ac:dyDescent="0.35">
      <c r="D2889" s="77"/>
    </row>
    <row r="2890" spans="4:4" x14ac:dyDescent="0.35">
      <c r="D2890" s="77"/>
    </row>
    <row r="2891" spans="4:4" x14ac:dyDescent="0.35">
      <c r="D2891" s="77"/>
    </row>
    <row r="2892" spans="4:4" x14ac:dyDescent="0.35">
      <c r="D2892" s="77"/>
    </row>
    <row r="2893" spans="4:4" x14ac:dyDescent="0.35">
      <c r="D2893" s="77"/>
    </row>
    <row r="2894" spans="4:4" x14ac:dyDescent="0.35">
      <c r="D2894" s="77"/>
    </row>
    <row r="2895" spans="4:4" x14ac:dyDescent="0.35">
      <c r="D2895" s="77"/>
    </row>
    <row r="2896" spans="4:4" x14ac:dyDescent="0.35">
      <c r="D2896" s="77"/>
    </row>
    <row r="2897" spans="4:4" x14ac:dyDescent="0.35">
      <c r="D2897" s="77"/>
    </row>
    <row r="2898" spans="4:4" x14ac:dyDescent="0.35">
      <c r="D2898" s="77"/>
    </row>
    <row r="2899" spans="4:4" x14ac:dyDescent="0.35">
      <c r="D2899" s="77"/>
    </row>
    <row r="2900" spans="4:4" x14ac:dyDescent="0.35">
      <c r="D2900" s="77"/>
    </row>
    <row r="2901" spans="4:4" x14ac:dyDescent="0.35">
      <c r="D2901" s="77"/>
    </row>
    <row r="2902" spans="4:4" x14ac:dyDescent="0.35">
      <c r="D2902" s="77"/>
    </row>
    <row r="2903" spans="4:4" x14ac:dyDescent="0.35">
      <c r="D2903" s="77"/>
    </row>
    <row r="2904" spans="4:4" x14ac:dyDescent="0.35">
      <c r="D2904" s="77"/>
    </row>
    <row r="2905" spans="4:4" x14ac:dyDescent="0.35">
      <c r="D2905" s="77"/>
    </row>
    <row r="2906" spans="4:4" x14ac:dyDescent="0.35">
      <c r="D2906" s="77"/>
    </row>
    <row r="2907" spans="4:4" x14ac:dyDescent="0.35">
      <c r="D2907" s="77"/>
    </row>
    <row r="2908" spans="4:4" x14ac:dyDescent="0.35">
      <c r="D2908" s="77"/>
    </row>
    <row r="2909" spans="4:4" x14ac:dyDescent="0.35">
      <c r="D2909" s="77"/>
    </row>
    <row r="2910" spans="4:4" x14ac:dyDescent="0.35">
      <c r="D2910" s="77"/>
    </row>
    <row r="2911" spans="4:4" x14ac:dyDescent="0.35">
      <c r="D2911" s="77"/>
    </row>
    <row r="2912" spans="4:4" x14ac:dyDescent="0.35">
      <c r="D2912" s="77"/>
    </row>
    <row r="2913" spans="4:4" x14ac:dyDescent="0.35">
      <c r="D2913" s="77"/>
    </row>
    <row r="2914" spans="4:4" x14ac:dyDescent="0.35">
      <c r="D2914" s="77"/>
    </row>
    <row r="2915" spans="4:4" x14ac:dyDescent="0.35">
      <c r="D2915" s="77"/>
    </row>
    <row r="2916" spans="4:4" x14ac:dyDescent="0.35">
      <c r="D2916" s="77"/>
    </row>
    <row r="2917" spans="4:4" x14ac:dyDescent="0.35">
      <c r="D2917" s="77"/>
    </row>
    <row r="2918" spans="4:4" x14ac:dyDescent="0.35">
      <c r="D2918" s="77"/>
    </row>
    <row r="2919" spans="4:4" x14ac:dyDescent="0.35">
      <c r="D2919" s="77"/>
    </row>
    <row r="2920" spans="4:4" x14ac:dyDescent="0.35">
      <c r="D2920" s="77"/>
    </row>
    <row r="2921" spans="4:4" x14ac:dyDescent="0.35">
      <c r="D2921" s="77"/>
    </row>
    <row r="2922" spans="4:4" x14ac:dyDescent="0.35">
      <c r="D2922" s="77"/>
    </row>
    <row r="2923" spans="4:4" x14ac:dyDescent="0.35">
      <c r="D2923" s="77"/>
    </row>
    <row r="2924" spans="4:4" x14ac:dyDescent="0.35">
      <c r="D2924" s="77"/>
    </row>
    <row r="2925" spans="4:4" x14ac:dyDescent="0.35">
      <c r="D2925" s="77"/>
    </row>
    <row r="2926" spans="4:4" x14ac:dyDescent="0.35">
      <c r="D2926" s="77"/>
    </row>
    <row r="2927" spans="4:4" x14ac:dyDescent="0.35">
      <c r="D2927" s="77"/>
    </row>
    <row r="2928" spans="4:4" x14ac:dyDescent="0.35">
      <c r="D2928" s="77"/>
    </row>
    <row r="2929" spans="4:4" x14ac:dyDescent="0.35">
      <c r="D2929" s="77"/>
    </row>
    <row r="2930" spans="4:4" x14ac:dyDescent="0.35">
      <c r="D2930" s="77"/>
    </row>
    <row r="2931" spans="4:4" x14ac:dyDescent="0.35">
      <c r="D2931" s="77"/>
    </row>
    <row r="2932" spans="4:4" x14ac:dyDescent="0.35">
      <c r="D2932" s="77"/>
    </row>
    <row r="2933" spans="4:4" x14ac:dyDescent="0.35">
      <c r="D2933" s="77"/>
    </row>
    <row r="2934" spans="4:4" x14ac:dyDescent="0.35">
      <c r="D2934" s="77"/>
    </row>
    <row r="2935" spans="4:4" x14ac:dyDescent="0.35">
      <c r="D2935" s="77"/>
    </row>
    <row r="2936" spans="4:4" x14ac:dyDescent="0.35">
      <c r="D2936" s="77"/>
    </row>
    <row r="2937" spans="4:4" x14ac:dyDescent="0.35">
      <c r="D2937" s="77"/>
    </row>
    <row r="2938" spans="4:4" x14ac:dyDescent="0.35">
      <c r="D2938" s="77"/>
    </row>
    <row r="2939" spans="4:4" x14ac:dyDescent="0.35">
      <c r="D2939" s="77"/>
    </row>
    <row r="2940" spans="4:4" x14ac:dyDescent="0.35">
      <c r="D2940" s="77"/>
    </row>
    <row r="2941" spans="4:4" x14ac:dyDescent="0.35">
      <c r="D2941" s="77"/>
    </row>
    <row r="2942" spans="4:4" x14ac:dyDescent="0.35">
      <c r="D2942" s="77"/>
    </row>
    <row r="2943" spans="4:4" x14ac:dyDescent="0.35">
      <c r="D2943" s="77"/>
    </row>
    <row r="2944" spans="4:4" x14ac:dyDescent="0.35">
      <c r="D2944" s="77"/>
    </row>
    <row r="2945" spans="4:4" x14ac:dyDescent="0.35">
      <c r="D2945" s="77"/>
    </row>
    <row r="2946" spans="4:4" x14ac:dyDescent="0.35">
      <c r="D2946" s="77"/>
    </row>
    <row r="2947" spans="4:4" x14ac:dyDescent="0.35">
      <c r="D2947" s="77"/>
    </row>
    <row r="2948" spans="4:4" x14ac:dyDescent="0.35">
      <c r="D2948" s="77"/>
    </row>
    <row r="2949" spans="4:4" x14ac:dyDescent="0.35">
      <c r="D2949" s="77"/>
    </row>
    <row r="2950" spans="4:4" x14ac:dyDescent="0.35">
      <c r="D2950" s="77"/>
    </row>
    <row r="2951" spans="4:4" x14ac:dyDescent="0.35">
      <c r="D2951" s="77"/>
    </row>
    <row r="2952" spans="4:4" x14ac:dyDescent="0.35">
      <c r="D2952" s="77"/>
    </row>
    <row r="2953" spans="4:4" x14ac:dyDescent="0.35">
      <c r="D2953" s="77"/>
    </row>
    <row r="2954" spans="4:4" x14ac:dyDescent="0.35">
      <c r="D2954" s="77"/>
    </row>
    <row r="2955" spans="4:4" x14ac:dyDescent="0.35">
      <c r="D2955" s="77"/>
    </row>
    <row r="2956" spans="4:4" x14ac:dyDescent="0.35">
      <c r="D2956" s="77"/>
    </row>
    <row r="2957" spans="4:4" x14ac:dyDescent="0.35">
      <c r="D2957" s="77"/>
    </row>
    <row r="2958" spans="4:4" x14ac:dyDescent="0.35">
      <c r="D2958" s="77"/>
    </row>
    <row r="2959" spans="4:4" x14ac:dyDescent="0.35">
      <c r="D2959" s="77"/>
    </row>
    <row r="2960" spans="4:4" x14ac:dyDescent="0.35">
      <c r="D2960" s="77"/>
    </row>
    <row r="2961" spans="4:4" x14ac:dyDescent="0.35">
      <c r="D2961" s="77"/>
    </row>
    <row r="2962" spans="4:4" x14ac:dyDescent="0.35">
      <c r="D2962" s="77"/>
    </row>
    <row r="2963" spans="4:4" x14ac:dyDescent="0.35">
      <c r="D2963" s="77"/>
    </row>
    <row r="2964" spans="4:4" x14ac:dyDescent="0.35">
      <c r="D2964" s="77"/>
    </row>
    <row r="2965" spans="4:4" x14ac:dyDescent="0.35">
      <c r="D2965" s="77"/>
    </row>
    <row r="2966" spans="4:4" x14ac:dyDescent="0.35">
      <c r="D2966" s="77"/>
    </row>
    <row r="2967" spans="4:4" x14ac:dyDescent="0.35">
      <c r="D2967" s="77"/>
    </row>
    <row r="2968" spans="4:4" x14ac:dyDescent="0.35">
      <c r="D2968" s="77"/>
    </row>
    <row r="2969" spans="4:4" x14ac:dyDescent="0.35">
      <c r="D2969" s="77"/>
    </row>
    <row r="2970" spans="4:4" x14ac:dyDescent="0.35">
      <c r="D2970" s="77"/>
    </row>
    <row r="2971" spans="4:4" x14ac:dyDescent="0.35">
      <c r="D2971" s="77"/>
    </row>
    <row r="2972" spans="4:4" x14ac:dyDescent="0.35">
      <c r="D2972" s="77"/>
    </row>
    <row r="2973" spans="4:4" x14ac:dyDescent="0.35">
      <c r="D2973" s="77"/>
    </row>
    <row r="2974" spans="4:4" x14ac:dyDescent="0.35">
      <c r="D2974" s="77"/>
    </row>
    <row r="2975" spans="4:4" x14ac:dyDescent="0.35">
      <c r="D2975" s="77"/>
    </row>
    <row r="2976" spans="4:4" x14ac:dyDescent="0.35">
      <c r="D2976" s="77"/>
    </row>
    <row r="2977" spans="4:4" x14ac:dyDescent="0.35">
      <c r="D2977" s="77"/>
    </row>
    <row r="2978" spans="4:4" x14ac:dyDescent="0.35">
      <c r="D2978" s="77"/>
    </row>
    <row r="2979" spans="4:4" x14ac:dyDescent="0.35">
      <c r="D2979" s="77"/>
    </row>
    <row r="2980" spans="4:4" x14ac:dyDescent="0.35">
      <c r="D2980" s="77"/>
    </row>
    <row r="2981" spans="4:4" x14ac:dyDescent="0.35">
      <c r="D2981" s="77"/>
    </row>
    <row r="2982" spans="4:4" x14ac:dyDescent="0.35">
      <c r="D2982" s="77"/>
    </row>
    <row r="2983" spans="4:4" x14ac:dyDescent="0.35">
      <c r="D2983" s="77"/>
    </row>
    <row r="2984" spans="4:4" x14ac:dyDescent="0.35">
      <c r="D2984" s="77"/>
    </row>
    <row r="2985" spans="4:4" x14ac:dyDescent="0.35">
      <c r="D2985" s="77"/>
    </row>
    <row r="2986" spans="4:4" x14ac:dyDescent="0.35">
      <c r="D2986" s="77"/>
    </row>
    <row r="2987" spans="4:4" x14ac:dyDescent="0.35">
      <c r="D2987" s="77"/>
    </row>
    <row r="2988" spans="4:4" x14ac:dyDescent="0.35">
      <c r="D2988" s="77"/>
    </row>
    <row r="2989" spans="4:4" x14ac:dyDescent="0.35">
      <c r="D2989" s="77"/>
    </row>
    <row r="2990" spans="4:4" x14ac:dyDescent="0.35">
      <c r="D2990" s="77"/>
    </row>
    <row r="2991" spans="4:4" x14ac:dyDescent="0.35">
      <c r="D2991" s="77"/>
    </row>
    <row r="2992" spans="4:4" x14ac:dyDescent="0.35">
      <c r="D2992" s="77"/>
    </row>
    <row r="2993" spans="4:4" x14ac:dyDescent="0.35">
      <c r="D2993" s="77"/>
    </row>
    <row r="2994" spans="4:4" x14ac:dyDescent="0.35">
      <c r="D2994" s="77"/>
    </row>
    <row r="2995" spans="4:4" x14ac:dyDescent="0.35">
      <c r="D2995" s="77"/>
    </row>
    <row r="2996" spans="4:4" x14ac:dyDescent="0.35">
      <c r="D2996" s="77"/>
    </row>
    <row r="2997" spans="4:4" x14ac:dyDescent="0.35">
      <c r="D2997" s="77"/>
    </row>
    <row r="2998" spans="4:4" x14ac:dyDescent="0.35">
      <c r="D2998" s="77"/>
    </row>
    <row r="2999" spans="4:4" x14ac:dyDescent="0.35">
      <c r="D2999" s="77"/>
    </row>
    <row r="3000" spans="4:4" x14ac:dyDescent="0.35">
      <c r="D3000" s="77"/>
    </row>
    <row r="3001" spans="4:4" x14ac:dyDescent="0.35">
      <c r="D3001" s="77"/>
    </row>
    <row r="3002" spans="4:4" x14ac:dyDescent="0.35">
      <c r="D3002" s="77"/>
    </row>
    <row r="3003" spans="4:4" x14ac:dyDescent="0.35">
      <c r="D3003" s="77"/>
    </row>
    <row r="3004" spans="4:4" x14ac:dyDescent="0.35">
      <c r="D3004" s="77"/>
    </row>
    <row r="3005" spans="4:4" x14ac:dyDescent="0.35">
      <c r="D3005" s="77"/>
    </row>
    <row r="3006" spans="4:4" x14ac:dyDescent="0.35">
      <c r="D3006" s="77"/>
    </row>
    <row r="3007" spans="4:4" x14ac:dyDescent="0.35">
      <c r="D3007" s="77"/>
    </row>
    <row r="3008" spans="4:4" x14ac:dyDescent="0.35">
      <c r="D3008" s="77"/>
    </row>
    <row r="3009" spans="4:4" x14ac:dyDescent="0.35">
      <c r="D3009" s="77"/>
    </row>
    <row r="3010" spans="4:4" x14ac:dyDescent="0.35">
      <c r="D3010" s="77"/>
    </row>
    <row r="3011" spans="4:4" x14ac:dyDescent="0.35">
      <c r="D3011" s="77"/>
    </row>
    <row r="3012" spans="4:4" x14ac:dyDescent="0.35">
      <c r="D3012" s="77"/>
    </row>
    <row r="3013" spans="4:4" x14ac:dyDescent="0.35">
      <c r="D3013" s="77"/>
    </row>
    <row r="3014" spans="4:4" x14ac:dyDescent="0.35">
      <c r="D3014" s="77"/>
    </row>
    <row r="3015" spans="4:4" x14ac:dyDescent="0.35">
      <c r="D3015" s="77"/>
    </row>
    <row r="3016" spans="4:4" x14ac:dyDescent="0.35">
      <c r="D3016" s="77"/>
    </row>
    <row r="3017" spans="4:4" x14ac:dyDescent="0.35">
      <c r="D3017" s="77"/>
    </row>
    <row r="3018" spans="4:4" x14ac:dyDescent="0.35">
      <c r="D3018" s="77"/>
    </row>
    <row r="3019" spans="4:4" x14ac:dyDescent="0.35">
      <c r="D3019" s="77"/>
    </row>
    <row r="3020" spans="4:4" x14ac:dyDescent="0.35">
      <c r="D3020" s="77"/>
    </row>
    <row r="3021" spans="4:4" x14ac:dyDescent="0.35">
      <c r="D3021" s="77"/>
    </row>
    <row r="3022" spans="4:4" x14ac:dyDescent="0.35">
      <c r="D3022" s="77"/>
    </row>
    <row r="3023" spans="4:4" x14ac:dyDescent="0.35">
      <c r="D3023" s="77"/>
    </row>
    <row r="3024" spans="4:4" x14ac:dyDescent="0.35">
      <c r="D3024" s="77"/>
    </row>
    <row r="3025" spans="4:4" x14ac:dyDescent="0.35">
      <c r="D3025" s="77"/>
    </row>
    <row r="3026" spans="4:4" x14ac:dyDescent="0.35">
      <c r="D3026" s="77"/>
    </row>
    <row r="3027" spans="4:4" x14ac:dyDescent="0.35">
      <c r="D3027" s="77"/>
    </row>
    <row r="3028" spans="4:4" x14ac:dyDescent="0.35">
      <c r="D3028" s="77"/>
    </row>
    <row r="3029" spans="4:4" x14ac:dyDescent="0.35">
      <c r="D3029" s="77"/>
    </row>
    <row r="3030" spans="4:4" x14ac:dyDescent="0.35">
      <c r="D3030" s="77"/>
    </row>
    <row r="3031" spans="4:4" x14ac:dyDescent="0.35">
      <c r="D3031" s="77"/>
    </row>
    <row r="3032" spans="4:4" x14ac:dyDescent="0.35">
      <c r="D3032" s="77"/>
    </row>
    <row r="3033" spans="4:4" x14ac:dyDescent="0.35">
      <c r="D3033" s="77"/>
    </row>
    <row r="3034" spans="4:4" x14ac:dyDescent="0.35">
      <c r="D3034" s="77"/>
    </row>
    <row r="3035" spans="4:4" x14ac:dyDescent="0.35">
      <c r="D3035" s="77"/>
    </row>
    <row r="3036" spans="4:4" x14ac:dyDescent="0.35">
      <c r="D3036" s="77"/>
    </row>
    <row r="3037" spans="4:4" x14ac:dyDescent="0.35">
      <c r="D3037" s="77"/>
    </row>
    <row r="3038" spans="4:4" x14ac:dyDescent="0.35">
      <c r="D3038" s="77"/>
    </row>
    <row r="3039" spans="4:4" x14ac:dyDescent="0.35">
      <c r="D3039" s="77"/>
    </row>
    <row r="3040" spans="4:4" x14ac:dyDescent="0.35">
      <c r="D3040" s="77"/>
    </row>
    <row r="3041" spans="4:4" x14ac:dyDescent="0.35">
      <c r="D3041" s="77"/>
    </row>
    <row r="3042" spans="4:4" x14ac:dyDescent="0.35">
      <c r="D3042" s="77"/>
    </row>
    <row r="3043" spans="4:4" x14ac:dyDescent="0.35">
      <c r="D3043" s="77"/>
    </row>
    <row r="3044" spans="4:4" x14ac:dyDescent="0.35">
      <c r="D3044" s="77"/>
    </row>
    <row r="3045" spans="4:4" x14ac:dyDescent="0.35">
      <c r="D3045" s="77"/>
    </row>
    <row r="3046" spans="4:4" x14ac:dyDescent="0.35">
      <c r="D3046" s="77"/>
    </row>
    <row r="3047" spans="4:4" x14ac:dyDescent="0.35">
      <c r="D3047" s="77"/>
    </row>
    <row r="3048" spans="4:4" x14ac:dyDescent="0.35">
      <c r="D3048" s="77"/>
    </row>
    <row r="3049" spans="4:4" x14ac:dyDescent="0.35">
      <c r="D3049" s="77"/>
    </row>
    <row r="3050" spans="4:4" x14ac:dyDescent="0.35">
      <c r="D3050" s="77"/>
    </row>
    <row r="3051" spans="4:4" x14ac:dyDescent="0.35">
      <c r="D3051" s="77"/>
    </row>
    <row r="3052" spans="4:4" x14ac:dyDescent="0.35">
      <c r="D3052" s="77"/>
    </row>
    <row r="3053" spans="4:4" x14ac:dyDescent="0.35">
      <c r="D3053" s="77"/>
    </row>
    <row r="3054" spans="4:4" x14ac:dyDescent="0.35">
      <c r="D3054" s="77"/>
    </row>
    <row r="3055" spans="4:4" x14ac:dyDescent="0.35">
      <c r="D3055" s="77"/>
    </row>
    <row r="3056" spans="4:4" x14ac:dyDescent="0.35">
      <c r="D3056" s="77"/>
    </row>
    <row r="3057" spans="4:4" x14ac:dyDescent="0.35">
      <c r="D3057" s="77"/>
    </row>
    <row r="3058" spans="4:4" x14ac:dyDescent="0.35">
      <c r="D3058" s="77"/>
    </row>
    <row r="3059" spans="4:4" x14ac:dyDescent="0.35">
      <c r="D3059" s="77"/>
    </row>
    <row r="3060" spans="4:4" x14ac:dyDescent="0.35">
      <c r="D3060" s="77"/>
    </row>
    <row r="3061" spans="4:4" x14ac:dyDescent="0.35">
      <c r="D3061" s="77"/>
    </row>
    <row r="3062" spans="4:4" x14ac:dyDescent="0.35">
      <c r="D3062" s="77"/>
    </row>
    <row r="3063" spans="4:4" x14ac:dyDescent="0.35">
      <c r="D3063" s="77"/>
    </row>
    <row r="3064" spans="4:4" x14ac:dyDescent="0.35">
      <c r="D3064" s="77"/>
    </row>
    <row r="3065" spans="4:4" x14ac:dyDescent="0.35">
      <c r="D3065" s="77"/>
    </row>
    <row r="3066" spans="4:4" x14ac:dyDescent="0.35">
      <c r="D3066" s="77"/>
    </row>
    <row r="3067" spans="4:4" x14ac:dyDescent="0.35">
      <c r="D3067" s="77"/>
    </row>
    <row r="3068" spans="4:4" x14ac:dyDescent="0.35">
      <c r="D3068" s="77"/>
    </row>
    <row r="3069" spans="4:4" x14ac:dyDescent="0.35">
      <c r="D3069" s="77"/>
    </row>
    <row r="3070" spans="4:4" x14ac:dyDescent="0.35">
      <c r="D3070" s="77"/>
    </row>
    <row r="3071" spans="4:4" x14ac:dyDescent="0.35">
      <c r="D3071" s="77"/>
    </row>
    <row r="3072" spans="4:4" x14ac:dyDescent="0.35">
      <c r="D3072" s="77"/>
    </row>
    <row r="3073" spans="4:4" x14ac:dyDescent="0.35">
      <c r="D3073" s="77"/>
    </row>
    <row r="3074" spans="4:4" x14ac:dyDescent="0.35">
      <c r="D3074" s="77"/>
    </row>
    <row r="3075" spans="4:4" x14ac:dyDescent="0.35">
      <c r="D3075" s="77"/>
    </row>
    <row r="3076" spans="4:4" x14ac:dyDescent="0.35">
      <c r="D3076" s="77"/>
    </row>
    <row r="3077" spans="4:4" x14ac:dyDescent="0.35">
      <c r="D3077" s="77"/>
    </row>
    <row r="3078" spans="4:4" x14ac:dyDescent="0.35">
      <c r="D3078" s="77"/>
    </row>
    <row r="3079" spans="4:4" x14ac:dyDescent="0.35">
      <c r="D3079" s="77"/>
    </row>
    <row r="3080" spans="4:4" x14ac:dyDescent="0.35">
      <c r="D3080" s="77"/>
    </row>
    <row r="3081" spans="4:4" x14ac:dyDescent="0.35">
      <c r="D3081" s="77"/>
    </row>
    <row r="3082" spans="4:4" x14ac:dyDescent="0.35">
      <c r="D3082" s="77"/>
    </row>
    <row r="3083" spans="4:4" x14ac:dyDescent="0.35">
      <c r="D3083" s="77"/>
    </row>
    <row r="3084" spans="4:4" x14ac:dyDescent="0.35">
      <c r="D3084" s="77"/>
    </row>
    <row r="3085" spans="4:4" x14ac:dyDescent="0.35">
      <c r="D3085" s="77"/>
    </row>
    <row r="3086" spans="4:4" x14ac:dyDescent="0.35">
      <c r="D3086" s="77"/>
    </row>
    <row r="3087" spans="4:4" x14ac:dyDescent="0.35">
      <c r="D3087" s="77"/>
    </row>
    <row r="3088" spans="4:4" x14ac:dyDescent="0.35">
      <c r="D3088" s="77"/>
    </row>
    <row r="3089" spans="4:4" x14ac:dyDescent="0.35">
      <c r="D3089" s="77"/>
    </row>
    <row r="3090" spans="4:4" x14ac:dyDescent="0.35">
      <c r="D3090" s="77"/>
    </row>
    <row r="3091" spans="4:4" x14ac:dyDescent="0.35">
      <c r="D3091" s="77"/>
    </row>
    <row r="3092" spans="4:4" x14ac:dyDescent="0.35">
      <c r="D3092" s="77"/>
    </row>
    <row r="3093" spans="4:4" x14ac:dyDescent="0.35">
      <c r="D3093" s="77"/>
    </row>
    <row r="3094" spans="4:4" x14ac:dyDescent="0.35">
      <c r="D3094" s="77"/>
    </row>
    <row r="3095" spans="4:4" x14ac:dyDescent="0.35">
      <c r="D3095" s="77"/>
    </row>
    <row r="3096" spans="4:4" x14ac:dyDescent="0.35">
      <c r="D3096" s="77"/>
    </row>
    <row r="3097" spans="4:4" x14ac:dyDescent="0.35">
      <c r="D3097" s="77"/>
    </row>
    <row r="3098" spans="4:4" x14ac:dyDescent="0.35">
      <c r="D3098" s="77"/>
    </row>
    <row r="3099" spans="4:4" x14ac:dyDescent="0.35">
      <c r="D3099" s="77"/>
    </row>
    <row r="3100" spans="4:4" x14ac:dyDescent="0.35">
      <c r="D3100" s="77"/>
    </row>
    <row r="3101" spans="4:4" x14ac:dyDescent="0.35">
      <c r="D3101" s="77"/>
    </row>
    <row r="3102" spans="4:4" x14ac:dyDescent="0.35">
      <c r="D3102" s="77"/>
    </row>
    <row r="3103" spans="4:4" x14ac:dyDescent="0.35">
      <c r="D3103" s="77"/>
    </row>
    <row r="3104" spans="4:4" x14ac:dyDescent="0.35">
      <c r="D3104" s="77"/>
    </row>
    <row r="3105" spans="4:4" x14ac:dyDescent="0.35">
      <c r="D3105" s="77"/>
    </row>
    <row r="3106" spans="4:4" x14ac:dyDescent="0.35">
      <c r="D3106" s="77"/>
    </row>
    <row r="3107" spans="4:4" x14ac:dyDescent="0.35">
      <c r="D3107" s="77"/>
    </row>
    <row r="3108" spans="4:4" x14ac:dyDescent="0.35">
      <c r="D3108" s="77"/>
    </row>
    <row r="3109" spans="4:4" x14ac:dyDescent="0.35">
      <c r="D3109" s="77"/>
    </row>
    <row r="3110" spans="4:4" x14ac:dyDescent="0.35">
      <c r="D3110" s="77"/>
    </row>
    <row r="3111" spans="4:4" x14ac:dyDescent="0.35">
      <c r="D3111" s="77"/>
    </row>
    <row r="3112" spans="4:4" x14ac:dyDescent="0.35">
      <c r="D3112" s="77"/>
    </row>
    <row r="3113" spans="4:4" x14ac:dyDescent="0.35">
      <c r="D3113" s="77"/>
    </row>
    <row r="3114" spans="4:4" x14ac:dyDescent="0.35">
      <c r="D3114" s="77"/>
    </row>
    <row r="3115" spans="4:4" x14ac:dyDescent="0.35">
      <c r="D3115" s="77"/>
    </row>
    <row r="3116" spans="4:4" x14ac:dyDescent="0.35">
      <c r="D3116" s="77"/>
    </row>
    <row r="3117" spans="4:4" x14ac:dyDescent="0.35">
      <c r="D3117" s="77"/>
    </row>
    <row r="3118" spans="4:4" x14ac:dyDescent="0.35">
      <c r="D3118" s="77"/>
    </row>
    <row r="3119" spans="4:4" x14ac:dyDescent="0.35">
      <c r="D3119" s="77"/>
    </row>
    <row r="3120" spans="4:4" x14ac:dyDescent="0.35">
      <c r="D3120" s="77"/>
    </row>
    <row r="3121" spans="4:4" x14ac:dyDescent="0.35">
      <c r="D3121" s="77"/>
    </row>
    <row r="3122" spans="4:4" x14ac:dyDescent="0.35">
      <c r="D3122" s="77"/>
    </row>
    <row r="3123" spans="4:4" x14ac:dyDescent="0.35">
      <c r="D3123" s="77"/>
    </row>
    <row r="3124" spans="4:4" x14ac:dyDescent="0.35">
      <c r="D3124" s="77"/>
    </row>
    <row r="3125" spans="4:4" x14ac:dyDescent="0.35">
      <c r="D3125" s="77"/>
    </row>
    <row r="3126" spans="4:4" x14ac:dyDescent="0.35">
      <c r="D3126" s="77"/>
    </row>
    <row r="3127" spans="4:4" x14ac:dyDescent="0.35">
      <c r="D3127" s="77"/>
    </row>
    <row r="3128" spans="4:4" x14ac:dyDescent="0.35">
      <c r="D3128" s="77"/>
    </row>
    <row r="3129" spans="4:4" x14ac:dyDescent="0.35">
      <c r="D3129" s="77"/>
    </row>
    <row r="3130" spans="4:4" x14ac:dyDescent="0.35">
      <c r="D3130" s="77"/>
    </row>
    <row r="3131" spans="4:4" x14ac:dyDescent="0.35">
      <c r="D3131" s="77"/>
    </row>
    <row r="3132" spans="4:4" x14ac:dyDescent="0.35">
      <c r="D3132" s="77"/>
    </row>
    <row r="3133" spans="4:4" x14ac:dyDescent="0.35">
      <c r="D3133" s="77"/>
    </row>
    <row r="3134" spans="4:4" x14ac:dyDescent="0.35">
      <c r="D3134" s="77"/>
    </row>
    <row r="3135" spans="4:4" x14ac:dyDescent="0.35">
      <c r="D3135" s="77"/>
    </row>
    <row r="3136" spans="4:4" x14ac:dyDescent="0.35">
      <c r="D3136" s="77"/>
    </row>
    <row r="3137" spans="4:4" x14ac:dyDescent="0.35">
      <c r="D3137" s="77"/>
    </row>
    <row r="3138" spans="4:4" x14ac:dyDescent="0.35">
      <c r="D3138" s="77"/>
    </row>
    <row r="3139" spans="4:4" x14ac:dyDescent="0.35">
      <c r="D3139" s="77"/>
    </row>
    <row r="3140" spans="4:4" x14ac:dyDescent="0.35">
      <c r="D3140" s="77"/>
    </row>
    <row r="3141" spans="4:4" x14ac:dyDescent="0.35">
      <c r="D3141" s="77"/>
    </row>
    <row r="3142" spans="4:4" x14ac:dyDescent="0.35">
      <c r="D3142" s="77"/>
    </row>
    <row r="3143" spans="4:4" x14ac:dyDescent="0.35">
      <c r="D3143" s="77"/>
    </row>
    <row r="3144" spans="4:4" x14ac:dyDescent="0.35">
      <c r="D3144" s="77"/>
    </row>
    <row r="3145" spans="4:4" x14ac:dyDescent="0.35">
      <c r="D3145" s="77"/>
    </row>
    <row r="3146" spans="4:4" x14ac:dyDescent="0.35">
      <c r="D3146" s="77"/>
    </row>
    <row r="3147" spans="4:4" x14ac:dyDescent="0.35">
      <c r="D3147" s="77"/>
    </row>
    <row r="3148" spans="4:4" x14ac:dyDescent="0.35">
      <c r="D3148" s="77"/>
    </row>
    <row r="3149" spans="4:4" x14ac:dyDescent="0.35">
      <c r="D3149" s="77"/>
    </row>
    <row r="3150" spans="4:4" x14ac:dyDescent="0.35">
      <c r="D3150" s="77"/>
    </row>
    <row r="3151" spans="4:4" x14ac:dyDescent="0.35">
      <c r="D3151" s="77"/>
    </row>
    <row r="3152" spans="4:4" x14ac:dyDescent="0.35">
      <c r="D3152" s="77"/>
    </row>
    <row r="3153" spans="4:4" x14ac:dyDescent="0.35">
      <c r="D3153" s="77"/>
    </row>
    <row r="3154" spans="4:4" x14ac:dyDescent="0.35">
      <c r="D3154" s="77"/>
    </row>
    <row r="3155" spans="4:4" x14ac:dyDescent="0.35">
      <c r="D3155" s="77"/>
    </row>
    <row r="3156" spans="4:4" x14ac:dyDescent="0.35">
      <c r="D3156" s="77"/>
    </row>
    <row r="3157" spans="4:4" x14ac:dyDescent="0.35">
      <c r="D3157" s="77"/>
    </row>
    <row r="3158" spans="4:4" x14ac:dyDescent="0.35">
      <c r="D3158" s="77"/>
    </row>
    <row r="3159" spans="4:4" x14ac:dyDescent="0.35">
      <c r="D3159" s="77"/>
    </row>
    <row r="3160" spans="4:4" x14ac:dyDescent="0.35">
      <c r="D3160" s="77"/>
    </row>
    <row r="3161" spans="4:4" x14ac:dyDescent="0.35">
      <c r="D3161" s="77"/>
    </row>
    <row r="3162" spans="4:4" x14ac:dyDescent="0.35">
      <c r="D3162" s="77"/>
    </row>
    <row r="3163" spans="4:4" x14ac:dyDescent="0.35">
      <c r="D3163" s="77"/>
    </row>
    <row r="3164" spans="4:4" x14ac:dyDescent="0.35">
      <c r="D3164" s="77"/>
    </row>
    <row r="3165" spans="4:4" x14ac:dyDescent="0.35">
      <c r="D3165" s="77"/>
    </row>
    <row r="3166" spans="4:4" x14ac:dyDescent="0.35">
      <c r="D3166" s="77"/>
    </row>
    <row r="3167" spans="4:4" x14ac:dyDescent="0.35">
      <c r="D3167" s="77"/>
    </row>
    <row r="3168" spans="4:4" x14ac:dyDescent="0.35">
      <c r="D3168" s="77"/>
    </row>
    <row r="3169" spans="4:4" x14ac:dyDescent="0.35">
      <c r="D3169" s="77"/>
    </row>
    <row r="3170" spans="4:4" x14ac:dyDescent="0.35">
      <c r="D3170" s="77"/>
    </row>
    <row r="3171" spans="4:4" x14ac:dyDescent="0.35">
      <c r="D3171" s="77"/>
    </row>
    <row r="3172" spans="4:4" x14ac:dyDescent="0.35">
      <c r="D3172" s="77"/>
    </row>
    <row r="3173" spans="4:4" x14ac:dyDescent="0.35">
      <c r="D3173" s="77"/>
    </row>
    <row r="3174" spans="4:4" x14ac:dyDescent="0.35">
      <c r="D3174" s="77"/>
    </row>
    <row r="3175" spans="4:4" x14ac:dyDescent="0.35">
      <c r="D3175" s="77"/>
    </row>
    <row r="3176" spans="4:4" x14ac:dyDescent="0.35">
      <c r="D3176" s="77"/>
    </row>
    <row r="3177" spans="4:4" x14ac:dyDescent="0.35">
      <c r="D3177" s="77"/>
    </row>
    <row r="3178" spans="4:4" x14ac:dyDescent="0.35">
      <c r="D3178" s="77"/>
    </row>
    <row r="3179" spans="4:4" x14ac:dyDescent="0.35">
      <c r="D3179" s="77"/>
    </row>
    <row r="3180" spans="4:4" x14ac:dyDescent="0.35">
      <c r="D3180" s="77"/>
    </row>
    <row r="3181" spans="4:4" x14ac:dyDescent="0.35">
      <c r="D3181" s="77"/>
    </row>
    <row r="3182" spans="4:4" x14ac:dyDescent="0.35">
      <c r="D3182" s="77"/>
    </row>
    <row r="3183" spans="4:4" x14ac:dyDescent="0.35">
      <c r="D3183" s="77"/>
    </row>
    <row r="3184" spans="4:4" x14ac:dyDescent="0.35">
      <c r="D3184" s="77"/>
    </row>
    <row r="3185" spans="4:4" x14ac:dyDescent="0.35">
      <c r="D3185" s="77"/>
    </row>
    <row r="3186" spans="4:4" x14ac:dyDescent="0.35">
      <c r="D3186" s="77"/>
    </row>
    <row r="3187" spans="4:4" x14ac:dyDescent="0.35">
      <c r="D3187" s="77"/>
    </row>
    <row r="3188" spans="4:4" x14ac:dyDescent="0.35">
      <c r="D3188" s="77"/>
    </row>
    <row r="3189" spans="4:4" x14ac:dyDescent="0.35">
      <c r="D3189" s="77"/>
    </row>
    <row r="3190" spans="4:4" x14ac:dyDescent="0.35">
      <c r="D3190" s="77"/>
    </row>
    <row r="3191" spans="4:4" x14ac:dyDescent="0.35">
      <c r="D3191" s="77"/>
    </row>
    <row r="3192" spans="4:4" x14ac:dyDescent="0.35">
      <c r="D3192" s="77"/>
    </row>
    <row r="3193" spans="4:4" x14ac:dyDescent="0.35">
      <c r="D3193" s="77"/>
    </row>
    <row r="3194" spans="4:4" x14ac:dyDescent="0.35">
      <c r="D3194" s="77"/>
    </row>
    <row r="3195" spans="4:4" x14ac:dyDescent="0.35">
      <c r="D3195" s="77"/>
    </row>
    <row r="3196" spans="4:4" x14ac:dyDescent="0.35">
      <c r="D3196" s="77"/>
    </row>
    <row r="3197" spans="4:4" x14ac:dyDescent="0.35">
      <c r="D3197" s="77"/>
    </row>
    <row r="3198" spans="4:4" x14ac:dyDescent="0.35">
      <c r="D3198" s="77"/>
    </row>
    <row r="3199" spans="4:4" x14ac:dyDescent="0.35">
      <c r="D3199" s="77"/>
    </row>
    <row r="3200" spans="4:4" x14ac:dyDescent="0.35">
      <c r="D3200" s="77"/>
    </row>
    <row r="3201" spans="4:4" x14ac:dyDescent="0.35">
      <c r="D3201" s="77"/>
    </row>
    <row r="3202" spans="4:4" x14ac:dyDescent="0.35">
      <c r="D3202" s="77"/>
    </row>
    <row r="3203" spans="4:4" x14ac:dyDescent="0.35">
      <c r="D3203" s="77"/>
    </row>
    <row r="3204" spans="4:4" x14ac:dyDescent="0.35">
      <c r="D3204" s="77"/>
    </row>
    <row r="3205" spans="4:4" x14ac:dyDescent="0.35">
      <c r="D3205" s="77"/>
    </row>
    <row r="3206" spans="4:4" x14ac:dyDescent="0.35">
      <c r="D3206" s="77"/>
    </row>
    <row r="3207" spans="4:4" x14ac:dyDescent="0.35">
      <c r="D3207" s="77"/>
    </row>
    <row r="3208" spans="4:4" x14ac:dyDescent="0.35">
      <c r="D3208" s="77"/>
    </row>
    <row r="3209" spans="4:4" x14ac:dyDescent="0.35">
      <c r="D3209" s="77"/>
    </row>
    <row r="3210" spans="4:4" x14ac:dyDescent="0.35">
      <c r="D3210" s="77"/>
    </row>
    <row r="3211" spans="4:4" x14ac:dyDescent="0.35">
      <c r="D3211" s="77"/>
    </row>
    <row r="3212" spans="4:4" x14ac:dyDescent="0.35">
      <c r="D3212" s="77"/>
    </row>
    <row r="3213" spans="4:4" x14ac:dyDescent="0.35">
      <c r="D3213" s="77"/>
    </row>
    <row r="3214" spans="4:4" x14ac:dyDescent="0.35">
      <c r="D3214" s="77"/>
    </row>
    <row r="3215" spans="4:4" x14ac:dyDescent="0.35">
      <c r="D3215" s="77"/>
    </row>
    <row r="3216" spans="4:4" x14ac:dyDescent="0.35">
      <c r="D3216" s="77"/>
    </row>
    <row r="3217" spans="4:4" x14ac:dyDescent="0.35">
      <c r="D3217" s="77"/>
    </row>
    <row r="3218" spans="4:4" x14ac:dyDescent="0.35">
      <c r="D3218" s="77"/>
    </row>
    <row r="3219" spans="4:4" x14ac:dyDescent="0.35">
      <c r="D3219" s="77"/>
    </row>
    <row r="3220" spans="4:4" x14ac:dyDescent="0.35">
      <c r="D3220" s="77"/>
    </row>
    <row r="3221" spans="4:4" x14ac:dyDescent="0.35">
      <c r="D3221" s="77"/>
    </row>
    <row r="3222" spans="4:4" x14ac:dyDescent="0.35">
      <c r="D3222" s="77"/>
    </row>
    <row r="3223" spans="4:4" x14ac:dyDescent="0.35">
      <c r="D3223" s="77"/>
    </row>
    <row r="3224" spans="4:4" x14ac:dyDescent="0.35">
      <c r="D3224" s="77"/>
    </row>
    <row r="3225" spans="4:4" x14ac:dyDescent="0.35">
      <c r="D3225" s="77"/>
    </row>
    <row r="3226" spans="4:4" x14ac:dyDescent="0.35">
      <c r="D3226" s="77"/>
    </row>
    <row r="3227" spans="4:4" x14ac:dyDescent="0.35">
      <c r="D3227" s="77"/>
    </row>
    <row r="3228" spans="4:4" x14ac:dyDescent="0.35">
      <c r="D3228" s="77"/>
    </row>
    <row r="3229" spans="4:4" x14ac:dyDescent="0.35">
      <c r="D3229" s="77"/>
    </row>
    <row r="3230" spans="4:4" x14ac:dyDescent="0.35">
      <c r="D3230" s="77"/>
    </row>
    <row r="3231" spans="4:4" x14ac:dyDescent="0.35">
      <c r="D3231" s="77"/>
    </row>
    <row r="3232" spans="4:4" x14ac:dyDescent="0.35">
      <c r="D3232" s="77"/>
    </row>
    <row r="3233" spans="4:4" x14ac:dyDescent="0.35">
      <c r="D3233" s="77"/>
    </row>
    <row r="3234" spans="4:4" x14ac:dyDescent="0.35">
      <c r="D3234" s="77"/>
    </row>
    <row r="3235" spans="4:4" x14ac:dyDescent="0.35">
      <c r="D3235" s="77"/>
    </row>
    <row r="3236" spans="4:4" x14ac:dyDescent="0.35">
      <c r="D3236" s="77"/>
    </row>
    <row r="3237" spans="4:4" x14ac:dyDescent="0.35">
      <c r="D3237" s="77"/>
    </row>
    <row r="3238" spans="4:4" x14ac:dyDescent="0.35">
      <c r="D3238" s="77"/>
    </row>
    <row r="3239" spans="4:4" x14ac:dyDescent="0.35">
      <c r="D3239" s="77"/>
    </row>
    <row r="3240" spans="4:4" x14ac:dyDescent="0.35">
      <c r="D3240" s="77"/>
    </row>
    <row r="3241" spans="4:4" x14ac:dyDescent="0.35">
      <c r="D3241" s="77"/>
    </row>
    <row r="3242" spans="4:4" x14ac:dyDescent="0.35">
      <c r="D3242" s="77"/>
    </row>
    <row r="3243" spans="4:4" x14ac:dyDescent="0.35">
      <c r="D3243" s="77"/>
    </row>
    <row r="3244" spans="4:4" x14ac:dyDescent="0.35">
      <c r="D3244" s="77"/>
    </row>
    <row r="3245" spans="4:4" x14ac:dyDescent="0.35">
      <c r="D3245" s="77"/>
    </row>
    <row r="3246" spans="4:4" x14ac:dyDescent="0.35">
      <c r="D3246" s="77"/>
    </row>
    <row r="3247" spans="4:4" x14ac:dyDescent="0.35">
      <c r="D3247" s="77"/>
    </row>
    <row r="3248" spans="4:4" x14ac:dyDescent="0.35">
      <c r="D3248" s="77"/>
    </row>
    <row r="3249" spans="4:4" x14ac:dyDescent="0.35">
      <c r="D3249" s="77"/>
    </row>
    <row r="3250" spans="4:4" x14ac:dyDescent="0.35">
      <c r="D3250" s="77"/>
    </row>
    <row r="3251" spans="4:4" x14ac:dyDescent="0.35">
      <c r="D3251" s="77"/>
    </row>
    <row r="3252" spans="4:4" x14ac:dyDescent="0.35">
      <c r="D3252" s="77"/>
    </row>
    <row r="3253" spans="4:4" x14ac:dyDescent="0.35">
      <c r="D3253" s="77"/>
    </row>
    <row r="3254" spans="4:4" x14ac:dyDescent="0.35">
      <c r="D3254" s="77"/>
    </row>
    <row r="3255" spans="4:4" x14ac:dyDescent="0.35">
      <c r="D3255" s="77"/>
    </row>
    <row r="3256" spans="4:4" x14ac:dyDescent="0.35">
      <c r="D3256" s="77"/>
    </row>
    <row r="3257" spans="4:4" x14ac:dyDescent="0.35">
      <c r="D3257" s="77"/>
    </row>
    <row r="3258" spans="4:4" x14ac:dyDescent="0.35">
      <c r="D3258" s="77"/>
    </row>
    <row r="3259" spans="4:4" x14ac:dyDescent="0.35">
      <c r="D3259" s="77"/>
    </row>
    <row r="3260" spans="4:4" x14ac:dyDescent="0.35">
      <c r="D3260" s="77"/>
    </row>
    <row r="3261" spans="4:4" x14ac:dyDescent="0.35">
      <c r="D3261" s="77"/>
    </row>
    <row r="3262" spans="4:4" x14ac:dyDescent="0.35">
      <c r="D3262" s="77"/>
    </row>
    <row r="3263" spans="4:4" x14ac:dyDescent="0.35">
      <c r="D3263" s="77"/>
    </row>
    <row r="3264" spans="4:4" x14ac:dyDescent="0.35">
      <c r="D3264" s="77"/>
    </row>
    <row r="3265" spans="4:4" x14ac:dyDescent="0.35">
      <c r="D3265" s="77"/>
    </row>
    <row r="3266" spans="4:4" x14ac:dyDescent="0.35">
      <c r="D3266" s="77"/>
    </row>
    <row r="3267" spans="4:4" x14ac:dyDescent="0.35">
      <c r="D3267" s="77"/>
    </row>
    <row r="3268" spans="4:4" x14ac:dyDescent="0.35">
      <c r="D3268" s="77"/>
    </row>
    <row r="3269" spans="4:4" x14ac:dyDescent="0.35">
      <c r="D3269" s="77"/>
    </row>
    <row r="3270" spans="4:4" x14ac:dyDescent="0.35">
      <c r="D3270" s="77"/>
    </row>
    <row r="3271" spans="4:4" x14ac:dyDescent="0.35">
      <c r="D3271" s="77"/>
    </row>
    <row r="3272" spans="4:4" x14ac:dyDescent="0.35">
      <c r="D3272" s="77"/>
    </row>
    <row r="3273" spans="4:4" x14ac:dyDescent="0.35">
      <c r="D3273" s="77"/>
    </row>
    <row r="3274" spans="4:4" x14ac:dyDescent="0.35">
      <c r="D3274" s="77"/>
    </row>
    <row r="3275" spans="4:4" x14ac:dyDescent="0.35">
      <c r="D3275" s="77"/>
    </row>
    <row r="3276" spans="4:4" x14ac:dyDescent="0.35">
      <c r="D3276" s="77"/>
    </row>
    <row r="3277" spans="4:4" x14ac:dyDescent="0.35">
      <c r="D3277" s="77"/>
    </row>
    <row r="3278" spans="4:4" x14ac:dyDescent="0.35">
      <c r="D3278" s="77"/>
    </row>
    <row r="3279" spans="4:4" x14ac:dyDescent="0.35">
      <c r="D3279" s="77"/>
    </row>
    <row r="3280" spans="4:4" x14ac:dyDescent="0.35">
      <c r="D3280" s="77"/>
    </row>
    <row r="3281" spans="4:4" x14ac:dyDescent="0.35">
      <c r="D3281" s="77"/>
    </row>
    <row r="3282" spans="4:4" x14ac:dyDescent="0.35">
      <c r="D3282" s="77"/>
    </row>
    <row r="3283" spans="4:4" x14ac:dyDescent="0.35">
      <c r="D3283" s="77"/>
    </row>
    <row r="3284" spans="4:4" x14ac:dyDescent="0.35">
      <c r="D3284" s="77"/>
    </row>
    <row r="3285" spans="4:4" x14ac:dyDescent="0.35">
      <c r="D3285" s="77"/>
    </row>
    <row r="3286" spans="4:4" x14ac:dyDescent="0.35">
      <c r="D3286" s="77"/>
    </row>
    <row r="3287" spans="4:4" x14ac:dyDescent="0.35">
      <c r="D3287" s="77"/>
    </row>
    <row r="3288" spans="4:4" x14ac:dyDescent="0.35">
      <c r="D3288" s="77"/>
    </row>
    <row r="3289" spans="4:4" x14ac:dyDescent="0.35">
      <c r="D3289" s="77"/>
    </row>
    <row r="3290" spans="4:4" x14ac:dyDescent="0.35">
      <c r="D3290" s="77"/>
    </row>
    <row r="3291" spans="4:4" x14ac:dyDescent="0.35">
      <c r="D3291" s="77"/>
    </row>
    <row r="3292" spans="4:4" x14ac:dyDescent="0.35">
      <c r="D3292" s="77"/>
    </row>
    <row r="3293" spans="4:4" x14ac:dyDescent="0.35">
      <c r="D3293" s="77"/>
    </row>
    <row r="3294" spans="4:4" x14ac:dyDescent="0.35">
      <c r="D3294" s="77"/>
    </row>
    <row r="3295" spans="4:4" x14ac:dyDescent="0.35">
      <c r="D3295" s="77"/>
    </row>
    <row r="3296" spans="4:4" x14ac:dyDescent="0.35">
      <c r="D3296" s="77"/>
    </row>
    <row r="3297" spans="4:4" x14ac:dyDescent="0.35">
      <c r="D3297" s="77"/>
    </row>
    <row r="3298" spans="4:4" x14ac:dyDescent="0.35">
      <c r="D3298" s="77"/>
    </row>
    <row r="3299" spans="4:4" x14ac:dyDescent="0.35">
      <c r="D3299" s="77"/>
    </row>
    <row r="3300" spans="4:4" x14ac:dyDescent="0.35">
      <c r="D3300" s="77"/>
    </row>
    <row r="3301" spans="4:4" x14ac:dyDescent="0.35">
      <c r="D3301" s="77"/>
    </row>
    <row r="3302" spans="4:4" x14ac:dyDescent="0.35">
      <c r="D3302" s="77"/>
    </row>
    <row r="3303" spans="4:4" x14ac:dyDescent="0.35">
      <c r="D3303" s="77"/>
    </row>
    <row r="3304" spans="4:4" x14ac:dyDescent="0.35">
      <c r="D3304" s="77"/>
    </row>
    <row r="3305" spans="4:4" x14ac:dyDescent="0.35">
      <c r="D3305" s="77"/>
    </row>
    <row r="3306" spans="4:4" x14ac:dyDescent="0.35">
      <c r="D3306" s="77"/>
    </row>
    <row r="3307" spans="4:4" x14ac:dyDescent="0.35">
      <c r="D3307" s="77"/>
    </row>
    <row r="3308" spans="4:4" x14ac:dyDescent="0.35">
      <c r="D3308" s="77"/>
    </row>
    <row r="3309" spans="4:4" x14ac:dyDescent="0.35">
      <c r="D3309" s="77"/>
    </row>
    <row r="3310" spans="4:4" x14ac:dyDescent="0.35">
      <c r="D3310" s="77"/>
    </row>
    <row r="3311" spans="4:4" x14ac:dyDescent="0.35">
      <c r="D3311" s="77"/>
    </row>
    <row r="3312" spans="4:4" x14ac:dyDescent="0.35">
      <c r="D3312" s="77"/>
    </row>
    <row r="3313" spans="4:4" x14ac:dyDescent="0.35">
      <c r="D3313" s="77"/>
    </row>
    <row r="3314" spans="4:4" x14ac:dyDescent="0.35">
      <c r="D3314" s="77"/>
    </row>
    <row r="3315" spans="4:4" x14ac:dyDescent="0.35">
      <c r="D3315" s="77"/>
    </row>
    <row r="3316" spans="4:4" x14ac:dyDescent="0.35">
      <c r="D3316" s="77"/>
    </row>
    <row r="3317" spans="4:4" x14ac:dyDescent="0.35">
      <c r="D3317" s="77"/>
    </row>
    <row r="3318" spans="4:4" x14ac:dyDescent="0.35">
      <c r="D3318" s="77"/>
    </row>
    <row r="3319" spans="4:4" x14ac:dyDescent="0.35">
      <c r="D3319" s="77"/>
    </row>
    <row r="3320" spans="4:4" x14ac:dyDescent="0.35">
      <c r="D3320" s="77"/>
    </row>
    <row r="3321" spans="4:4" x14ac:dyDescent="0.35">
      <c r="D3321" s="77"/>
    </row>
    <row r="3322" spans="4:4" x14ac:dyDescent="0.35">
      <c r="D3322" s="77"/>
    </row>
    <row r="3323" spans="4:4" x14ac:dyDescent="0.35">
      <c r="D3323" s="77"/>
    </row>
    <row r="3324" spans="4:4" x14ac:dyDescent="0.35">
      <c r="D3324" s="77"/>
    </row>
    <row r="3325" spans="4:4" x14ac:dyDescent="0.35">
      <c r="D3325" s="77"/>
    </row>
    <row r="3326" spans="4:4" x14ac:dyDescent="0.35">
      <c r="D3326" s="77"/>
    </row>
    <row r="3327" spans="4:4" x14ac:dyDescent="0.35">
      <c r="D3327" s="77"/>
    </row>
    <row r="3328" spans="4:4" x14ac:dyDescent="0.35">
      <c r="D3328" s="77"/>
    </row>
    <row r="3329" spans="4:4" x14ac:dyDescent="0.35">
      <c r="D3329" s="77"/>
    </row>
    <row r="3330" spans="4:4" x14ac:dyDescent="0.35">
      <c r="D3330" s="77"/>
    </row>
    <row r="3331" spans="4:4" x14ac:dyDescent="0.35">
      <c r="D3331" s="77"/>
    </row>
    <row r="3332" spans="4:4" x14ac:dyDescent="0.35">
      <c r="D3332" s="77"/>
    </row>
    <row r="3333" spans="4:4" x14ac:dyDescent="0.35">
      <c r="D3333" s="77"/>
    </row>
    <row r="3334" spans="4:4" x14ac:dyDescent="0.35">
      <c r="D3334" s="77"/>
    </row>
    <row r="3335" spans="4:4" x14ac:dyDescent="0.35">
      <c r="D3335" s="77"/>
    </row>
    <row r="3336" spans="4:4" x14ac:dyDescent="0.35">
      <c r="D3336" s="77"/>
    </row>
    <row r="3337" spans="4:4" x14ac:dyDescent="0.35">
      <c r="D3337" s="77"/>
    </row>
    <row r="3338" spans="4:4" x14ac:dyDescent="0.35">
      <c r="D3338" s="77"/>
    </row>
    <row r="3339" spans="4:4" x14ac:dyDescent="0.35">
      <c r="D3339" s="77"/>
    </row>
    <row r="3340" spans="4:4" x14ac:dyDescent="0.35">
      <c r="D3340" s="77"/>
    </row>
    <row r="3341" spans="4:4" x14ac:dyDescent="0.35">
      <c r="D3341" s="77"/>
    </row>
    <row r="3342" spans="4:4" x14ac:dyDescent="0.35">
      <c r="D3342" s="77"/>
    </row>
    <row r="3343" spans="4:4" x14ac:dyDescent="0.35">
      <c r="D3343" s="77"/>
    </row>
    <row r="3344" spans="4:4" x14ac:dyDescent="0.35">
      <c r="D3344" s="77"/>
    </row>
    <row r="3345" spans="4:4" x14ac:dyDescent="0.35">
      <c r="D3345" s="77"/>
    </row>
    <row r="3346" spans="4:4" x14ac:dyDescent="0.35">
      <c r="D3346" s="77"/>
    </row>
    <row r="3347" spans="4:4" x14ac:dyDescent="0.35">
      <c r="D3347" s="77"/>
    </row>
    <row r="3348" spans="4:4" x14ac:dyDescent="0.35">
      <c r="D3348" s="77"/>
    </row>
    <row r="3349" spans="4:4" x14ac:dyDescent="0.35">
      <c r="D3349" s="77"/>
    </row>
    <row r="3350" spans="4:4" x14ac:dyDescent="0.35">
      <c r="D3350" s="77"/>
    </row>
    <row r="3351" spans="4:4" x14ac:dyDescent="0.35">
      <c r="D3351" s="77"/>
    </row>
    <row r="3352" spans="4:4" x14ac:dyDescent="0.35">
      <c r="D3352" s="77"/>
    </row>
    <row r="3353" spans="4:4" x14ac:dyDescent="0.35">
      <c r="D3353" s="77"/>
    </row>
    <row r="3354" spans="4:4" x14ac:dyDescent="0.35">
      <c r="D3354" s="77"/>
    </row>
    <row r="3355" spans="4:4" x14ac:dyDescent="0.35">
      <c r="D3355" s="77"/>
    </row>
    <row r="3356" spans="4:4" x14ac:dyDescent="0.35">
      <c r="D3356" s="77"/>
    </row>
    <row r="3357" spans="4:4" x14ac:dyDescent="0.35">
      <c r="D3357" s="77"/>
    </row>
    <row r="3358" spans="4:4" x14ac:dyDescent="0.35">
      <c r="D3358" s="77"/>
    </row>
    <row r="3359" spans="4:4" x14ac:dyDescent="0.35">
      <c r="D3359" s="77"/>
    </row>
    <row r="3360" spans="4:4" x14ac:dyDescent="0.35">
      <c r="D3360" s="77"/>
    </row>
    <row r="3361" spans="4:4" x14ac:dyDescent="0.35">
      <c r="D3361" s="77"/>
    </row>
    <row r="3362" spans="4:4" x14ac:dyDescent="0.35">
      <c r="D3362" s="77"/>
    </row>
    <row r="3363" spans="4:4" x14ac:dyDescent="0.35">
      <c r="D3363" s="77"/>
    </row>
    <row r="3364" spans="4:4" x14ac:dyDescent="0.35">
      <c r="D3364" s="77"/>
    </row>
    <row r="3365" spans="4:4" x14ac:dyDescent="0.35">
      <c r="D3365" s="77"/>
    </row>
    <row r="3366" spans="4:4" x14ac:dyDescent="0.35">
      <c r="D3366" s="77"/>
    </row>
    <row r="3367" spans="4:4" x14ac:dyDescent="0.35">
      <c r="D3367" s="77"/>
    </row>
    <row r="3368" spans="4:4" x14ac:dyDescent="0.35">
      <c r="D3368" s="77"/>
    </row>
    <row r="3369" spans="4:4" x14ac:dyDescent="0.35">
      <c r="D3369" s="77"/>
    </row>
    <row r="3370" spans="4:4" x14ac:dyDescent="0.35">
      <c r="D3370" s="77"/>
    </row>
    <row r="3371" spans="4:4" x14ac:dyDescent="0.35">
      <c r="D3371" s="77"/>
    </row>
    <row r="3372" spans="4:4" x14ac:dyDescent="0.35">
      <c r="D3372" s="77"/>
    </row>
    <row r="3373" spans="4:4" x14ac:dyDescent="0.35">
      <c r="D3373" s="77"/>
    </row>
    <row r="3374" spans="4:4" x14ac:dyDescent="0.35">
      <c r="D3374" s="77"/>
    </row>
    <row r="3375" spans="4:4" x14ac:dyDescent="0.35">
      <c r="D3375" s="77"/>
    </row>
    <row r="3376" spans="4:4" x14ac:dyDescent="0.35">
      <c r="D3376" s="77"/>
    </row>
    <row r="3377" spans="4:4" x14ac:dyDescent="0.35">
      <c r="D3377" s="77"/>
    </row>
    <row r="3378" spans="4:4" x14ac:dyDescent="0.35">
      <c r="D3378" s="77"/>
    </row>
    <row r="3379" spans="4:4" x14ac:dyDescent="0.35">
      <c r="D3379" s="77"/>
    </row>
    <row r="3380" spans="4:4" x14ac:dyDescent="0.35">
      <c r="D3380" s="77"/>
    </row>
    <row r="3381" spans="4:4" x14ac:dyDescent="0.35">
      <c r="D3381" s="77"/>
    </row>
    <row r="3382" spans="4:4" x14ac:dyDescent="0.35">
      <c r="D3382" s="77"/>
    </row>
    <row r="3383" spans="4:4" x14ac:dyDescent="0.35">
      <c r="D3383" s="77"/>
    </row>
    <row r="3384" spans="4:4" x14ac:dyDescent="0.35">
      <c r="D3384" s="77"/>
    </row>
    <row r="3385" spans="4:4" x14ac:dyDescent="0.35">
      <c r="D3385" s="77"/>
    </row>
    <row r="3386" spans="4:4" x14ac:dyDescent="0.35">
      <c r="D3386" s="77"/>
    </row>
    <row r="3387" spans="4:4" x14ac:dyDescent="0.35">
      <c r="D3387" s="77"/>
    </row>
    <row r="3388" spans="4:4" x14ac:dyDescent="0.35">
      <c r="D3388" s="77"/>
    </row>
    <row r="3389" spans="4:4" x14ac:dyDescent="0.35">
      <c r="D3389" s="77"/>
    </row>
    <row r="3390" spans="4:4" x14ac:dyDescent="0.35">
      <c r="D3390" s="77"/>
    </row>
    <row r="3391" spans="4:4" x14ac:dyDescent="0.35">
      <c r="D3391" s="77"/>
    </row>
    <row r="3392" spans="4:4" x14ac:dyDescent="0.35">
      <c r="D3392" s="77"/>
    </row>
    <row r="3393" spans="4:4" x14ac:dyDescent="0.35">
      <c r="D3393" s="77"/>
    </row>
    <row r="3394" spans="4:4" x14ac:dyDescent="0.35">
      <c r="D3394" s="77"/>
    </row>
    <row r="3395" spans="4:4" x14ac:dyDescent="0.35">
      <c r="D3395" s="77"/>
    </row>
    <row r="3396" spans="4:4" x14ac:dyDescent="0.35">
      <c r="D3396" s="77"/>
    </row>
    <row r="3397" spans="4:4" x14ac:dyDescent="0.35">
      <c r="D3397" s="77"/>
    </row>
    <row r="3398" spans="4:4" x14ac:dyDescent="0.35">
      <c r="D3398" s="77"/>
    </row>
    <row r="3399" spans="4:4" x14ac:dyDescent="0.35">
      <c r="D3399" s="77"/>
    </row>
    <row r="3400" spans="4:4" x14ac:dyDescent="0.35">
      <c r="D3400" s="77"/>
    </row>
    <row r="3401" spans="4:4" x14ac:dyDescent="0.35">
      <c r="D3401" s="77"/>
    </row>
    <row r="3402" spans="4:4" x14ac:dyDescent="0.35">
      <c r="D3402" s="77"/>
    </row>
    <row r="3403" spans="4:4" x14ac:dyDescent="0.35">
      <c r="D3403" s="77"/>
    </row>
    <row r="3404" spans="4:4" x14ac:dyDescent="0.35">
      <c r="D3404" s="77"/>
    </row>
    <row r="3405" spans="4:4" x14ac:dyDescent="0.35">
      <c r="D3405" s="77"/>
    </row>
    <row r="3406" spans="4:4" x14ac:dyDescent="0.35">
      <c r="D3406" s="77"/>
    </row>
    <row r="3407" spans="4:4" x14ac:dyDescent="0.35">
      <c r="D3407" s="77"/>
    </row>
    <row r="3408" spans="4:4" x14ac:dyDescent="0.35">
      <c r="D3408" s="77"/>
    </row>
    <row r="3409" spans="4:4" x14ac:dyDescent="0.35">
      <c r="D3409" s="77"/>
    </row>
    <row r="3410" spans="4:4" x14ac:dyDescent="0.35">
      <c r="D3410" s="77"/>
    </row>
    <row r="3411" spans="4:4" x14ac:dyDescent="0.35">
      <c r="D3411" s="77"/>
    </row>
    <row r="3412" spans="4:4" x14ac:dyDescent="0.35">
      <c r="D3412" s="77"/>
    </row>
    <row r="3413" spans="4:4" x14ac:dyDescent="0.35">
      <c r="D3413" s="77"/>
    </row>
    <row r="3414" spans="4:4" x14ac:dyDescent="0.35">
      <c r="D3414" s="77"/>
    </row>
    <row r="3415" spans="4:4" x14ac:dyDescent="0.35">
      <c r="D3415" s="77"/>
    </row>
    <row r="3416" spans="4:4" x14ac:dyDescent="0.35">
      <c r="D3416" s="77"/>
    </row>
    <row r="3417" spans="4:4" x14ac:dyDescent="0.35">
      <c r="D3417" s="77"/>
    </row>
    <row r="3418" spans="4:4" x14ac:dyDescent="0.35">
      <c r="D3418" s="77"/>
    </row>
    <row r="3419" spans="4:4" x14ac:dyDescent="0.35">
      <c r="D3419" s="77"/>
    </row>
    <row r="3420" spans="4:4" x14ac:dyDescent="0.35">
      <c r="D3420" s="77"/>
    </row>
    <row r="3421" spans="4:4" x14ac:dyDescent="0.35">
      <c r="D3421" s="77"/>
    </row>
    <row r="3422" spans="4:4" x14ac:dyDescent="0.35">
      <c r="D3422" s="77"/>
    </row>
    <row r="3423" spans="4:4" x14ac:dyDescent="0.35">
      <c r="D3423" s="77"/>
    </row>
    <row r="3424" spans="4:4" x14ac:dyDescent="0.35">
      <c r="D3424" s="77"/>
    </row>
    <row r="3425" spans="4:4" x14ac:dyDescent="0.35">
      <c r="D3425" s="77"/>
    </row>
    <row r="3426" spans="4:4" x14ac:dyDescent="0.35">
      <c r="D3426" s="77"/>
    </row>
    <row r="3427" spans="4:4" x14ac:dyDescent="0.35">
      <c r="D3427" s="77"/>
    </row>
    <row r="3428" spans="4:4" x14ac:dyDescent="0.35">
      <c r="D3428" s="77"/>
    </row>
    <row r="3429" spans="4:4" x14ac:dyDescent="0.35">
      <c r="D3429" s="77"/>
    </row>
    <row r="3430" spans="4:4" x14ac:dyDescent="0.35">
      <c r="D3430" s="77"/>
    </row>
    <row r="3431" spans="4:4" x14ac:dyDescent="0.35">
      <c r="D3431" s="77"/>
    </row>
    <row r="3432" spans="4:4" x14ac:dyDescent="0.35">
      <c r="D3432" s="77"/>
    </row>
    <row r="3433" spans="4:4" x14ac:dyDescent="0.35">
      <c r="D3433" s="77"/>
    </row>
    <row r="3434" spans="4:4" x14ac:dyDescent="0.35">
      <c r="D3434" s="77"/>
    </row>
    <row r="3435" spans="4:4" x14ac:dyDescent="0.35">
      <c r="D3435" s="77"/>
    </row>
    <row r="3436" spans="4:4" x14ac:dyDescent="0.35">
      <c r="D3436" s="77"/>
    </row>
    <row r="3437" spans="4:4" x14ac:dyDescent="0.35">
      <c r="D3437" s="77"/>
    </row>
    <row r="3438" spans="4:4" x14ac:dyDescent="0.35">
      <c r="D3438" s="77"/>
    </row>
    <row r="3439" spans="4:4" x14ac:dyDescent="0.35">
      <c r="D3439" s="77"/>
    </row>
    <row r="3440" spans="4:4" x14ac:dyDescent="0.35">
      <c r="D3440" s="77"/>
    </row>
    <row r="3441" spans="4:4" x14ac:dyDescent="0.35">
      <c r="D3441" s="77"/>
    </row>
    <row r="3442" spans="4:4" x14ac:dyDescent="0.35">
      <c r="D3442" s="77"/>
    </row>
    <row r="3443" spans="4:4" x14ac:dyDescent="0.35">
      <c r="D3443" s="77"/>
    </row>
    <row r="3444" spans="4:4" x14ac:dyDescent="0.35">
      <c r="D3444" s="77"/>
    </row>
    <row r="3445" spans="4:4" x14ac:dyDescent="0.35">
      <c r="D3445" s="77"/>
    </row>
    <row r="3446" spans="4:4" x14ac:dyDescent="0.35">
      <c r="D3446" s="77"/>
    </row>
    <row r="3447" spans="4:4" x14ac:dyDescent="0.35">
      <c r="D3447" s="77"/>
    </row>
    <row r="3448" spans="4:4" x14ac:dyDescent="0.35">
      <c r="D3448" s="77"/>
    </row>
    <row r="3449" spans="4:4" x14ac:dyDescent="0.35">
      <c r="D3449" s="77"/>
    </row>
    <row r="3450" spans="4:4" x14ac:dyDescent="0.35">
      <c r="D3450" s="77"/>
    </row>
    <row r="3451" spans="4:4" x14ac:dyDescent="0.35">
      <c r="D3451" s="77"/>
    </row>
    <row r="3452" spans="4:4" x14ac:dyDescent="0.35">
      <c r="D3452" s="77"/>
    </row>
    <row r="3453" spans="4:4" x14ac:dyDescent="0.35">
      <c r="D3453" s="77"/>
    </row>
    <row r="3454" spans="4:4" x14ac:dyDescent="0.35">
      <c r="D3454" s="77"/>
    </row>
    <row r="3455" spans="4:4" x14ac:dyDescent="0.35">
      <c r="D3455" s="77"/>
    </row>
    <row r="3456" spans="4:4" x14ac:dyDescent="0.35">
      <c r="D3456" s="77"/>
    </row>
    <row r="3457" spans="4:4" x14ac:dyDescent="0.35">
      <c r="D3457" s="77"/>
    </row>
    <row r="3458" spans="4:4" x14ac:dyDescent="0.35">
      <c r="D3458" s="77"/>
    </row>
    <row r="3459" spans="4:4" x14ac:dyDescent="0.35">
      <c r="D3459" s="77"/>
    </row>
    <row r="3460" spans="4:4" x14ac:dyDescent="0.35">
      <c r="D3460" s="77"/>
    </row>
    <row r="3461" spans="4:4" x14ac:dyDescent="0.35">
      <c r="D3461" s="77"/>
    </row>
    <row r="3462" spans="4:4" x14ac:dyDescent="0.35">
      <c r="D3462" s="77"/>
    </row>
    <row r="3463" spans="4:4" x14ac:dyDescent="0.35">
      <c r="D3463" s="77"/>
    </row>
    <row r="3464" spans="4:4" x14ac:dyDescent="0.35">
      <c r="D3464" s="77"/>
    </row>
    <row r="3465" spans="4:4" x14ac:dyDescent="0.35">
      <c r="D3465" s="77"/>
    </row>
    <row r="3466" spans="4:4" x14ac:dyDescent="0.35">
      <c r="D3466" s="77"/>
    </row>
    <row r="3467" spans="4:4" x14ac:dyDescent="0.35">
      <c r="D3467" s="77"/>
    </row>
    <row r="3468" spans="4:4" x14ac:dyDescent="0.35">
      <c r="D3468" s="77"/>
    </row>
    <row r="3469" spans="4:4" x14ac:dyDescent="0.35">
      <c r="D3469" s="77"/>
    </row>
    <row r="3470" spans="4:4" x14ac:dyDescent="0.35">
      <c r="D3470" s="77"/>
    </row>
    <row r="3471" spans="4:4" x14ac:dyDescent="0.35">
      <c r="D3471" s="77"/>
    </row>
    <row r="3472" spans="4:4" x14ac:dyDescent="0.35">
      <c r="D3472" s="77"/>
    </row>
    <row r="3473" spans="4:4" x14ac:dyDescent="0.35">
      <c r="D3473" s="77"/>
    </row>
    <row r="3474" spans="4:4" x14ac:dyDescent="0.35">
      <c r="D3474" s="77"/>
    </row>
    <row r="3475" spans="4:4" x14ac:dyDescent="0.35">
      <c r="D3475" s="77"/>
    </row>
    <row r="3476" spans="4:4" x14ac:dyDescent="0.35">
      <c r="D3476" s="77"/>
    </row>
    <row r="3477" spans="4:4" x14ac:dyDescent="0.35">
      <c r="D3477" s="77"/>
    </row>
    <row r="3478" spans="4:4" x14ac:dyDescent="0.35">
      <c r="D3478" s="77"/>
    </row>
    <row r="3479" spans="4:4" x14ac:dyDescent="0.35">
      <c r="D3479" s="77"/>
    </row>
    <row r="3480" spans="4:4" x14ac:dyDescent="0.35">
      <c r="D3480" s="77"/>
    </row>
    <row r="3481" spans="4:4" x14ac:dyDescent="0.35">
      <c r="D3481" s="77"/>
    </row>
    <row r="3482" spans="4:4" x14ac:dyDescent="0.35">
      <c r="D3482" s="77"/>
    </row>
    <row r="3483" spans="4:4" x14ac:dyDescent="0.35">
      <c r="D3483" s="77"/>
    </row>
    <row r="3484" spans="4:4" x14ac:dyDescent="0.35">
      <c r="D3484" s="77"/>
    </row>
    <row r="3485" spans="4:4" x14ac:dyDescent="0.35">
      <c r="D3485" s="77"/>
    </row>
    <row r="3486" spans="4:4" x14ac:dyDescent="0.35">
      <c r="D3486" s="77"/>
    </row>
    <row r="3487" spans="4:4" x14ac:dyDescent="0.35">
      <c r="D3487" s="77"/>
    </row>
    <row r="3488" spans="4:4" x14ac:dyDescent="0.35">
      <c r="D3488" s="77"/>
    </row>
    <row r="3489" spans="4:4" x14ac:dyDescent="0.35">
      <c r="D3489" s="77"/>
    </row>
    <row r="3490" spans="4:4" x14ac:dyDescent="0.35">
      <c r="D3490" s="77"/>
    </row>
    <row r="3491" spans="4:4" x14ac:dyDescent="0.35">
      <c r="D3491" s="77"/>
    </row>
    <row r="3492" spans="4:4" x14ac:dyDescent="0.35">
      <c r="D3492" s="77"/>
    </row>
    <row r="3493" spans="4:4" x14ac:dyDescent="0.35">
      <c r="D3493" s="77"/>
    </row>
    <row r="3494" spans="4:4" x14ac:dyDescent="0.35">
      <c r="D3494" s="77"/>
    </row>
    <row r="3495" spans="4:4" x14ac:dyDescent="0.35">
      <c r="D3495" s="77"/>
    </row>
    <row r="3496" spans="4:4" x14ac:dyDescent="0.35">
      <c r="D3496" s="77"/>
    </row>
    <row r="3497" spans="4:4" x14ac:dyDescent="0.35">
      <c r="D3497" s="77"/>
    </row>
    <row r="3498" spans="4:4" x14ac:dyDescent="0.35">
      <c r="D3498" s="77"/>
    </row>
    <row r="3499" spans="4:4" x14ac:dyDescent="0.35">
      <c r="D3499" s="77"/>
    </row>
    <row r="3500" spans="4:4" x14ac:dyDescent="0.35">
      <c r="D3500" s="77"/>
    </row>
    <row r="3501" spans="4:4" x14ac:dyDescent="0.35">
      <c r="D3501" s="77"/>
    </row>
    <row r="3502" spans="4:4" x14ac:dyDescent="0.35">
      <c r="D3502" s="77"/>
    </row>
    <row r="3503" spans="4:4" x14ac:dyDescent="0.35">
      <c r="D3503" s="77"/>
    </row>
    <row r="3504" spans="4:4" x14ac:dyDescent="0.35">
      <c r="D3504" s="77"/>
    </row>
    <row r="3505" spans="4:4" x14ac:dyDescent="0.35">
      <c r="D3505" s="77"/>
    </row>
    <row r="3506" spans="4:4" x14ac:dyDescent="0.35">
      <c r="D3506" s="77"/>
    </row>
    <row r="3507" spans="4:4" x14ac:dyDescent="0.35">
      <c r="D3507" s="77"/>
    </row>
    <row r="3508" spans="4:4" x14ac:dyDescent="0.35">
      <c r="D3508" s="77"/>
    </row>
    <row r="3509" spans="4:4" x14ac:dyDescent="0.35">
      <c r="D3509" s="77"/>
    </row>
    <row r="3510" spans="4:4" x14ac:dyDescent="0.35">
      <c r="D3510" s="77"/>
    </row>
    <row r="3511" spans="4:4" x14ac:dyDescent="0.35">
      <c r="D3511" s="77"/>
    </row>
    <row r="3512" spans="4:4" x14ac:dyDescent="0.35">
      <c r="D3512" s="77"/>
    </row>
    <row r="3513" spans="4:4" x14ac:dyDescent="0.35">
      <c r="D3513" s="77"/>
    </row>
    <row r="3514" spans="4:4" x14ac:dyDescent="0.35">
      <c r="D3514" s="77"/>
    </row>
    <row r="3515" spans="4:4" x14ac:dyDescent="0.35">
      <c r="D3515" s="77"/>
    </row>
    <row r="3516" spans="4:4" x14ac:dyDescent="0.35">
      <c r="D3516" s="77"/>
    </row>
    <row r="3517" spans="4:4" x14ac:dyDescent="0.35">
      <c r="D3517" s="77"/>
    </row>
    <row r="3518" spans="4:4" x14ac:dyDescent="0.35">
      <c r="D3518" s="77"/>
    </row>
    <row r="3519" spans="4:4" x14ac:dyDescent="0.35">
      <c r="D3519" s="77"/>
    </row>
    <row r="3520" spans="4:4" x14ac:dyDescent="0.35">
      <c r="D3520" s="77"/>
    </row>
    <row r="3521" spans="4:4" x14ac:dyDescent="0.35">
      <c r="D3521" s="77"/>
    </row>
    <row r="3522" spans="4:4" x14ac:dyDescent="0.35">
      <c r="D3522" s="77"/>
    </row>
    <row r="3523" spans="4:4" x14ac:dyDescent="0.35">
      <c r="D3523" s="77"/>
    </row>
    <row r="3524" spans="4:4" x14ac:dyDescent="0.35">
      <c r="D3524" s="77"/>
    </row>
    <row r="3525" spans="4:4" x14ac:dyDescent="0.35">
      <c r="D3525" s="77"/>
    </row>
    <row r="3526" spans="4:4" x14ac:dyDescent="0.35">
      <c r="D3526" s="77"/>
    </row>
    <row r="3527" spans="4:4" x14ac:dyDescent="0.35">
      <c r="D3527" s="77"/>
    </row>
    <row r="3528" spans="4:4" x14ac:dyDescent="0.35">
      <c r="D3528" s="77"/>
    </row>
    <row r="3529" spans="4:4" x14ac:dyDescent="0.35">
      <c r="D3529" s="77"/>
    </row>
    <row r="3530" spans="4:4" x14ac:dyDescent="0.35">
      <c r="D3530" s="77"/>
    </row>
    <row r="3531" spans="4:4" x14ac:dyDescent="0.35">
      <c r="D3531" s="77"/>
    </row>
    <row r="3532" spans="4:4" x14ac:dyDescent="0.35">
      <c r="D3532" s="77"/>
    </row>
    <row r="3533" spans="4:4" x14ac:dyDescent="0.35">
      <c r="D3533" s="77"/>
    </row>
    <row r="3534" spans="4:4" x14ac:dyDescent="0.35">
      <c r="D3534" s="77"/>
    </row>
    <row r="3535" spans="4:4" x14ac:dyDescent="0.35">
      <c r="D3535" s="77"/>
    </row>
    <row r="3536" spans="4:4" x14ac:dyDescent="0.35">
      <c r="D3536" s="77"/>
    </row>
    <row r="3537" spans="4:4" x14ac:dyDescent="0.35">
      <c r="D3537" s="77"/>
    </row>
    <row r="3538" spans="4:4" x14ac:dyDescent="0.35">
      <c r="D3538" s="77"/>
    </row>
    <row r="3539" spans="4:4" x14ac:dyDescent="0.35">
      <c r="D3539" s="77"/>
    </row>
    <row r="3540" spans="4:4" x14ac:dyDescent="0.35">
      <c r="D3540" s="77"/>
    </row>
    <row r="3541" spans="4:4" x14ac:dyDescent="0.35">
      <c r="D3541" s="77"/>
    </row>
    <row r="3542" spans="4:4" x14ac:dyDescent="0.35">
      <c r="D3542" s="77"/>
    </row>
    <row r="3543" spans="4:4" x14ac:dyDescent="0.35">
      <c r="D3543" s="77"/>
    </row>
    <row r="3544" spans="4:4" x14ac:dyDescent="0.35">
      <c r="D3544" s="77"/>
    </row>
    <row r="3545" spans="4:4" x14ac:dyDescent="0.35">
      <c r="D3545" s="77"/>
    </row>
    <row r="3546" spans="4:4" x14ac:dyDescent="0.35">
      <c r="D3546" s="77"/>
    </row>
    <row r="3547" spans="4:4" x14ac:dyDescent="0.35">
      <c r="D3547" s="77"/>
    </row>
    <row r="3548" spans="4:4" x14ac:dyDescent="0.35">
      <c r="D3548" s="77"/>
    </row>
    <row r="3549" spans="4:4" x14ac:dyDescent="0.35">
      <c r="D3549" s="77"/>
    </row>
    <row r="3550" spans="4:4" x14ac:dyDescent="0.35">
      <c r="D3550" s="77"/>
    </row>
    <row r="3551" spans="4:4" x14ac:dyDescent="0.35">
      <c r="D3551" s="77"/>
    </row>
    <row r="3552" spans="4:4" x14ac:dyDescent="0.35">
      <c r="D3552" s="77"/>
    </row>
    <row r="3553" spans="4:4" x14ac:dyDescent="0.35">
      <c r="D3553" s="77"/>
    </row>
    <row r="3554" spans="4:4" x14ac:dyDescent="0.35">
      <c r="D3554" s="77"/>
    </row>
    <row r="3555" spans="4:4" x14ac:dyDescent="0.35">
      <c r="D3555" s="77"/>
    </row>
    <row r="3556" spans="4:4" x14ac:dyDescent="0.35">
      <c r="D3556" s="77"/>
    </row>
    <row r="3557" spans="4:4" x14ac:dyDescent="0.35">
      <c r="D3557" s="77"/>
    </row>
    <row r="3558" spans="4:4" x14ac:dyDescent="0.35">
      <c r="D3558" s="77"/>
    </row>
    <row r="3559" spans="4:4" x14ac:dyDescent="0.35">
      <c r="D3559" s="77"/>
    </row>
    <row r="3560" spans="4:4" x14ac:dyDescent="0.35">
      <c r="D3560" s="77"/>
    </row>
    <row r="3561" spans="4:4" x14ac:dyDescent="0.35">
      <c r="D3561" s="77"/>
    </row>
    <row r="3562" spans="4:4" x14ac:dyDescent="0.35">
      <c r="D3562" s="77"/>
    </row>
    <row r="3563" spans="4:4" x14ac:dyDescent="0.35">
      <c r="D3563" s="77"/>
    </row>
    <row r="3564" spans="4:4" x14ac:dyDescent="0.35">
      <c r="D3564" s="77"/>
    </row>
    <row r="3565" spans="4:4" x14ac:dyDescent="0.35">
      <c r="D3565" s="77"/>
    </row>
    <row r="3566" spans="4:4" x14ac:dyDescent="0.35">
      <c r="D3566" s="77"/>
    </row>
    <row r="3567" spans="4:4" x14ac:dyDescent="0.35">
      <c r="D3567" s="77"/>
    </row>
    <row r="3568" spans="4:4" x14ac:dyDescent="0.35">
      <c r="D3568" s="77"/>
    </row>
    <row r="3569" spans="4:4" x14ac:dyDescent="0.35">
      <c r="D3569" s="77"/>
    </row>
    <row r="3570" spans="4:4" x14ac:dyDescent="0.35">
      <c r="D3570" s="77"/>
    </row>
    <row r="3571" spans="4:4" x14ac:dyDescent="0.35">
      <c r="D3571" s="77"/>
    </row>
    <row r="3572" spans="4:4" x14ac:dyDescent="0.35">
      <c r="D3572" s="77"/>
    </row>
    <row r="3573" spans="4:4" x14ac:dyDescent="0.35">
      <c r="D3573" s="77"/>
    </row>
    <row r="3574" spans="4:4" x14ac:dyDescent="0.35">
      <c r="D3574" s="77"/>
    </row>
    <row r="3575" spans="4:4" x14ac:dyDescent="0.35">
      <c r="D3575" s="77"/>
    </row>
    <row r="3576" spans="4:4" x14ac:dyDescent="0.35">
      <c r="D3576" s="77"/>
    </row>
    <row r="3577" spans="4:4" x14ac:dyDescent="0.35">
      <c r="D3577" s="77"/>
    </row>
    <row r="3578" spans="4:4" x14ac:dyDescent="0.35">
      <c r="D3578" s="77"/>
    </row>
    <row r="3579" spans="4:4" x14ac:dyDescent="0.35">
      <c r="D3579" s="77"/>
    </row>
    <row r="3580" spans="4:4" x14ac:dyDescent="0.35">
      <c r="D3580" s="77"/>
    </row>
    <row r="3581" spans="4:4" x14ac:dyDescent="0.35">
      <c r="D3581" s="77"/>
    </row>
    <row r="3582" spans="4:4" x14ac:dyDescent="0.35">
      <c r="D3582" s="77"/>
    </row>
    <row r="3583" spans="4:4" x14ac:dyDescent="0.35">
      <c r="D3583" s="77"/>
    </row>
    <row r="3584" spans="4:4" x14ac:dyDescent="0.35">
      <c r="D3584" s="77"/>
    </row>
    <row r="3585" spans="4:4" x14ac:dyDescent="0.35">
      <c r="D3585" s="77"/>
    </row>
    <row r="3586" spans="4:4" x14ac:dyDescent="0.35">
      <c r="D3586" s="77"/>
    </row>
    <row r="3587" spans="4:4" x14ac:dyDescent="0.35">
      <c r="D3587" s="77"/>
    </row>
    <row r="3588" spans="4:4" x14ac:dyDescent="0.35">
      <c r="D3588" s="77"/>
    </row>
    <row r="3589" spans="4:4" x14ac:dyDescent="0.35">
      <c r="D3589" s="77"/>
    </row>
    <row r="3590" spans="4:4" x14ac:dyDescent="0.35">
      <c r="D3590" s="77"/>
    </row>
    <row r="3591" spans="4:4" x14ac:dyDescent="0.35">
      <c r="D3591" s="77"/>
    </row>
    <row r="3592" spans="4:4" x14ac:dyDescent="0.35">
      <c r="D3592" s="77"/>
    </row>
    <row r="3593" spans="4:4" x14ac:dyDescent="0.35">
      <c r="D3593" s="77"/>
    </row>
    <row r="3594" spans="4:4" x14ac:dyDescent="0.35">
      <c r="D3594" s="77"/>
    </row>
    <row r="3595" spans="4:4" x14ac:dyDescent="0.35">
      <c r="D3595" s="77"/>
    </row>
    <row r="3596" spans="4:4" x14ac:dyDescent="0.35">
      <c r="D3596" s="77"/>
    </row>
    <row r="3597" spans="4:4" x14ac:dyDescent="0.35">
      <c r="D3597" s="77"/>
    </row>
    <row r="3598" spans="4:4" x14ac:dyDescent="0.35">
      <c r="D3598" s="77"/>
    </row>
    <row r="3599" spans="4:4" x14ac:dyDescent="0.35">
      <c r="D3599" s="77"/>
    </row>
    <row r="3600" spans="4:4" x14ac:dyDescent="0.35">
      <c r="D3600" s="77"/>
    </row>
    <row r="3601" spans="4:4" x14ac:dyDescent="0.35">
      <c r="D3601" s="77"/>
    </row>
    <row r="3602" spans="4:4" x14ac:dyDescent="0.35">
      <c r="D3602" s="77"/>
    </row>
    <row r="3603" spans="4:4" x14ac:dyDescent="0.35">
      <c r="D3603" s="77"/>
    </row>
    <row r="3604" spans="4:4" x14ac:dyDescent="0.35">
      <c r="D3604" s="77"/>
    </row>
    <row r="3605" spans="4:4" x14ac:dyDescent="0.35">
      <c r="D3605" s="77"/>
    </row>
    <row r="3606" spans="4:4" x14ac:dyDescent="0.35">
      <c r="D3606" s="77"/>
    </row>
    <row r="3607" spans="4:4" x14ac:dyDescent="0.35">
      <c r="D3607" s="77"/>
    </row>
    <row r="3608" spans="4:4" x14ac:dyDescent="0.35">
      <c r="D3608" s="77"/>
    </row>
    <row r="3609" spans="4:4" x14ac:dyDescent="0.35">
      <c r="D3609" s="77"/>
    </row>
    <row r="3610" spans="4:4" x14ac:dyDescent="0.35">
      <c r="D3610" s="77"/>
    </row>
    <row r="3611" spans="4:4" x14ac:dyDescent="0.35">
      <c r="D3611" s="77"/>
    </row>
    <row r="3612" spans="4:4" x14ac:dyDescent="0.35">
      <c r="D3612" s="77"/>
    </row>
    <row r="3613" spans="4:4" x14ac:dyDescent="0.35">
      <c r="D3613" s="77"/>
    </row>
    <row r="3614" spans="4:4" x14ac:dyDescent="0.35">
      <c r="D3614" s="77"/>
    </row>
    <row r="3615" spans="4:4" x14ac:dyDescent="0.35">
      <c r="D3615" s="77"/>
    </row>
    <row r="3616" spans="4:4" x14ac:dyDescent="0.35">
      <c r="D3616" s="77"/>
    </row>
    <row r="3617" spans="4:4" x14ac:dyDescent="0.35">
      <c r="D3617" s="77"/>
    </row>
    <row r="3618" spans="4:4" x14ac:dyDescent="0.35">
      <c r="D3618" s="77"/>
    </row>
    <row r="3619" spans="4:4" x14ac:dyDescent="0.35">
      <c r="D3619" s="77"/>
    </row>
    <row r="3620" spans="4:4" x14ac:dyDescent="0.35">
      <c r="D3620" s="77"/>
    </row>
    <row r="3621" spans="4:4" x14ac:dyDescent="0.35">
      <c r="D3621" s="77"/>
    </row>
    <row r="3622" spans="4:4" x14ac:dyDescent="0.35">
      <c r="D3622" s="77"/>
    </row>
    <row r="3623" spans="4:4" x14ac:dyDescent="0.35">
      <c r="D3623" s="77"/>
    </row>
    <row r="3624" spans="4:4" x14ac:dyDescent="0.35">
      <c r="D3624" s="77"/>
    </row>
    <row r="3625" spans="4:4" x14ac:dyDescent="0.35">
      <c r="D3625" s="77"/>
    </row>
    <row r="3626" spans="4:4" x14ac:dyDescent="0.35">
      <c r="D3626" s="77"/>
    </row>
    <row r="3627" spans="4:4" x14ac:dyDescent="0.35">
      <c r="D3627" s="77"/>
    </row>
    <row r="3628" spans="4:4" x14ac:dyDescent="0.35">
      <c r="D3628" s="77"/>
    </row>
    <row r="3629" spans="4:4" x14ac:dyDescent="0.35">
      <c r="D3629" s="77"/>
    </row>
    <row r="3630" spans="4:4" x14ac:dyDescent="0.35">
      <c r="D3630" s="77"/>
    </row>
    <row r="3631" spans="4:4" x14ac:dyDescent="0.35">
      <c r="D3631" s="77"/>
    </row>
    <row r="3632" spans="4:4" x14ac:dyDescent="0.35">
      <c r="D3632" s="77"/>
    </row>
    <row r="3633" spans="4:4" x14ac:dyDescent="0.35">
      <c r="D3633" s="77"/>
    </row>
    <row r="3634" spans="4:4" x14ac:dyDescent="0.35">
      <c r="D3634" s="77"/>
    </row>
    <row r="3635" spans="4:4" x14ac:dyDescent="0.35">
      <c r="D3635" s="77"/>
    </row>
    <row r="3636" spans="4:4" x14ac:dyDescent="0.35">
      <c r="D3636" s="77"/>
    </row>
    <row r="3637" spans="4:4" x14ac:dyDescent="0.35">
      <c r="D3637" s="77"/>
    </row>
    <row r="3638" spans="4:4" x14ac:dyDescent="0.35">
      <c r="D3638" s="77"/>
    </row>
    <row r="3639" spans="4:4" x14ac:dyDescent="0.35">
      <c r="D3639" s="77"/>
    </row>
    <row r="3640" spans="4:4" x14ac:dyDescent="0.35">
      <c r="D3640" s="77"/>
    </row>
    <row r="3641" spans="4:4" x14ac:dyDescent="0.35">
      <c r="D3641" s="77"/>
    </row>
    <row r="3642" spans="4:4" x14ac:dyDescent="0.35">
      <c r="D3642" s="77"/>
    </row>
    <row r="3643" spans="4:4" x14ac:dyDescent="0.35">
      <c r="D3643" s="77"/>
    </row>
    <row r="3644" spans="4:4" x14ac:dyDescent="0.35">
      <c r="D3644" s="77"/>
    </row>
    <row r="3645" spans="4:4" x14ac:dyDescent="0.35">
      <c r="D3645" s="77"/>
    </row>
    <row r="3646" spans="4:4" x14ac:dyDescent="0.35">
      <c r="D3646" s="77"/>
    </row>
    <row r="3647" spans="4:4" x14ac:dyDescent="0.35">
      <c r="D3647" s="77"/>
    </row>
    <row r="3648" spans="4:4" x14ac:dyDescent="0.35">
      <c r="D3648" s="77"/>
    </row>
    <row r="3649" spans="4:4" x14ac:dyDescent="0.35">
      <c r="D3649" s="77"/>
    </row>
    <row r="3650" spans="4:4" x14ac:dyDescent="0.35">
      <c r="D3650" s="77"/>
    </row>
    <row r="3651" spans="4:4" x14ac:dyDescent="0.35">
      <c r="D3651" s="77"/>
    </row>
    <row r="3652" spans="4:4" x14ac:dyDescent="0.35">
      <c r="D3652" s="77"/>
    </row>
    <row r="3653" spans="4:4" x14ac:dyDescent="0.35">
      <c r="D3653" s="77"/>
    </row>
    <row r="3654" spans="4:4" x14ac:dyDescent="0.35">
      <c r="D3654" s="77"/>
    </row>
    <row r="3655" spans="4:4" x14ac:dyDescent="0.35">
      <c r="D3655" s="77"/>
    </row>
    <row r="3656" spans="4:4" x14ac:dyDescent="0.35">
      <c r="D3656" s="77"/>
    </row>
    <row r="3657" spans="4:4" x14ac:dyDescent="0.35">
      <c r="D3657" s="77"/>
    </row>
    <row r="3658" spans="4:4" x14ac:dyDescent="0.35">
      <c r="D3658" s="77"/>
    </row>
    <row r="3659" spans="4:4" x14ac:dyDescent="0.35">
      <c r="D3659" s="77"/>
    </row>
    <row r="3660" spans="4:4" x14ac:dyDescent="0.35">
      <c r="D3660" s="77"/>
    </row>
    <row r="3661" spans="4:4" x14ac:dyDescent="0.35">
      <c r="D3661" s="77"/>
    </row>
    <row r="3662" spans="4:4" x14ac:dyDescent="0.35">
      <c r="D3662" s="77"/>
    </row>
    <row r="3663" spans="4:4" x14ac:dyDescent="0.35">
      <c r="D3663" s="77"/>
    </row>
    <row r="3664" spans="4:4" x14ac:dyDescent="0.35">
      <c r="D3664" s="77"/>
    </row>
    <row r="3665" spans="4:4" x14ac:dyDescent="0.35">
      <c r="D3665" s="77"/>
    </row>
    <row r="3666" spans="4:4" x14ac:dyDescent="0.35">
      <c r="D3666" s="77"/>
    </row>
    <row r="3667" spans="4:4" x14ac:dyDescent="0.35">
      <c r="D3667" s="77"/>
    </row>
    <row r="3668" spans="4:4" x14ac:dyDescent="0.35">
      <c r="D3668" s="77"/>
    </row>
    <row r="3669" spans="4:4" x14ac:dyDescent="0.35">
      <c r="D3669" s="77"/>
    </row>
    <row r="3670" spans="4:4" x14ac:dyDescent="0.35">
      <c r="D3670" s="77"/>
    </row>
    <row r="3671" spans="4:4" x14ac:dyDescent="0.35">
      <c r="D3671" s="77"/>
    </row>
    <row r="3672" spans="4:4" x14ac:dyDescent="0.35">
      <c r="D3672" s="77"/>
    </row>
    <row r="3673" spans="4:4" x14ac:dyDescent="0.35">
      <c r="D3673" s="77"/>
    </row>
    <row r="3674" spans="4:4" x14ac:dyDescent="0.35">
      <c r="D3674" s="77"/>
    </row>
    <row r="3675" spans="4:4" x14ac:dyDescent="0.35">
      <c r="D3675" s="77"/>
    </row>
    <row r="3676" spans="4:4" x14ac:dyDescent="0.35">
      <c r="D3676" s="77"/>
    </row>
    <row r="3677" spans="4:4" x14ac:dyDescent="0.35">
      <c r="D3677" s="77"/>
    </row>
    <row r="3678" spans="4:4" x14ac:dyDescent="0.35">
      <c r="D3678" s="77"/>
    </row>
    <row r="3679" spans="4:4" x14ac:dyDescent="0.35">
      <c r="D3679" s="77"/>
    </row>
    <row r="3680" spans="4:4" x14ac:dyDescent="0.35">
      <c r="D3680" s="77"/>
    </row>
    <row r="3681" spans="4:4" x14ac:dyDescent="0.35">
      <c r="D3681" s="77"/>
    </row>
    <row r="3682" spans="4:4" x14ac:dyDescent="0.35">
      <c r="D3682" s="77"/>
    </row>
    <row r="3683" spans="4:4" x14ac:dyDescent="0.35">
      <c r="D3683" s="77"/>
    </row>
    <row r="3684" spans="4:4" x14ac:dyDescent="0.35">
      <c r="D3684" s="77"/>
    </row>
    <row r="3685" spans="4:4" x14ac:dyDescent="0.35">
      <c r="D3685" s="77"/>
    </row>
    <row r="3686" spans="4:4" x14ac:dyDescent="0.35">
      <c r="D3686" s="77"/>
    </row>
    <row r="3687" spans="4:4" x14ac:dyDescent="0.35">
      <c r="D3687" s="77"/>
    </row>
    <row r="3688" spans="4:4" x14ac:dyDescent="0.35">
      <c r="D3688" s="77"/>
    </row>
    <row r="3689" spans="4:4" x14ac:dyDescent="0.35">
      <c r="D3689" s="77"/>
    </row>
    <row r="3690" spans="4:4" x14ac:dyDescent="0.35">
      <c r="D3690" s="77"/>
    </row>
    <row r="3691" spans="4:4" x14ac:dyDescent="0.35">
      <c r="D3691" s="77"/>
    </row>
    <row r="3692" spans="4:4" x14ac:dyDescent="0.35">
      <c r="D3692" s="77"/>
    </row>
    <row r="3693" spans="4:4" x14ac:dyDescent="0.35">
      <c r="D3693" s="77"/>
    </row>
    <row r="3694" spans="4:4" x14ac:dyDescent="0.35">
      <c r="D3694" s="77"/>
    </row>
    <row r="3695" spans="4:4" x14ac:dyDescent="0.35">
      <c r="D3695" s="77"/>
    </row>
    <row r="3696" spans="4:4" x14ac:dyDescent="0.35">
      <c r="D3696" s="77"/>
    </row>
    <row r="3697" spans="4:4" x14ac:dyDescent="0.35">
      <c r="D3697" s="77"/>
    </row>
    <row r="3698" spans="4:4" x14ac:dyDescent="0.35">
      <c r="D3698" s="77"/>
    </row>
    <row r="3699" spans="4:4" x14ac:dyDescent="0.35">
      <c r="D3699" s="77"/>
    </row>
    <row r="3700" spans="4:4" x14ac:dyDescent="0.35">
      <c r="D3700" s="77"/>
    </row>
    <row r="3701" spans="4:4" x14ac:dyDescent="0.35">
      <c r="D3701" s="77"/>
    </row>
    <row r="3702" spans="4:4" x14ac:dyDescent="0.35">
      <c r="D3702" s="77"/>
    </row>
    <row r="3703" spans="4:4" x14ac:dyDescent="0.35">
      <c r="D3703" s="77"/>
    </row>
    <row r="3704" spans="4:4" x14ac:dyDescent="0.35">
      <c r="D3704" s="77"/>
    </row>
    <row r="3705" spans="4:4" x14ac:dyDescent="0.35">
      <c r="D3705" s="77"/>
    </row>
    <row r="3706" spans="4:4" x14ac:dyDescent="0.35">
      <c r="D3706" s="77"/>
    </row>
    <row r="3707" spans="4:4" x14ac:dyDescent="0.35">
      <c r="D3707" s="77"/>
    </row>
    <row r="3708" spans="4:4" x14ac:dyDescent="0.35">
      <c r="D3708" s="77"/>
    </row>
    <row r="3709" spans="4:4" x14ac:dyDescent="0.35">
      <c r="D3709" s="77"/>
    </row>
    <row r="3710" spans="4:4" x14ac:dyDescent="0.35">
      <c r="D3710" s="77"/>
    </row>
    <row r="3711" spans="4:4" x14ac:dyDescent="0.35">
      <c r="D3711" s="77"/>
    </row>
    <row r="3712" spans="4:4" x14ac:dyDescent="0.35">
      <c r="D3712" s="77"/>
    </row>
    <row r="3713" spans="4:4" x14ac:dyDescent="0.35">
      <c r="D3713" s="77"/>
    </row>
    <row r="3714" spans="4:4" x14ac:dyDescent="0.35">
      <c r="D3714" s="77"/>
    </row>
    <row r="3715" spans="4:4" x14ac:dyDescent="0.35">
      <c r="D3715" s="77"/>
    </row>
    <row r="3716" spans="4:4" x14ac:dyDescent="0.35">
      <c r="D3716" s="77"/>
    </row>
    <row r="3717" spans="4:4" x14ac:dyDescent="0.35">
      <c r="D3717" s="77"/>
    </row>
    <row r="3718" spans="4:4" x14ac:dyDescent="0.35">
      <c r="D3718" s="77"/>
    </row>
    <row r="3719" spans="4:4" x14ac:dyDescent="0.35">
      <c r="D3719" s="77"/>
    </row>
    <row r="3720" spans="4:4" x14ac:dyDescent="0.35">
      <c r="D3720" s="77"/>
    </row>
    <row r="3721" spans="4:4" x14ac:dyDescent="0.35">
      <c r="D3721" s="77"/>
    </row>
    <row r="3722" spans="4:4" x14ac:dyDescent="0.35">
      <c r="D3722" s="77"/>
    </row>
    <row r="3723" spans="4:4" x14ac:dyDescent="0.35">
      <c r="D3723" s="77"/>
    </row>
    <row r="3724" spans="4:4" x14ac:dyDescent="0.35">
      <c r="D3724" s="77"/>
    </row>
    <row r="3725" spans="4:4" x14ac:dyDescent="0.35">
      <c r="D3725" s="77"/>
    </row>
    <row r="3726" spans="4:4" x14ac:dyDescent="0.35">
      <c r="D3726" s="77"/>
    </row>
    <row r="3727" spans="4:4" x14ac:dyDescent="0.35">
      <c r="D3727" s="77"/>
    </row>
    <row r="3728" spans="4:4" x14ac:dyDescent="0.35">
      <c r="D3728" s="77"/>
    </row>
    <row r="3729" spans="4:4" x14ac:dyDescent="0.35">
      <c r="D3729" s="77"/>
    </row>
    <row r="3730" spans="4:4" x14ac:dyDescent="0.35">
      <c r="D3730" s="77"/>
    </row>
    <row r="3731" spans="4:4" x14ac:dyDescent="0.35">
      <c r="D3731" s="77"/>
    </row>
    <row r="3732" spans="4:4" x14ac:dyDescent="0.35">
      <c r="D3732" s="77"/>
    </row>
    <row r="3733" spans="4:4" x14ac:dyDescent="0.35">
      <c r="D3733" s="77"/>
    </row>
    <row r="3734" spans="4:4" x14ac:dyDescent="0.35">
      <c r="D3734" s="77"/>
    </row>
    <row r="3735" spans="4:4" x14ac:dyDescent="0.35">
      <c r="D3735" s="77"/>
    </row>
    <row r="3736" spans="4:4" x14ac:dyDescent="0.35">
      <c r="D3736" s="77"/>
    </row>
    <row r="3737" spans="4:4" x14ac:dyDescent="0.35">
      <c r="D3737" s="77"/>
    </row>
    <row r="3738" spans="4:4" x14ac:dyDescent="0.35">
      <c r="D3738" s="77"/>
    </row>
    <row r="3739" spans="4:4" x14ac:dyDescent="0.35">
      <c r="D3739" s="77"/>
    </row>
    <row r="3740" spans="4:4" x14ac:dyDescent="0.35">
      <c r="D3740" s="77"/>
    </row>
    <row r="3741" spans="4:4" x14ac:dyDescent="0.35">
      <c r="D3741" s="77"/>
    </row>
    <row r="3742" spans="4:4" x14ac:dyDescent="0.35">
      <c r="D3742" s="77"/>
    </row>
    <row r="3743" spans="4:4" x14ac:dyDescent="0.35">
      <c r="D3743" s="77"/>
    </row>
    <row r="3744" spans="4:4" x14ac:dyDescent="0.35">
      <c r="D3744" s="77"/>
    </row>
    <row r="3745" spans="4:4" x14ac:dyDescent="0.35">
      <c r="D3745" s="77"/>
    </row>
    <row r="3746" spans="4:4" x14ac:dyDescent="0.35">
      <c r="D3746" s="77"/>
    </row>
    <row r="3747" spans="4:4" x14ac:dyDescent="0.35">
      <c r="D3747" s="77"/>
    </row>
    <row r="3748" spans="4:4" x14ac:dyDescent="0.35">
      <c r="D3748" s="77"/>
    </row>
    <row r="3749" spans="4:4" x14ac:dyDescent="0.35">
      <c r="D3749" s="77"/>
    </row>
    <row r="3750" spans="4:4" x14ac:dyDescent="0.35">
      <c r="D3750" s="77"/>
    </row>
    <row r="3751" spans="4:4" x14ac:dyDescent="0.35">
      <c r="D3751" s="77"/>
    </row>
    <row r="3752" spans="4:4" x14ac:dyDescent="0.35">
      <c r="D3752" s="77"/>
    </row>
    <row r="3753" spans="4:4" x14ac:dyDescent="0.35">
      <c r="D3753" s="77"/>
    </row>
    <row r="3754" spans="4:4" x14ac:dyDescent="0.35">
      <c r="D3754" s="77"/>
    </row>
    <row r="3755" spans="4:4" x14ac:dyDescent="0.35">
      <c r="D3755" s="77"/>
    </row>
    <row r="3756" spans="4:4" x14ac:dyDescent="0.35">
      <c r="D3756" s="77"/>
    </row>
    <row r="3757" spans="4:4" x14ac:dyDescent="0.35">
      <c r="D3757" s="77"/>
    </row>
    <row r="3758" spans="4:4" x14ac:dyDescent="0.35">
      <c r="D3758" s="77"/>
    </row>
    <row r="3759" spans="4:4" x14ac:dyDescent="0.35">
      <c r="D3759" s="77"/>
    </row>
    <row r="3760" spans="4:4" x14ac:dyDescent="0.35">
      <c r="D3760" s="77"/>
    </row>
    <row r="3761" spans="4:4" x14ac:dyDescent="0.35">
      <c r="D3761" s="77"/>
    </row>
    <row r="3762" spans="4:4" x14ac:dyDescent="0.35">
      <c r="D3762" s="77"/>
    </row>
    <row r="3763" spans="4:4" x14ac:dyDescent="0.35">
      <c r="D3763" s="77"/>
    </row>
    <row r="3764" spans="4:4" x14ac:dyDescent="0.35">
      <c r="D3764" s="77"/>
    </row>
    <row r="3765" spans="4:4" x14ac:dyDescent="0.35">
      <c r="D3765" s="77"/>
    </row>
    <row r="3766" spans="4:4" x14ac:dyDescent="0.35">
      <c r="D3766" s="77"/>
    </row>
    <row r="3767" spans="4:4" x14ac:dyDescent="0.35">
      <c r="D3767" s="77"/>
    </row>
    <row r="3768" spans="4:4" x14ac:dyDescent="0.35">
      <c r="D3768" s="77"/>
    </row>
    <row r="3769" spans="4:4" x14ac:dyDescent="0.35">
      <c r="D3769" s="77"/>
    </row>
    <row r="3770" spans="4:4" x14ac:dyDescent="0.35">
      <c r="D3770" s="77"/>
    </row>
    <row r="3771" spans="4:4" x14ac:dyDescent="0.35">
      <c r="D3771" s="77"/>
    </row>
    <row r="3772" spans="4:4" x14ac:dyDescent="0.35">
      <c r="D3772" s="77"/>
    </row>
    <row r="3773" spans="4:4" x14ac:dyDescent="0.35">
      <c r="D3773" s="77"/>
    </row>
    <row r="3774" spans="4:4" x14ac:dyDescent="0.35">
      <c r="D3774" s="77"/>
    </row>
    <row r="3775" spans="4:4" x14ac:dyDescent="0.35">
      <c r="D3775" s="77"/>
    </row>
    <row r="3776" spans="4:4" x14ac:dyDescent="0.35">
      <c r="D3776" s="77"/>
    </row>
    <row r="3777" spans="4:4" x14ac:dyDescent="0.35">
      <c r="D3777" s="77"/>
    </row>
    <row r="3778" spans="4:4" x14ac:dyDescent="0.35">
      <c r="D3778" s="77"/>
    </row>
    <row r="3779" spans="4:4" x14ac:dyDescent="0.35">
      <c r="D3779" s="77"/>
    </row>
    <row r="3780" spans="4:4" x14ac:dyDescent="0.35">
      <c r="D3780" s="77"/>
    </row>
    <row r="3781" spans="4:4" x14ac:dyDescent="0.35">
      <c r="D3781" s="77"/>
    </row>
    <row r="3782" spans="4:4" x14ac:dyDescent="0.35">
      <c r="D3782" s="77"/>
    </row>
    <row r="3783" spans="4:4" x14ac:dyDescent="0.35">
      <c r="D3783" s="77"/>
    </row>
    <row r="3784" spans="4:4" x14ac:dyDescent="0.35">
      <c r="D3784" s="77"/>
    </row>
    <row r="3785" spans="4:4" x14ac:dyDescent="0.35">
      <c r="D3785" s="77"/>
    </row>
    <row r="3786" spans="4:4" x14ac:dyDescent="0.35">
      <c r="D3786" s="77"/>
    </row>
    <row r="3787" spans="4:4" x14ac:dyDescent="0.35">
      <c r="D3787" s="77"/>
    </row>
    <row r="3788" spans="4:4" x14ac:dyDescent="0.35">
      <c r="D3788" s="77"/>
    </row>
    <row r="3789" spans="4:4" x14ac:dyDescent="0.35">
      <c r="D3789" s="77"/>
    </row>
    <row r="3790" spans="4:4" x14ac:dyDescent="0.35">
      <c r="D3790" s="77"/>
    </row>
    <row r="3791" spans="4:4" x14ac:dyDescent="0.35">
      <c r="D3791" s="77"/>
    </row>
    <row r="3792" spans="4:4" x14ac:dyDescent="0.35">
      <c r="D3792" s="77"/>
    </row>
    <row r="3793" spans="4:4" x14ac:dyDescent="0.35">
      <c r="D3793" s="77"/>
    </row>
    <row r="3794" spans="4:4" x14ac:dyDescent="0.35">
      <c r="D3794" s="77"/>
    </row>
    <row r="3795" spans="4:4" x14ac:dyDescent="0.35">
      <c r="D3795" s="77"/>
    </row>
    <row r="3796" spans="4:4" x14ac:dyDescent="0.35">
      <c r="D3796" s="77"/>
    </row>
    <row r="3797" spans="4:4" x14ac:dyDescent="0.35">
      <c r="D3797" s="77"/>
    </row>
    <row r="3798" spans="4:4" x14ac:dyDescent="0.35">
      <c r="D3798" s="77"/>
    </row>
    <row r="3799" spans="4:4" x14ac:dyDescent="0.35">
      <c r="D3799" s="77"/>
    </row>
    <row r="3800" spans="4:4" x14ac:dyDescent="0.35">
      <c r="D3800" s="77"/>
    </row>
    <row r="3801" spans="4:4" x14ac:dyDescent="0.35">
      <c r="D3801" s="77"/>
    </row>
    <row r="3802" spans="4:4" x14ac:dyDescent="0.35">
      <c r="D3802" s="77"/>
    </row>
    <row r="3803" spans="4:4" x14ac:dyDescent="0.35">
      <c r="D3803" s="77"/>
    </row>
    <row r="3804" spans="4:4" x14ac:dyDescent="0.35">
      <c r="D3804" s="77"/>
    </row>
    <row r="3805" spans="4:4" x14ac:dyDescent="0.35">
      <c r="D3805" s="77"/>
    </row>
    <row r="3806" spans="4:4" x14ac:dyDescent="0.35">
      <c r="D3806" s="77"/>
    </row>
    <row r="3807" spans="4:4" x14ac:dyDescent="0.35">
      <c r="D3807" s="77"/>
    </row>
    <row r="3808" spans="4:4" x14ac:dyDescent="0.35">
      <c r="D3808" s="77"/>
    </row>
    <row r="3809" spans="4:4" x14ac:dyDescent="0.35">
      <c r="D3809" s="77"/>
    </row>
    <row r="3810" spans="4:4" x14ac:dyDescent="0.35">
      <c r="D3810" s="77"/>
    </row>
    <row r="3811" spans="4:4" x14ac:dyDescent="0.35">
      <c r="D3811" s="77"/>
    </row>
    <row r="3812" spans="4:4" x14ac:dyDescent="0.35">
      <c r="D3812" s="77"/>
    </row>
    <row r="3813" spans="4:4" x14ac:dyDescent="0.35">
      <c r="D3813" s="77"/>
    </row>
    <row r="3814" spans="4:4" x14ac:dyDescent="0.35">
      <c r="D3814" s="77"/>
    </row>
    <row r="3815" spans="4:4" x14ac:dyDescent="0.35">
      <c r="D3815" s="77"/>
    </row>
    <row r="3816" spans="4:4" x14ac:dyDescent="0.35">
      <c r="D3816" s="77"/>
    </row>
    <row r="3817" spans="4:4" x14ac:dyDescent="0.35">
      <c r="D3817" s="77"/>
    </row>
    <row r="3818" spans="4:4" x14ac:dyDescent="0.35">
      <c r="D3818" s="77"/>
    </row>
    <row r="3819" spans="4:4" x14ac:dyDescent="0.35">
      <c r="D3819" s="77"/>
    </row>
    <row r="3820" spans="4:4" x14ac:dyDescent="0.35">
      <c r="D3820" s="77"/>
    </row>
    <row r="3821" spans="4:4" x14ac:dyDescent="0.35">
      <c r="D3821" s="77"/>
    </row>
    <row r="3822" spans="4:4" x14ac:dyDescent="0.35">
      <c r="D3822" s="77"/>
    </row>
    <row r="3823" spans="4:4" x14ac:dyDescent="0.35">
      <c r="D3823" s="77"/>
    </row>
    <row r="3824" spans="4:4" x14ac:dyDescent="0.35">
      <c r="D3824" s="77"/>
    </row>
    <row r="3825" spans="4:4" x14ac:dyDescent="0.35">
      <c r="D3825" s="77"/>
    </row>
    <row r="3826" spans="4:4" x14ac:dyDescent="0.35">
      <c r="D3826" s="77"/>
    </row>
    <row r="3827" spans="4:4" x14ac:dyDescent="0.35">
      <c r="D3827" s="77"/>
    </row>
    <row r="3828" spans="4:4" x14ac:dyDescent="0.35">
      <c r="D3828" s="77"/>
    </row>
    <row r="3829" spans="4:4" x14ac:dyDescent="0.35">
      <c r="D3829" s="77"/>
    </row>
    <row r="3830" spans="4:4" x14ac:dyDescent="0.35">
      <c r="D3830" s="77"/>
    </row>
    <row r="3831" spans="4:4" x14ac:dyDescent="0.35">
      <c r="D3831" s="77"/>
    </row>
    <row r="3832" spans="4:4" x14ac:dyDescent="0.35">
      <c r="D3832" s="77"/>
    </row>
    <row r="3833" spans="4:4" x14ac:dyDescent="0.35">
      <c r="D3833" s="77"/>
    </row>
    <row r="3834" spans="4:4" x14ac:dyDescent="0.35">
      <c r="D3834" s="77"/>
    </row>
    <row r="3835" spans="4:4" x14ac:dyDescent="0.35">
      <c r="D3835" s="77"/>
    </row>
    <row r="3836" spans="4:4" x14ac:dyDescent="0.35">
      <c r="D3836" s="77"/>
    </row>
    <row r="3837" spans="4:4" x14ac:dyDescent="0.35">
      <c r="D3837" s="77"/>
    </row>
    <row r="3838" spans="4:4" x14ac:dyDescent="0.35">
      <c r="D3838" s="77"/>
    </row>
    <row r="3839" spans="4:4" x14ac:dyDescent="0.35">
      <c r="D3839" s="77"/>
    </row>
    <row r="3840" spans="4:4" x14ac:dyDescent="0.35">
      <c r="D3840" s="77"/>
    </row>
    <row r="3841" spans="4:4" x14ac:dyDescent="0.35">
      <c r="D3841" s="77"/>
    </row>
    <row r="3842" spans="4:4" x14ac:dyDescent="0.35">
      <c r="D3842" s="77"/>
    </row>
    <row r="3843" spans="4:4" x14ac:dyDescent="0.35">
      <c r="D3843" s="77"/>
    </row>
    <row r="3844" spans="4:4" x14ac:dyDescent="0.35">
      <c r="D3844" s="77"/>
    </row>
    <row r="3845" spans="4:4" x14ac:dyDescent="0.35">
      <c r="D3845" s="77"/>
    </row>
    <row r="3846" spans="4:4" x14ac:dyDescent="0.35">
      <c r="D3846" s="77"/>
    </row>
    <row r="3847" spans="4:4" x14ac:dyDescent="0.35">
      <c r="D3847" s="77"/>
    </row>
    <row r="3848" spans="4:4" x14ac:dyDescent="0.35">
      <c r="D3848" s="77"/>
    </row>
    <row r="3849" spans="4:4" x14ac:dyDescent="0.35">
      <c r="D3849" s="77"/>
    </row>
    <row r="3850" spans="4:4" x14ac:dyDescent="0.35">
      <c r="D3850" s="77"/>
    </row>
    <row r="3851" spans="4:4" x14ac:dyDescent="0.35">
      <c r="D3851" s="77"/>
    </row>
    <row r="3852" spans="4:4" x14ac:dyDescent="0.35">
      <c r="D3852" s="77"/>
    </row>
    <row r="3853" spans="4:4" x14ac:dyDescent="0.35">
      <c r="D3853" s="77"/>
    </row>
    <row r="3854" spans="4:4" x14ac:dyDescent="0.35">
      <c r="D3854" s="77"/>
    </row>
    <row r="3855" spans="4:4" x14ac:dyDescent="0.35">
      <c r="D3855" s="77"/>
    </row>
    <row r="3856" spans="4:4" x14ac:dyDescent="0.35">
      <c r="D3856" s="77"/>
    </row>
    <row r="3857" spans="4:4" x14ac:dyDescent="0.35">
      <c r="D3857" s="77"/>
    </row>
    <row r="3858" spans="4:4" x14ac:dyDescent="0.35">
      <c r="D3858" s="77"/>
    </row>
    <row r="3859" spans="4:4" x14ac:dyDescent="0.35">
      <c r="D3859" s="77"/>
    </row>
    <row r="3860" spans="4:4" x14ac:dyDescent="0.35">
      <c r="D3860" s="77"/>
    </row>
    <row r="3861" spans="4:4" x14ac:dyDescent="0.35">
      <c r="D3861" s="77"/>
    </row>
    <row r="3862" spans="4:4" x14ac:dyDescent="0.35">
      <c r="D3862" s="77"/>
    </row>
    <row r="3863" spans="4:4" x14ac:dyDescent="0.35">
      <c r="D3863" s="77"/>
    </row>
    <row r="3864" spans="4:4" x14ac:dyDescent="0.35">
      <c r="D3864" s="77"/>
    </row>
    <row r="3865" spans="4:4" x14ac:dyDescent="0.35">
      <c r="D3865" s="77"/>
    </row>
    <row r="3866" spans="4:4" x14ac:dyDescent="0.35">
      <c r="D3866" s="77"/>
    </row>
    <row r="3867" spans="4:4" x14ac:dyDescent="0.35">
      <c r="D3867" s="77"/>
    </row>
    <row r="3868" spans="4:4" x14ac:dyDescent="0.35">
      <c r="D3868" s="77"/>
    </row>
    <row r="3869" spans="4:4" x14ac:dyDescent="0.35">
      <c r="D3869" s="77"/>
    </row>
    <row r="3870" spans="4:4" x14ac:dyDescent="0.35">
      <c r="D3870" s="77"/>
    </row>
    <row r="3871" spans="4:4" x14ac:dyDescent="0.35">
      <c r="D3871" s="77"/>
    </row>
    <row r="3872" spans="4:4" x14ac:dyDescent="0.35">
      <c r="D3872" s="77"/>
    </row>
    <row r="3873" spans="4:4" x14ac:dyDescent="0.35">
      <c r="D3873" s="77"/>
    </row>
    <row r="3874" spans="4:4" x14ac:dyDescent="0.35">
      <c r="D3874" s="77"/>
    </row>
    <row r="3875" spans="4:4" x14ac:dyDescent="0.35">
      <c r="D3875" s="77"/>
    </row>
    <row r="3876" spans="4:4" x14ac:dyDescent="0.35">
      <c r="D3876" s="77"/>
    </row>
    <row r="3877" spans="4:4" x14ac:dyDescent="0.35">
      <c r="D3877" s="77"/>
    </row>
    <row r="3878" spans="4:4" x14ac:dyDescent="0.35">
      <c r="D3878" s="77"/>
    </row>
    <row r="3879" spans="4:4" x14ac:dyDescent="0.35">
      <c r="D3879" s="77"/>
    </row>
    <row r="3880" spans="4:4" x14ac:dyDescent="0.35">
      <c r="D3880" s="77"/>
    </row>
    <row r="3881" spans="4:4" x14ac:dyDescent="0.35">
      <c r="D3881" s="77"/>
    </row>
    <row r="3882" spans="4:4" x14ac:dyDescent="0.35">
      <c r="D3882" s="77"/>
    </row>
    <row r="3883" spans="4:4" x14ac:dyDescent="0.35">
      <c r="D3883" s="77"/>
    </row>
    <row r="3884" spans="4:4" x14ac:dyDescent="0.35">
      <c r="D3884" s="77"/>
    </row>
    <row r="3885" spans="4:4" x14ac:dyDescent="0.35">
      <c r="D3885" s="77"/>
    </row>
    <row r="3886" spans="4:4" x14ac:dyDescent="0.35">
      <c r="D3886" s="77"/>
    </row>
    <row r="3887" spans="4:4" x14ac:dyDescent="0.35">
      <c r="D3887" s="77"/>
    </row>
    <row r="3888" spans="4:4" x14ac:dyDescent="0.35">
      <c r="D3888" s="77"/>
    </row>
    <row r="3889" spans="4:4" x14ac:dyDescent="0.35">
      <c r="D3889" s="77"/>
    </row>
    <row r="3890" spans="4:4" x14ac:dyDescent="0.35">
      <c r="D3890" s="77"/>
    </row>
    <row r="3891" spans="4:4" x14ac:dyDescent="0.35">
      <c r="D3891" s="77"/>
    </row>
    <row r="3892" spans="4:4" x14ac:dyDescent="0.35">
      <c r="D3892" s="77"/>
    </row>
    <row r="3893" spans="4:4" x14ac:dyDescent="0.35">
      <c r="D3893" s="77"/>
    </row>
    <row r="3894" spans="4:4" x14ac:dyDescent="0.35">
      <c r="D3894" s="77"/>
    </row>
    <row r="3895" spans="4:4" x14ac:dyDescent="0.35">
      <c r="D3895" s="77"/>
    </row>
    <row r="3896" spans="4:4" x14ac:dyDescent="0.35">
      <c r="D3896" s="77"/>
    </row>
    <row r="3897" spans="4:4" x14ac:dyDescent="0.35">
      <c r="D3897" s="77"/>
    </row>
    <row r="3898" spans="4:4" x14ac:dyDescent="0.35">
      <c r="D3898" s="77"/>
    </row>
    <row r="3899" spans="4:4" x14ac:dyDescent="0.35">
      <c r="D3899" s="77"/>
    </row>
    <row r="3900" spans="4:4" x14ac:dyDescent="0.35">
      <c r="D3900" s="77"/>
    </row>
    <row r="3901" spans="4:4" x14ac:dyDescent="0.35">
      <c r="D3901" s="77"/>
    </row>
    <row r="3902" spans="4:4" x14ac:dyDescent="0.35">
      <c r="D3902" s="77"/>
    </row>
    <row r="3903" spans="4:4" x14ac:dyDescent="0.35">
      <c r="D3903" s="77"/>
    </row>
    <row r="3904" spans="4:4" x14ac:dyDescent="0.35">
      <c r="D3904" s="77"/>
    </row>
    <row r="3905" spans="4:4" x14ac:dyDescent="0.35">
      <c r="D3905" s="77"/>
    </row>
    <row r="3906" spans="4:4" x14ac:dyDescent="0.35">
      <c r="D3906" s="77"/>
    </row>
    <row r="3907" spans="4:4" x14ac:dyDescent="0.35">
      <c r="D3907" s="77"/>
    </row>
    <row r="3908" spans="4:4" x14ac:dyDescent="0.35">
      <c r="D3908" s="77"/>
    </row>
    <row r="3909" spans="4:4" x14ac:dyDescent="0.35">
      <c r="D3909" s="77"/>
    </row>
    <row r="3910" spans="4:4" x14ac:dyDescent="0.35">
      <c r="D3910" s="77"/>
    </row>
    <row r="3911" spans="4:4" x14ac:dyDescent="0.35">
      <c r="D3911" s="77"/>
    </row>
    <row r="3912" spans="4:4" x14ac:dyDescent="0.35">
      <c r="D3912" s="77"/>
    </row>
    <row r="3913" spans="4:4" x14ac:dyDescent="0.35">
      <c r="D3913" s="77"/>
    </row>
    <row r="3914" spans="4:4" x14ac:dyDescent="0.35">
      <c r="D3914" s="77"/>
    </row>
    <row r="3915" spans="4:4" x14ac:dyDescent="0.35">
      <c r="D3915" s="77"/>
    </row>
    <row r="3916" spans="4:4" x14ac:dyDescent="0.35">
      <c r="D3916" s="77"/>
    </row>
    <row r="3917" spans="4:4" x14ac:dyDescent="0.35">
      <c r="D3917" s="77"/>
    </row>
    <row r="3918" spans="4:4" x14ac:dyDescent="0.35">
      <c r="D3918" s="77"/>
    </row>
    <row r="3919" spans="4:4" x14ac:dyDescent="0.35">
      <c r="D3919" s="77"/>
    </row>
    <row r="3920" spans="4:4" x14ac:dyDescent="0.35">
      <c r="D3920" s="77"/>
    </row>
    <row r="3921" spans="4:4" x14ac:dyDescent="0.35">
      <c r="D3921" s="77"/>
    </row>
    <row r="3922" spans="4:4" x14ac:dyDescent="0.35">
      <c r="D3922" s="77"/>
    </row>
    <row r="3923" spans="4:4" x14ac:dyDescent="0.35">
      <c r="D3923" s="77"/>
    </row>
    <row r="3924" spans="4:4" x14ac:dyDescent="0.35">
      <c r="D3924" s="77"/>
    </row>
    <row r="3925" spans="4:4" x14ac:dyDescent="0.35">
      <c r="D3925" s="77"/>
    </row>
    <row r="3926" spans="4:4" x14ac:dyDescent="0.35">
      <c r="D3926" s="77"/>
    </row>
    <row r="3927" spans="4:4" x14ac:dyDescent="0.35">
      <c r="D3927" s="77"/>
    </row>
    <row r="3928" spans="4:4" x14ac:dyDescent="0.35">
      <c r="D3928" s="77"/>
    </row>
    <row r="3929" spans="4:4" x14ac:dyDescent="0.35">
      <c r="D3929" s="77"/>
    </row>
    <row r="3930" spans="4:4" x14ac:dyDescent="0.35">
      <c r="D3930" s="77"/>
    </row>
    <row r="3931" spans="4:4" x14ac:dyDescent="0.35">
      <c r="D3931" s="77"/>
    </row>
    <row r="3932" spans="4:4" x14ac:dyDescent="0.35">
      <c r="D3932" s="77"/>
    </row>
    <row r="3933" spans="4:4" x14ac:dyDescent="0.35">
      <c r="D3933" s="77"/>
    </row>
    <row r="3934" spans="4:4" x14ac:dyDescent="0.35">
      <c r="D3934" s="77"/>
    </row>
    <row r="3935" spans="4:4" x14ac:dyDescent="0.35">
      <c r="D3935" s="77"/>
    </row>
    <row r="3936" spans="4:4" x14ac:dyDescent="0.35">
      <c r="D3936" s="77"/>
    </row>
    <row r="3937" spans="4:4" x14ac:dyDescent="0.35">
      <c r="D3937" s="77"/>
    </row>
    <row r="3938" spans="4:4" x14ac:dyDescent="0.35">
      <c r="D3938" s="77"/>
    </row>
    <row r="3939" spans="4:4" x14ac:dyDescent="0.35">
      <c r="D3939" s="77"/>
    </row>
    <row r="3940" spans="4:4" x14ac:dyDescent="0.35">
      <c r="D3940" s="77"/>
    </row>
    <row r="3941" spans="4:4" x14ac:dyDescent="0.35">
      <c r="D3941" s="77"/>
    </row>
    <row r="3942" spans="4:4" x14ac:dyDescent="0.35">
      <c r="D3942" s="77"/>
    </row>
    <row r="3943" spans="4:4" x14ac:dyDescent="0.35">
      <c r="D3943" s="77"/>
    </row>
    <row r="3944" spans="4:4" x14ac:dyDescent="0.35">
      <c r="D3944" s="77"/>
    </row>
    <row r="3945" spans="4:4" x14ac:dyDescent="0.35">
      <c r="D3945" s="77"/>
    </row>
    <row r="3946" spans="4:4" x14ac:dyDescent="0.35">
      <c r="D3946" s="77"/>
    </row>
    <row r="3947" spans="4:4" x14ac:dyDescent="0.35">
      <c r="D3947" s="77"/>
    </row>
    <row r="3948" spans="4:4" x14ac:dyDescent="0.35">
      <c r="D3948" s="77"/>
    </row>
    <row r="3949" spans="4:4" x14ac:dyDescent="0.35">
      <c r="D3949" s="77"/>
    </row>
    <row r="3950" spans="4:4" x14ac:dyDescent="0.35">
      <c r="D3950" s="77"/>
    </row>
    <row r="3951" spans="4:4" x14ac:dyDescent="0.35">
      <c r="D3951" s="77"/>
    </row>
    <row r="3952" spans="4:4" x14ac:dyDescent="0.35">
      <c r="D3952" s="77"/>
    </row>
    <row r="3953" spans="4:4" x14ac:dyDescent="0.35">
      <c r="D3953" s="77"/>
    </row>
    <row r="3954" spans="4:4" x14ac:dyDescent="0.35">
      <c r="D3954" s="77"/>
    </row>
    <row r="3955" spans="4:4" x14ac:dyDescent="0.35">
      <c r="D3955" s="77"/>
    </row>
    <row r="3956" spans="4:4" x14ac:dyDescent="0.35">
      <c r="D3956" s="77"/>
    </row>
    <row r="3957" spans="4:4" x14ac:dyDescent="0.35">
      <c r="D3957" s="77"/>
    </row>
    <row r="3958" spans="4:4" x14ac:dyDescent="0.35">
      <c r="D3958" s="77"/>
    </row>
    <row r="3959" spans="4:4" x14ac:dyDescent="0.35">
      <c r="D3959" s="77"/>
    </row>
    <row r="3960" spans="4:4" x14ac:dyDescent="0.35">
      <c r="D3960" s="77"/>
    </row>
    <row r="3961" spans="4:4" x14ac:dyDescent="0.35">
      <c r="D3961" s="77"/>
    </row>
    <row r="3962" spans="4:4" x14ac:dyDescent="0.35">
      <c r="D3962" s="77"/>
    </row>
    <row r="3963" spans="4:4" x14ac:dyDescent="0.35">
      <c r="D3963" s="77"/>
    </row>
    <row r="3964" spans="4:4" x14ac:dyDescent="0.35">
      <c r="D3964" s="77"/>
    </row>
    <row r="3965" spans="4:4" x14ac:dyDescent="0.35">
      <c r="D3965" s="77"/>
    </row>
    <row r="3966" spans="4:4" x14ac:dyDescent="0.35">
      <c r="D3966" s="77"/>
    </row>
    <row r="3967" spans="4:4" x14ac:dyDescent="0.35">
      <c r="D3967" s="77"/>
    </row>
    <row r="3968" spans="4:4" x14ac:dyDescent="0.35">
      <c r="D3968" s="77"/>
    </row>
    <row r="3969" spans="4:4" x14ac:dyDescent="0.35">
      <c r="D3969" s="77"/>
    </row>
    <row r="3970" spans="4:4" x14ac:dyDescent="0.35">
      <c r="D3970" s="77"/>
    </row>
    <row r="3971" spans="4:4" x14ac:dyDescent="0.35">
      <c r="D3971" s="77"/>
    </row>
    <row r="3972" spans="4:4" x14ac:dyDescent="0.35">
      <c r="D3972" s="77"/>
    </row>
    <row r="3973" spans="4:4" x14ac:dyDescent="0.35">
      <c r="D3973" s="77"/>
    </row>
    <row r="3974" spans="4:4" x14ac:dyDescent="0.35">
      <c r="D3974" s="77"/>
    </row>
    <row r="3975" spans="4:4" x14ac:dyDescent="0.35">
      <c r="D3975" s="77"/>
    </row>
    <row r="3976" spans="4:4" x14ac:dyDescent="0.35">
      <c r="D3976" s="77"/>
    </row>
    <row r="3977" spans="4:4" x14ac:dyDescent="0.35">
      <c r="D3977" s="77"/>
    </row>
    <row r="3978" spans="4:4" x14ac:dyDescent="0.35">
      <c r="D3978" s="77"/>
    </row>
    <row r="3979" spans="4:4" x14ac:dyDescent="0.35">
      <c r="D3979" s="77"/>
    </row>
    <row r="3980" spans="4:4" x14ac:dyDescent="0.35">
      <c r="D3980" s="77"/>
    </row>
    <row r="3981" spans="4:4" x14ac:dyDescent="0.35">
      <c r="D3981" s="77"/>
    </row>
    <row r="3982" spans="4:4" x14ac:dyDescent="0.35">
      <c r="D3982" s="77"/>
    </row>
    <row r="3983" spans="4:4" x14ac:dyDescent="0.35">
      <c r="D3983" s="77"/>
    </row>
    <row r="3984" spans="4:4" x14ac:dyDescent="0.35">
      <c r="D3984" s="77"/>
    </row>
    <row r="3985" spans="4:4" x14ac:dyDescent="0.35">
      <c r="D3985" s="77"/>
    </row>
    <row r="3986" spans="4:4" x14ac:dyDescent="0.35">
      <c r="D3986" s="77"/>
    </row>
    <row r="3987" spans="4:4" x14ac:dyDescent="0.35">
      <c r="D3987" s="77"/>
    </row>
    <row r="3988" spans="4:4" x14ac:dyDescent="0.35">
      <c r="D3988" s="77"/>
    </row>
    <row r="3989" spans="4:4" x14ac:dyDescent="0.35">
      <c r="D3989" s="77"/>
    </row>
    <row r="3990" spans="4:4" x14ac:dyDescent="0.35">
      <c r="D3990" s="77"/>
    </row>
    <row r="3991" spans="4:4" x14ac:dyDescent="0.35">
      <c r="D3991" s="77"/>
    </row>
    <row r="3992" spans="4:4" x14ac:dyDescent="0.35">
      <c r="D3992" s="77"/>
    </row>
    <row r="3993" spans="4:4" x14ac:dyDescent="0.35">
      <c r="D3993" s="77"/>
    </row>
    <row r="3994" spans="4:4" x14ac:dyDescent="0.35">
      <c r="D3994" s="77"/>
    </row>
    <row r="3995" spans="4:4" x14ac:dyDescent="0.35">
      <c r="D3995" s="77"/>
    </row>
    <row r="3996" spans="4:4" x14ac:dyDescent="0.35">
      <c r="D3996" s="77"/>
    </row>
    <row r="3997" spans="4:4" x14ac:dyDescent="0.35">
      <c r="D3997" s="77"/>
    </row>
    <row r="3998" spans="4:4" x14ac:dyDescent="0.35">
      <c r="D3998" s="77"/>
    </row>
    <row r="3999" spans="4:4" x14ac:dyDescent="0.35">
      <c r="D3999" s="77"/>
    </row>
    <row r="4000" spans="4:4" x14ac:dyDescent="0.35">
      <c r="D4000" s="77"/>
    </row>
    <row r="4001" spans="4:4" x14ac:dyDescent="0.35">
      <c r="D4001" s="77"/>
    </row>
    <row r="4002" spans="4:4" x14ac:dyDescent="0.35">
      <c r="D4002" s="77"/>
    </row>
    <row r="4003" spans="4:4" x14ac:dyDescent="0.35">
      <c r="D4003" s="77"/>
    </row>
    <row r="4004" spans="4:4" x14ac:dyDescent="0.35">
      <c r="D4004" s="77"/>
    </row>
    <row r="4005" spans="4:4" x14ac:dyDescent="0.35">
      <c r="D4005" s="77"/>
    </row>
    <row r="4006" spans="4:4" x14ac:dyDescent="0.35">
      <c r="D4006" s="77"/>
    </row>
    <row r="4007" spans="4:4" x14ac:dyDescent="0.35">
      <c r="D4007" s="77"/>
    </row>
    <row r="4008" spans="4:4" x14ac:dyDescent="0.35">
      <c r="D4008" s="77"/>
    </row>
    <row r="4009" spans="4:4" x14ac:dyDescent="0.35">
      <c r="D4009" s="77"/>
    </row>
    <row r="4010" spans="4:4" x14ac:dyDescent="0.35">
      <c r="D4010" s="77"/>
    </row>
    <row r="4011" spans="4:4" x14ac:dyDescent="0.35">
      <c r="D4011" s="77"/>
    </row>
    <row r="4012" spans="4:4" x14ac:dyDescent="0.35">
      <c r="D4012" s="77"/>
    </row>
    <row r="4013" spans="4:4" x14ac:dyDescent="0.35">
      <c r="D4013" s="77"/>
    </row>
    <row r="4014" spans="4:4" x14ac:dyDescent="0.35">
      <c r="D4014" s="77"/>
    </row>
    <row r="4015" spans="4:4" x14ac:dyDescent="0.35">
      <c r="D4015" s="77"/>
    </row>
    <row r="4016" spans="4:4" x14ac:dyDescent="0.35">
      <c r="D4016" s="77"/>
    </row>
    <row r="4017" spans="4:4" x14ac:dyDescent="0.35">
      <c r="D4017" s="77"/>
    </row>
    <row r="4018" spans="4:4" x14ac:dyDescent="0.35">
      <c r="D4018" s="77"/>
    </row>
    <row r="4019" spans="4:4" x14ac:dyDescent="0.35">
      <c r="D4019" s="77"/>
    </row>
    <row r="4020" spans="4:4" x14ac:dyDescent="0.35">
      <c r="D4020" s="77"/>
    </row>
    <row r="4021" spans="4:4" x14ac:dyDescent="0.35">
      <c r="D4021" s="77"/>
    </row>
    <row r="4022" spans="4:4" x14ac:dyDescent="0.35">
      <c r="D4022" s="77"/>
    </row>
    <row r="4023" spans="4:4" x14ac:dyDescent="0.35">
      <c r="D4023" s="77"/>
    </row>
    <row r="4024" spans="4:4" x14ac:dyDescent="0.35">
      <c r="D4024" s="77"/>
    </row>
    <row r="4025" spans="4:4" x14ac:dyDescent="0.35">
      <c r="D4025" s="77"/>
    </row>
    <row r="4026" spans="4:4" x14ac:dyDescent="0.35">
      <c r="D4026" s="77"/>
    </row>
    <row r="4027" spans="4:4" x14ac:dyDescent="0.35">
      <c r="D4027" s="77"/>
    </row>
    <row r="4028" spans="4:4" x14ac:dyDescent="0.35">
      <c r="D4028" s="77"/>
    </row>
    <row r="4029" spans="4:4" x14ac:dyDescent="0.35">
      <c r="D4029" s="77"/>
    </row>
    <row r="4030" spans="4:4" x14ac:dyDescent="0.35">
      <c r="D4030" s="77"/>
    </row>
    <row r="4031" spans="4:4" x14ac:dyDescent="0.35">
      <c r="D4031" s="77"/>
    </row>
    <row r="4032" spans="4:4" x14ac:dyDescent="0.35">
      <c r="D4032" s="77"/>
    </row>
    <row r="4033" spans="4:4" x14ac:dyDescent="0.35">
      <c r="D4033" s="77"/>
    </row>
    <row r="4034" spans="4:4" x14ac:dyDescent="0.35">
      <c r="D4034" s="77"/>
    </row>
    <row r="4035" spans="4:4" x14ac:dyDescent="0.35">
      <c r="D4035" s="77"/>
    </row>
    <row r="4036" spans="4:4" x14ac:dyDescent="0.35">
      <c r="D4036" s="77"/>
    </row>
    <row r="4037" spans="4:4" x14ac:dyDescent="0.35">
      <c r="D4037" s="77"/>
    </row>
    <row r="4038" spans="4:4" x14ac:dyDescent="0.35">
      <c r="D4038" s="77"/>
    </row>
    <row r="4039" spans="4:4" x14ac:dyDescent="0.35">
      <c r="D4039" s="77"/>
    </row>
    <row r="4040" spans="4:4" x14ac:dyDescent="0.35">
      <c r="D4040" s="77"/>
    </row>
    <row r="4041" spans="4:4" x14ac:dyDescent="0.35">
      <c r="D4041" s="77"/>
    </row>
    <row r="4042" spans="4:4" x14ac:dyDescent="0.35">
      <c r="D4042" s="77"/>
    </row>
    <row r="4043" spans="4:4" x14ac:dyDescent="0.35">
      <c r="D4043" s="77"/>
    </row>
    <row r="4044" spans="4:4" x14ac:dyDescent="0.35">
      <c r="D4044" s="77"/>
    </row>
    <row r="4045" spans="4:4" x14ac:dyDescent="0.35">
      <c r="D4045" s="77"/>
    </row>
    <row r="4046" spans="4:4" x14ac:dyDescent="0.35">
      <c r="D4046" s="77"/>
    </row>
    <row r="4047" spans="4:4" x14ac:dyDescent="0.35">
      <c r="D4047" s="77"/>
    </row>
    <row r="4048" spans="4:4" x14ac:dyDescent="0.35">
      <c r="D4048" s="77"/>
    </row>
    <row r="4049" spans="4:4" x14ac:dyDescent="0.35">
      <c r="D4049" s="77"/>
    </row>
    <row r="4050" spans="4:4" x14ac:dyDescent="0.35">
      <c r="D4050" s="77"/>
    </row>
    <row r="4051" spans="4:4" x14ac:dyDescent="0.35">
      <c r="D4051" s="77"/>
    </row>
    <row r="4052" spans="4:4" x14ac:dyDescent="0.35">
      <c r="D4052" s="77"/>
    </row>
    <row r="4053" spans="4:4" x14ac:dyDescent="0.35">
      <c r="D4053" s="77"/>
    </row>
    <row r="4054" spans="4:4" x14ac:dyDescent="0.35">
      <c r="D4054" s="77"/>
    </row>
    <row r="4055" spans="4:4" x14ac:dyDescent="0.35">
      <c r="D4055" s="77"/>
    </row>
    <row r="4056" spans="4:4" x14ac:dyDescent="0.35">
      <c r="D4056" s="77"/>
    </row>
    <row r="4057" spans="4:4" x14ac:dyDescent="0.35">
      <c r="D4057" s="77"/>
    </row>
    <row r="4058" spans="4:4" x14ac:dyDescent="0.35">
      <c r="D4058" s="77"/>
    </row>
    <row r="4059" spans="4:4" x14ac:dyDescent="0.35">
      <c r="D4059" s="77"/>
    </row>
    <row r="4060" spans="4:4" x14ac:dyDescent="0.35">
      <c r="D4060" s="77"/>
    </row>
    <row r="4061" spans="4:4" x14ac:dyDescent="0.35">
      <c r="D4061" s="77"/>
    </row>
    <row r="4062" spans="4:4" x14ac:dyDescent="0.35">
      <c r="D4062" s="77"/>
    </row>
    <row r="4063" spans="4:4" x14ac:dyDescent="0.35">
      <c r="D4063" s="77"/>
    </row>
    <row r="4064" spans="4:4" x14ac:dyDescent="0.35">
      <c r="D4064" s="77"/>
    </row>
    <row r="4065" spans="4:4" x14ac:dyDescent="0.35">
      <c r="D4065" s="77"/>
    </row>
    <row r="4066" spans="4:4" x14ac:dyDescent="0.35">
      <c r="D4066" s="77"/>
    </row>
    <row r="4067" spans="4:4" x14ac:dyDescent="0.35">
      <c r="D4067" s="77"/>
    </row>
    <row r="4068" spans="4:4" x14ac:dyDescent="0.35">
      <c r="D4068" s="77"/>
    </row>
    <row r="4069" spans="4:4" x14ac:dyDescent="0.35">
      <c r="D4069" s="77"/>
    </row>
    <row r="4070" spans="4:4" x14ac:dyDescent="0.35">
      <c r="D4070" s="77"/>
    </row>
    <row r="4071" spans="4:4" x14ac:dyDescent="0.35">
      <c r="D4071" s="77"/>
    </row>
    <row r="4072" spans="4:4" x14ac:dyDescent="0.35">
      <c r="D4072" s="77"/>
    </row>
    <row r="4073" spans="4:4" x14ac:dyDescent="0.35">
      <c r="D4073" s="77"/>
    </row>
    <row r="4074" spans="4:4" x14ac:dyDescent="0.35">
      <c r="D4074" s="77"/>
    </row>
    <row r="4075" spans="4:4" x14ac:dyDescent="0.35">
      <c r="D4075" s="77"/>
    </row>
    <row r="4076" spans="4:4" x14ac:dyDescent="0.35">
      <c r="D4076" s="77"/>
    </row>
    <row r="4077" spans="4:4" x14ac:dyDescent="0.35">
      <c r="D4077" s="77"/>
    </row>
    <row r="4078" spans="4:4" x14ac:dyDescent="0.35">
      <c r="D4078" s="77"/>
    </row>
    <row r="4079" spans="4:4" x14ac:dyDescent="0.35">
      <c r="D4079" s="77"/>
    </row>
    <row r="4080" spans="4:4" x14ac:dyDescent="0.35">
      <c r="D4080" s="77"/>
    </row>
    <row r="4081" spans="4:4" x14ac:dyDescent="0.35">
      <c r="D4081" s="77"/>
    </row>
    <row r="4082" spans="4:4" x14ac:dyDescent="0.35">
      <c r="D4082" s="77"/>
    </row>
    <row r="4083" spans="4:4" x14ac:dyDescent="0.35">
      <c r="D4083" s="77"/>
    </row>
    <row r="4084" spans="4:4" x14ac:dyDescent="0.35">
      <c r="D4084" s="77"/>
    </row>
    <row r="4085" spans="4:4" x14ac:dyDescent="0.35">
      <c r="D4085" s="77"/>
    </row>
    <row r="4086" spans="4:4" x14ac:dyDescent="0.35">
      <c r="D4086" s="77"/>
    </row>
    <row r="4087" spans="4:4" x14ac:dyDescent="0.35">
      <c r="D4087" s="77"/>
    </row>
    <row r="4088" spans="4:4" x14ac:dyDescent="0.35">
      <c r="D4088" s="77"/>
    </row>
    <row r="4089" spans="4:4" x14ac:dyDescent="0.35">
      <c r="D4089" s="77"/>
    </row>
    <row r="4090" spans="4:4" x14ac:dyDescent="0.35">
      <c r="D4090" s="77"/>
    </row>
    <row r="4091" spans="4:4" x14ac:dyDescent="0.35">
      <c r="D4091" s="77"/>
    </row>
    <row r="4092" spans="4:4" x14ac:dyDescent="0.35">
      <c r="D4092" s="77"/>
    </row>
    <row r="4093" spans="4:4" x14ac:dyDescent="0.35">
      <c r="D4093" s="77"/>
    </row>
    <row r="4094" spans="4:4" x14ac:dyDescent="0.35">
      <c r="D4094" s="77"/>
    </row>
    <row r="4095" spans="4:4" x14ac:dyDescent="0.35">
      <c r="D4095" s="77"/>
    </row>
    <row r="4096" spans="4:4" x14ac:dyDescent="0.35">
      <c r="D4096" s="77"/>
    </row>
    <row r="4097" spans="4:4" x14ac:dyDescent="0.35">
      <c r="D4097" s="77"/>
    </row>
    <row r="4098" spans="4:4" x14ac:dyDescent="0.35">
      <c r="D4098" s="77"/>
    </row>
    <row r="4099" spans="4:4" x14ac:dyDescent="0.35">
      <c r="D4099" s="77"/>
    </row>
    <row r="4100" spans="4:4" x14ac:dyDescent="0.35">
      <c r="D4100" s="77"/>
    </row>
    <row r="4101" spans="4:4" x14ac:dyDescent="0.35">
      <c r="D4101" s="77"/>
    </row>
    <row r="4102" spans="4:4" x14ac:dyDescent="0.35">
      <c r="D4102" s="77"/>
    </row>
    <row r="4103" spans="4:4" x14ac:dyDescent="0.35">
      <c r="D4103" s="77"/>
    </row>
    <row r="4104" spans="4:4" x14ac:dyDescent="0.35">
      <c r="D4104" s="77"/>
    </row>
    <row r="4105" spans="4:4" x14ac:dyDescent="0.35">
      <c r="D4105" s="77"/>
    </row>
    <row r="4106" spans="4:4" x14ac:dyDescent="0.35">
      <c r="D4106" s="77"/>
    </row>
    <row r="4107" spans="4:4" x14ac:dyDescent="0.35">
      <c r="D4107" s="77"/>
    </row>
    <row r="4108" spans="4:4" x14ac:dyDescent="0.35">
      <c r="D4108" s="77"/>
    </row>
    <row r="4109" spans="4:4" x14ac:dyDescent="0.35">
      <c r="D4109" s="77"/>
    </row>
    <row r="4110" spans="4:4" x14ac:dyDescent="0.35">
      <c r="D4110" s="77"/>
    </row>
    <row r="4111" spans="4:4" x14ac:dyDescent="0.35">
      <c r="D4111" s="77"/>
    </row>
    <row r="4112" spans="4:4" x14ac:dyDescent="0.35">
      <c r="D4112" s="77"/>
    </row>
    <row r="4113" spans="4:4" x14ac:dyDescent="0.35">
      <c r="D4113" s="77"/>
    </row>
    <row r="4114" spans="4:4" x14ac:dyDescent="0.35">
      <c r="D4114" s="77"/>
    </row>
    <row r="4115" spans="4:4" x14ac:dyDescent="0.35">
      <c r="D4115" s="77"/>
    </row>
    <row r="4116" spans="4:4" x14ac:dyDescent="0.35">
      <c r="D4116" s="77"/>
    </row>
    <row r="4117" spans="4:4" x14ac:dyDescent="0.35">
      <c r="D4117" s="77"/>
    </row>
    <row r="4118" spans="4:4" x14ac:dyDescent="0.35">
      <c r="D4118" s="77"/>
    </row>
    <row r="4119" spans="4:4" x14ac:dyDescent="0.35">
      <c r="D4119" s="77"/>
    </row>
    <row r="4120" spans="4:4" x14ac:dyDescent="0.35">
      <c r="D4120" s="77"/>
    </row>
    <row r="4121" spans="4:4" x14ac:dyDescent="0.35">
      <c r="D4121" s="77"/>
    </row>
    <row r="4122" spans="4:4" x14ac:dyDescent="0.35">
      <c r="D4122" s="77"/>
    </row>
    <row r="4123" spans="4:4" x14ac:dyDescent="0.35">
      <c r="D4123" s="77"/>
    </row>
    <row r="4124" spans="4:4" x14ac:dyDescent="0.35">
      <c r="D4124" s="77"/>
    </row>
    <row r="4125" spans="4:4" x14ac:dyDescent="0.35">
      <c r="D4125" s="77"/>
    </row>
    <row r="4126" spans="4:4" x14ac:dyDescent="0.35">
      <c r="D4126" s="77"/>
    </row>
    <row r="4127" spans="4:4" x14ac:dyDescent="0.35">
      <c r="D4127" s="77"/>
    </row>
    <row r="4128" spans="4:4" x14ac:dyDescent="0.35">
      <c r="D4128" s="77"/>
    </row>
    <row r="4129" spans="4:4" x14ac:dyDescent="0.35">
      <c r="D4129" s="77"/>
    </row>
    <row r="4130" spans="4:4" x14ac:dyDescent="0.35">
      <c r="D4130" s="77"/>
    </row>
    <row r="4131" spans="4:4" x14ac:dyDescent="0.35">
      <c r="D4131" s="77"/>
    </row>
    <row r="4132" spans="4:4" x14ac:dyDescent="0.35">
      <c r="D4132" s="77"/>
    </row>
    <row r="4133" spans="4:4" x14ac:dyDescent="0.35">
      <c r="D4133" s="77"/>
    </row>
    <row r="4134" spans="4:4" x14ac:dyDescent="0.35">
      <c r="D4134" s="77"/>
    </row>
    <row r="4135" spans="4:4" x14ac:dyDescent="0.35">
      <c r="D4135" s="77"/>
    </row>
    <row r="4136" spans="4:4" x14ac:dyDescent="0.35">
      <c r="D4136" s="77"/>
    </row>
    <row r="4137" spans="4:4" x14ac:dyDescent="0.35">
      <c r="D4137" s="77"/>
    </row>
    <row r="4138" spans="4:4" x14ac:dyDescent="0.35">
      <c r="D4138" s="77"/>
    </row>
    <row r="4139" spans="4:4" x14ac:dyDescent="0.35">
      <c r="D4139" s="77"/>
    </row>
    <row r="4140" spans="4:4" x14ac:dyDescent="0.35">
      <c r="D4140" s="77"/>
    </row>
    <row r="4141" spans="4:4" x14ac:dyDescent="0.35">
      <c r="D4141" s="77"/>
    </row>
    <row r="4142" spans="4:4" x14ac:dyDescent="0.35">
      <c r="D4142" s="77"/>
    </row>
    <row r="4143" spans="4:4" x14ac:dyDescent="0.35">
      <c r="D4143" s="77"/>
    </row>
    <row r="4144" spans="4:4" x14ac:dyDescent="0.35">
      <c r="D4144" s="77"/>
    </row>
    <row r="4145" spans="4:4" x14ac:dyDescent="0.35">
      <c r="D4145" s="77"/>
    </row>
    <row r="4146" spans="4:4" x14ac:dyDescent="0.35">
      <c r="D4146" s="77"/>
    </row>
    <row r="4147" spans="4:4" x14ac:dyDescent="0.35">
      <c r="D4147" s="77"/>
    </row>
    <row r="4148" spans="4:4" x14ac:dyDescent="0.35">
      <c r="D4148" s="77"/>
    </row>
    <row r="4149" spans="4:4" x14ac:dyDescent="0.35">
      <c r="D4149" s="77"/>
    </row>
    <row r="4150" spans="4:4" x14ac:dyDescent="0.35">
      <c r="D4150" s="77"/>
    </row>
    <row r="4151" spans="4:4" x14ac:dyDescent="0.35">
      <c r="D4151" s="77"/>
    </row>
    <row r="4152" spans="4:4" x14ac:dyDescent="0.35">
      <c r="D4152" s="77"/>
    </row>
    <row r="4153" spans="4:4" x14ac:dyDescent="0.35">
      <c r="D4153" s="77"/>
    </row>
    <row r="4154" spans="4:4" x14ac:dyDescent="0.35">
      <c r="D4154" s="77"/>
    </row>
    <row r="4155" spans="4:4" x14ac:dyDescent="0.35">
      <c r="D4155" s="77"/>
    </row>
    <row r="4156" spans="4:4" x14ac:dyDescent="0.35">
      <c r="D4156" s="77"/>
    </row>
    <row r="4157" spans="4:4" x14ac:dyDescent="0.35">
      <c r="D4157" s="77"/>
    </row>
    <row r="4158" spans="4:4" x14ac:dyDescent="0.35">
      <c r="D4158" s="77"/>
    </row>
    <row r="4159" spans="4:4" x14ac:dyDescent="0.35">
      <c r="D4159" s="77"/>
    </row>
    <row r="4160" spans="4:4" x14ac:dyDescent="0.35">
      <c r="D4160" s="77"/>
    </row>
    <row r="4161" spans="4:4" x14ac:dyDescent="0.35">
      <c r="D4161" s="77"/>
    </row>
    <row r="4162" spans="4:4" x14ac:dyDescent="0.35">
      <c r="D4162" s="77"/>
    </row>
    <row r="4163" spans="4:4" x14ac:dyDescent="0.35">
      <c r="D4163" s="77"/>
    </row>
    <row r="4164" spans="4:4" x14ac:dyDescent="0.35">
      <c r="D4164" s="77"/>
    </row>
    <row r="4165" spans="4:4" x14ac:dyDescent="0.35">
      <c r="D4165" s="77"/>
    </row>
    <row r="4166" spans="4:4" x14ac:dyDescent="0.35">
      <c r="D4166" s="77"/>
    </row>
    <row r="4167" spans="4:4" x14ac:dyDescent="0.35">
      <c r="D4167" s="77"/>
    </row>
    <row r="4168" spans="4:4" x14ac:dyDescent="0.35">
      <c r="D4168" s="77"/>
    </row>
    <row r="4169" spans="4:4" x14ac:dyDescent="0.35">
      <c r="D4169" s="77"/>
    </row>
    <row r="4170" spans="4:4" x14ac:dyDescent="0.35">
      <c r="D4170" s="77"/>
    </row>
    <row r="4171" spans="4:4" x14ac:dyDescent="0.35">
      <c r="D4171" s="77"/>
    </row>
    <row r="4172" spans="4:4" x14ac:dyDescent="0.35">
      <c r="D4172" s="77"/>
    </row>
    <row r="4173" spans="4:4" x14ac:dyDescent="0.35">
      <c r="D4173" s="77"/>
    </row>
    <row r="4174" spans="4:4" x14ac:dyDescent="0.35">
      <c r="D4174" s="77"/>
    </row>
    <row r="4175" spans="4:4" x14ac:dyDescent="0.35">
      <c r="D4175" s="77"/>
    </row>
    <row r="4176" spans="4:4" x14ac:dyDescent="0.35">
      <c r="D4176" s="77"/>
    </row>
    <row r="4177" spans="4:4" x14ac:dyDescent="0.35">
      <c r="D4177" s="77"/>
    </row>
    <row r="4178" spans="4:4" x14ac:dyDescent="0.35">
      <c r="D4178" s="77"/>
    </row>
    <row r="4179" spans="4:4" x14ac:dyDescent="0.35">
      <c r="D4179" s="77"/>
    </row>
    <row r="4180" spans="4:4" x14ac:dyDescent="0.35">
      <c r="D4180" s="77"/>
    </row>
    <row r="4181" spans="4:4" x14ac:dyDescent="0.35">
      <c r="D4181" s="77"/>
    </row>
    <row r="4182" spans="4:4" x14ac:dyDescent="0.35">
      <c r="D4182" s="77"/>
    </row>
    <row r="4183" spans="4:4" x14ac:dyDescent="0.35">
      <c r="D4183" s="77"/>
    </row>
    <row r="4184" spans="4:4" x14ac:dyDescent="0.35">
      <c r="D4184" s="77"/>
    </row>
    <row r="4185" spans="4:4" x14ac:dyDescent="0.35">
      <c r="D4185" s="77"/>
    </row>
    <row r="4186" spans="4:4" x14ac:dyDescent="0.35">
      <c r="D4186" s="77"/>
    </row>
    <row r="4187" spans="4:4" x14ac:dyDescent="0.35">
      <c r="D4187" s="77"/>
    </row>
    <row r="4188" spans="4:4" x14ac:dyDescent="0.35">
      <c r="D4188" s="77"/>
    </row>
    <row r="4189" spans="4:4" x14ac:dyDescent="0.35">
      <c r="D4189" s="77"/>
    </row>
    <row r="4190" spans="4:4" x14ac:dyDescent="0.35">
      <c r="D4190" s="77"/>
    </row>
    <row r="4191" spans="4:4" x14ac:dyDescent="0.35">
      <c r="D4191" s="77"/>
    </row>
    <row r="4192" spans="4:4" x14ac:dyDescent="0.35">
      <c r="D4192" s="77"/>
    </row>
    <row r="4193" spans="4:4" x14ac:dyDescent="0.35">
      <c r="D4193" s="77"/>
    </row>
    <row r="4194" spans="4:4" x14ac:dyDescent="0.35">
      <c r="D4194" s="77"/>
    </row>
    <row r="4195" spans="4:4" x14ac:dyDescent="0.35">
      <c r="D4195" s="77"/>
    </row>
    <row r="4196" spans="4:4" x14ac:dyDescent="0.35">
      <c r="D4196" s="77"/>
    </row>
    <row r="4197" spans="4:4" x14ac:dyDescent="0.35">
      <c r="D4197" s="77"/>
    </row>
    <row r="4198" spans="4:4" x14ac:dyDescent="0.35">
      <c r="D4198" s="77"/>
    </row>
    <row r="4199" spans="4:4" x14ac:dyDescent="0.35">
      <c r="D4199" s="77"/>
    </row>
    <row r="4200" spans="4:4" x14ac:dyDescent="0.35">
      <c r="D4200" s="77"/>
    </row>
    <row r="4201" spans="4:4" x14ac:dyDescent="0.35">
      <c r="D4201" s="77"/>
    </row>
    <row r="4202" spans="4:4" x14ac:dyDescent="0.35">
      <c r="D4202" s="77"/>
    </row>
    <row r="4203" spans="4:4" x14ac:dyDescent="0.35">
      <c r="D4203" s="77"/>
    </row>
    <row r="4204" spans="4:4" x14ac:dyDescent="0.35">
      <c r="D4204" s="77"/>
    </row>
    <row r="4205" spans="4:4" x14ac:dyDescent="0.35">
      <c r="D4205" s="77"/>
    </row>
    <row r="4206" spans="4:4" x14ac:dyDescent="0.35">
      <c r="D4206" s="77"/>
    </row>
    <row r="4207" spans="4:4" x14ac:dyDescent="0.35">
      <c r="D4207" s="77"/>
    </row>
    <row r="4208" spans="4:4" x14ac:dyDescent="0.35">
      <c r="D4208" s="77"/>
    </row>
    <row r="4209" spans="4:4" x14ac:dyDescent="0.35">
      <c r="D4209" s="77"/>
    </row>
    <row r="4210" spans="4:4" x14ac:dyDescent="0.35">
      <c r="D4210" s="77"/>
    </row>
    <row r="4211" spans="4:4" x14ac:dyDescent="0.35">
      <c r="D4211" s="77"/>
    </row>
    <row r="4212" spans="4:4" x14ac:dyDescent="0.35">
      <c r="D4212" s="77"/>
    </row>
    <row r="4213" spans="4:4" x14ac:dyDescent="0.35">
      <c r="D4213" s="77"/>
    </row>
    <row r="4214" spans="4:4" x14ac:dyDescent="0.35">
      <c r="D4214" s="77"/>
    </row>
    <row r="4215" spans="4:4" x14ac:dyDescent="0.35">
      <c r="D4215" s="77"/>
    </row>
    <row r="4216" spans="4:4" x14ac:dyDescent="0.35">
      <c r="D4216" s="77"/>
    </row>
    <row r="4217" spans="4:4" x14ac:dyDescent="0.35">
      <c r="D4217" s="77"/>
    </row>
    <row r="4218" spans="4:4" x14ac:dyDescent="0.35">
      <c r="D4218" s="77"/>
    </row>
    <row r="4219" spans="4:4" x14ac:dyDescent="0.35">
      <c r="D4219" s="77"/>
    </row>
    <row r="4220" spans="4:4" x14ac:dyDescent="0.35">
      <c r="D4220" s="77"/>
    </row>
    <row r="4221" spans="4:4" x14ac:dyDescent="0.35">
      <c r="D4221" s="77"/>
    </row>
    <row r="4222" spans="4:4" x14ac:dyDescent="0.35">
      <c r="D4222" s="77"/>
    </row>
    <row r="4223" spans="4:4" x14ac:dyDescent="0.35">
      <c r="D4223" s="77"/>
    </row>
    <row r="4224" spans="4:4" x14ac:dyDescent="0.35">
      <c r="D4224" s="77"/>
    </row>
    <row r="4225" spans="4:4" x14ac:dyDescent="0.35">
      <c r="D4225" s="77"/>
    </row>
    <row r="4226" spans="4:4" x14ac:dyDescent="0.35">
      <c r="D4226" s="77"/>
    </row>
    <row r="4227" spans="4:4" x14ac:dyDescent="0.35">
      <c r="D4227" s="77"/>
    </row>
    <row r="4228" spans="4:4" x14ac:dyDescent="0.35">
      <c r="D4228" s="77"/>
    </row>
    <row r="4229" spans="4:4" x14ac:dyDescent="0.35">
      <c r="D4229" s="77"/>
    </row>
    <row r="4230" spans="4:4" x14ac:dyDescent="0.35">
      <c r="D4230" s="77"/>
    </row>
    <row r="4231" spans="4:4" x14ac:dyDescent="0.35">
      <c r="D4231" s="77"/>
    </row>
    <row r="4232" spans="4:4" x14ac:dyDescent="0.35">
      <c r="D4232" s="77"/>
    </row>
    <row r="4233" spans="4:4" x14ac:dyDescent="0.35">
      <c r="D4233" s="77"/>
    </row>
    <row r="4234" spans="4:4" x14ac:dyDescent="0.35">
      <c r="D4234" s="77"/>
    </row>
    <row r="4235" spans="4:4" x14ac:dyDescent="0.35">
      <c r="D4235" s="77"/>
    </row>
    <row r="4236" spans="4:4" x14ac:dyDescent="0.35">
      <c r="D4236" s="77"/>
    </row>
    <row r="4237" spans="4:4" x14ac:dyDescent="0.35">
      <c r="D4237" s="77"/>
    </row>
    <row r="4238" spans="4:4" x14ac:dyDescent="0.35">
      <c r="D4238" s="77"/>
    </row>
    <row r="4239" spans="4:4" x14ac:dyDescent="0.35">
      <c r="D4239" s="77"/>
    </row>
    <row r="4240" spans="4:4" x14ac:dyDescent="0.35">
      <c r="D4240" s="77"/>
    </row>
    <row r="4241" spans="4:4" x14ac:dyDescent="0.35">
      <c r="D4241" s="77"/>
    </row>
    <row r="4242" spans="4:4" x14ac:dyDescent="0.35">
      <c r="D4242" s="77"/>
    </row>
    <row r="4243" spans="4:4" x14ac:dyDescent="0.35">
      <c r="D4243" s="77"/>
    </row>
    <row r="4244" spans="4:4" x14ac:dyDescent="0.35">
      <c r="D4244" s="77"/>
    </row>
    <row r="4245" spans="4:4" x14ac:dyDescent="0.35">
      <c r="D4245" s="77"/>
    </row>
    <row r="4246" spans="4:4" x14ac:dyDescent="0.35">
      <c r="D4246" s="77"/>
    </row>
    <row r="4247" spans="4:4" x14ac:dyDescent="0.35">
      <c r="D4247" s="77"/>
    </row>
    <row r="4248" spans="4:4" x14ac:dyDescent="0.35">
      <c r="D4248" s="77"/>
    </row>
    <row r="4249" spans="4:4" x14ac:dyDescent="0.35">
      <c r="D4249" s="77"/>
    </row>
    <row r="4250" spans="4:4" x14ac:dyDescent="0.35">
      <c r="D4250" s="77"/>
    </row>
    <row r="4251" spans="4:4" x14ac:dyDescent="0.35">
      <c r="D4251" s="77"/>
    </row>
    <row r="4252" spans="4:4" x14ac:dyDescent="0.35">
      <c r="D4252" s="77"/>
    </row>
    <row r="4253" spans="4:4" x14ac:dyDescent="0.35">
      <c r="D4253" s="77"/>
    </row>
    <row r="4254" spans="4:4" x14ac:dyDescent="0.35">
      <c r="D4254" s="77"/>
    </row>
    <row r="4255" spans="4:4" x14ac:dyDescent="0.35">
      <c r="D4255" s="77"/>
    </row>
    <row r="4256" spans="4:4" x14ac:dyDescent="0.35">
      <c r="D4256" s="77"/>
    </row>
    <row r="4257" spans="4:4" x14ac:dyDescent="0.35">
      <c r="D4257" s="77"/>
    </row>
    <row r="4258" spans="4:4" x14ac:dyDescent="0.35">
      <c r="D4258" s="77"/>
    </row>
    <row r="4259" spans="4:4" x14ac:dyDescent="0.35">
      <c r="D4259" s="77"/>
    </row>
    <row r="4260" spans="4:4" x14ac:dyDescent="0.35">
      <c r="D4260" s="77"/>
    </row>
    <row r="4261" spans="4:4" x14ac:dyDescent="0.35">
      <c r="D4261" s="77"/>
    </row>
    <row r="4262" spans="4:4" x14ac:dyDescent="0.35">
      <c r="D4262" s="77"/>
    </row>
    <row r="4263" spans="4:4" x14ac:dyDescent="0.35">
      <c r="D4263" s="77"/>
    </row>
    <row r="4264" spans="4:4" x14ac:dyDescent="0.35">
      <c r="D4264" s="77"/>
    </row>
    <row r="4265" spans="4:4" x14ac:dyDescent="0.35">
      <c r="D4265" s="77"/>
    </row>
    <row r="4266" spans="4:4" x14ac:dyDescent="0.35">
      <c r="D4266" s="77"/>
    </row>
    <row r="4267" spans="4:4" x14ac:dyDescent="0.35">
      <c r="D4267" s="77"/>
    </row>
    <row r="4268" spans="4:4" x14ac:dyDescent="0.35">
      <c r="D4268" s="77"/>
    </row>
    <row r="4269" spans="4:4" x14ac:dyDescent="0.35">
      <c r="D4269" s="77"/>
    </row>
    <row r="4270" spans="4:4" x14ac:dyDescent="0.35">
      <c r="D4270" s="77"/>
    </row>
    <row r="4271" spans="4:4" x14ac:dyDescent="0.35">
      <c r="D4271" s="77"/>
    </row>
    <row r="4272" spans="4:4" x14ac:dyDescent="0.35">
      <c r="D4272" s="77"/>
    </row>
    <row r="4273" spans="4:4" x14ac:dyDescent="0.35">
      <c r="D4273" s="77"/>
    </row>
    <row r="4274" spans="4:4" x14ac:dyDescent="0.35">
      <c r="D4274" s="77"/>
    </row>
    <row r="4275" spans="4:4" x14ac:dyDescent="0.35">
      <c r="D4275" s="77"/>
    </row>
    <row r="4276" spans="4:4" x14ac:dyDescent="0.35">
      <c r="D4276" s="77"/>
    </row>
    <row r="4277" spans="4:4" x14ac:dyDescent="0.35">
      <c r="D4277" s="77"/>
    </row>
    <row r="4278" spans="4:4" x14ac:dyDescent="0.35">
      <c r="D4278" s="77"/>
    </row>
    <row r="4279" spans="4:4" x14ac:dyDescent="0.35">
      <c r="D4279" s="77"/>
    </row>
    <row r="4280" spans="4:4" x14ac:dyDescent="0.35">
      <c r="D4280" s="77"/>
    </row>
    <row r="4281" spans="4:4" x14ac:dyDescent="0.35">
      <c r="D4281" s="77"/>
    </row>
    <row r="4282" spans="4:4" x14ac:dyDescent="0.35">
      <c r="D4282" s="77"/>
    </row>
    <row r="4283" spans="4:4" x14ac:dyDescent="0.35">
      <c r="D4283" s="77"/>
    </row>
    <row r="4284" spans="4:4" x14ac:dyDescent="0.35">
      <c r="D4284" s="77"/>
    </row>
    <row r="4285" spans="4:4" x14ac:dyDescent="0.35">
      <c r="D4285" s="77"/>
    </row>
    <row r="4286" spans="4:4" x14ac:dyDescent="0.35">
      <c r="D4286" s="77"/>
    </row>
    <row r="4287" spans="4:4" x14ac:dyDescent="0.35">
      <c r="D4287" s="77"/>
    </row>
    <row r="4288" spans="4:4" x14ac:dyDescent="0.35">
      <c r="D4288" s="77"/>
    </row>
    <row r="4289" spans="4:4" x14ac:dyDescent="0.35">
      <c r="D4289" s="77"/>
    </row>
    <row r="4290" spans="4:4" x14ac:dyDescent="0.35">
      <c r="D4290" s="77"/>
    </row>
    <row r="4291" spans="4:4" x14ac:dyDescent="0.35">
      <c r="D4291" s="77"/>
    </row>
    <row r="4292" spans="4:4" x14ac:dyDescent="0.35">
      <c r="D4292" s="77"/>
    </row>
    <row r="4293" spans="4:4" x14ac:dyDescent="0.35">
      <c r="D4293" s="77"/>
    </row>
    <row r="4294" spans="4:4" x14ac:dyDescent="0.35">
      <c r="D4294" s="77"/>
    </row>
    <row r="4295" spans="4:4" x14ac:dyDescent="0.35">
      <c r="D4295" s="77"/>
    </row>
    <row r="4296" spans="4:4" x14ac:dyDescent="0.35">
      <c r="D4296" s="77"/>
    </row>
    <row r="4297" spans="4:4" x14ac:dyDescent="0.35">
      <c r="D4297" s="77"/>
    </row>
    <row r="4298" spans="4:4" x14ac:dyDescent="0.35">
      <c r="D4298" s="77"/>
    </row>
    <row r="4299" spans="4:4" x14ac:dyDescent="0.35">
      <c r="D4299" s="77"/>
    </row>
    <row r="4300" spans="4:4" x14ac:dyDescent="0.35">
      <c r="D4300" s="77"/>
    </row>
    <row r="4301" spans="4:4" x14ac:dyDescent="0.35">
      <c r="D4301" s="77"/>
    </row>
    <row r="4302" spans="4:4" x14ac:dyDescent="0.35">
      <c r="D4302" s="77"/>
    </row>
    <row r="4303" spans="4:4" x14ac:dyDescent="0.35">
      <c r="D4303" s="77"/>
    </row>
    <row r="4304" spans="4:4" x14ac:dyDescent="0.35">
      <c r="D4304" s="77"/>
    </row>
    <row r="4305" spans="4:4" x14ac:dyDescent="0.35">
      <c r="D4305" s="77"/>
    </row>
    <row r="4306" spans="4:4" x14ac:dyDescent="0.35">
      <c r="D4306" s="77"/>
    </row>
    <row r="4307" spans="4:4" x14ac:dyDescent="0.35">
      <c r="D4307" s="77"/>
    </row>
    <row r="4308" spans="4:4" x14ac:dyDescent="0.35">
      <c r="D4308" s="77"/>
    </row>
    <row r="4309" spans="4:4" x14ac:dyDescent="0.35">
      <c r="D4309" s="77"/>
    </row>
    <row r="4310" spans="4:4" x14ac:dyDescent="0.35">
      <c r="D4310" s="77"/>
    </row>
    <row r="4311" spans="4:4" x14ac:dyDescent="0.35">
      <c r="D4311" s="77"/>
    </row>
    <row r="4312" spans="4:4" x14ac:dyDescent="0.35">
      <c r="D4312" s="77"/>
    </row>
    <row r="4313" spans="4:4" x14ac:dyDescent="0.35">
      <c r="D4313" s="77"/>
    </row>
    <row r="4314" spans="4:4" x14ac:dyDescent="0.35">
      <c r="D4314" s="77"/>
    </row>
    <row r="4315" spans="4:4" x14ac:dyDescent="0.35">
      <c r="D4315" s="77"/>
    </row>
    <row r="4316" spans="4:4" x14ac:dyDescent="0.35">
      <c r="D4316" s="77"/>
    </row>
    <row r="4317" spans="4:4" x14ac:dyDescent="0.35">
      <c r="D4317" s="77"/>
    </row>
    <row r="4318" spans="4:4" x14ac:dyDescent="0.35">
      <c r="D4318" s="77"/>
    </row>
    <row r="4319" spans="4:4" x14ac:dyDescent="0.35">
      <c r="D4319" s="77"/>
    </row>
    <row r="4320" spans="4:4" x14ac:dyDescent="0.35">
      <c r="D4320" s="77"/>
    </row>
    <row r="4321" spans="4:4" x14ac:dyDescent="0.35">
      <c r="D4321" s="77"/>
    </row>
    <row r="4322" spans="4:4" x14ac:dyDescent="0.35">
      <c r="D4322" s="77"/>
    </row>
    <row r="4323" spans="4:4" x14ac:dyDescent="0.35">
      <c r="D4323" s="77"/>
    </row>
    <row r="4324" spans="4:4" x14ac:dyDescent="0.35">
      <c r="D4324" s="77"/>
    </row>
    <row r="4325" spans="4:4" x14ac:dyDescent="0.35">
      <c r="D4325" s="77"/>
    </row>
    <row r="4326" spans="4:4" x14ac:dyDescent="0.35">
      <c r="D4326" s="77"/>
    </row>
    <row r="4327" spans="4:4" x14ac:dyDescent="0.35">
      <c r="D4327" s="77"/>
    </row>
    <row r="4328" spans="4:4" x14ac:dyDescent="0.35">
      <c r="D4328" s="77"/>
    </row>
    <row r="4329" spans="4:4" x14ac:dyDescent="0.35">
      <c r="D4329" s="77"/>
    </row>
    <row r="4330" spans="4:4" x14ac:dyDescent="0.35">
      <c r="D4330" s="77"/>
    </row>
    <row r="4331" spans="4:4" x14ac:dyDescent="0.35">
      <c r="D4331" s="77"/>
    </row>
    <row r="4332" spans="4:4" x14ac:dyDescent="0.35">
      <c r="D4332" s="77"/>
    </row>
    <row r="4333" spans="4:4" x14ac:dyDescent="0.35">
      <c r="D4333" s="77"/>
    </row>
    <row r="4334" spans="4:4" x14ac:dyDescent="0.35">
      <c r="D4334" s="77"/>
    </row>
    <row r="4335" spans="4:4" x14ac:dyDescent="0.35">
      <c r="D4335" s="77"/>
    </row>
    <row r="4336" spans="4:4" x14ac:dyDescent="0.35">
      <c r="D4336" s="77"/>
    </row>
    <row r="4337" spans="4:4" x14ac:dyDescent="0.35">
      <c r="D4337" s="77"/>
    </row>
    <row r="4338" spans="4:4" x14ac:dyDescent="0.35">
      <c r="D4338" s="77"/>
    </row>
    <row r="4339" spans="4:4" x14ac:dyDescent="0.35">
      <c r="D4339" s="77"/>
    </row>
    <row r="4340" spans="4:4" x14ac:dyDescent="0.35">
      <c r="D4340" s="77"/>
    </row>
    <row r="4341" spans="4:4" x14ac:dyDescent="0.35">
      <c r="D4341" s="77"/>
    </row>
    <row r="4342" spans="4:4" x14ac:dyDescent="0.35">
      <c r="D4342" s="77"/>
    </row>
    <row r="4343" spans="4:4" x14ac:dyDescent="0.35">
      <c r="D4343" s="77"/>
    </row>
    <row r="4344" spans="4:4" x14ac:dyDescent="0.35">
      <c r="D4344" s="77"/>
    </row>
    <row r="4345" spans="4:4" x14ac:dyDescent="0.35">
      <c r="D4345" s="77"/>
    </row>
    <row r="4346" spans="4:4" x14ac:dyDescent="0.35">
      <c r="D4346" s="77"/>
    </row>
    <row r="4347" spans="4:4" x14ac:dyDescent="0.35">
      <c r="D4347" s="77"/>
    </row>
    <row r="4348" spans="4:4" x14ac:dyDescent="0.35">
      <c r="D4348" s="77"/>
    </row>
    <row r="4349" spans="4:4" x14ac:dyDescent="0.35">
      <c r="D4349" s="77"/>
    </row>
    <row r="4350" spans="4:4" x14ac:dyDescent="0.35">
      <c r="D4350" s="77"/>
    </row>
    <row r="4351" spans="4:4" x14ac:dyDescent="0.35">
      <c r="D4351" s="77"/>
    </row>
    <row r="4352" spans="4:4" x14ac:dyDescent="0.35">
      <c r="D4352" s="77"/>
    </row>
    <row r="4353" spans="4:4" x14ac:dyDescent="0.35">
      <c r="D4353" s="77"/>
    </row>
    <row r="4354" spans="4:4" x14ac:dyDescent="0.35">
      <c r="D4354" s="77"/>
    </row>
    <row r="4355" spans="4:4" x14ac:dyDescent="0.35">
      <c r="D4355" s="77"/>
    </row>
    <row r="4356" spans="4:4" x14ac:dyDescent="0.35">
      <c r="D4356" s="77"/>
    </row>
    <row r="4357" spans="4:4" x14ac:dyDescent="0.35">
      <c r="D4357" s="77"/>
    </row>
    <row r="4358" spans="4:4" x14ac:dyDescent="0.35">
      <c r="D4358" s="77"/>
    </row>
    <row r="4359" spans="4:4" x14ac:dyDescent="0.35">
      <c r="D4359" s="77"/>
    </row>
    <row r="4360" spans="4:4" x14ac:dyDescent="0.35">
      <c r="D4360" s="77"/>
    </row>
    <row r="4361" spans="4:4" x14ac:dyDescent="0.35">
      <c r="D4361" s="77"/>
    </row>
    <row r="4362" spans="4:4" x14ac:dyDescent="0.35">
      <c r="D4362" s="77"/>
    </row>
    <row r="4363" spans="4:4" x14ac:dyDescent="0.35">
      <c r="D4363" s="77"/>
    </row>
    <row r="4364" spans="4:4" x14ac:dyDescent="0.35">
      <c r="D4364" s="77"/>
    </row>
    <row r="4365" spans="4:4" x14ac:dyDescent="0.35">
      <c r="D4365" s="77"/>
    </row>
    <row r="4366" spans="4:4" x14ac:dyDescent="0.35">
      <c r="D4366" s="77"/>
    </row>
    <row r="4367" spans="4:4" x14ac:dyDescent="0.35">
      <c r="D4367" s="77"/>
    </row>
    <row r="4368" spans="4:4" x14ac:dyDescent="0.35">
      <c r="D4368" s="77"/>
    </row>
    <row r="4369" spans="4:4" x14ac:dyDescent="0.35">
      <c r="D4369" s="77"/>
    </row>
    <row r="4370" spans="4:4" x14ac:dyDescent="0.35">
      <c r="D4370" s="77"/>
    </row>
    <row r="4371" spans="4:4" x14ac:dyDescent="0.35">
      <c r="D4371" s="77"/>
    </row>
    <row r="4372" spans="4:4" x14ac:dyDescent="0.35">
      <c r="D4372" s="77"/>
    </row>
    <row r="4373" spans="4:4" x14ac:dyDescent="0.35">
      <c r="D4373" s="77"/>
    </row>
    <row r="4374" spans="4:4" x14ac:dyDescent="0.35">
      <c r="D4374" s="77"/>
    </row>
    <row r="4375" spans="4:4" x14ac:dyDescent="0.35">
      <c r="D4375" s="77"/>
    </row>
    <row r="4376" spans="4:4" x14ac:dyDescent="0.35">
      <c r="D4376" s="77"/>
    </row>
    <row r="4377" spans="4:4" x14ac:dyDescent="0.35">
      <c r="D4377" s="77"/>
    </row>
    <row r="4378" spans="4:4" x14ac:dyDescent="0.35">
      <c r="D4378" s="77"/>
    </row>
    <row r="4379" spans="4:4" x14ac:dyDescent="0.35">
      <c r="D4379" s="77"/>
    </row>
    <row r="4380" spans="4:4" x14ac:dyDescent="0.35">
      <c r="D4380" s="77"/>
    </row>
    <row r="4381" spans="4:4" x14ac:dyDescent="0.35">
      <c r="D4381" s="77"/>
    </row>
    <row r="4382" spans="4:4" x14ac:dyDescent="0.35">
      <c r="D4382" s="77"/>
    </row>
    <row r="4383" spans="4:4" x14ac:dyDescent="0.35">
      <c r="D4383" s="77"/>
    </row>
    <row r="4384" spans="4:4" x14ac:dyDescent="0.35">
      <c r="D4384" s="77"/>
    </row>
    <row r="4385" spans="4:4" x14ac:dyDescent="0.35">
      <c r="D4385" s="77"/>
    </row>
    <row r="4386" spans="4:4" x14ac:dyDescent="0.35">
      <c r="D4386" s="77"/>
    </row>
    <row r="4387" spans="4:4" x14ac:dyDescent="0.35">
      <c r="D4387" s="77"/>
    </row>
    <row r="4388" spans="4:4" x14ac:dyDescent="0.35">
      <c r="D4388" s="77"/>
    </row>
    <row r="4389" spans="4:4" x14ac:dyDescent="0.35">
      <c r="D4389" s="77"/>
    </row>
    <row r="4390" spans="4:4" x14ac:dyDescent="0.35">
      <c r="D4390" s="77"/>
    </row>
    <row r="4391" spans="4:4" x14ac:dyDescent="0.35">
      <c r="D4391" s="77"/>
    </row>
    <row r="4392" spans="4:4" x14ac:dyDescent="0.35">
      <c r="D4392" s="77"/>
    </row>
    <row r="4393" spans="4:4" x14ac:dyDescent="0.35">
      <c r="D4393" s="77"/>
    </row>
    <row r="4394" spans="4:4" x14ac:dyDescent="0.35">
      <c r="D4394" s="77"/>
    </row>
    <row r="4395" spans="4:4" x14ac:dyDescent="0.35">
      <c r="D4395" s="77"/>
    </row>
    <row r="4396" spans="4:4" x14ac:dyDescent="0.35">
      <c r="D4396" s="77"/>
    </row>
    <row r="4397" spans="4:4" x14ac:dyDescent="0.35">
      <c r="D4397" s="77"/>
    </row>
    <row r="4398" spans="4:4" x14ac:dyDescent="0.35">
      <c r="D4398" s="77"/>
    </row>
    <row r="4399" spans="4:4" x14ac:dyDescent="0.35">
      <c r="D4399" s="77"/>
    </row>
    <row r="4400" spans="4:4" x14ac:dyDescent="0.35">
      <c r="D4400" s="77"/>
    </row>
    <row r="4401" spans="4:4" x14ac:dyDescent="0.35">
      <c r="D4401" s="77"/>
    </row>
    <row r="4402" spans="4:4" x14ac:dyDescent="0.35">
      <c r="D4402" s="77"/>
    </row>
    <row r="4403" spans="4:4" x14ac:dyDescent="0.35">
      <c r="D4403" s="77"/>
    </row>
    <row r="4404" spans="4:4" x14ac:dyDescent="0.35">
      <c r="D4404" s="77"/>
    </row>
    <row r="4405" spans="4:4" x14ac:dyDescent="0.35">
      <c r="D4405" s="77"/>
    </row>
    <row r="4406" spans="4:4" x14ac:dyDescent="0.35">
      <c r="D4406" s="77"/>
    </row>
    <row r="4407" spans="4:4" x14ac:dyDescent="0.35">
      <c r="D4407" s="77"/>
    </row>
    <row r="4408" spans="4:4" x14ac:dyDescent="0.35">
      <c r="D4408" s="77"/>
    </row>
    <row r="4409" spans="4:4" x14ac:dyDescent="0.35">
      <c r="D4409" s="77"/>
    </row>
    <row r="4410" spans="4:4" x14ac:dyDescent="0.35">
      <c r="D4410" s="77"/>
    </row>
    <row r="4411" spans="4:4" x14ac:dyDescent="0.35">
      <c r="D4411" s="77"/>
    </row>
    <row r="4412" spans="4:4" x14ac:dyDescent="0.35">
      <c r="D4412" s="77"/>
    </row>
    <row r="4413" spans="4:4" x14ac:dyDescent="0.35">
      <c r="D4413" s="77"/>
    </row>
    <row r="4414" spans="4:4" x14ac:dyDescent="0.35">
      <c r="D4414" s="77"/>
    </row>
    <row r="4415" spans="4:4" x14ac:dyDescent="0.35">
      <c r="D4415" s="77"/>
    </row>
    <row r="4416" spans="4:4" x14ac:dyDescent="0.35">
      <c r="D4416" s="77"/>
    </row>
    <row r="4417" spans="4:4" x14ac:dyDescent="0.35">
      <c r="D4417" s="77"/>
    </row>
    <row r="4418" spans="4:4" x14ac:dyDescent="0.35">
      <c r="D4418" s="77"/>
    </row>
    <row r="4419" spans="4:4" x14ac:dyDescent="0.35">
      <c r="D4419" s="77"/>
    </row>
    <row r="4420" spans="4:4" x14ac:dyDescent="0.35">
      <c r="D4420" s="77"/>
    </row>
    <row r="4421" spans="4:4" x14ac:dyDescent="0.35">
      <c r="D4421" s="77"/>
    </row>
    <row r="4422" spans="4:4" x14ac:dyDescent="0.35">
      <c r="D4422" s="77"/>
    </row>
    <row r="4423" spans="4:4" x14ac:dyDescent="0.35">
      <c r="D4423" s="77"/>
    </row>
    <row r="4424" spans="4:4" x14ac:dyDescent="0.35">
      <c r="D4424" s="77"/>
    </row>
    <row r="4425" spans="4:4" x14ac:dyDescent="0.35">
      <c r="D4425" s="77"/>
    </row>
    <row r="4426" spans="4:4" x14ac:dyDescent="0.35">
      <c r="D4426" s="77"/>
    </row>
    <row r="4427" spans="4:4" x14ac:dyDescent="0.35">
      <c r="D4427" s="77"/>
    </row>
    <row r="4428" spans="4:4" x14ac:dyDescent="0.35">
      <c r="D4428" s="77"/>
    </row>
    <row r="4429" spans="4:4" x14ac:dyDescent="0.35">
      <c r="D4429" s="77"/>
    </row>
    <row r="4430" spans="4:4" x14ac:dyDescent="0.35">
      <c r="D4430" s="77"/>
    </row>
    <row r="4431" spans="4:4" x14ac:dyDescent="0.35">
      <c r="D4431" s="77"/>
    </row>
    <row r="4432" spans="4:4" x14ac:dyDescent="0.35">
      <c r="D4432" s="77"/>
    </row>
    <row r="4433" spans="4:4" x14ac:dyDescent="0.35">
      <c r="D4433" s="77"/>
    </row>
    <row r="4434" spans="4:4" x14ac:dyDescent="0.35">
      <c r="D4434" s="77"/>
    </row>
    <row r="4435" spans="4:4" x14ac:dyDescent="0.35">
      <c r="D4435" s="77"/>
    </row>
    <row r="4436" spans="4:4" x14ac:dyDescent="0.35">
      <c r="D4436" s="77"/>
    </row>
    <row r="4437" spans="4:4" x14ac:dyDescent="0.35">
      <c r="D4437" s="77"/>
    </row>
    <row r="4438" spans="4:4" x14ac:dyDescent="0.35">
      <c r="D4438" s="77"/>
    </row>
    <row r="4439" spans="4:4" x14ac:dyDescent="0.35">
      <c r="D4439" s="77"/>
    </row>
    <row r="4440" spans="4:4" x14ac:dyDescent="0.35">
      <c r="D4440" s="77"/>
    </row>
    <row r="4441" spans="4:4" x14ac:dyDescent="0.35">
      <c r="D4441" s="77"/>
    </row>
    <row r="4442" spans="4:4" x14ac:dyDescent="0.35">
      <c r="D4442" s="77"/>
    </row>
    <row r="4443" spans="4:4" x14ac:dyDescent="0.35">
      <c r="D4443" s="77"/>
    </row>
    <row r="4444" spans="4:4" x14ac:dyDescent="0.35">
      <c r="D4444" s="77"/>
    </row>
    <row r="4445" spans="4:4" x14ac:dyDescent="0.35">
      <c r="D4445" s="77"/>
    </row>
    <row r="4446" spans="4:4" x14ac:dyDescent="0.35">
      <c r="D4446" s="77"/>
    </row>
    <row r="4447" spans="4:4" x14ac:dyDescent="0.35">
      <c r="D4447" s="77"/>
    </row>
    <row r="4448" spans="4:4" x14ac:dyDescent="0.35">
      <c r="D4448" s="77"/>
    </row>
    <row r="4449" spans="4:4" x14ac:dyDescent="0.35">
      <c r="D4449" s="77"/>
    </row>
    <row r="4450" spans="4:4" x14ac:dyDescent="0.35">
      <c r="D4450" s="77"/>
    </row>
    <row r="4451" spans="4:4" x14ac:dyDescent="0.35">
      <c r="D4451" s="77"/>
    </row>
    <row r="4452" spans="4:4" x14ac:dyDescent="0.35">
      <c r="D4452" s="77"/>
    </row>
    <row r="4453" spans="4:4" x14ac:dyDescent="0.35">
      <c r="D4453" s="77"/>
    </row>
    <row r="4454" spans="4:4" x14ac:dyDescent="0.35">
      <c r="D4454" s="77"/>
    </row>
    <row r="4455" spans="4:4" x14ac:dyDescent="0.35">
      <c r="D4455" s="77"/>
    </row>
    <row r="4456" spans="4:4" x14ac:dyDescent="0.35">
      <c r="D4456" s="77"/>
    </row>
    <row r="4457" spans="4:4" x14ac:dyDescent="0.35">
      <c r="D4457" s="77"/>
    </row>
    <row r="4458" spans="4:4" x14ac:dyDescent="0.35">
      <c r="D4458" s="77"/>
    </row>
    <row r="4459" spans="4:4" x14ac:dyDescent="0.35">
      <c r="D4459" s="77"/>
    </row>
    <row r="4460" spans="4:4" x14ac:dyDescent="0.35">
      <c r="D4460" s="77"/>
    </row>
    <row r="4461" spans="4:4" x14ac:dyDescent="0.35">
      <c r="D4461" s="77"/>
    </row>
    <row r="4462" spans="4:4" x14ac:dyDescent="0.35">
      <c r="D4462" s="77"/>
    </row>
    <row r="4463" spans="4:4" x14ac:dyDescent="0.35">
      <c r="D4463" s="77"/>
    </row>
    <row r="4464" spans="4:4" x14ac:dyDescent="0.35">
      <c r="D4464" s="77"/>
    </row>
    <row r="4465" spans="4:4" x14ac:dyDescent="0.35">
      <c r="D4465" s="77"/>
    </row>
    <row r="4466" spans="4:4" x14ac:dyDescent="0.35">
      <c r="D4466" s="77"/>
    </row>
    <row r="4467" spans="4:4" x14ac:dyDescent="0.35">
      <c r="D4467" s="77"/>
    </row>
    <row r="4468" spans="4:4" x14ac:dyDescent="0.35">
      <c r="D4468" s="77"/>
    </row>
    <row r="4469" spans="4:4" x14ac:dyDescent="0.35">
      <c r="D4469" s="77"/>
    </row>
    <row r="4470" spans="4:4" x14ac:dyDescent="0.35">
      <c r="D4470" s="77"/>
    </row>
    <row r="4471" spans="4:4" x14ac:dyDescent="0.35">
      <c r="D4471" s="77"/>
    </row>
    <row r="4472" spans="4:4" x14ac:dyDescent="0.35">
      <c r="D4472" s="77"/>
    </row>
    <row r="4473" spans="4:4" x14ac:dyDescent="0.35">
      <c r="D4473" s="77"/>
    </row>
    <row r="4474" spans="4:4" x14ac:dyDescent="0.35">
      <c r="D4474" s="77"/>
    </row>
    <row r="4475" spans="4:4" x14ac:dyDescent="0.35">
      <c r="D4475" s="77"/>
    </row>
    <row r="4476" spans="4:4" x14ac:dyDescent="0.35">
      <c r="D4476" s="77"/>
    </row>
    <row r="4477" spans="4:4" x14ac:dyDescent="0.35">
      <c r="D4477" s="77"/>
    </row>
    <row r="4478" spans="4:4" x14ac:dyDescent="0.35">
      <c r="D4478" s="77"/>
    </row>
    <row r="4479" spans="4:4" x14ac:dyDescent="0.35">
      <c r="D4479" s="77"/>
    </row>
    <row r="4480" spans="4:4" x14ac:dyDescent="0.35">
      <c r="D4480" s="77"/>
    </row>
    <row r="4481" spans="4:4" x14ac:dyDescent="0.35">
      <c r="D4481" s="77"/>
    </row>
    <row r="4482" spans="4:4" x14ac:dyDescent="0.35">
      <c r="D4482" s="77"/>
    </row>
    <row r="4483" spans="4:4" x14ac:dyDescent="0.35">
      <c r="D4483" s="77"/>
    </row>
    <row r="4484" spans="4:4" x14ac:dyDescent="0.35">
      <c r="D4484" s="77"/>
    </row>
    <row r="4485" spans="4:4" x14ac:dyDescent="0.35">
      <c r="D4485" s="77"/>
    </row>
    <row r="4486" spans="4:4" x14ac:dyDescent="0.35">
      <c r="D4486" s="77"/>
    </row>
    <row r="4487" spans="4:4" x14ac:dyDescent="0.35">
      <c r="D4487" s="77"/>
    </row>
    <row r="4488" spans="4:4" x14ac:dyDescent="0.35">
      <c r="D4488" s="77"/>
    </row>
    <row r="4489" spans="4:4" x14ac:dyDescent="0.35">
      <c r="D4489" s="77"/>
    </row>
    <row r="4490" spans="4:4" x14ac:dyDescent="0.35">
      <c r="D4490" s="77"/>
    </row>
    <row r="4491" spans="4:4" x14ac:dyDescent="0.35">
      <c r="D4491" s="77"/>
    </row>
    <row r="4492" spans="4:4" x14ac:dyDescent="0.35">
      <c r="D4492" s="77"/>
    </row>
    <row r="4493" spans="4:4" x14ac:dyDescent="0.35">
      <c r="D4493" s="77"/>
    </row>
    <row r="4494" spans="4:4" x14ac:dyDescent="0.35">
      <c r="D4494" s="77"/>
    </row>
    <row r="4495" spans="4:4" x14ac:dyDescent="0.35">
      <c r="D4495" s="77"/>
    </row>
    <row r="4496" spans="4:4" x14ac:dyDescent="0.35">
      <c r="D4496" s="77"/>
    </row>
    <row r="4497" spans="4:4" x14ac:dyDescent="0.35">
      <c r="D4497" s="77"/>
    </row>
    <row r="4498" spans="4:4" x14ac:dyDescent="0.35">
      <c r="D4498" s="77"/>
    </row>
    <row r="4499" spans="4:4" x14ac:dyDescent="0.35">
      <c r="D4499" s="77"/>
    </row>
    <row r="4500" spans="4:4" x14ac:dyDescent="0.35">
      <c r="D4500" s="77"/>
    </row>
    <row r="4501" spans="4:4" x14ac:dyDescent="0.35">
      <c r="D4501" s="77"/>
    </row>
    <row r="4502" spans="4:4" x14ac:dyDescent="0.35">
      <c r="D4502" s="77"/>
    </row>
    <row r="4503" spans="4:4" x14ac:dyDescent="0.35">
      <c r="D4503" s="77"/>
    </row>
    <row r="4504" spans="4:4" x14ac:dyDescent="0.35">
      <c r="D4504" s="77"/>
    </row>
    <row r="4505" spans="4:4" x14ac:dyDescent="0.35">
      <c r="D4505" s="77"/>
    </row>
    <row r="4506" spans="4:4" x14ac:dyDescent="0.35">
      <c r="D4506" s="77"/>
    </row>
    <row r="4507" spans="4:4" x14ac:dyDescent="0.35">
      <c r="D4507" s="77"/>
    </row>
    <row r="4508" spans="4:4" x14ac:dyDescent="0.35">
      <c r="D4508" s="77"/>
    </row>
    <row r="4509" spans="4:4" x14ac:dyDescent="0.35">
      <c r="D4509" s="77"/>
    </row>
    <row r="4510" spans="4:4" x14ac:dyDescent="0.35">
      <c r="D4510" s="77"/>
    </row>
    <row r="4511" spans="4:4" x14ac:dyDescent="0.35">
      <c r="D4511" s="77"/>
    </row>
    <row r="4512" spans="4:4" x14ac:dyDescent="0.35">
      <c r="D4512" s="77"/>
    </row>
    <row r="4513" spans="4:4" x14ac:dyDescent="0.35">
      <c r="D4513" s="77"/>
    </row>
    <row r="4514" spans="4:4" x14ac:dyDescent="0.35">
      <c r="D4514" s="77"/>
    </row>
    <row r="4515" spans="4:4" x14ac:dyDescent="0.35">
      <c r="D4515" s="77"/>
    </row>
    <row r="4516" spans="4:4" x14ac:dyDescent="0.35">
      <c r="D4516" s="77"/>
    </row>
    <row r="4517" spans="4:4" x14ac:dyDescent="0.35">
      <c r="D4517" s="77"/>
    </row>
    <row r="4518" spans="4:4" x14ac:dyDescent="0.35">
      <c r="D4518" s="77"/>
    </row>
    <row r="4519" spans="4:4" x14ac:dyDescent="0.35">
      <c r="D4519" s="77"/>
    </row>
    <row r="4520" spans="4:4" x14ac:dyDescent="0.35">
      <c r="D4520" s="77"/>
    </row>
    <row r="4521" spans="4:4" x14ac:dyDescent="0.35">
      <c r="D4521" s="77"/>
    </row>
    <row r="4522" spans="4:4" x14ac:dyDescent="0.35">
      <c r="D4522" s="77"/>
    </row>
    <row r="4523" spans="4:4" x14ac:dyDescent="0.35">
      <c r="D4523" s="77"/>
    </row>
    <row r="4524" spans="4:4" x14ac:dyDescent="0.35">
      <c r="D4524" s="77"/>
    </row>
    <row r="4525" spans="4:4" x14ac:dyDescent="0.35">
      <c r="D4525" s="77"/>
    </row>
    <row r="4526" spans="4:4" x14ac:dyDescent="0.35">
      <c r="D4526" s="77"/>
    </row>
    <row r="4527" spans="4:4" x14ac:dyDescent="0.35">
      <c r="D4527" s="77"/>
    </row>
    <row r="4528" spans="4:4" x14ac:dyDescent="0.35">
      <c r="D4528" s="77"/>
    </row>
    <row r="4529" spans="4:4" x14ac:dyDescent="0.35">
      <c r="D4529" s="77"/>
    </row>
    <row r="4530" spans="4:4" x14ac:dyDescent="0.35">
      <c r="D4530" s="77"/>
    </row>
    <row r="4531" spans="4:4" x14ac:dyDescent="0.35">
      <c r="D4531" s="77"/>
    </row>
    <row r="4532" spans="4:4" x14ac:dyDescent="0.35">
      <c r="D4532" s="77"/>
    </row>
    <row r="4533" spans="4:4" x14ac:dyDescent="0.35">
      <c r="D4533" s="77"/>
    </row>
    <row r="4534" spans="4:4" x14ac:dyDescent="0.35">
      <c r="D4534" s="77"/>
    </row>
    <row r="4535" spans="4:4" x14ac:dyDescent="0.35">
      <c r="D4535" s="77"/>
    </row>
    <row r="4536" spans="4:4" x14ac:dyDescent="0.35">
      <c r="D4536" s="77"/>
    </row>
    <row r="4537" spans="4:4" x14ac:dyDescent="0.35">
      <c r="D4537" s="77"/>
    </row>
    <row r="4538" spans="4:4" x14ac:dyDescent="0.35">
      <c r="D4538" s="77"/>
    </row>
    <row r="4539" spans="4:4" x14ac:dyDescent="0.35">
      <c r="D4539" s="77"/>
    </row>
    <row r="4540" spans="4:4" x14ac:dyDescent="0.35">
      <c r="D4540" s="77"/>
    </row>
    <row r="4541" spans="4:4" x14ac:dyDescent="0.35">
      <c r="D4541" s="77"/>
    </row>
    <row r="4542" spans="4:4" x14ac:dyDescent="0.35">
      <c r="D4542" s="77"/>
    </row>
    <row r="4543" spans="4:4" x14ac:dyDescent="0.35">
      <c r="D4543" s="77"/>
    </row>
    <row r="4544" spans="4:4" x14ac:dyDescent="0.35">
      <c r="D4544" s="77"/>
    </row>
    <row r="4545" spans="4:4" x14ac:dyDescent="0.35">
      <c r="D4545" s="77"/>
    </row>
    <row r="4546" spans="4:4" x14ac:dyDescent="0.35">
      <c r="D4546" s="77"/>
    </row>
    <row r="4547" spans="4:4" x14ac:dyDescent="0.35">
      <c r="D4547" s="77"/>
    </row>
    <row r="4548" spans="4:4" x14ac:dyDescent="0.35">
      <c r="D4548" s="77"/>
    </row>
    <row r="4549" spans="4:4" x14ac:dyDescent="0.35">
      <c r="D4549" s="77"/>
    </row>
    <row r="4550" spans="4:4" x14ac:dyDescent="0.35">
      <c r="D4550" s="77"/>
    </row>
    <row r="4551" spans="4:4" x14ac:dyDescent="0.35">
      <c r="D4551" s="77"/>
    </row>
    <row r="4552" spans="4:4" x14ac:dyDescent="0.35">
      <c r="D4552" s="77"/>
    </row>
    <row r="4553" spans="4:4" x14ac:dyDescent="0.35">
      <c r="D4553" s="77"/>
    </row>
    <row r="4554" spans="4:4" x14ac:dyDescent="0.35">
      <c r="D4554" s="77"/>
    </row>
    <row r="4555" spans="4:4" x14ac:dyDescent="0.35">
      <c r="D4555" s="77"/>
    </row>
    <row r="4556" spans="4:4" x14ac:dyDescent="0.35">
      <c r="D4556" s="77"/>
    </row>
    <row r="4557" spans="4:4" x14ac:dyDescent="0.35">
      <c r="D4557" s="77"/>
    </row>
    <row r="4558" spans="4:4" x14ac:dyDescent="0.35">
      <c r="D4558" s="77"/>
    </row>
    <row r="4559" spans="4:4" x14ac:dyDescent="0.35">
      <c r="D4559" s="77"/>
    </row>
    <row r="4560" spans="4:4" x14ac:dyDescent="0.35">
      <c r="D4560" s="77"/>
    </row>
    <row r="4561" spans="4:4" x14ac:dyDescent="0.35">
      <c r="D4561" s="77"/>
    </row>
    <row r="4562" spans="4:4" x14ac:dyDescent="0.35">
      <c r="D4562" s="77"/>
    </row>
    <row r="4563" spans="4:4" x14ac:dyDescent="0.35">
      <c r="D4563" s="77"/>
    </row>
    <row r="4564" spans="4:4" x14ac:dyDescent="0.35">
      <c r="D4564" s="77"/>
    </row>
    <row r="4565" spans="4:4" x14ac:dyDescent="0.35">
      <c r="D4565" s="77"/>
    </row>
    <row r="4566" spans="4:4" x14ac:dyDescent="0.35">
      <c r="D4566" s="77"/>
    </row>
    <row r="4567" spans="4:4" x14ac:dyDescent="0.35">
      <c r="D4567" s="77"/>
    </row>
    <row r="4568" spans="4:4" x14ac:dyDescent="0.35">
      <c r="D4568" s="77"/>
    </row>
    <row r="4569" spans="4:4" x14ac:dyDescent="0.35">
      <c r="D4569" s="77"/>
    </row>
    <row r="4570" spans="4:4" x14ac:dyDescent="0.35">
      <c r="D4570" s="77"/>
    </row>
    <row r="4571" spans="4:4" x14ac:dyDescent="0.35">
      <c r="D4571" s="77"/>
    </row>
    <row r="4572" spans="4:4" x14ac:dyDescent="0.35">
      <c r="D4572" s="77"/>
    </row>
    <row r="4573" spans="4:4" x14ac:dyDescent="0.35">
      <c r="D4573" s="77"/>
    </row>
    <row r="4574" spans="4:4" x14ac:dyDescent="0.35">
      <c r="D4574" s="77"/>
    </row>
    <row r="4575" spans="4:4" x14ac:dyDescent="0.35">
      <c r="D4575" s="77"/>
    </row>
    <row r="4576" spans="4:4" x14ac:dyDescent="0.35">
      <c r="D4576" s="77"/>
    </row>
    <row r="4577" spans="4:4" x14ac:dyDescent="0.35">
      <c r="D4577" s="77"/>
    </row>
    <row r="4578" spans="4:4" x14ac:dyDescent="0.35">
      <c r="D4578" s="77"/>
    </row>
    <row r="4579" spans="4:4" x14ac:dyDescent="0.35">
      <c r="D4579" s="77"/>
    </row>
    <row r="4580" spans="4:4" x14ac:dyDescent="0.35">
      <c r="D4580" s="77"/>
    </row>
    <row r="4581" spans="4:4" x14ac:dyDescent="0.35">
      <c r="D4581" s="77"/>
    </row>
    <row r="4582" spans="4:4" x14ac:dyDescent="0.35">
      <c r="D4582" s="77"/>
    </row>
    <row r="4583" spans="4:4" x14ac:dyDescent="0.35">
      <c r="D4583" s="77"/>
    </row>
    <row r="4584" spans="4:4" x14ac:dyDescent="0.35">
      <c r="D4584" s="77"/>
    </row>
    <row r="4585" spans="4:4" x14ac:dyDescent="0.35">
      <c r="D4585" s="77"/>
    </row>
    <row r="4586" spans="4:4" x14ac:dyDescent="0.35">
      <c r="D4586" s="77"/>
    </row>
    <row r="4587" spans="4:4" x14ac:dyDescent="0.35">
      <c r="D4587" s="77"/>
    </row>
    <row r="4588" spans="4:4" x14ac:dyDescent="0.35">
      <c r="D4588" s="77"/>
    </row>
    <row r="4589" spans="4:4" x14ac:dyDescent="0.35">
      <c r="D4589" s="77"/>
    </row>
    <row r="4590" spans="4:4" x14ac:dyDescent="0.35">
      <c r="D4590" s="77"/>
    </row>
    <row r="4591" spans="4:4" x14ac:dyDescent="0.35">
      <c r="D4591" s="77"/>
    </row>
    <row r="4592" spans="4:4" x14ac:dyDescent="0.35">
      <c r="D4592" s="77"/>
    </row>
    <row r="4593" spans="4:4" x14ac:dyDescent="0.35">
      <c r="D4593" s="77"/>
    </row>
    <row r="4594" spans="4:4" x14ac:dyDescent="0.35">
      <c r="D4594" s="77"/>
    </row>
    <row r="4595" spans="4:4" x14ac:dyDescent="0.35">
      <c r="D4595" s="77"/>
    </row>
    <row r="4596" spans="4:4" x14ac:dyDescent="0.35">
      <c r="D4596" s="77"/>
    </row>
    <row r="4597" spans="4:4" x14ac:dyDescent="0.35">
      <c r="D4597" s="77"/>
    </row>
    <row r="4598" spans="4:4" x14ac:dyDescent="0.35">
      <c r="D4598" s="77"/>
    </row>
    <row r="4599" spans="4:4" x14ac:dyDescent="0.35">
      <c r="D4599" s="77"/>
    </row>
    <row r="4600" spans="4:4" x14ac:dyDescent="0.35">
      <c r="D4600" s="77"/>
    </row>
    <row r="4601" spans="4:4" x14ac:dyDescent="0.35">
      <c r="D4601" s="77"/>
    </row>
    <row r="4602" spans="4:4" x14ac:dyDescent="0.35">
      <c r="D4602" s="77"/>
    </row>
    <row r="4603" spans="4:4" x14ac:dyDescent="0.35">
      <c r="D4603" s="77"/>
    </row>
    <row r="4604" spans="4:4" x14ac:dyDescent="0.35">
      <c r="D4604" s="77"/>
    </row>
    <row r="4605" spans="4:4" x14ac:dyDescent="0.35">
      <c r="D4605" s="77"/>
    </row>
    <row r="4606" spans="4:4" x14ac:dyDescent="0.35">
      <c r="D4606" s="77"/>
    </row>
    <row r="4607" spans="4:4" x14ac:dyDescent="0.35">
      <c r="D4607" s="77"/>
    </row>
    <row r="4608" spans="4:4" x14ac:dyDescent="0.35">
      <c r="D4608" s="77"/>
    </row>
    <row r="4609" spans="4:4" x14ac:dyDescent="0.35">
      <c r="D4609" s="77"/>
    </row>
    <row r="4610" spans="4:4" x14ac:dyDescent="0.35">
      <c r="D4610" s="77"/>
    </row>
    <row r="4611" spans="4:4" x14ac:dyDescent="0.35">
      <c r="D4611" s="77"/>
    </row>
    <row r="4612" spans="4:4" x14ac:dyDescent="0.35">
      <c r="D4612" s="77"/>
    </row>
    <row r="4613" spans="4:4" x14ac:dyDescent="0.35">
      <c r="D4613" s="77"/>
    </row>
    <row r="4614" spans="4:4" x14ac:dyDescent="0.35">
      <c r="D4614" s="77"/>
    </row>
    <row r="4615" spans="4:4" x14ac:dyDescent="0.35">
      <c r="D4615" s="77"/>
    </row>
    <row r="4616" spans="4:4" x14ac:dyDescent="0.35">
      <c r="D4616" s="77"/>
    </row>
    <row r="4617" spans="4:4" x14ac:dyDescent="0.35">
      <c r="D4617" s="77"/>
    </row>
    <row r="4618" spans="4:4" x14ac:dyDescent="0.35">
      <c r="D4618" s="77"/>
    </row>
    <row r="4619" spans="4:4" x14ac:dyDescent="0.35">
      <c r="D4619" s="77"/>
    </row>
    <row r="4620" spans="4:4" x14ac:dyDescent="0.35">
      <c r="D4620" s="77"/>
    </row>
    <row r="4621" spans="4:4" x14ac:dyDescent="0.35">
      <c r="D4621" s="77"/>
    </row>
    <row r="4622" spans="4:4" x14ac:dyDescent="0.35">
      <c r="D4622" s="77"/>
    </row>
    <row r="4623" spans="4:4" x14ac:dyDescent="0.35">
      <c r="D4623" s="77"/>
    </row>
    <row r="4624" spans="4:4" x14ac:dyDescent="0.35">
      <c r="D4624" s="77"/>
    </row>
    <row r="4625" spans="4:4" x14ac:dyDescent="0.35">
      <c r="D4625" s="77"/>
    </row>
    <row r="4626" spans="4:4" x14ac:dyDescent="0.35">
      <c r="D4626" s="77"/>
    </row>
    <row r="4627" spans="4:4" x14ac:dyDescent="0.35">
      <c r="D4627" s="77"/>
    </row>
    <row r="4628" spans="4:4" x14ac:dyDescent="0.35">
      <c r="D4628" s="77"/>
    </row>
    <row r="4629" spans="4:4" x14ac:dyDescent="0.35">
      <c r="D4629" s="77"/>
    </row>
    <row r="4630" spans="4:4" x14ac:dyDescent="0.35">
      <c r="D4630" s="77"/>
    </row>
    <row r="4631" spans="4:4" x14ac:dyDescent="0.35">
      <c r="D4631" s="77"/>
    </row>
    <row r="4632" spans="4:4" x14ac:dyDescent="0.35">
      <c r="D4632" s="77"/>
    </row>
    <row r="4633" spans="4:4" x14ac:dyDescent="0.35">
      <c r="D4633" s="77"/>
    </row>
    <row r="4634" spans="4:4" x14ac:dyDescent="0.35">
      <c r="D4634" s="77"/>
    </row>
    <row r="4635" spans="4:4" x14ac:dyDescent="0.35">
      <c r="D4635" s="77"/>
    </row>
    <row r="4636" spans="4:4" x14ac:dyDescent="0.35">
      <c r="D4636" s="77"/>
    </row>
    <row r="4637" spans="4:4" x14ac:dyDescent="0.35">
      <c r="D4637" s="77"/>
    </row>
    <row r="4638" spans="4:4" x14ac:dyDescent="0.35">
      <c r="D4638" s="77"/>
    </row>
    <row r="4639" spans="4:4" x14ac:dyDescent="0.35">
      <c r="D4639" s="77"/>
    </row>
    <row r="4640" spans="4:4" x14ac:dyDescent="0.35">
      <c r="D4640" s="77"/>
    </row>
    <row r="4641" spans="4:4" x14ac:dyDescent="0.35">
      <c r="D4641" s="77"/>
    </row>
    <row r="4642" spans="4:4" x14ac:dyDescent="0.35">
      <c r="D4642" s="77"/>
    </row>
    <row r="4643" spans="4:4" x14ac:dyDescent="0.35">
      <c r="D4643" s="77"/>
    </row>
    <row r="4644" spans="4:4" x14ac:dyDescent="0.35">
      <c r="D4644" s="77"/>
    </row>
    <row r="4645" spans="4:4" x14ac:dyDescent="0.35">
      <c r="D4645" s="77"/>
    </row>
    <row r="4646" spans="4:4" x14ac:dyDescent="0.35">
      <c r="D4646" s="77"/>
    </row>
  </sheetData>
  <sheetProtection algorithmName="SHA-512" hashValue="uKfsG9llJODoTQ/kcjscWxsgCQ9xectaXEYDiRvMn/yHnv850DEnbdq4zZZ7KLfu4Yuwx61taqObc+GY5IzOlQ==" saltValue="9BOkBD2yYiO9nsMvXN+fvA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&amp;LZpracováno programem BUILDpower S,  © RTS, a.s.&amp;RStránka &amp;P z &amp;N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4DDF-1472-44D0-A42F-83CE2905C03F}">
  <sheetPr codeName="Sheet3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35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35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35">
      <c r="A4" s="87" t="s">
        <v>72</v>
      </c>
      <c r="B4" s="88"/>
      <c r="C4" s="519"/>
      <c r="D4" s="519"/>
      <c r="E4" s="519"/>
      <c r="F4" s="519"/>
      <c r="G4" s="520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84F2-C981-49B2-9DF8-6EA7EDD02CC7}">
  <sheetPr codeName="Sheet3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35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35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35">
      <c r="A4" s="87" t="s">
        <v>72</v>
      </c>
      <c r="B4" s="88"/>
      <c r="C4" s="519"/>
      <c r="D4" s="519"/>
      <c r="E4" s="519"/>
      <c r="F4" s="519"/>
      <c r="G4" s="520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992D-DB93-4D64-874F-86EF2491CA2A}">
  <sheetPr codeName="Sheet39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35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35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35">
      <c r="A4" s="87" t="s">
        <v>72</v>
      </c>
      <c r="B4" s="88"/>
      <c r="C4" s="519"/>
      <c r="D4" s="519"/>
      <c r="E4" s="519"/>
      <c r="F4" s="519"/>
      <c r="G4" s="520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545D-75C8-4585-8C14-D054FEED355F}">
  <sheetPr codeName="Sheet4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35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35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35">
      <c r="A4" s="87" t="s">
        <v>72</v>
      </c>
      <c r="B4" s="88"/>
      <c r="C4" s="519"/>
      <c r="D4" s="519"/>
      <c r="E4" s="519"/>
      <c r="F4" s="519"/>
      <c r="G4" s="520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F24F-D05B-42B4-B6F5-9FE4B0DF4421}">
  <sheetPr codeName="Sheet48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35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35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35">
      <c r="A4" s="87" t="s">
        <v>72</v>
      </c>
      <c r="B4" s="88"/>
      <c r="C4" s="519"/>
      <c r="D4" s="519"/>
      <c r="E4" s="519"/>
      <c r="F4" s="519"/>
      <c r="G4" s="520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19A2-B881-40AA-89C5-C06C8A6C4DD8}">
  <sheetPr codeName="Sheet5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35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35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35">
      <c r="A4" s="87" t="s">
        <v>72</v>
      </c>
      <c r="B4" s="88"/>
      <c r="C4" s="519"/>
      <c r="D4" s="519"/>
      <c r="E4" s="519"/>
      <c r="F4" s="519"/>
      <c r="G4" s="520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960D-6C42-4BB4-A445-98532C6D4C64}">
  <sheetPr codeName="Sheet52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35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35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35">
      <c r="A4" s="87" t="s">
        <v>72</v>
      </c>
      <c r="B4" s="88"/>
      <c r="C4" s="519"/>
      <c r="D4" s="519"/>
      <c r="E4" s="519"/>
      <c r="F4" s="519"/>
      <c r="G4" s="520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9292-7FD9-4D66-91F8-A3232FDBAE8C}">
  <sheetPr codeName="Sheet5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656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3046875" style="92" customWidth="1"/>
    <col min="7" max="7" width="12.73046875" style="92" customWidth="1"/>
    <col min="8" max="16384" width="9.265625" style="92"/>
  </cols>
  <sheetData>
    <row r="1" spans="1:7" ht="15" x14ac:dyDescent="0.35">
      <c r="A1" s="517" t="s">
        <v>69</v>
      </c>
      <c r="B1" s="517"/>
      <c r="C1" s="518"/>
      <c r="D1" s="517"/>
      <c r="E1" s="517"/>
      <c r="F1" s="517"/>
      <c r="G1" s="517"/>
    </row>
    <row r="2" spans="1:7" ht="25.15" customHeight="1" x14ac:dyDescent="0.35">
      <c r="A2" s="87" t="s">
        <v>70</v>
      </c>
      <c r="B2" s="88"/>
      <c r="C2" s="519"/>
      <c r="D2" s="519"/>
      <c r="E2" s="519"/>
      <c r="F2" s="519"/>
      <c r="G2" s="520"/>
    </row>
    <row r="3" spans="1:7" ht="25.15" customHeight="1" x14ac:dyDescent="0.35">
      <c r="A3" s="87" t="s">
        <v>71</v>
      </c>
      <c r="B3" s="88"/>
      <c r="C3" s="519"/>
      <c r="D3" s="519"/>
      <c r="E3" s="519"/>
      <c r="F3" s="519"/>
      <c r="G3" s="520"/>
    </row>
    <row r="4" spans="1:7" ht="25.15" customHeight="1" x14ac:dyDescent="0.35">
      <c r="A4" s="87" t="s">
        <v>72</v>
      </c>
      <c r="B4" s="88"/>
      <c r="C4" s="519"/>
      <c r="D4" s="519"/>
      <c r="E4" s="519"/>
      <c r="F4" s="519"/>
      <c r="G4" s="520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56F8-BE0A-40E2-B173-D3966143C9C7}">
  <sheetPr codeName="Sheet6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656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3046875" style="92" customWidth="1"/>
    <col min="7" max="7" width="12.73046875" style="92" customWidth="1"/>
    <col min="8" max="16384" width="9.265625" style="92"/>
  </cols>
  <sheetData>
    <row r="1" spans="1:7" ht="15" x14ac:dyDescent="0.35">
      <c r="A1" s="517" t="s">
        <v>69</v>
      </c>
      <c r="B1" s="517"/>
      <c r="C1" s="518"/>
      <c r="D1" s="517"/>
      <c r="E1" s="517"/>
      <c r="F1" s="517"/>
      <c r="G1" s="517"/>
    </row>
    <row r="2" spans="1:7" ht="25.15" customHeight="1" x14ac:dyDescent="0.35">
      <c r="A2" s="87" t="s">
        <v>70</v>
      </c>
      <c r="B2" s="88"/>
      <c r="C2" s="519"/>
      <c r="D2" s="519"/>
      <c r="E2" s="519"/>
      <c r="F2" s="519"/>
      <c r="G2" s="520"/>
    </row>
    <row r="3" spans="1:7" ht="25.15" customHeight="1" x14ac:dyDescent="0.35">
      <c r="A3" s="87" t="s">
        <v>71</v>
      </c>
      <c r="B3" s="88"/>
      <c r="C3" s="519"/>
      <c r="D3" s="519"/>
      <c r="E3" s="519"/>
      <c r="F3" s="519"/>
      <c r="G3" s="520"/>
    </row>
    <row r="4" spans="1:7" ht="25.15" customHeight="1" x14ac:dyDescent="0.35">
      <c r="A4" s="87" t="s">
        <v>72</v>
      </c>
      <c r="B4" s="88"/>
      <c r="C4" s="519"/>
      <c r="D4" s="519"/>
      <c r="E4" s="519"/>
      <c r="F4" s="519"/>
      <c r="G4" s="520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FE70-4322-405D-BC2D-F4A53F8A242A}">
  <sheetPr codeName="Sheet6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656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3046875" style="92" customWidth="1"/>
    <col min="7" max="7" width="12.73046875" style="92" customWidth="1"/>
    <col min="8" max="16384" width="9.265625" style="92"/>
  </cols>
  <sheetData>
    <row r="1" spans="1:7" ht="15" x14ac:dyDescent="0.35">
      <c r="A1" s="517" t="s">
        <v>69</v>
      </c>
      <c r="B1" s="517"/>
      <c r="C1" s="518"/>
      <c r="D1" s="517"/>
      <c r="E1" s="517"/>
      <c r="F1" s="517"/>
      <c r="G1" s="517"/>
    </row>
    <row r="2" spans="1:7" ht="25.15" customHeight="1" x14ac:dyDescent="0.35">
      <c r="A2" s="87" t="s">
        <v>70</v>
      </c>
      <c r="B2" s="88"/>
      <c r="C2" s="519"/>
      <c r="D2" s="519"/>
      <c r="E2" s="519"/>
      <c r="F2" s="519"/>
      <c r="G2" s="520"/>
    </row>
    <row r="3" spans="1:7" ht="25.15" customHeight="1" x14ac:dyDescent="0.35">
      <c r="A3" s="87" t="s">
        <v>71</v>
      </c>
      <c r="B3" s="88"/>
      <c r="C3" s="519"/>
      <c r="D3" s="519"/>
      <c r="E3" s="519"/>
      <c r="F3" s="519"/>
      <c r="G3" s="520"/>
    </row>
    <row r="4" spans="1:7" ht="25.15" customHeight="1" x14ac:dyDescent="0.35">
      <c r="A4" s="87" t="s">
        <v>72</v>
      </c>
      <c r="B4" s="88"/>
      <c r="C4" s="519"/>
      <c r="D4" s="519"/>
      <c r="E4" s="519"/>
      <c r="F4" s="519"/>
      <c r="G4" s="520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12</vt:i4>
      </vt:variant>
    </vt:vector>
  </HeadingPairs>
  <TitlesOfParts>
    <vt:vector size="40" baseType="lpstr">
      <vt:lpstr>VzorPolozky</vt:lpstr>
      <vt:lpstr>VzorPolozky (2)</vt:lpstr>
      <vt:lpstr>Soupis</vt:lpstr>
      <vt:lpstr>VzorPolozky (3)</vt:lpstr>
      <vt:lpstr>VzorPolozky (4)</vt:lpstr>
      <vt:lpstr>VzorPolozky (5)</vt:lpstr>
      <vt:lpstr>VzorPolozky (6)</vt:lpstr>
      <vt:lpstr>D.104.01</vt:lpstr>
      <vt:lpstr>VzorPolozky (7)</vt:lpstr>
      <vt:lpstr>VzorPolozky (8)</vt:lpstr>
      <vt:lpstr>D.104.04</vt:lpstr>
      <vt:lpstr>D.104.05</vt:lpstr>
      <vt:lpstr>D.104.06</vt:lpstr>
      <vt:lpstr>D.104.07</vt:lpstr>
      <vt:lpstr>D.104.08a</vt:lpstr>
      <vt:lpstr>D.104.08b</vt:lpstr>
      <vt:lpstr>VzorPolozky (9)</vt:lpstr>
      <vt:lpstr>D.104.09</vt:lpstr>
      <vt:lpstr>VzorPolozky (10)</vt:lpstr>
      <vt:lpstr>VzorPolozky (11)</vt:lpstr>
      <vt:lpstr>VzorPolozky (12)</vt:lpstr>
      <vt:lpstr>VzorPolozky (13)</vt:lpstr>
      <vt:lpstr>VzorPolozky (14)</vt:lpstr>
      <vt:lpstr>VzorPolozky (15)</vt:lpstr>
      <vt:lpstr>VzorPolozky (16)</vt:lpstr>
      <vt:lpstr>VzorPolozky (17)</vt:lpstr>
      <vt:lpstr>VzorPolozky (18)</vt:lpstr>
      <vt:lpstr>VzorPolozky (19)</vt:lpstr>
      <vt:lpstr>Soupis!CisloStavby</vt:lpstr>
      <vt:lpstr>Soupis!DIČ</vt:lpstr>
      <vt:lpstr>Soupis!dpsc</vt:lpstr>
      <vt:lpstr>Soupis!IČO</vt:lpstr>
      <vt:lpstr>Soupis!NazevStavby</vt:lpstr>
      <vt:lpstr>D.104.09!Názvy_tisku</vt:lpstr>
      <vt:lpstr>Soupis!Objednatel</vt:lpstr>
      <vt:lpstr>D.104.09!Oblast_tisku</vt:lpstr>
      <vt:lpstr>Soupis!Oblast_tisku</vt:lpstr>
      <vt:lpstr>Soupis!odic</vt:lpstr>
      <vt:lpstr>Soupis!oico</vt:lpstr>
      <vt:lpstr>Soupis!onazev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QG PC12</dc:creator>
  <cp:keywords/>
  <dc:description/>
  <cp:lastModifiedBy>Jana Řežábková</cp:lastModifiedBy>
  <cp:lastPrinted>2024-01-11T07:23:55Z</cp:lastPrinted>
  <dcterms:created xsi:type="dcterms:W3CDTF">2024-07-17T17:33:40Z</dcterms:created>
  <dcterms:modified xsi:type="dcterms:W3CDTF">2024-07-28T18:47:03Z</dcterms:modified>
  <cp:category/>
</cp:coreProperties>
</file>