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4\1 ZMR\49 Ladná, most\01 ke zveřejnění\"/>
    </mc:Choice>
  </mc:AlternateContent>
  <bookViews>
    <workbookView xWindow="245" yWindow="122" windowWidth="14943" windowHeight="9224"/>
  </bookViews>
  <sheets>
    <sheet name="201" sheetId="1" r:id="rId1"/>
  </sheets>
  <calcPr calcId="162913"/>
  <webPublishing codePage="0"/>
</workbook>
</file>

<file path=xl/calcChain.xml><?xml version="1.0" encoding="utf-8"?>
<calcChain xmlns="http://schemas.openxmlformats.org/spreadsheetml/2006/main">
  <c r="I13" i="1" l="1"/>
  <c r="O13" i="1" s="1"/>
  <c r="I9" i="1"/>
  <c r="O9" i="1" s="1"/>
  <c r="O266" i="1" l="1"/>
  <c r="O262" i="1"/>
  <c r="O258" i="1"/>
  <c r="O254" i="1"/>
  <c r="O250" i="1"/>
  <c r="O246" i="1"/>
  <c r="O242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0" i="1"/>
  <c r="O166" i="1"/>
  <c r="O161" i="1"/>
  <c r="R160" i="1" s="1"/>
  <c r="O160" i="1" s="1"/>
  <c r="O156" i="1"/>
  <c r="O152" i="1"/>
  <c r="O148" i="1"/>
  <c r="O144" i="1"/>
  <c r="O135" i="1"/>
  <c r="R134" i="1" s="1"/>
  <c r="O134" i="1" s="1"/>
  <c r="O130" i="1"/>
  <c r="O126" i="1"/>
  <c r="O118" i="1"/>
  <c r="O114" i="1"/>
  <c r="O110" i="1"/>
  <c r="O105" i="1"/>
  <c r="I101" i="1"/>
  <c r="O101" i="1" s="1"/>
  <c r="I97" i="1"/>
  <c r="O97" i="1" s="1"/>
  <c r="I93" i="1"/>
  <c r="O93" i="1" s="1"/>
  <c r="I88" i="1"/>
  <c r="I84" i="1"/>
  <c r="O84" i="1" s="1"/>
  <c r="I80" i="1"/>
  <c r="O80" i="1" s="1"/>
  <c r="I75" i="1"/>
  <c r="O75" i="1" s="1"/>
  <c r="R74" i="1" s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1" i="1"/>
  <c r="O41" i="1" s="1"/>
  <c r="I37" i="1"/>
  <c r="O37" i="1" s="1"/>
  <c r="I33" i="1"/>
  <c r="O33" i="1" s="1"/>
  <c r="I29" i="1"/>
  <c r="I25" i="1"/>
  <c r="O25" i="1" s="1"/>
  <c r="I21" i="1"/>
  <c r="O21" i="1" s="1"/>
  <c r="I17" i="1"/>
  <c r="O17" i="1" l="1"/>
  <c r="Q8" i="1"/>
  <c r="I8" i="1" s="1"/>
  <c r="Q165" i="1"/>
  <c r="I165" i="1" s="1"/>
  <c r="Q160" i="1"/>
  <c r="I160" i="1" s="1"/>
  <c r="Q139" i="1"/>
  <c r="I139" i="1" s="1"/>
  <c r="Q134" i="1"/>
  <c r="I134" i="1" s="1"/>
  <c r="Q109" i="1"/>
  <c r="I109" i="1" s="1"/>
  <c r="R92" i="1"/>
  <c r="O92" i="1" s="1"/>
  <c r="Q79" i="1"/>
  <c r="I79" i="1" s="1"/>
  <c r="Q74" i="1"/>
  <c r="I74" i="1" s="1"/>
  <c r="R45" i="1"/>
  <c r="O45" i="1" s="1"/>
  <c r="O122" i="1"/>
  <c r="R109" i="1" s="1"/>
  <c r="O109" i="1" s="1"/>
  <c r="O29" i="1"/>
  <c r="O88" i="1"/>
  <c r="R79" i="1" s="1"/>
  <c r="O79" i="1" s="1"/>
  <c r="O140" i="1"/>
  <c r="R139" i="1" s="1"/>
  <c r="O139" i="1" s="1"/>
  <c r="Q92" i="1"/>
  <c r="I92" i="1" s="1"/>
  <c r="O174" i="1"/>
  <c r="R165" i="1" s="1"/>
  <c r="O165" i="1" s="1"/>
  <c r="Q45" i="1"/>
  <c r="I45" i="1" s="1"/>
  <c r="I3" i="1" l="1"/>
  <c r="R8" i="1"/>
  <c r="O8" i="1" s="1"/>
  <c r="O2" i="1" s="1"/>
</calcChain>
</file>

<file path=xl/sharedStrings.xml><?xml version="1.0" encoding="utf-8"?>
<sst xmlns="http://schemas.openxmlformats.org/spreadsheetml/2006/main" count="885" uniqueCount="289">
  <si>
    <t>ASPE10</t>
  </si>
  <si>
    <t>S</t>
  </si>
  <si>
    <t>Soupis prací objektu</t>
  </si>
  <si>
    <t xml:space="preserve">Stavba: </t>
  </si>
  <si>
    <t>2202</t>
  </si>
  <si>
    <t>O</t>
  </si>
  <si>
    <t>Rozpočet:</t>
  </si>
  <si>
    <t>0,00</t>
  </si>
  <si>
    <t>15,00</t>
  </si>
  <si>
    <t>21,00</t>
  </si>
  <si>
    <t>3</t>
  </si>
  <si>
    <t>2</t>
  </si>
  <si>
    <t>201</t>
  </si>
  <si>
    <t>Most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</si>
  <si>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</si>
  <si>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</si>
  <si>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</si>
  <si>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</si>
  <si>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</si>
  <si>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</si>
  <si>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</si>
  <si>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</si>
  <si>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</si>
  <si>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</si>
  <si>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</si>
  <si>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</si>
  <si>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</si>
  <si>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</si>
  <si>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</si>
  <si>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</si>
  <si>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</si>
  <si>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</si>
  <si>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</si>
  <si>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</si>
  <si>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</si>
  <si>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</si>
  <si>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014122</t>
  </si>
  <si>
    <t>asf</t>
  </si>
  <si>
    <t>POPLATKY ZA SKLÁDKU TYP S-OO (OSTATNÍ ODPAD)</t>
  </si>
  <si>
    <t>T</t>
  </si>
  <si>
    <t>PP</t>
  </si>
  <si>
    <t/>
  </si>
  <si>
    <t>VV</t>
  </si>
  <si>
    <t>asfaltové vrstvy vozovky: (1,687+3,258+0,840)m3*2,4t/m3=13,884 [A]</t>
  </si>
  <si>
    <t>TS</t>
  </si>
  <si>
    <t>zahrnuje veškeré poplatky provozovateli skládky související s uložením odpadu na skládce.</t>
  </si>
  <si>
    <t>bet</t>
  </si>
  <si>
    <t>sut z betonu říms: 2,386m3*2,5t/m3=5,965 [A] 
suť ze spádového betonu: 0,465*2,3t/m3=1,070 [B] 
Celkem: A+B=7,035 [C]</t>
  </si>
  <si>
    <t>zem</t>
  </si>
  <si>
    <t>podklad z nestmeleného kameniva: 1,26*2,0t/m3=2,520 [A] 
výkopek z krajnic: 3,07*2,0t/m3=6,140 [B] 
Celkem: A+B=8,660 [C]</t>
  </si>
  <si>
    <t>014132</t>
  </si>
  <si>
    <t>POPLATKY ZA SKLÁDKU TYP S-NO (NEBEZPEČNÝ ODPAD)</t>
  </si>
  <si>
    <t>mostní izolace: 1,965*0,01*2,4t/m3=0,047 [A]</t>
  </si>
  <si>
    <t>029412</t>
  </si>
  <si>
    <t>OSTATNÍ POŽADAVKY - VYPRACOVÁNÍ MOSTNÍHO LISTU</t>
  </si>
  <si>
    <t>KUS</t>
  </si>
  <si>
    <t>zahrnuje veškeré náklady spojené s objednatelem požadovanými pracemi</t>
  </si>
  <si>
    <t>02944</t>
  </si>
  <si>
    <t>OSTAT POŽADAVKY - DOKUMENTACE SKUTEČ PROVEDENÍ V DIGIT I LISTINNÉ FORMĚ</t>
  </si>
  <si>
    <t>KPL</t>
  </si>
  <si>
    <t>7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</si>
  <si>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</si>
  <si>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</si>
  <si>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</si>
  <si>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Zemní práce</t>
  </si>
  <si>
    <t>8</t>
  </si>
  <si>
    <t>11313</t>
  </si>
  <si>
    <t>ODSTRANĚNÍ KRYTU ZPEVNĚNÝCH PLOCH S ASFALTOVÝM POJIVEM</t>
  </si>
  <si>
    <t>M3</t>
  </si>
  <si>
    <t>v krajích mostu až na horní povrch izolace 
tl. 0,21 m: 0,47m2*3,59m=1,687 [A] 
tl. 0,32m: 0,91m2*3,58m=3,258 [B] 
v krajích předmostí  
tl. 0,20m: 4,83*0,43*0,2+0,52*4,08*0,2=0,840 [C] 
Celkem: A+B+C=5,785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</si>
  <si>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</si>
  <si>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</si>
  <si>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</si>
  <si>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v krajích předmostí  
tl. 0,30m: 4,83*0,43*0,3+0,52*4,08*0,3=1,260 [A]</t>
  </si>
  <si>
    <t>12110</t>
  </si>
  <si>
    <t>SEJMUTÍ ORNICE NEBO LESNÍ PŮDY</t>
  </si>
  <si>
    <t>s uložením na stavbě pro zpětné použití</t>
  </si>
  <si>
    <t>v tl.150mm ze svahů silničního tělesa kolem mostních opěr: 0,15*(6,88+9,39+6,52+13,3)=5,414 [A]</t>
  </si>
  <si>
    <t>položka zahrnuje sejmutí ornice bez ohledu na tloušťku vrstvy a její vodorovnou dopravu 
nezahrnuje uložení na trvalou skládku</t>
  </si>
  <si>
    <t>12273</t>
  </si>
  <si>
    <t>ODKOPÁVKY A PROKOPÁVKY OBECNÉ TŘ. I</t>
  </si>
  <si>
    <t>odstranění nezpevněných krajnic tl.0,5m: (4,48*0,5+7,80*0,5)*0,5=3,070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</si>
  <si>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</si>
  <si>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17180</t>
  </si>
  <si>
    <t>ULOŽENÍ SYPANINY DO NÁSYPŮ Z NAKUPOVANÝCH MATERIÁLŮ</t>
  </si>
  <si>
    <t>dosypání svahů u křídel: 1,2*0,2*(2,5+3,95+2,48+3,83)=3,062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</si>
  <si>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</si>
  <si>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18222</t>
  </si>
  <si>
    <t>ROZPROSTŘENÍ ORNICE VE SVAHU V TL DO 0,15M</t>
  </si>
  <si>
    <t>M2</t>
  </si>
  <si>
    <t>s dodáním zeminy vhodné k osetí</t>
  </si>
  <si>
    <t>na  svazích kolem mostních křídel: 1,2*(2,5+3,95+2,48+3,83)=15,312 [A]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</si>
  <si>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</si>
  <si>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</si>
  <si>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</si>
  <si>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</si>
  <si>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</si>
  <si>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285393</t>
  </si>
  <si>
    <t>DODATEČNÉ KOTVENÍ VLEPENÍM BETONÁŘSKÉ VÝZTUŽE D DO 20MM DO VRTŮ</t>
  </si>
  <si>
    <t>Kotvení mostních říms na křídlech osazené do vývrtů v betonu, vrt O 25 mm dl. 200 mm po 0,30 m, 
trny z betonářské výztuže O 20 mm délky 0,65 m do chemické kotvy.</t>
  </si>
  <si>
    <t>na křídlech: 4*6prutů*2řady=48,000 [A]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</si>
  <si>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</si>
  <si>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Svislé konstrukce</t>
  </si>
  <si>
    <t>31717</t>
  </si>
  <si>
    <t>KOVOVÉ KONSTRUKCE PRO KOTVENÍ ŘÍMSY</t>
  </si>
  <si>
    <t>KG</t>
  </si>
  <si>
    <t>výkres 07: 76,4=76,400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</si>
  <si>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</si>
  <si>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</si>
  <si>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</si>
  <si>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s vyznačením data opravy vlysem osazeným do bednění</t>
  </si>
  <si>
    <t>0,3m2*6,60+0,415m2*6,6m=4,719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</si>
  <si>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</si>
  <si>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</t>
  </si>
  <si>
    <t>VÝZTUŽ ŘÍMS Z OCELI</t>
  </si>
  <si>
    <t>výkres 07: 460,44/1000=0,460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</si>
  <si>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</si>
  <si>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Vodorovné konstrukce</t>
  </si>
  <si>
    <t>451312</t>
  </si>
  <si>
    <t>PODKLADNÍ A VÝPLŇOVÉ VRSTVY Z PROSTÉHO BETONU C12/15</t>
  </si>
  <si>
    <t>pod římsami na koncích křídel: 1,2*(0,2*0,6*0,64+0,2*0,21*0,64+0,2*0,37*0,64)=0,181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</si>
  <si>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</si>
  <si>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451314</t>
  </si>
  <si>
    <t>PODKLADNÍ A VÝPLŇOVÉ VRSTVY Z PROSTÉHO BETONU C25/30</t>
  </si>
  <si>
    <t>rozšíření vozovky za římsami: 0,4m*(2,43+1,99+2,48+5,78)m2=5,072 [A] 
dlažba za římsami: 0,8*0,15*2,5*4=1,200 [B] 
Celkem: A+B=6,272 [C]</t>
  </si>
  <si>
    <t>45734</t>
  </si>
  <si>
    <t>VYROVNÁVACÍ A SPÁD BETON ZVLÁŠTNÍ (PLASTBETON)</t>
  </si>
  <si>
    <t>pod novou izolaci a římsy: 0,04*3,56+0,09*3,58=0,465 [A]</t>
  </si>
  <si>
    <t>položka zahrnuje: 
- dodání zvláštního betonu (plastbetonu) předepsané kvality a jeho rozprostření v předepsané tloušťce a v předepsaném tvaru</t>
  </si>
  <si>
    <t>465512</t>
  </si>
  <si>
    <t>DLAŽBY Z LOMOVÉHO KAMENE NA MC</t>
  </si>
  <si>
    <t>za římsami: 0,8*0,2*2,5*4=1,600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</si>
  <si>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</si>
  <si>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</si>
  <si>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572214</t>
  </si>
  <si>
    <t>SPOJOVACÍ POSTŘIK Z MODIFIK EMULZE DO 0,5KG/M2</t>
  </si>
  <si>
    <t>v rozšíření vozovky za římsami: (0,5*3,6+0,6*3,6)*2vrstvy=7,920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</si>
  <si>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</si>
  <si>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574B46</t>
  </si>
  <si>
    <t>ASFALTOVÝ BETON PRO OBRUSNÉ VRSTVY MODIFIK ACO 16+, 16S TL. 50MM</t>
  </si>
  <si>
    <t>na mostě: 0,5*3,6+0,6*3,6=3,960 [A] 
rozšíření vozovky za římsami: 2,43+1,99+2,48+5,78=12,680 [B] 
Celkem: A+B=16,640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</si>
  <si>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</si>
  <si>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574D46</t>
  </si>
  <si>
    <t>ASFALTOVÝ BETON PRO LOŽNÍ VRSTVY MODIFIK ACL 16+, 16S TL. 50MM</t>
  </si>
  <si>
    <t>na mostě: 0,5*3,6*2vrstvy+0,6*3,6*5vrstev=14,400 [A]</t>
  </si>
  <si>
    <t>575D65</t>
  </si>
  <si>
    <t>LITÝ ASFALT MA I (SILNICE, DÁLNICE) 16 TL. 50MM MODIFIK</t>
  </si>
  <si>
    <t>rozšíření vozovky za římsami: 2,43+1,99+2,48+5,78=12,680 [A]</t>
  </si>
  <si>
    <t>575F65</t>
  </si>
  <si>
    <t>LITÝ ASFALT MA IV (OCHRANA MOSTNÍ IZOLACE) 16 TL. 45MM MODIFIK</t>
  </si>
  <si>
    <t>0,5*3,6+0,6*3,6=3,960 [A]</t>
  </si>
  <si>
    <t>57641</t>
  </si>
  <si>
    <t>POSYP KAMENIVEM OBALOVANÝM 5KG/M2</t>
  </si>
  <si>
    <t>na ochraně izolace: 0,5*3,6+0,6*3,6=3,960 [A]</t>
  </si>
  <si>
    <t>- dodání obalovaného kameniva předepsané kvality a zrnitosti 
- posyp předepsaným množstvím</t>
  </si>
  <si>
    <t>Úpravy povrchů, podlahy, výplně otvorů</t>
  </si>
  <si>
    <t>62592</t>
  </si>
  <si>
    <t>ÚPRAVA POVRCHU BETONOVÝCH PLOCH A KONSTRUKCÍ - STRIÁŽ</t>
  </si>
  <si>
    <t>povrch říms: 0,8*6,6*2=10,560 [A]</t>
  </si>
  <si>
    <t>položka zahrnuje: 
- provedení předepsané úpravy</t>
  </si>
  <si>
    <t>Přidružená stavební výroba</t>
  </si>
  <si>
    <t>711111</t>
  </si>
  <si>
    <t>IZOLACE BĚŽNÝCH KONSTRUKCÍ PROTI ZEMNÍ VLHKOSTI ASFALTOVÝMI NÁTĚRY</t>
  </si>
  <si>
    <t>penetrace na betonové vrstvě vozovky: 1,2*(0,2*6,6+0,36*6,6)+2,43+1,99+2,48+5,78=17,115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</si>
  <si>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</si>
  <si>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711462</t>
  </si>
  <si>
    <t>IZOLACE MOSTOVEK POD ŘÍMSOU ASFALTOVÝMI PÁSY S PEČETÍCÍ VRSTVOU</t>
  </si>
  <si>
    <t>na nosné konstrukci: 1,1*(1,0*3,6+1,1*3,6)=8,316 [A] 
na křídlech: 1,1*(4*0,65*1,5)=4,290 [B] 
Celkem: A+B=12,606 [C]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</si>
  <si>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</si>
  <si>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711502</t>
  </si>
  <si>
    <t>OCHRANA IZOLACE NA POVRCHU ASFALTOVÝMI PÁSY</t>
  </si>
  <si>
    <t>pod římsami na nosné konstrukci a křídlech: 0,6*6,6*2=7,920 [A]</t>
  </si>
  <si>
    <t>položka zahrnuje: 
- dodání  předepsaného ochranného materiálu 
- zřízení ochrany izolace</t>
  </si>
  <si>
    <t>76422</t>
  </si>
  <si>
    <t>OPLECHOVÁNÍ A LEMOVÁNÍ KONSTRUKCÍ Z MĚDĚNÉHO PLECHU</t>
  </si>
  <si>
    <t>okapnice: 2*6,6*0,330=4,356 [A]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</si>
  <si>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</si>
  <si>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78383</t>
  </si>
  <si>
    <t>NÁTĚRY BETON KONSTR TYP S4 (OS-C)</t>
  </si>
  <si>
    <t>římsy podél vozovky v šíř. 0,15+0,1m: (0,15+0,1)*6,6*2=3,300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</si>
  <si>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</si>
  <si>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</si>
  <si>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87727</t>
  </si>
  <si>
    <t>CHRÁNIČKY PŮLENÉ Z TRUB PLAST DN DO 100MM</t>
  </si>
  <si>
    <t>M</t>
  </si>
  <si>
    <t>v římse: 6,6=6,600 [A]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</si>
  <si>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</si>
  <si>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Ostatní konstrukce a práce</t>
  </si>
  <si>
    <t>9111A3</t>
  </si>
  <si>
    <t>ZÁBRADLÍ SILNIČNÍ S VODOR MADLY - DEMONTÁŽ S PŘESUNEM</t>
  </si>
  <si>
    <t>k sešrotování</t>
  </si>
  <si>
    <t>9,87+16,0=25,870 [A]</t>
  </si>
  <si>
    <t>položka zahrnuje: 
- demontáž a odstranění zařízení 
- jeho odvoz na předepsané místo</t>
  </si>
  <si>
    <t>9113B1</t>
  </si>
  <si>
    <t>SVODIDLO OCEL SILNIČ JEDNOSTR, ÚROVEŇ ZADRŽ H1 -DODÁVKA A MONTÁŽ</t>
  </si>
  <si>
    <t>výkres 08: (8,59+28,0+29,0+8,59)+(4,25+4,0+29,0+8,59)=120,020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</si>
  <si>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</si>
  <si>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</si>
  <si>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</si>
  <si>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výkres 08: 2*6,0=12,000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</si>
  <si>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</si>
  <si>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</si>
  <si>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</si>
  <si>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</si>
  <si>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914151</t>
  </si>
  <si>
    <t>DOPRAVNÍ ZNAČKY ZÁKLAD VELIKOSTI HLINÍK NEREFLEX - DODÁVKA A MONTÁŽ</t>
  </si>
  <si>
    <t>IS15a Název toku: 2=2,000 [A]</t>
  </si>
  <si>
    <t>položka zahrnuje: 
- dodávku a montáž značek v požadovaném provedení</t>
  </si>
  <si>
    <t>914222</t>
  </si>
  <si>
    <t>DOPRAVNÍ ZNAČKY ZVĚTŠENÉ VELIKOSTI OCELOVÉ FÓLIE TŘ 1 - MONTÁŽ S PŘEMÍSTĚNÍM</t>
  </si>
  <si>
    <t>DIO: 2+10+2=14,000 [A]</t>
  </si>
  <si>
    <t>položka zahrnuje: 
- dopravu demontované značky z dočasné skládky 
- osazení a montáž značky na místě určeném projektem 
- nutnou opravu poškozených částí 
nezahrnuje dodávku značky</t>
  </si>
  <si>
    <t>914223</t>
  </si>
  <si>
    <t>DOPRAVNÍ ZNAČKY ZVĚTŠENÉ VELIKOSTI OCELOVÉ FÓLIE TŘ 1 - DEMONTÁŽ</t>
  </si>
  <si>
    <t>stávající zančky s odvozem na skládku správce mostu: 6=6,000 [A] 
DIO: 14=14,000 [B] 
Celkem: A+B=20,000 [C]</t>
  </si>
  <si>
    <t>Položka zahrnuje odstranění, demontáž a odklizení materiálu s odvozem na předepsané místo</t>
  </si>
  <si>
    <t>914229</t>
  </si>
  <si>
    <t>DOPRAV ZNAČKY ZVĚTŠ VEL OCEL FÓLIE TŘ 1 - NÁJEMNÉ</t>
  </si>
  <si>
    <t>KSDEN</t>
  </si>
  <si>
    <t>14*50dní=700,000 [A]</t>
  </si>
  <si>
    <t>položka zahrnuje sazbu za pronájem dopravních značek a zařízení, počet jednotek je určen jako součin počtu značek a počtu dní použití</t>
  </si>
  <si>
    <t>916112</t>
  </si>
  <si>
    <t>DOPRAV SVĚTLO VÝSTRAŽ SAMOSTATNÉ - MONTÁŽ S PŘESUNEM</t>
  </si>
  <si>
    <t>DIO - na  značkách: 2=2,000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</si>
  <si>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</si>
  <si>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</si>
  <si>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</si>
  <si>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</si>
  <si>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</si>
  <si>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</si>
  <si>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2soupravy*50dní=100,000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</si>
  <si>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</si>
  <si>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</si>
  <si>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</si>
  <si>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DIO - na deskách Z4: 1=1,000 [A]</t>
  </si>
  <si>
    <t>916133</t>
  </si>
  <si>
    <t>DOPRAV SVĚTLO VÝSTRAŽ SOUPRAVA 5KS - DEMONTÁŽ</t>
  </si>
  <si>
    <t>916139</t>
  </si>
  <si>
    <t>DOPRAVNÍ SVĚTLO VÝSTRAŽNÉ SOUPRAVA 5 KUSŮ - NÁJEMNÉ</t>
  </si>
  <si>
    <t>1souprava*5dní=5,000 [A]</t>
  </si>
  <si>
    <t>916332</t>
  </si>
  <si>
    <t>SMĚROVACÍ DESKY Z4 JEDNOSTR S FÓLIÍ TŘ 1 - MONTÁŽ S PŘESUNEM</t>
  </si>
  <si>
    <t>DIO: 25=25,000 [A]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</si>
  <si>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</si>
  <si>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916333</t>
  </si>
  <si>
    <t>SMĚROVACÍ DESKY Z4 JEDNOSTR S FÓLIÍ TŘ 1 - DEMONTÁŽ</t>
  </si>
  <si>
    <t>916339</t>
  </si>
  <si>
    <t>SMĚROVACÍ DESKY Z4 - NÁJEMNÉ</t>
  </si>
  <si>
    <t>25desek*50dní=1 250,000 [A]</t>
  </si>
  <si>
    <t>917223</t>
  </si>
  <si>
    <t>SILNIČNÍ A CHODNÍKOVÉ OBRUBY Z BETONOVÝCH OBRUBNÍKŮ ŠÍŘ 100MM</t>
  </si>
  <si>
    <t>lemování kamenné dlažby: 4*2,5+4*0,8=13,200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</si>
  <si>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</si>
  <si>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</si>
  <si>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</si>
  <si>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lemování kamenné dlažby: 4*2,5=10,000 [A]</t>
  </si>
  <si>
    <t>919111</t>
  </si>
  <si>
    <t>ŘEZÁNÍ ASFALTOVÉHO KRYTU VOZOVEK TL DO 50MM</t>
  </si>
  <si>
    <t>spára podél říms: 2*6,6=13,200 [A] 
spára v napojení stávajícího a nového krytu vozovky: 13,5+18,4=31,900 [B] 
Celkem: A+B=45,100 [C]</t>
  </si>
  <si>
    <t>položka zahrnuje řezání vozovkové vrstvy v předepsané tloušťce, včetně spotřeby vody</t>
  </si>
  <si>
    <t>919114</t>
  </si>
  <si>
    <t>ŘEZÁNÍ ASFALTOVÉHO KRYTU VOZOVEK TL DO 200MM</t>
  </si>
  <si>
    <t>v místě úpravy: 9,56+2,54+0,5+0,5=13,100 [A]</t>
  </si>
  <si>
    <t>919115</t>
  </si>
  <si>
    <t>ŘEZÁNÍ ASFALTOVÉHO KRYTU VOZOVEK TL DO 250MM</t>
  </si>
  <si>
    <t>do hl.310mm</t>
  </si>
  <si>
    <t>v místě úpravy: 18,4=18,400 [A]</t>
  </si>
  <si>
    <t>931327</t>
  </si>
  <si>
    <t>TĚSNĚNÍ DILATAČ SPAR ASF ZÁLIVKOU MODIFIK PRŮŘ DO 1000MM2</t>
  </si>
  <si>
    <t>spára podél říms: 2*6,6=13,200 [A] 
spára v napojení stavajícího a nového krytu vozovky: 13,5+18,4=31,900 [B] 
Celkem: A+B=45,100 [C]</t>
  </si>
  <si>
    <t>položka zahrnuje dodávku a osazení předepsaného materiálu, očištění ploch spáry před úpravou, očištění okolí spáry po úpravě 
nezahrnuje těsnící profil</t>
  </si>
  <si>
    <t>96716</t>
  </si>
  <si>
    <t>VYBOURÁNÍ ČÁSTÍ KONSTRUKCÍ ŽELEZOBET</t>
  </si>
  <si>
    <t>mostní římsy: 0,204m2*6,52m+0,17m2*6,21m=2,386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</si>
  <si>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</si>
  <si>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97816</t>
  </si>
  <si>
    <t>ODSEKÁNÍ VRSTVY VYROVNÁVACÍHO BETONU NA MOSTECH</t>
  </si>
  <si>
    <t>3,56*0,04+3,58*0,09=0,465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</si>
  <si>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</si>
  <si>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97817</t>
  </si>
  <si>
    <t>ODSTRANĚNÍ MOSTNÍ IZOLACE</t>
  </si>
  <si>
    <t>0,2*3,56+0,35*3,58=1,965 [A]</t>
  </si>
  <si>
    <t>2024_OTSKP</t>
  </si>
  <si>
    <t>00002</t>
  </si>
  <si>
    <t>R</t>
  </si>
  <si>
    <t>Zřízení a odstranění zařízení staveniště - popsáno v obchodních podmínkách</t>
  </si>
  <si>
    <t>00003</t>
  </si>
  <si>
    <t>Zajištění povolení zvláštního užívání komunikací - popsáno v obchodních podmínkách, v zákoně č. 13/1997 Sb., a vyhlášce č. 104/1997</t>
  </si>
  <si>
    <t>III/00221 Ladná, most 00221-1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</si>
</sst>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"/>
  </numFmts>
  <fonts count="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5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4" fontId="0" fillId="0" borderId="0" xfId="0" applyNumberFormat="1"/>
    <xf numFmtId="0" fontId="6" fillId="2" borderId="0" xfId="7" applyFill="1" applyBorder="1">
      <alignment vertical="center"/>
    </xf>
    <xf numFmtId="49" fontId="6" fillId="0" borderId="1" xfId="6" applyNumberFormat="1" applyFont="1" applyBorder="1" applyAlignment="1">
      <alignment horizontal="right" vertical="center"/>
    </xf>
    <xf numFmtId="0" fontId="6" fillId="0" borderId="0" xfId="7" applyAlignment="1"/>
    <xf numFmtId="4" fontId="6" fillId="0" borderId="0" xfId="7" applyNumberFormat="1">
      <alignment vertical="center"/>
    </xf>
    <xf numFmtId="0" fontId="6" fillId="0" borderId="0" xfId="7">
      <alignment vertical="center"/>
    </xf>
    <xf numFmtId="0" fontId="6" fillId="0" borderId="1" xfId="7" applyBorder="1">
      <alignment vertical="center"/>
    </xf>
    <xf numFmtId="0" fontId="6" fillId="0" borderId="1" xfId="7" applyBorder="1" applyAlignment="1">
      <alignment horizontal="right" vertical="center"/>
    </xf>
    <xf numFmtId="0" fontId="6" fillId="0" borderId="1" xfId="7" applyBorder="1" applyAlignment="1">
      <alignment vertical="center" wrapText="1"/>
    </xf>
    <xf numFmtId="0" fontId="6" fillId="0" borderId="1" xfId="7" applyBorder="1" applyAlignment="1">
      <alignment horizontal="center" vertical="center"/>
    </xf>
    <xf numFmtId="166" fontId="6" fillId="0" borderId="1" xfId="7" applyNumberFormat="1" applyBorder="1" applyAlignment="1">
      <alignment horizontal="center" vertical="center"/>
    </xf>
    <xf numFmtId="4" fontId="6" fillId="0" borderId="1" xfId="7" applyNumberFormat="1" applyBorder="1" applyAlignment="1">
      <alignment horizontal="center" vertical="center"/>
    </xf>
    <xf numFmtId="0" fontId="6" fillId="0" borderId="5" xfId="7" applyBorder="1" applyAlignment="1">
      <alignment vertical="top"/>
    </xf>
    <xf numFmtId="0" fontId="6" fillId="0" borderId="1" xfId="7" applyBorder="1" applyAlignment="1">
      <alignment horizontal="left" vertical="center" wrapText="1"/>
    </xf>
    <xf numFmtId="0" fontId="6" fillId="0" borderId="0" xfId="7" applyAlignment="1">
      <alignment vertical="top"/>
    </xf>
    <xf numFmtId="0" fontId="5" fillId="0" borderId="1" xfId="7" applyFont="1" applyBorder="1" applyAlignment="1">
      <alignment horizontal="left" vertical="center" wrapText="1"/>
    </xf>
    <xf numFmtId="4" fontId="6" fillId="0" borderId="1" xfId="6" applyNumberFormat="1" applyFont="1" applyFill="1" applyBorder="1" applyAlignment="1">
      <alignment horizontal="center"/>
    </xf>
    <xf numFmtId="4" fontId="6" fillId="0" borderId="1" xfId="7" applyNumberFormat="1" applyFill="1" applyBorder="1" applyAlignment="1" applyProtection="1">
      <alignment horizontal="center" vertical="center"/>
      <protection locked="0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tabSelected="1" topLeftCell="B1" workbookViewId="0">
      <pane ySplit="7" topLeftCell="A8" activePane="bottomLeft" state="frozen"/>
      <selection pane="bottomLeft" activeCell="E13" sqref="E13"/>
    </sheetView>
  </sheetViews>
  <sheetFormatPr defaultColWidth="9.125" defaultRowHeight="12.75" customHeight="1" x14ac:dyDescent="0.2"/>
  <cols>
    <col min="1" max="1" width="9.125" hidden="1" customWidth="1"/>
    <col min="2" max="2" width="11.75" customWidth="1"/>
    <col min="3" max="3" width="14.75" customWidth="1"/>
    <col min="4" max="4" width="9.75" customWidth="1"/>
    <col min="5" max="5" width="70.75" customWidth="1"/>
    <col min="6" max="6" width="11.75" customWidth="1"/>
    <col min="7" max="9" width="16.75" customWidth="1"/>
    <col min="10" max="10" width="20.75" customWidth="1"/>
    <col min="15" max="18" width="9.1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P1" t="s">
        <v>10</v>
      </c>
    </row>
    <row r="2" spans="1:18" ht="2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J2" s="1"/>
      <c r="O2">
        <f>0+O8+O45+O74+O79+O92+O109+O134+O139+O160+O165</f>
        <v>0</v>
      </c>
      <c r="P2" t="s">
        <v>10</v>
      </c>
    </row>
    <row r="3" spans="1:18" ht="14.95" customHeight="1" x14ac:dyDescent="0.25">
      <c r="A3" t="s">
        <v>1</v>
      </c>
      <c r="B3" s="7" t="s">
        <v>3</v>
      </c>
      <c r="C3" s="49" t="s">
        <v>4</v>
      </c>
      <c r="D3" s="50"/>
      <c r="E3" s="8" t="s">
        <v>288</v>
      </c>
      <c r="F3" s="1"/>
      <c r="G3" s="4"/>
      <c r="H3" s="3" t="s">
        <v>12</v>
      </c>
      <c r="I3" s="28">
        <f>0+I8+I45+I74+I79+I92+I109+I134+I139+I160+I165</f>
        <v>0</v>
      </c>
      <c r="J3" s="6"/>
      <c r="O3" t="s">
        <v>7</v>
      </c>
      <c r="P3" t="s">
        <v>11</v>
      </c>
    </row>
    <row r="4" spans="1:18" ht="14.95" customHeight="1" x14ac:dyDescent="0.25">
      <c r="A4" t="s">
        <v>5</v>
      </c>
      <c r="B4" s="10" t="s">
        <v>6</v>
      </c>
      <c r="C4" s="51" t="s">
        <v>12</v>
      </c>
      <c r="D4" s="52"/>
      <c r="E4" s="11" t="s">
        <v>13</v>
      </c>
      <c r="F4" s="5"/>
      <c r="G4" s="5"/>
      <c r="H4" s="12"/>
      <c r="I4" s="12"/>
      <c r="J4" s="5"/>
      <c r="O4" t="s">
        <v>8</v>
      </c>
      <c r="P4" t="s">
        <v>11</v>
      </c>
    </row>
    <row r="5" spans="1:18" ht="12.75" customHeight="1" x14ac:dyDescent="0.2">
      <c r="A5" s="48" t="s">
        <v>14</v>
      </c>
      <c r="B5" s="48" t="s">
        <v>16</v>
      </c>
      <c r="C5" s="48" t="s">
        <v>18</v>
      </c>
      <c r="D5" s="48" t="s">
        <v>19</v>
      </c>
      <c r="E5" s="48" t="s">
        <v>20</v>
      </c>
      <c r="F5" s="48" t="s">
        <v>22</v>
      </c>
      <c r="G5" s="48" t="s">
        <v>24</v>
      </c>
      <c r="H5" s="48" t="s">
        <v>26</v>
      </c>
      <c r="I5" s="48"/>
      <c r="J5" s="48" t="s">
        <v>31</v>
      </c>
      <c r="O5" t="s">
        <v>9</v>
      </c>
      <c r="P5" t="s">
        <v>11</v>
      </c>
    </row>
    <row r="6" spans="1:18" ht="12.75" customHeight="1" x14ac:dyDescent="0.2">
      <c r="A6" s="48"/>
      <c r="B6" s="48"/>
      <c r="C6" s="48"/>
      <c r="D6" s="48"/>
      <c r="E6" s="48"/>
      <c r="F6" s="48"/>
      <c r="G6" s="48"/>
      <c r="H6" s="9" t="s">
        <v>27</v>
      </c>
      <c r="I6" s="9" t="s">
        <v>29</v>
      </c>
      <c r="J6" s="48"/>
    </row>
    <row r="7" spans="1:18" ht="12.75" customHeight="1" x14ac:dyDescent="0.2">
      <c r="A7" s="9" t="s">
        <v>15</v>
      </c>
      <c r="B7" s="9" t="s">
        <v>17</v>
      </c>
      <c r="C7" s="9" t="s">
        <v>11</v>
      </c>
      <c r="D7" s="9" t="s">
        <v>10</v>
      </c>
      <c r="E7" s="9" t="s">
        <v>21</v>
      </c>
      <c r="F7" s="9" t="s">
        <v>23</v>
      </c>
      <c r="G7" s="9" t="s">
        <v>25</v>
      </c>
      <c r="H7" s="9" t="s">
        <v>28</v>
      </c>
      <c r="I7" s="9" t="s">
        <v>30</v>
      </c>
      <c r="J7" s="9" t="s">
        <v>32</v>
      </c>
    </row>
    <row r="8" spans="1:18" ht="12.75" customHeight="1" x14ac:dyDescent="0.25">
      <c r="A8" s="12" t="s">
        <v>33</v>
      </c>
      <c r="B8" s="12"/>
      <c r="C8" s="14" t="s">
        <v>15</v>
      </c>
      <c r="D8" s="12"/>
      <c r="E8" s="15" t="s">
        <v>34</v>
      </c>
      <c r="F8" s="12"/>
      <c r="G8" s="12"/>
      <c r="H8" s="12"/>
      <c r="I8" s="16">
        <f>0+Q8</f>
        <v>0</v>
      </c>
      <c r="J8" s="12"/>
      <c r="O8">
        <f>0+R8</f>
        <v>0</v>
      </c>
      <c r="Q8" s="30">
        <f>0+I17+I21+I25+I29+I33+I37+I41+I13+I9</f>
        <v>0</v>
      </c>
      <c r="R8">
        <f>0+O17+O21+O25+O29+O33+O37+O41+O13+O9</f>
        <v>0</v>
      </c>
    </row>
    <row r="9" spans="1:18" s="35" customFormat="1" ht="12.75" customHeight="1" x14ac:dyDescent="0.2">
      <c r="A9" s="31"/>
      <c r="B9" s="17">
        <v>1</v>
      </c>
      <c r="C9" s="32" t="s">
        <v>283</v>
      </c>
      <c r="D9" s="13" t="s">
        <v>284</v>
      </c>
      <c r="E9" s="18" t="s">
        <v>285</v>
      </c>
      <c r="F9" s="19" t="s">
        <v>59</v>
      </c>
      <c r="G9" s="20">
        <v>1</v>
      </c>
      <c r="H9" s="46">
        <v>0</v>
      </c>
      <c r="I9" s="21">
        <f>ROUND(ROUND(H9,2)*ROUND(G9,3),2)</f>
        <v>0</v>
      </c>
      <c r="J9" s="29" t="s">
        <v>282</v>
      </c>
      <c r="K9" s="33"/>
      <c r="L9" s="33"/>
      <c r="M9" s="33"/>
      <c r="N9" s="33"/>
      <c r="O9" s="33">
        <f>(I9*21)/100</f>
        <v>0</v>
      </c>
      <c r="P9" s="33" t="s">
        <v>11</v>
      </c>
      <c r="Q9" s="34"/>
    </row>
    <row r="10" spans="1:18" s="35" customFormat="1" ht="12.75" customHeight="1" x14ac:dyDescent="0.2">
      <c r="A10" s="31"/>
      <c r="B10" s="33"/>
      <c r="C10" s="33"/>
      <c r="D10" s="33"/>
      <c r="E10" s="23" t="s">
        <v>41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1:18" s="35" customFormat="1" ht="12.75" customHeight="1" x14ac:dyDescent="0.2">
      <c r="A11" s="31"/>
      <c r="B11" s="33"/>
      <c r="C11" s="33"/>
      <c r="D11" s="33"/>
      <c r="E11" s="25" t="s">
        <v>41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8" s="35" customFormat="1" ht="12.75" customHeight="1" x14ac:dyDescent="0.2">
      <c r="A12" s="31"/>
      <c r="B12" s="33"/>
      <c r="C12" s="33"/>
      <c r="D12" s="33"/>
      <c r="E12" s="23" t="s">
        <v>41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8" s="35" customFormat="1" ht="25.85" x14ac:dyDescent="0.2">
      <c r="A13" s="36" t="s">
        <v>35</v>
      </c>
      <c r="B13" s="37">
        <v>2</v>
      </c>
      <c r="C13" s="32" t="s">
        <v>286</v>
      </c>
      <c r="D13" s="36" t="s">
        <v>284</v>
      </c>
      <c r="E13" s="38" t="s">
        <v>287</v>
      </c>
      <c r="F13" s="39" t="s">
        <v>59</v>
      </c>
      <c r="G13" s="40">
        <v>1</v>
      </c>
      <c r="H13" s="47">
        <v>0</v>
      </c>
      <c r="I13" s="41">
        <f>ROUND(ROUND(H13,2)*ROUND(G13,3),2)</f>
        <v>0</v>
      </c>
      <c r="J13" s="29" t="s">
        <v>282</v>
      </c>
      <c r="O13" s="35">
        <f>(I13*21)/100</f>
        <v>0</v>
      </c>
      <c r="P13" s="35" t="s">
        <v>11</v>
      </c>
    </row>
    <row r="14" spans="1:18" s="35" customFormat="1" ht="12.9" x14ac:dyDescent="0.2">
      <c r="A14" s="42" t="s">
        <v>40</v>
      </c>
      <c r="E14" s="43" t="s">
        <v>41</v>
      </c>
    </row>
    <row r="15" spans="1:18" s="35" customFormat="1" ht="12.9" x14ac:dyDescent="0.2">
      <c r="A15" s="44" t="s">
        <v>42</v>
      </c>
      <c r="E15" s="45" t="s">
        <v>41</v>
      </c>
    </row>
    <row r="16" spans="1:18" s="35" customFormat="1" ht="12.9" x14ac:dyDescent="0.2">
      <c r="A16" s="35" t="s">
        <v>44</v>
      </c>
      <c r="E16" s="43" t="s">
        <v>41</v>
      </c>
    </row>
    <row r="17" spans="1:16" ht="12.9" x14ac:dyDescent="0.2">
      <c r="A17" s="13" t="s">
        <v>35</v>
      </c>
      <c r="B17" s="17">
        <v>3</v>
      </c>
      <c r="C17" s="17" t="s">
        <v>36</v>
      </c>
      <c r="D17" s="13" t="s">
        <v>37</v>
      </c>
      <c r="E17" s="18" t="s">
        <v>38</v>
      </c>
      <c r="F17" s="19" t="s">
        <v>39</v>
      </c>
      <c r="G17" s="20">
        <v>13.884</v>
      </c>
      <c r="H17" s="21">
        <v>0</v>
      </c>
      <c r="I17" s="21">
        <f>ROUND(ROUND(H17,2)*ROUND(G17,3),2)</f>
        <v>0</v>
      </c>
      <c r="J17" s="29" t="s">
        <v>282</v>
      </c>
      <c r="O17">
        <f>(I17*21)/100</f>
        <v>0</v>
      </c>
      <c r="P17" t="s">
        <v>11</v>
      </c>
    </row>
    <row r="18" spans="1:16" ht="12.9" x14ac:dyDescent="0.2">
      <c r="A18" s="22" t="s">
        <v>40</v>
      </c>
      <c r="E18" s="23" t="s">
        <v>41</v>
      </c>
    </row>
    <row r="19" spans="1:16" ht="12.9" x14ac:dyDescent="0.2">
      <c r="A19" s="24" t="s">
        <v>42</v>
      </c>
      <c r="E19" s="25" t="s">
        <v>43</v>
      </c>
    </row>
    <row r="20" spans="1:16" ht="25.85" x14ac:dyDescent="0.2">
      <c r="A20" t="s">
        <v>44</v>
      </c>
      <c r="E20" s="23" t="s">
        <v>45</v>
      </c>
    </row>
    <row r="21" spans="1:16" ht="12.9" x14ac:dyDescent="0.2">
      <c r="A21" s="13" t="s">
        <v>35</v>
      </c>
      <c r="B21" s="17">
        <v>4</v>
      </c>
      <c r="C21" s="17" t="s">
        <v>36</v>
      </c>
      <c r="D21" s="13" t="s">
        <v>46</v>
      </c>
      <c r="E21" s="18" t="s">
        <v>38</v>
      </c>
      <c r="F21" s="19" t="s">
        <v>39</v>
      </c>
      <c r="G21" s="20">
        <v>7.0350000000000001</v>
      </c>
      <c r="H21" s="21">
        <v>0</v>
      </c>
      <c r="I21" s="21">
        <f>ROUND(ROUND(H21,2)*ROUND(G21,3),2)</f>
        <v>0</v>
      </c>
      <c r="J21" s="19" t="s">
        <v>282</v>
      </c>
      <c r="O21">
        <f>(I21*21)/100</f>
        <v>0</v>
      </c>
      <c r="P21" t="s">
        <v>11</v>
      </c>
    </row>
    <row r="22" spans="1:16" ht="12.9" x14ac:dyDescent="0.2">
      <c r="A22" s="22" t="s">
        <v>40</v>
      </c>
      <c r="E22" s="23" t="s">
        <v>41</v>
      </c>
    </row>
    <row r="23" spans="1:16" ht="38.75" x14ac:dyDescent="0.2">
      <c r="A23" s="24" t="s">
        <v>42</v>
      </c>
      <c r="E23" s="25" t="s">
        <v>47</v>
      </c>
    </row>
    <row r="24" spans="1:16" ht="25.85" x14ac:dyDescent="0.2">
      <c r="A24" t="s">
        <v>44</v>
      </c>
      <c r="E24" s="23" t="s">
        <v>45</v>
      </c>
    </row>
    <row r="25" spans="1:16" ht="12.9" x14ac:dyDescent="0.2">
      <c r="A25" s="13" t="s">
        <v>35</v>
      </c>
      <c r="B25" s="17">
        <v>5</v>
      </c>
      <c r="C25" s="17" t="s">
        <v>36</v>
      </c>
      <c r="D25" s="13" t="s">
        <v>48</v>
      </c>
      <c r="E25" s="18" t="s">
        <v>38</v>
      </c>
      <c r="F25" s="19" t="s">
        <v>39</v>
      </c>
      <c r="G25" s="20">
        <v>8.66</v>
      </c>
      <c r="H25" s="21">
        <v>0</v>
      </c>
      <c r="I25" s="21">
        <f>ROUND(ROUND(H25,2)*ROUND(G25,3),2)</f>
        <v>0</v>
      </c>
      <c r="J25" s="19" t="s">
        <v>282</v>
      </c>
      <c r="O25">
        <f>(I25*21)/100</f>
        <v>0</v>
      </c>
      <c r="P25" t="s">
        <v>11</v>
      </c>
    </row>
    <row r="26" spans="1:16" ht="12.9" x14ac:dyDescent="0.2">
      <c r="A26" s="22" t="s">
        <v>40</v>
      </c>
      <c r="E26" s="23" t="s">
        <v>41</v>
      </c>
    </row>
    <row r="27" spans="1:16" ht="38.75" x14ac:dyDescent="0.2">
      <c r="A27" s="24" t="s">
        <v>42</v>
      </c>
      <c r="E27" s="25" t="s">
        <v>49</v>
      </c>
    </row>
    <row r="28" spans="1:16" ht="25.85" x14ac:dyDescent="0.2">
      <c r="A28" t="s">
        <v>44</v>
      </c>
      <c r="E28" s="23" t="s">
        <v>45</v>
      </c>
    </row>
    <row r="29" spans="1:16" ht="12.9" x14ac:dyDescent="0.2">
      <c r="A29" s="13" t="s">
        <v>35</v>
      </c>
      <c r="B29" s="17">
        <v>6</v>
      </c>
      <c r="C29" s="17" t="s">
        <v>50</v>
      </c>
      <c r="D29" s="13" t="s">
        <v>41</v>
      </c>
      <c r="E29" s="18" t="s">
        <v>51</v>
      </c>
      <c r="F29" s="19" t="s">
        <v>39</v>
      </c>
      <c r="G29" s="20">
        <v>4.7E-2</v>
      </c>
      <c r="H29" s="21">
        <v>0</v>
      </c>
      <c r="I29" s="21">
        <f>ROUND(ROUND(H29,2)*ROUND(G29,3),2)</f>
        <v>0</v>
      </c>
      <c r="J29" s="19" t="s">
        <v>282</v>
      </c>
      <c r="O29">
        <f>(I29*21)/100</f>
        <v>0</v>
      </c>
      <c r="P29" t="s">
        <v>11</v>
      </c>
    </row>
    <row r="30" spans="1:16" ht="12.9" x14ac:dyDescent="0.2">
      <c r="A30" s="22" t="s">
        <v>40</v>
      </c>
      <c r="E30" s="23" t="s">
        <v>41</v>
      </c>
    </row>
    <row r="31" spans="1:16" ht="12.9" x14ac:dyDescent="0.2">
      <c r="A31" s="24" t="s">
        <v>42</v>
      </c>
      <c r="E31" s="25" t="s">
        <v>52</v>
      </c>
    </row>
    <row r="32" spans="1:16" ht="25.85" x14ac:dyDescent="0.2">
      <c r="A32" t="s">
        <v>44</v>
      </c>
      <c r="E32" s="23" t="s">
        <v>45</v>
      </c>
    </row>
    <row r="33" spans="1:18" ht="12.9" x14ac:dyDescent="0.2">
      <c r="A33" s="13" t="s">
        <v>35</v>
      </c>
      <c r="B33" s="17">
        <v>7</v>
      </c>
      <c r="C33" s="17" t="s">
        <v>53</v>
      </c>
      <c r="D33" s="13" t="s">
        <v>41</v>
      </c>
      <c r="E33" s="18" t="s">
        <v>54</v>
      </c>
      <c r="F33" s="19" t="s">
        <v>55</v>
      </c>
      <c r="G33" s="20">
        <v>1</v>
      </c>
      <c r="H33" s="21">
        <v>0</v>
      </c>
      <c r="I33" s="21">
        <f>ROUND(ROUND(H33,2)*ROUND(G33,3),2)</f>
        <v>0</v>
      </c>
      <c r="J33" s="19" t="s">
        <v>282</v>
      </c>
      <c r="O33">
        <f>(I33*21)/100</f>
        <v>0</v>
      </c>
      <c r="P33" t="s">
        <v>11</v>
      </c>
    </row>
    <row r="34" spans="1:18" ht="12.9" x14ac:dyDescent="0.2">
      <c r="A34" s="22" t="s">
        <v>40</v>
      </c>
      <c r="E34" s="23" t="s">
        <v>41</v>
      </c>
    </row>
    <row r="35" spans="1:18" ht="12.9" x14ac:dyDescent="0.2">
      <c r="A35" s="24" t="s">
        <v>42</v>
      </c>
      <c r="E35" s="25" t="s">
        <v>41</v>
      </c>
    </row>
    <row r="36" spans="1:18" ht="12.9" x14ac:dyDescent="0.2">
      <c r="A36" t="s">
        <v>44</v>
      </c>
      <c r="E36" s="23" t="s">
        <v>56</v>
      </c>
    </row>
    <row r="37" spans="1:18" ht="25.85" x14ac:dyDescent="0.2">
      <c r="A37" s="13" t="s">
        <v>35</v>
      </c>
      <c r="B37" s="17">
        <v>8</v>
      </c>
      <c r="C37" s="17" t="s">
        <v>57</v>
      </c>
      <c r="D37" s="13" t="s">
        <v>41</v>
      </c>
      <c r="E37" s="18" t="s">
        <v>58</v>
      </c>
      <c r="F37" s="19" t="s">
        <v>59</v>
      </c>
      <c r="G37" s="20">
        <v>1</v>
      </c>
      <c r="H37" s="21">
        <v>0</v>
      </c>
      <c r="I37" s="21">
        <f>ROUND(ROUND(H37,2)*ROUND(G37,3),2)</f>
        <v>0</v>
      </c>
      <c r="J37" s="19" t="s">
        <v>282</v>
      </c>
      <c r="O37">
        <f>(I37*21)/100</f>
        <v>0</v>
      </c>
      <c r="P37" t="s">
        <v>11</v>
      </c>
    </row>
    <row r="38" spans="1:18" ht="12.9" x14ac:dyDescent="0.2">
      <c r="A38" s="22" t="s">
        <v>40</v>
      </c>
      <c r="E38" s="23" t="s">
        <v>41</v>
      </c>
    </row>
    <row r="39" spans="1:18" ht="12.9" x14ac:dyDescent="0.2">
      <c r="A39" s="24" t="s">
        <v>42</v>
      </c>
      <c r="E39" s="25" t="s">
        <v>41</v>
      </c>
    </row>
    <row r="40" spans="1:18" ht="12.9" x14ac:dyDescent="0.2">
      <c r="A40" t="s">
        <v>44</v>
      </c>
      <c r="E40" s="23" t="s">
        <v>56</v>
      </c>
    </row>
    <row r="41" spans="1:18" ht="12.9" x14ac:dyDescent="0.2">
      <c r="A41" s="13" t="s">
        <v>35</v>
      </c>
      <c r="B41" s="17">
        <v>9</v>
      </c>
      <c r="C41" s="17" t="s">
        <v>61</v>
      </c>
      <c r="D41" s="13" t="s">
        <v>41</v>
      </c>
      <c r="E41" s="18" t="s">
        <v>62</v>
      </c>
      <c r="F41" s="19" t="s">
        <v>55</v>
      </c>
      <c r="G41" s="20">
        <v>1</v>
      </c>
      <c r="H41" s="21">
        <v>0</v>
      </c>
      <c r="I41" s="21">
        <f>ROUND(ROUND(H41,2)*ROUND(G41,3),2)</f>
        <v>0</v>
      </c>
      <c r="J41" s="19" t="s">
        <v>282</v>
      </c>
      <c r="O41">
        <f>(I41*21)/100</f>
        <v>0</v>
      </c>
      <c r="P41" t="s">
        <v>11</v>
      </c>
    </row>
    <row r="42" spans="1:18" ht="12.9" x14ac:dyDescent="0.2">
      <c r="A42" s="22" t="s">
        <v>40</v>
      </c>
      <c r="E42" s="23" t="s">
        <v>41</v>
      </c>
    </row>
    <row r="43" spans="1:18" ht="12.9" x14ac:dyDescent="0.2">
      <c r="A43" s="24" t="s">
        <v>42</v>
      </c>
      <c r="E43" s="25" t="s">
        <v>41</v>
      </c>
    </row>
    <row r="44" spans="1:18" ht="51.65" x14ac:dyDescent="0.2">
      <c r="A44" t="s">
        <v>44</v>
      </c>
      <c r="E44" s="23" t="s">
        <v>63</v>
      </c>
    </row>
    <row r="45" spans="1:18" ht="12.75" customHeight="1" x14ac:dyDescent="0.25">
      <c r="A45" s="5" t="s">
        <v>33</v>
      </c>
      <c r="B45" s="5"/>
      <c r="C45" s="26" t="s">
        <v>17</v>
      </c>
      <c r="D45" s="5"/>
      <c r="E45" s="15" t="s">
        <v>64</v>
      </c>
      <c r="F45" s="5"/>
      <c r="G45" s="5"/>
      <c r="H45" s="5"/>
      <c r="I45" s="27">
        <f>0+Q45</f>
        <v>0</v>
      </c>
      <c r="J45" s="5"/>
      <c r="O45">
        <f>0+R45</f>
        <v>0</v>
      </c>
      <c r="Q45">
        <f>0+I46+I50+I54+I58+I62+I66+I70</f>
        <v>0</v>
      </c>
      <c r="R45">
        <f>0+O46+O50+O54+O58+O62+O66+O70</f>
        <v>0</v>
      </c>
    </row>
    <row r="46" spans="1:18" ht="12.9" x14ac:dyDescent="0.2">
      <c r="A46" s="13" t="s">
        <v>35</v>
      </c>
      <c r="B46" s="17">
        <v>10</v>
      </c>
      <c r="C46" s="17" t="s">
        <v>66</v>
      </c>
      <c r="D46" s="13" t="s">
        <v>41</v>
      </c>
      <c r="E46" s="18" t="s">
        <v>67</v>
      </c>
      <c r="F46" s="19" t="s">
        <v>68</v>
      </c>
      <c r="G46" s="20">
        <v>5.7850000000000001</v>
      </c>
      <c r="H46" s="21">
        <v>0</v>
      </c>
      <c r="I46" s="21">
        <f>ROUND(ROUND(H46,2)*ROUND(G46,3),2)</f>
        <v>0</v>
      </c>
      <c r="J46" s="19" t="s">
        <v>282</v>
      </c>
      <c r="O46">
        <f>(I46*21)/100</f>
        <v>0</v>
      </c>
      <c r="P46" t="s">
        <v>11</v>
      </c>
    </row>
    <row r="47" spans="1:18" ht="12.9" x14ac:dyDescent="0.2">
      <c r="A47" s="22" t="s">
        <v>40</v>
      </c>
      <c r="E47" s="23" t="s">
        <v>41</v>
      </c>
    </row>
    <row r="48" spans="1:18" ht="77.45" x14ac:dyDescent="0.2">
      <c r="A48" s="24" t="s">
        <v>42</v>
      </c>
      <c r="E48" s="25" t="s">
        <v>69</v>
      </c>
    </row>
    <row r="49" spans="1:16" ht="64.55" x14ac:dyDescent="0.2">
      <c r="A49" t="s">
        <v>44</v>
      </c>
      <c r="E49" s="23" t="s">
        <v>70</v>
      </c>
    </row>
    <row r="50" spans="1:16" ht="25.85" x14ac:dyDescent="0.2">
      <c r="A50" s="13" t="s">
        <v>35</v>
      </c>
      <c r="B50" s="17">
        <v>11</v>
      </c>
      <c r="C50" s="17" t="s">
        <v>71</v>
      </c>
      <c r="D50" s="13" t="s">
        <v>41</v>
      </c>
      <c r="E50" s="18" t="s">
        <v>72</v>
      </c>
      <c r="F50" s="19" t="s">
        <v>68</v>
      </c>
      <c r="G50" s="20">
        <v>1.26</v>
      </c>
      <c r="H50" s="21">
        <v>0</v>
      </c>
      <c r="I50" s="21">
        <f>ROUND(ROUND(H50,2)*ROUND(G50,3),2)</f>
        <v>0</v>
      </c>
      <c r="J50" s="19" t="s">
        <v>282</v>
      </c>
      <c r="O50">
        <f>(I50*21)/100</f>
        <v>0</v>
      </c>
      <c r="P50" t="s">
        <v>11</v>
      </c>
    </row>
    <row r="51" spans="1:16" ht="12.9" x14ac:dyDescent="0.2">
      <c r="A51" s="22" t="s">
        <v>40</v>
      </c>
      <c r="E51" s="23" t="s">
        <v>41</v>
      </c>
    </row>
    <row r="52" spans="1:16" ht="25.85" x14ac:dyDescent="0.2">
      <c r="A52" s="24" t="s">
        <v>42</v>
      </c>
      <c r="E52" s="25" t="s">
        <v>73</v>
      </c>
    </row>
    <row r="53" spans="1:16" ht="64.55" x14ac:dyDescent="0.2">
      <c r="A53" t="s">
        <v>44</v>
      </c>
      <c r="E53" s="23" t="s">
        <v>70</v>
      </c>
    </row>
    <row r="54" spans="1:16" ht="12.9" x14ac:dyDescent="0.2">
      <c r="A54" s="13" t="s">
        <v>35</v>
      </c>
      <c r="B54" s="17">
        <v>12</v>
      </c>
      <c r="C54" s="17" t="s">
        <v>74</v>
      </c>
      <c r="D54" s="13" t="s">
        <v>41</v>
      </c>
      <c r="E54" s="18" t="s">
        <v>75</v>
      </c>
      <c r="F54" s="19" t="s">
        <v>68</v>
      </c>
      <c r="G54" s="20">
        <v>5.4139999999999997</v>
      </c>
      <c r="H54" s="21">
        <v>0</v>
      </c>
      <c r="I54" s="21">
        <f>ROUND(ROUND(H54,2)*ROUND(G54,3),2)</f>
        <v>0</v>
      </c>
      <c r="J54" s="19" t="s">
        <v>282</v>
      </c>
      <c r="O54">
        <f>(I54*21)/100</f>
        <v>0</v>
      </c>
      <c r="P54" t="s">
        <v>11</v>
      </c>
    </row>
    <row r="55" spans="1:16" ht="12.9" x14ac:dyDescent="0.2">
      <c r="A55" s="22" t="s">
        <v>40</v>
      </c>
      <c r="E55" s="23" t="s">
        <v>76</v>
      </c>
    </row>
    <row r="56" spans="1:16" ht="25.85" x14ac:dyDescent="0.2">
      <c r="A56" s="24" t="s">
        <v>42</v>
      </c>
      <c r="E56" s="25" t="s">
        <v>77</v>
      </c>
    </row>
    <row r="57" spans="1:16" ht="38.75" x14ac:dyDescent="0.2">
      <c r="A57" t="s">
        <v>44</v>
      </c>
      <c r="E57" s="23" t="s">
        <v>78</v>
      </c>
    </row>
    <row r="58" spans="1:16" ht="12.9" x14ac:dyDescent="0.2">
      <c r="A58" s="13" t="s">
        <v>35</v>
      </c>
      <c r="B58" s="17">
        <v>13</v>
      </c>
      <c r="C58" s="17" t="s">
        <v>79</v>
      </c>
      <c r="D58" s="13" t="s">
        <v>41</v>
      </c>
      <c r="E58" s="18" t="s">
        <v>80</v>
      </c>
      <c r="F58" s="19" t="s">
        <v>68</v>
      </c>
      <c r="G58" s="20">
        <v>3.07</v>
      </c>
      <c r="H58" s="21">
        <v>0</v>
      </c>
      <c r="I58" s="21">
        <f>ROUND(ROUND(H58,2)*ROUND(G58,3),2)</f>
        <v>0</v>
      </c>
      <c r="J58" s="19" t="s">
        <v>282</v>
      </c>
      <c r="O58">
        <f>(I58*21)/100</f>
        <v>0</v>
      </c>
      <c r="P58" t="s">
        <v>11</v>
      </c>
    </row>
    <row r="59" spans="1:16" ht="12.9" x14ac:dyDescent="0.2">
      <c r="A59" s="22" t="s">
        <v>40</v>
      </c>
      <c r="E59" s="23" t="s">
        <v>41</v>
      </c>
    </row>
    <row r="60" spans="1:16" ht="12.9" x14ac:dyDescent="0.2">
      <c r="A60" s="24" t="s">
        <v>42</v>
      </c>
      <c r="E60" s="25" t="s">
        <v>81</v>
      </c>
    </row>
    <row r="61" spans="1:16" ht="374.3" x14ac:dyDescent="0.2">
      <c r="A61" t="s">
        <v>44</v>
      </c>
      <c r="E61" s="23" t="s">
        <v>82</v>
      </c>
    </row>
    <row r="62" spans="1:16" ht="12.9" x14ac:dyDescent="0.2">
      <c r="A62" s="13" t="s">
        <v>35</v>
      </c>
      <c r="B62" s="17">
        <v>14</v>
      </c>
      <c r="C62" s="17" t="s">
        <v>83</v>
      </c>
      <c r="D62" s="13" t="s">
        <v>41</v>
      </c>
      <c r="E62" s="18" t="s">
        <v>84</v>
      </c>
      <c r="F62" s="19" t="s">
        <v>68</v>
      </c>
      <c r="G62" s="20">
        <v>3.0619999999999998</v>
      </c>
      <c r="H62" s="21">
        <v>0</v>
      </c>
      <c r="I62" s="21">
        <f>ROUND(ROUND(H62,2)*ROUND(G62,3),2)</f>
        <v>0</v>
      </c>
      <c r="J62" s="19" t="s">
        <v>282</v>
      </c>
      <c r="O62">
        <f>(I62*21)/100</f>
        <v>0</v>
      </c>
      <c r="P62" t="s">
        <v>11</v>
      </c>
    </row>
    <row r="63" spans="1:16" ht="12.9" x14ac:dyDescent="0.2">
      <c r="A63" s="22" t="s">
        <v>40</v>
      </c>
      <c r="E63" s="23" t="s">
        <v>41</v>
      </c>
    </row>
    <row r="64" spans="1:16" ht="12.9" x14ac:dyDescent="0.2">
      <c r="A64" s="24" t="s">
        <v>42</v>
      </c>
      <c r="E64" s="25" t="s">
        <v>85</v>
      </c>
    </row>
    <row r="65" spans="1:18" ht="283.95" x14ac:dyDescent="0.2">
      <c r="A65" t="s">
        <v>44</v>
      </c>
      <c r="E65" s="23" t="s">
        <v>86</v>
      </c>
    </row>
    <row r="66" spans="1:18" ht="12.9" x14ac:dyDescent="0.2">
      <c r="A66" s="13" t="s">
        <v>35</v>
      </c>
      <c r="B66" s="17">
        <v>15</v>
      </c>
      <c r="C66" s="17" t="s">
        <v>87</v>
      </c>
      <c r="D66" s="13" t="s">
        <v>41</v>
      </c>
      <c r="E66" s="18" t="s">
        <v>88</v>
      </c>
      <c r="F66" s="19" t="s">
        <v>89</v>
      </c>
      <c r="G66" s="20">
        <v>15.311999999999999</v>
      </c>
      <c r="H66" s="21">
        <v>0</v>
      </c>
      <c r="I66" s="21">
        <f>ROUND(ROUND(H66,2)*ROUND(G66,3),2)</f>
        <v>0</v>
      </c>
      <c r="J66" s="19" t="s">
        <v>282</v>
      </c>
      <c r="O66">
        <f>(I66*21)/100</f>
        <v>0</v>
      </c>
      <c r="P66" t="s">
        <v>11</v>
      </c>
    </row>
    <row r="67" spans="1:18" ht="12.9" x14ac:dyDescent="0.2">
      <c r="A67" s="22" t="s">
        <v>40</v>
      </c>
      <c r="E67" s="23" t="s">
        <v>90</v>
      </c>
    </row>
    <row r="68" spans="1:18" ht="12.9" x14ac:dyDescent="0.2">
      <c r="A68" s="24" t="s">
        <v>42</v>
      </c>
      <c r="E68" s="25" t="s">
        <v>91</v>
      </c>
    </row>
    <row r="69" spans="1:18" ht="38.75" x14ac:dyDescent="0.2">
      <c r="A69" t="s">
        <v>44</v>
      </c>
      <c r="E69" s="23" t="s">
        <v>92</v>
      </c>
    </row>
    <row r="70" spans="1:18" ht="12.9" x14ac:dyDescent="0.2">
      <c r="A70" s="13" t="s">
        <v>35</v>
      </c>
      <c r="B70" s="17">
        <v>16</v>
      </c>
      <c r="C70" s="17" t="s">
        <v>93</v>
      </c>
      <c r="D70" s="13" t="s">
        <v>41</v>
      </c>
      <c r="E70" s="18" t="s">
        <v>94</v>
      </c>
      <c r="F70" s="19" t="s">
        <v>89</v>
      </c>
      <c r="G70" s="20">
        <v>15.311999999999999</v>
      </c>
      <c r="H70" s="21">
        <v>0</v>
      </c>
      <c r="I70" s="21">
        <f>ROUND(ROUND(H70,2)*ROUND(G70,3),2)</f>
        <v>0</v>
      </c>
      <c r="J70" s="19" t="s">
        <v>282</v>
      </c>
      <c r="O70">
        <f>(I70*21)/100</f>
        <v>0</v>
      </c>
      <c r="P70" t="s">
        <v>11</v>
      </c>
    </row>
    <row r="71" spans="1:18" ht="12.9" x14ac:dyDescent="0.2">
      <c r="A71" s="22" t="s">
        <v>40</v>
      </c>
      <c r="E71" s="23" t="s">
        <v>41</v>
      </c>
    </row>
    <row r="72" spans="1:18" ht="12.9" x14ac:dyDescent="0.2">
      <c r="A72" s="24" t="s">
        <v>42</v>
      </c>
      <c r="E72" s="25" t="s">
        <v>91</v>
      </c>
    </row>
    <row r="73" spans="1:18" ht="25.85" x14ac:dyDescent="0.2">
      <c r="A73" t="s">
        <v>44</v>
      </c>
      <c r="E73" s="23" t="s">
        <v>95</v>
      </c>
    </row>
    <row r="74" spans="1:18" ht="12.75" customHeight="1" x14ac:dyDescent="0.25">
      <c r="A74" s="5" t="s">
        <v>33</v>
      </c>
      <c r="B74" s="5"/>
      <c r="C74" s="26" t="s">
        <v>11</v>
      </c>
      <c r="D74" s="5"/>
      <c r="E74" s="15" t="s">
        <v>96</v>
      </c>
      <c r="F74" s="5"/>
      <c r="G74" s="5"/>
      <c r="H74" s="5"/>
      <c r="I74" s="27">
        <f>0+Q74</f>
        <v>0</v>
      </c>
      <c r="J74" s="5"/>
      <c r="O74">
        <f>0+R74</f>
        <v>0</v>
      </c>
      <c r="Q74">
        <f>0+I75</f>
        <v>0</v>
      </c>
      <c r="R74">
        <f>0+O75</f>
        <v>0</v>
      </c>
    </row>
    <row r="75" spans="1:18" ht="25.85" x14ac:dyDescent="0.2">
      <c r="A75" s="13" t="s">
        <v>35</v>
      </c>
      <c r="B75" s="17">
        <v>17</v>
      </c>
      <c r="C75" s="17" t="s">
        <v>97</v>
      </c>
      <c r="D75" s="13" t="s">
        <v>41</v>
      </c>
      <c r="E75" s="18" t="s">
        <v>98</v>
      </c>
      <c r="F75" s="19" t="s">
        <v>55</v>
      </c>
      <c r="G75" s="20">
        <v>48</v>
      </c>
      <c r="H75" s="21">
        <v>0</v>
      </c>
      <c r="I75" s="21">
        <f>ROUND(ROUND(H75,2)*ROUND(G75,3),2)</f>
        <v>0</v>
      </c>
      <c r="J75" s="19" t="s">
        <v>282</v>
      </c>
      <c r="O75">
        <f>(I75*21)/100</f>
        <v>0</v>
      </c>
      <c r="P75" t="s">
        <v>11</v>
      </c>
    </row>
    <row r="76" spans="1:18" ht="38.75" x14ac:dyDescent="0.2">
      <c r="A76" s="22" t="s">
        <v>40</v>
      </c>
      <c r="E76" s="23" t="s">
        <v>99</v>
      </c>
    </row>
    <row r="77" spans="1:18" ht="12.9" x14ac:dyDescent="0.2">
      <c r="A77" s="24" t="s">
        <v>42</v>
      </c>
      <c r="E77" s="25" t="s">
        <v>100</v>
      </c>
    </row>
    <row r="78" spans="1:18" ht="64.55" x14ac:dyDescent="0.2">
      <c r="A78" t="s">
        <v>44</v>
      </c>
      <c r="E78" s="23" t="s">
        <v>101</v>
      </c>
    </row>
    <row r="79" spans="1:18" ht="12.75" customHeight="1" x14ac:dyDescent="0.25">
      <c r="A79" s="5" t="s">
        <v>33</v>
      </c>
      <c r="B79" s="5"/>
      <c r="C79" s="26" t="s">
        <v>10</v>
      </c>
      <c r="D79" s="5"/>
      <c r="E79" s="15" t="s">
        <v>102</v>
      </c>
      <c r="F79" s="5"/>
      <c r="G79" s="5"/>
      <c r="H79" s="5"/>
      <c r="I79" s="27">
        <f>0+Q79</f>
        <v>0</v>
      </c>
      <c r="J79" s="5"/>
      <c r="O79">
        <f>0+R79</f>
        <v>0</v>
      </c>
      <c r="Q79">
        <f>0+I80+I84+I88</f>
        <v>0</v>
      </c>
      <c r="R79">
        <f>0+O80+O84+O88</f>
        <v>0</v>
      </c>
    </row>
    <row r="80" spans="1:18" ht="12.9" x14ac:dyDescent="0.2">
      <c r="A80" s="13" t="s">
        <v>35</v>
      </c>
      <c r="B80" s="17">
        <v>18</v>
      </c>
      <c r="C80" s="17" t="s">
        <v>103</v>
      </c>
      <c r="D80" s="13" t="s">
        <v>41</v>
      </c>
      <c r="E80" s="18" t="s">
        <v>104</v>
      </c>
      <c r="F80" s="19" t="s">
        <v>105</v>
      </c>
      <c r="G80" s="20">
        <v>76.400000000000006</v>
      </c>
      <c r="H80" s="21">
        <v>0</v>
      </c>
      <c r="I80" s="21">
        <f>ROUND(ROUND(H80,2)*ROUND(G80,3),2)</f>
        <v>0</v>
      </c>
      <c r="J80" s="19" t="s">
        <v>282</v>
      </c>
      <c r="O80">
        <f>(I80*21)/100</f>
        <v>0</v>
      </c>
      <c r="P80" t="s">
        <v>11</v>
      </c>
    </row>
    <row r="81" spans="1:18" ht="12.9" x14ac:dyDescent="0.2">
      <c r="A81" s="22" t="s">
        <v>40</v>
      </c>
      <c r="E81" s="23" t="s">
        <v>41</v>
      </c>
    </row>
    <row r="82" spans="1:18" ht="12.9" x14ac:dyDescent="0.2">
      <c r="A82" s="24" t="s">
        <v>42</v>
      </c>
      <c r="E82" s="25" t="s">
        <v>106</v>
      </c>
    </row>
    <row r="83" spans="1:18" ht="25.85" x14ac:dyDescent="0.2">
      <c r="A83" t="s">
        <v>44</v>
      </c>
      <c r="E83" s="23" t="s">
        <v>107</v>
      </c>
    </row>
    <row r="84" spans="1:18" ht="12.9" x14ac:dyDescent="0.2">
      <c r="A84" s="13" t="s">
        <v>35</v>
      </c>
      <c r="B84" s="17">
        <v>19</v>
      </c>
      <c r="C84" s="17" t="s">
        <v>108</v>
      </c>
      <c r="D84" s="13" t="s">
        <v>41</v>
      </c>
      <c r="E84" s="18" t="s">
        <v>109</v>
      </c>
      <c r="F84" s="19" t="s">
        <v>68</v>
      </c>
      <c r="G84" s="20">
        <v>4.7190000000000003</v>
      </c>
      <c r="H84" s="21">
        <v>0</v>
      </c>
      <c r="I84" s="21">
        <f>ROUND(ROUND(H84,2)*ROUND(G84,3),2)</f>
        <v>0</v>
      </c>
      <c r="J84" s="19" t="s">
        <v>282</v>
      </c>
      <c r="O84">
        <f>(I84*21)/100</f>
        <v>0</v>
      </c>
      <c r="P84" t="s">
        <v>11</v>
      </c>
    </row>
    <row r="85" spans="1:18" ht="12.9" x14ac:dyDescent="0.2">
      <c r="A85" s="22" t="s">
        <v>40</v>
      </c>
      <c r="E85" s="23" t="s">
        <v>110</v>
      </c>
    </row>
    <row r="86" spans="1:18" ht="12.9" x14ac:dyDescent="0.2">
      <c r="A86" s="24" t="s">
        <v>42</v>
      </c>
      <c r="E86" s="25" t="s">
        <v>111</v>
      </c>
    </row>
    <row r="87" spans="1:18" ht="374.3" x14ac:dyDescent="0.2">
      <c r="A87" t="s">
        <v>44</v>
      </c>
      <c r="E87" s="23" t="s">
        <v>112</v>
      </c>
    </row>
    <row r="88" spans="1:18" ht="12.9" x14ac:dyDescent="0.2">
      <c r="A88" s="13" t="s">
        <v>35</v>
      </c>
      <c r="B88" s="17">
        <v>20</v>
      </c>
      <c r="C88" s="17" t="s">
        <v>113</v>
      </c>
      <c r="D88" s="13" t="s">
        <v>41</v>
      </c>
      <c r="E88" s="18" t="s">
        <v>114</v>
      </c>
      <c r="F88" s="19" t="s">
        <v>39</v>
      </c>
      <c r="G88" s="20">
        <v>0.46</v>
      </c>
      <c r="H88" s="21">
        <v>0</v>
      </c>
      <c r="I88" s="21">
        <f>ROUND(ROUND(H88,2)*ROUND(G88,3),2)</f>
        <v>0</v>
      </c>
      <c r="J88" s="19" t="s">
        <v>282</v>
      </c>
      <c r="O88">
        <f>(I88*21)/100</f>
        <v>0</v>
      </c>
      <c r="P88" t="s">
        <v>11</v>
      </c>
    </row>
    <row r="89" spans="1:18" ht="12.9" x14ac:dyDescent="0.2">
      <c r="A89" s="22" t="s">
        <v>40</v>
      </c>
      <c r="E89" s="23" t="s">
        <v>41</v>
      </c>
    </row>
    <row r="90" spans="1:18" ht="12.9" x14ac:dyDescent="0.2">
      <c r="A90" s="24" t="s">
        <v>42</v>
      </c>
      <c r="E90" s="25" t="s">
        <v>115</v>
      </c>
    </row>
    <row r="91" spans="1:18" ht="245.25" x14ac:dyDescent="0.2">
      <c r="A91" t="s">
        <v>44</v>
      </c>
      <c r="E91" s="23" t="s">
        <v>116</v>
      </c>
    </row>
    <row r="92" spans="1:18" ht="12.75" customHeight="1" x14ac:dyDescent="0.25">
      <c r="A92" s="5" t="s">
        <v>33</v>
      </c>
      <c r="B92" s="5"/>
      <c r="C92" s="26" t="s">
        <v>21</v>
      </c>
      <c r="D92" s="5"/>
      <c r="E92" s="15" t="s">
        <v>117</v>
      </c>
      <c r="F92" s="5"/>
      <c r="G92" s="5"/>
      <c r="H92" s="5"/>
      <c r="I92" s="27">
        <f>0+Q92</f>
        <v>0</v>
      </c>
      <c r="J92" s="5"/>
      <c r="O92">
        <f>0+R92</f>
        <v>0</v>
      </c>
      <c r="Q92">
        <f>0+I93+I97+I101+I105</f>
        <v>0</v>
      </c>
      <c r="R92">
        <f>0+O93+O97+O101+O105</f>
        <v>0</v>
      </c>
    </row>
    <row r="93" spans="1:18" ht="12.9" x14ac:dyDescent="0.2">
      <c r="A93" s="13" t="s">
        <v>35</v>
      </c>
      <c r="B93" s="17">
        <v>21</v>
      </c>
      <c r="C93" s="17" t="s">
        <v>118</v>
      </c>
      <c r="D93" s="13" t="s">
        <v>41</v>
      </c>
      <c r="E93" s="18" t="s">
        <v>119</v>
      </c>
      <c r="F93" s="19" t="s">
        <v>68</v>
      </c>
      <c r="G93" s="20">
        <v>0.18099999999999999</v>
      </c>
      <c r="H93" s="21">
        <v>0</v>
      </c>
      <c r="I93" s="21">
        <f>ROUND(ROUND(H93,2)*ROUND(G93,3),2)</f>
        <v>0</v>
      </c>
      <c r="J93" s="19" t="s">
        <v>282</v>
      </c>
      <c r="O93">
        <f>(I93*21)/100</f>
        <v>0</v>
      </c>
      <c r="P93" t="s">
        <v>11</v>
      </c>
    </row>
    <row r="94" spans="1:18" ht="12.9" x14ac:dyDescent="0.2">
      <c r="A94" s="22" t="s">
        <v>40</v>
      </c>
      <c r="E94" s="23" t="s">
        <v>41</v>
      </c>
    </row>
    <row r="95" spans="1:18" ht="25.85" x14ac:dyDescent="0.2">
      <c r="A95" s="24" t="s">
        <v>42</v>
      </c>
      <c r="E95" s="25" t="s">
        <v>120</v>
      </c>
    </row>
    <row r="96" spans="1:18" ht="361.4" x14ac:dyDescent="0.2">
      <c r="A96" t="s">
        <v>44</v>
      </c>
      <c r="E96" s="23" t="s">
        <v>121</v>
      </c>
    </row>
    <row r="97" spans="1:18" ht="12.9" x14ac:dyDescent="0.2">
      <c r="A97" s="13" t="s">
        <v>35</v>
      </c>
      <c r="B97" s="17">
        <v>22</v>
      </c>
      <c r="C97" s="17" t="s">
        <v>122</v>
      </c>
      <c r="D97" s="13" t="s">
        <v>41</v>
      </c>
      <c r="E97" s="18" t="s">
        <v>123</v>
      </c>
      <c r="F97" s="19" t="s">
        <v>68</v>
      </c>
      <c r="G97" s="20">
        <v>6.2720000000000002</v>
      </c>
      <c r="H97" s="21">
        <v>0</v>
      </c>
      <c r="I97" s="21">
        <f>ROUND(ROUND(H97,2)*ROUND(G97,3),2)</f>
        <v>0</v>
      </c>
      <c r="J97" s="19" t="s">
        <v>282</v>
      </c>
      <c r="O97">
        <f>(I97*21)/100</f>
        <v>0</v>
      </c>
      <c r="P97" t="s">
        <v>11</v>
      </c>
    </row>
    <row r="98" spans="1:18" ht="12.9" x14ac:dyDescent="0.2">
      <c r="A98" s="22" t="s">
        <v>40</v>
      </c>
      <c r="E98" s="23" t="s">
        <v>41</v>
      </c>
    </row>
    <row r="99" spans="1:18" ht="38.75" x14ac:dyDescent="0.2">
      <c r="A99" s="24" t="s">
        <v>42</v>
      </c>
      <c r="E99" s="25" t="s">
        <v>124</v>
      </c>
    </row>
    <row r="100" spans="1:18" ht="361.4" x14ac:dyDescent="0.2">
      <c r="A100" t="s">
        <v>44</v>
      </c>
      <c r="E100" s="23" t="s">
        <v>121</v>
      </c>
    </row>
    <row r="101" spans="1:18" ht="12.9" x14ac:dyDescent="0.2">
      <c r="A101" s="13" t="s">
        <v>35</v>
      </c>
      <c r="B101" s="17">
        <v>23</v>
      </c>
      <c r="C101" s="17" t="s">
        <v>125</v>
      </c>
      <c r="D101" s="13" t="s">
        <v>41</v>
      </c>
      <c r="E101" s="18" t="s">
        <v>126</v>
      </c>
      <c r="F101" s="19" t="s">
        <v>68</v>
      </c>
      <c r="G101" s="20">
        <v>0.46500000000000002</v>
      </c>
      <c r="H101" s="21">
        <v>0</v>
      </c>
      <c r="I101" s="21">
        <f>ROUND(ROUND(H101,2)*ROUND(G101,3),2)</f>
        <v>0</v>
      </c>
      <c r="J101" s="19" t="s">
        <v>282</v>
      </c>
      <c r="O101">
        <f>(I101*21)/100</f>
        <v>0</v>
      </c>
      <c r="P101" t="s">
        <v>11</v>
      </c>
    </row>
    <row r="102" spans="1:18" ht="12.9" x14ac:dyDescent="0.2">
      <c r="A102" s="22" t="s">
        <v>40</v>
      </c>
      <c r="E102" s="23" t="s">
        <v>41</v>
      </c>
    </row>
    <row r="103" spans="1:18" ht="12.9" x14ac:dyDescent="0.2">
      <c r="A103" s="24" t="s">
        <v>42</v>
      </c>
      <c r="E103" s="25" t="s">
        <v>127</v>
      </c>
    </row>
    <row r="104" spans="1:18" ht="38.75" x14ac:dyDescent="0.2">
      <c r="A104" t="s">
        <v>44</v>
      </c>
      <c r="E104" s="23" t="s">
        <v>128</v>
      </c>
    </row>
    <row r="105" spans="1:18" ht="12.9" x14ac:dyDescent="0.2">
      <c r="A105" s="13" t="s">
        <v>35</v>
      </c>
      <c r="B105" s="17">
        <v>24</v>
      </c>
      <c r="C105" s="17" t="s">
        <v>129</v>
      </c>
      <c r="D105" s="13" t="s">
        <v>41</v>
      </c>
      <c r="E105" s="18" t="s">
        <v>130</v>
      </c>
      <c r="F105" s="19" t="s">
        <v>68</v>
      </c>
      <c r="G105" s="20">
        <v>1.6</v>
      </c>
      <c r="H105" s="21">
        <v>7016.99</v>
      </c>
      <c r="I105" s="21">
        <v>0</v>
      </c>
      <c r="J105" s="19" t="s">
        <v>282</v>
      </c>
      <c r="O105">
        <f>(I105*21)/100</f>
        <v>0</v>
      </c>
      <c r="P105" t="s">
        <v>11</v>
      </c>
    </row>
    <row r="106" spans="1:18" ht="12.9" x14ac:dyDescent="0.2">
      <c r="A106" s="22" t="s">
        <v>40</v>
      </c>
      <c r="E106" s="23" t="s">
        <v>41</v>
      </c>
    </row>
    <row r="107" spans="1:18" ht="12.9" x14ac:dyDescent="0.2">
      <c r="A107" s="24" t="s">
        <v>42</v>
      </c>
      <c r="E107" s="25" t="s">
        <v>131</v>
      </c>
    </row>
    <row r="108" spans="1:18" ht="103.25" x14ac:dyDescent="0.2">
      <c r="A108" t="s">
        <v>44</v>
      </c>
      <c r="E108" s="23" t="s">
        <v>132</v>
      </c>
    </row>
    <row r="109" spans="1:18" ht="12.75" customHeight="1" x14ac:dyDescent="0.25">
      <c r="A109" s="5" t="s">
        <v>33</v>
      </c>
      <c r="B109" s="5"/>
      <c r="C109" s="26" t="s">
        <v>23</v>
      </c>
      <c r="D109" s="5"/>
      <c r="E109" s="15" t="s">
        <v>133</v>
      </c>
      <c r="F109" s="5"/>
      <c r="G109" s="5"/>
      <c r="H109" s="5"/>
      <c r="I109" s="27">
        <f>0+Q109</f>
        <v>0</v>
      </c>
      <c r="J109" s="5"/>
      <c r="O109">
        <f>0+R109</f>
        <v>0</v>
      </c>
      <c r="Q109">
        <f>0+I110+I114+I118+I122+I126+I130</f>
        <v>0</v>
      </c>
      <c r="R109">
        <f>0+O110+O114+O118+O122+O126+O130</f>
        <v>0</v>
      </c>
    </row>
    <row r="110" spans="1:18" ht="12.9" x14ac:dyDescent="0.2">
      <c r="A110" s="13" t="s">
        <v>35</v>
      </c>
      <c r="B110" s="17">
        <v>25</v>
      </c>
      <c r="C110" s="17" t="s">
        <v>134</v>
      </c>
      <c r="D110" s="13" t="s">
        <v>41</v>
      </c>
      <c r="E110" s="18" t="s">
        <v>135</v>
      </c>
      <c r="F110" s="19" t="s">
        <v>89</v>
      </c>
      <c r="G110" s="20">
        <v>7.92</v>
      </c>
      <c r="H110" s="21">
        <v>21.88</v>
      </c>
      <c r="I110" s="21">
        <v>0</v>
      </c>
      <c r="J110" s="19" t="s">
        <v>282</v>
      </c>
      <c r="O110">
        <f>(I110*21)/100</f>
        <v>0</v>
      </c>
      <c r="P110" t="s">
        <v>11</v>
      </c>
    </row>
    <row r="111" spans="1:18" ht="12.9" x14ac:dyDescent="0.2">
      <c r="A111" s="22" t="s">
        <v>40</v>
      </c>
      <c r="E111" s="23" t="s">
        <v>41</v>
      </c>
    </row>
    <row r="112" spans="1:18" ht="12.9" x14ac:dyDescent="0.2">
      <c r="A112" s="24" t="s">
        <v>42</v>
      </c>
      <c r="E112" s="25" t="s">
        <v>136</v>
      </c>
    </row>
    <row r="113" spans="1:16" ht="51.65" x14ac:dyDescent="0.2">
      <c r="A113" t="s">
        <v>44</v>
      </c>
      <c r="E113" s="23" t="s">
        <v>137</v>
      </c>
    </row>
    <row r="114" spans="1:16" ht="12.9" x14ac:dyDescent="0.2">
      <c r="A114" s="13" t="s">
        <v>35</v>
      </c>
      <c r="B114" s="17">
        <v>26</v>
      </c>
      <c r="C114" s="17" t="s">
        <v>138</v>
      </c>
      <c r="D114" s="13" t="s">
        <v>41</v>
      </c>
      <c r="E114" s="18" t="s">
        <v>139</v>
      </c>
      <c r="F114" s="19" t="s">
        <v>89</v>
      </c>
      <c r="G114" s="20">
        <v>16.64</v>
      </c>
      <c r="H114" s="21">
        <v>386.71</v>
      </c>
      <c r="I114" s="21">
        <v>0</v>
      </c>
      <c r="J114" s="19" t="s">
        <v>282</v>
      </c>
      <c r="O114">
        <f>(I114*21)/100</f>
        <v>0</v>
      </c>
      <c r="P114" t="s">
        <v>11</v>
      </c>
    </row>
    <row r="115" spans="1:16" ht="12.9" x14ac:dyDescent="0.2">
      <c r="A115" s="22" t="s">
        <v>40</v>
      </c>
      <c r="E115" s="23" t="s">
        <v>41</v>
      </c>
    </row>
    <row r="116" spans="1:16" ht="38.75" x14ac:dyDescent="0.2">
      <c r="A116" s="24" t="s">
        <v>42</v>
      </c>
      <c r="E116" s="25" t="s">
        <v>140</v>
      </c>
    </row>
    <row r="117" spans="1:16" ht="142" x14ac:dyDescent="0.2">
      <c r="A117" t="s">
        <v>44</v>
      </c>
      <c r="E117" s="23" t="s">
        <v>141</v>
      </c>
    </row>
    <row r="118" spans="1:16" ht="12.9" x14ac:dyDescent="0.2">
      <c r="A118" s="13" t="s">
        <v>35</v>
      </c>
      <c r="B118" s="17">
        <v>27</v>
      </c>
      <c r="C118" s="17" t="s">
        <v>142</v>
      </c>
      <c r="D118" s="13" t="s">
        <v>41</v>
      </c>
      <c r="E118" s="18" t="s">
        <v>143</v>
      </c>
      <c r="F118" s="19" t="s">
        <v>89</v>
      </c>
      <c r="G118" s="20">
        <v>14.4</v>
      </c>
      <c r="H118" s="21">
        <v>332.31</v>
      </c>
      <c r="I118" s="21">
        <v>0</v>
      </c>
      <c r="J118" s="19" t="s">
        <v>282</v>
      </c>
      <c r="O118">
        <f>(I118*21)/100</f>
        <v>0</v>
      </c>
      <c r="P118" t="s">
        <v>11</v>
      </c>
    </row>
    <row r="119" spans="1:16" ht="12.9" x14ac:dyDescent="0.2">
      <c r="A119" s="22" t="s">
        <v>40</v>
      </c>
      <c r="E119" s="23" t="s">
        <v>41</v>
      </c>
    </row>
    <row r="120" spans="1:16" ht="12.9" x14ac:dyDescent="0.2">
      <c r="A120" s="24" t="s">
        <v>42</v>
      </c>
      <c r="E120" s="25" t="s">
        <v>144</v>
      </c>
    </row>
    <row r="121" spans="1:16" ht="142" x14ac:dyDescent="0.2">
      <c r="A121" t="s">
        <v>44</v>
      </c>
      <c r="E121" s="23" t="s">
        <v>141</v>
      </c>
    </row>
    <row r="122" spans="1:16" ht="12.9" x14ac:dyDescent="0.2">
      <c r="A122" s="13" t="s">
        <v>35</v>
      </c>
      <c r="B122" s="17">
        <v>28</v>
      </c>
      <c r="C122" s="17" t="s">
        <v>145</v>
      </c>
      <c r="D122" s="13" t="s">
        <v>41</v>
      </c>
      <c r="E122" s="18" t="s">
        <v>146</v>
      </c>
      <c r="F122" s="19" t="s">
        <v>89</v>
      </c>
      <c r="G122" s="20">
        <v>12.68</v>
      </c>
      <c r="H122" s="21">
        <v>905.74</v>
      </c>
      <c r="I122" s="21">
        <v>0</v>
      </c>
      <c r="J122" s="19" t="s">
        <v>282</v>
      </c>
      <c r="O122">
        <f>(I122*21)/100</f>
        <v>0</v>
      </c>
      <c r="P122" t="s">
        <v>11</v>
      </c>
    </row>
    <row r="123" spans="1:16" ht="12.9" x14ac:dyDescent="0.2">
      <c r="A123" s="22" t="s">
        <v>40</v>
      </c>
      <c r="E123" s="23" t="s">
        <v>41</v>
      </c>
    </row>
    <row r="124" spans="1:16" ht="12.9" x14ac:dyDescent="0.2">
      <c r="A124" s="24" t="s">
        <v>42</v>
      </c>
      <c r="E124" s="25" t="s">
        <v>147</v>
      </c>
    </row>
    <row r="125" spans="1:16" ht="142" x14ac:dyDescent="0.2">
      <c r="A125" t="s">
        <v>44</v>
      </c>
      <c r="E125" s="23" t="s">
        <v>141</v>
      </c>
    </row>
    <row r="126" spans="1:16" ht="12.9" x14ac:dyDescent="0.2">
      <c r="A126" s="13" t="s">
        <v>35</v>
      </c>
      <c r="B126" s="17">
        <v>29</v>
      </c>
      <c r="C126" s="17" t="s">
        <v>148</v>
      </c>
      <c r="D126" s="13" t="s">
        <v>41</v>
      </c>
      <c r="E126" s="18" t="s">
        <v>149</v>
      </c>
      <c r="F126" s="19" t="s">
        <v>89</v>
      </c>
      <c r="G126" s="20">
        <v>3.96</v>
      </c>
      <c r="H126" s="21">
        <v>869.18</v>
      </c>
      <c r="I126" s="21">
        <v>0</v>
      </c>
      <c r="J126" s="19" t="s">
        <v>282</v>
      </c>
      <c r="O126">
        <f>(I126*21)/100</f>
        <v>0</v>
      </c>
      <c r="P126" t="s">
        <v>11</v>
      </c>
    </row>
    <row r="127" spans="1:16" ht="12.9" x14ac:dyDescent="0.2">
      <c r="A127" s="22" t="s">
        <v>40</v>
      </c>
      <c r="E127" s="23" t="s">
        <v>41</v>
      </c>
    </row>
    <row r="128" spans="1:16" ht="12.9" x14ac:dyDescent="0.2">
      <c r="A128" s="24" t="s">
        <v>42</v>
      </c>
      <c r="E128" s="25" t="s">
        <v>150</v>
      </c>
    </row>
    <row r="129" spans="1:18" ht="142" x14ac:dyDescent="0.2">
      <c r="A129" t="s">
        <v>44</v>
      </c>
      <c r="E129" s="23" t="s">
        <v>141</v>
      </c>
    </row>
    <row r="130" spans="1:18" ht="12.9" x14ac:dyDescent="0.2">
      <c r="A130" s="13" t="s">
        <v>35</v>
      </c>
      <c r="B130" s="17">
        <v>30</v>
      </c>
      <c r="C130" s="17" t="s">
        <v>151</v>
      </c>
      <c r="D130" s="13" t="s">
        <v>41</v>
      </c>
      <c r="E130" s="18" t="s">
        <v>152</v>
      </c>
      <c r="F130" s="19" t="s">
        <v>89</v>
      </c>
      <c r="G130" s="20">
        <v>3.96</v>
      </c>
      <c r="H130" s="21">
        <v>16.04</v>
      </c>
      <c r="I130" s="21">
        <v>0</v>
      </c>
      <c r="J130" s="19" t="s">
        <v>282</v>
      </c>
      <c r="O130">
        <f>(I130*21)/100</f>
        <v>0</v>
      </c>
      <c r="P130" t="s">
        <v>11</v>
      </c>
    </row>
    <row r="131" spans="1:18" ht="12.9" x14ac:dyDescent="0.2">
      <c r="A131" s="22" t="s">
        <v>40</v>
      </c>
      <c r="E131" s="23" t="s">
        <v>41</v>
      </c>
    </row>
    <row r="132" spans="1:18" ht="12.9" x14ac:dyDescent="0.2">
      <c r="A132" s="24" t="s">
        <v>42</v>
      </c>
      <c r="E132" s="25" t="s">
        <v>153</v>
      </c>
    </row>
    <row r="133" spans="1:18" ht="25.85" x14ac:dyDescent="0.2">
      <c r="A133" t="s">
        <v>44</v>
      </c>
      <c r="E133" s="23" t="s">
        <v>154</v>
      </c>
    </row>
    <row r="134" spans="1:18" ht="12.75" customHeight="1" x14ac:dyDescent="0.25">
      <c r="A134" s="5" t="s">
        <v>33</v>
      </c>
      <c r="B134" s="5"/>
      <c r="C134" s="26" t="s">
        <v>25</v>
      </c>
      <c r="D134" s="5"/>
      <c r="E134" s="15" t="s">
        <v>155</v>
      </c>
      <c r="F134" s="5"/>
      <c r="G134" s="5"/>
      <c r="H134" s="5"/>
      <c r="I134" s="27">
        <f>0+Q134</f>
        <v>0</v>
      </c>
      <c r="J134" s="5"/>
      <c r="O134">
        <f>0+R134</f>
        <v>0</v>
      </c>
      <c r="Q134">
        <f>0+I135</f>
        <v>0</v>
      </c>
      <c r="R134">
        <f>0+O135</f>
        <v>0</v>
      </c>
    </row>
    <row r="135" spans="1:18" ht="12.9" x14ac:dyDescent="0.2">
      <c r="A135" s="13" t="s">
        <v>35</v>
      </c>
      <c r="B135" s="17">
        <v>31</v>
      </c>
      <c r="C135" s="17" t="s">
        <v>156</v>
      </c>
      <c r="D135" s="13" t="s">
        <v>41</v>
      </c>
      <c r="E135" s="18" t="s">
        <v>157</v>
      </c>
      <c r="F135" s="19" t="s">
        <v>89</v>
      </c>
      <c r="G135" s="20">
        <v>10.56</v>
      </c>
      <c r="H135" s="21">
        <v>13.69</v>
      </c>
      <c r="I135" s="21">
        <v>0</v>
      </c>
      <c r="J135" s="19" t="s">
        <v>282</v>
      </c>
      <c r="O135">
        <f>(I135*21)/100</f>
        <v>0</v>
      </c>
      <c r="P135" t="s">
        <v>11</v>
      </c>
    </row>
    <row r="136" spans="1:18" ht="12.9" x14ac:dyDescent="0.2">
      <c r="A136" s="22" t="s">
        <v>40</v>
      </c>
      <c r="E136" s="23" t="s">
        <v>41</v>
      </c>
    </row>
    <row r="137" spans="1:18" ht="12.9" x14ac:dyDescent="0.2">
      <c r="A137" s="24" t="s">
        <v>42</v>
      </c>
      <c r="E137" s="25" t="s">
        <v>158</v>
      </c>
    </row>
    <row r="138" spans="1:18" ht="25.85" x14ac:dyDescent="0.2">
      <c r="A138" t="s">
        <v>44</v>
      </c>
      <c r="E138" s="23" t="s">
        <v>159</v>
      </c>
    </row>
    <row r="139" spans="1:18" ht="12.75" customHeight="1" x14ac:dyDescent="0.25">
      <c r="A139" s="5" t="s">
        <v>33</v>
      </c>
      <c r="B139" s="5"/>
      <c r="C139" s="26" t="s">
        <v>60</v>
      </c>
      <c r="D139" s="5"/>
      <c r="E139" s="15" t="s">
        <v>160</v>
      </c>
      <c r="F139" s="5"/>
      <c r="G139" s="5"/>
      <c r="H139" s="5"/>
      <c r="I139" s="27">
        <f>0+Q139</f>
        <v>0</v>
      </c>
      <c r="J139" s="5"/>
      <c r="O139">
        <f>0+R139</f>
        <v>0</v>
      </c>
      <c r="Q139">
        <f>0+I140+I144+I148+I152+I156</f>
        <v>0</v>
      </c>
      <c r="R139">
        <f>0+O140+O144+O148+O152+O156</f>
        <v>0</v>
      </c>
    </row>
    <row r="140" spans="1:18" ht="25.85" x14ac:dyDescent="0.2">
      <c r="A140" s="13" t="s">
        <v>35</v>
      </c>
      <c r="B140" s="17">
        <v>32</v>
      </c>
      <c r="C140" s="17" t="s">
        <v>161</v>
      </c>
      <c r="D140" s="13" t="s">
        <v>41</v>
      </c>
      <c r="E140" s="18" t="s">
        <v>162</v>
      </c>
      <c r="F140" s="19" t="s">
        <v>89</v>
      </c>
      <c r="G140" s="20">
        <v>17.114999999999998</v>
      </c>
      <c r="H140" s="21">
        <v>149.28</v>
      </c>
      <c r="I140" s="21">
        <v>0</v>
      </c>
      <c r="J140" s="19" t="s">
        <v>282</v>
      </c>
      <c r="O140">
        <f>(I140*21)/100</f>
        <v>0</v>
      </c>
      <c r="P140" t="s">
        <v>11</v>
      </c>
    </row>
    <row r="141" spans="1:18" ht="12.9" x14ac:dyDescent="0.2">
      <c r="A141" s="22" t="s">
        <v>40</v>
      </c>
      <c r="E141" s="23" t="s">
        <v>41</v>
      </c>
    </row>
    <row r="142" spans="1:18" ht="25.85" x14ac:dyDescent="0.2">
      <c r="A142" s="24" t="s">
        <v>42</v>
      </c>
      <c r="E142" s="25" t="s">
        <v>163</v>
      </c>
    </row>
    <row r="143" spans="1:18" ht="193.6" x14ac:dyDescent="0.2">
      <c r="A143" t="s">
        <v>44</v>
      </c>
      <c r="E143" s="23" t="s">
        <v>164</v>
      </c>
    </row>
    <row r="144" spans="1:18" ht="25.85" x14ac:dyDescent="0.2">
      <c r="A144" s="13" t="s">
        <v>35</v>
      </c>
      <c r="B144" s="17">
        <v>33</v>
      </c>
      <c r="C144" s="17" t="s">
        <v>165</v>
      </c>
      <c r="D144" s="13" t="s">
        <v>41</v>
      </c>
      <c r="E144" s="18" t="s">
        <v>166</v>
      </c>
      <c r="F144" s="19" t="s">
        <v>89</v>
      </c>
      <c r="G144" s="20">
        <v>12.606</v>
      </c>
      <c r="H144" s="21">
        <v>807.24</v>
      </c>
      <c r="I144" s="21">
        <v>0</v>
      </c>
      <c r="J144" s="19" t="s">
        <v>282</v>
      </c>
      <c r="O144">
        <f>(I144*21)/100</f>
        <v>0</v>
      </c>
      <c r="P144" t="s">
        <v>11</v>
      </c>
    </row>
    <row r="145" spans="1:18" ht="12.9" x14ac:dyDescent="0.2">
      <c r="A145" s="22" t="s">
        <v>40</v>
      </c>
      <c r="E145" s="23" t="s">
        <v>41</v>
      </c>
    </row>
    <row r="146" spans="1:18" ht="38.75" x14ac:dyDescent="0.2">
      <c r="A146" s="24" t="s">
        <v>42</v>
      </c>
      <c r="E146" s="25" t="s">
        <v>167</v>
      </c>
    </row>
    <row r="147" spans="1:18" ht="206.5" x14ac:dyDescent="0.2">
      <c r="A147" t="s">
        <v>44</v>
      </c>
      <c r="E147" s="23" t="s">
        <v>168</v>
      </c>
    </row>
    <row r="148" spans="1:18" ht="12.9" x14ac:dyDescent="0.2">
      <c r="A148" s="13" t="s">
        <v>35</v>
      </c>
      <c r="B148" s="17">
        <v>34</v>
      </c>
      <c r="C148" s="17" t="s">
        <v>169</v>
      </c>
      <c r="D148" s="13" t="s">
        <v>41</v>
      </c>
      <c r="E148" s="18" t="s">
        <v>170</v>
      </c>
      <c r="F148" s="19" t="s">
        <v>89</v>
      </c>
      <c r="G148" s="20">
        <v>7.92</v>
      </c>
      <c r="H148" s="21">
        <v>300.98</v>
      </c>
      <c r="I148" s="21">
        <v>0</v>
      </c>
      <c r="J148" s="19" t="s">
        <v>282</v>
      </c>
      <c r="O148">
        <f>(I148*21)/100</f>
        <v>0</v>
      </c>
      <c r="P148" t="s">
        <v>11</v>
      </c>
    </row>
    <row r="149" spans="1:18" ht="12.9" x14ac:dyDescent="0.2">
      <c r="A149" s="22" t="s">
        <v>40</v>
      </c>
      <c r="E149" s="23" t="s">
        <v>41</v>
      </c>
    </row>
    <row r="150" spans="1:18" ht="12.9" x14ac:dyDescent="0.2">
      <c r="A150" s="24" t="s">
        <v>42</v>
      </c>
      <c r="E150" s="25" t="s">
        <v>171</v>
      </c>
    </row>
    <row r="151" spans="1:18" ht="38.75" x14ac:dyDescent="0.2">
      <c r="A151" t="s">
        <v>44</v>
      </c>
      <c r="E151" s="23" t="s">
        <v>172</v>
      </c>
    </row>
    <row r="152" spans="1:18" ht="12.9" x14ac:dyDescent="0.2">
      <c r="A152" s="13" t="s">
        <v>35</v>
      </c>
      <c r="B152" s="17">
        <v>35</v>
      </c>
      <c r="C152" s="17" t="s">
        <v>173</v>
      </c>
      <c r="D152" s="13" t="s">
        <v>41</v>
      </c>
      <c r="E152" s="18" t="s">
        <v>174</v>
      </c>
      <c r="F152" s="19" t="s">
        <v>89</v>
      </c>
      <c r="G152" s="20">
        <v>4.3559999999999999</v>
      </c>
      <c r="H152" s="21">
        <v>2517.7800000000002</v>
      </c>
      <c r="I152" s="21">
        <v>0</v>
      </c>
      <c r="J152" s="19" t="s">
        <v>282</v>
      </c>
      <c r="O152">
        <f>(I152*21)/100</f>
        <v>0</v>
      </c>
      <c r="P152" t="s">
        <v>11</v>
      </c>
    </row>
    <row r="153" spans="1:18" ht="12.9" x14ac:dyDescent="0.2">
      <c r="A153" s="22" t="s">
        <v>40</v>
      </c>
      <c r="E153" s="23" t="s">
        <v>41</v>
      </c>
    </row>
    <row r="154" spans="1:18" ht="12.9" x14ac:dyDescent="0.2">
      <c r="A154" s="24" t="s">
        <v>42</v>
      </c>
      <c r="E154" s="25" t="s">
        <v>175</v>
      </c>
    </row>
    <row r="155" spans="1:18" ht="103.25" x14ac:dyDescent="0.2">
      <c r="A155" t="s">
        <v>44</v>
      </c>
      <c r="E155" s="23" t="s">
        <v>176</v>
      </c>
    </row>
    <row r="156" spans="1:18" ht="12.9" x14ac:dyDescent="0.2">
      <c r="A156" s="13" t="s">
        <v>35</v>
      </c>
      <c r="B156" s="17">
        <v>36</v>
      </c>
      <c r="C156" s="17" t="s">
        <v>177</v>
      </c>
      <c r="D156" s="13" t="s">
        <v>41</v>
      </c>
      <c r="E156" s="18" t="s">
        <v>178</v>
      </c>
      <c r="F156" s="19" t="s">
        <v>89</v>
      </c>
      <c r="G156" s="20">
        <v>3.3</v>
      </c>
      <c r="H156" s="21">
        <v>547.95000000000005</v>
      </c>
      <c r="I156" s="21">
        <v>0</v>
      </c>
      <c r="J156" s="19" t="s">
        <v>282</v>
      </c>
      <c r="O156">
        <f>(I156*21)/100</f>
        <v>0</v>
      </c>
      <c r="P156" t="s">
        <v>11</v>
      </c>
    </row>
    <row r="157" spans="1:18" ht="12.9" x14ac:dyDescent="0.2">
      <c r="A157" s="22" t="s">
        <v>40</v>
      </c>
      <c r="E157" s="23" t="s">
        <v>41</v>
      </c>
    </row>
    <row r="158" spans="1:18" ht="12.9" x14ac:dyDescent="0.2">
      <c r="A158" s="24" t="s">
        <v>42</v>
      </c>
      <c r="E158" s="25" t="s">
        <v>179</v>
      </c>
    </row>
    <row r="159" spans="1:18" ht="51.65" x14ac:dyDescent="0.2">
      <c r="A159" t="s">
        <v>44</v>
      </c>
      <c r="E159" s="23" t="s">
        <v>180</v>
      </c>
    </row>
    <row r="160" spans="1:18" ht="12.75" customHeight="1" x14ac:dyDescent="0.25">
      <c r="A160" s="5" t="s">
        <v>33</v>
      </c>
      <c r="B160" s="5"/>
      <c r="C160" s="26" t="s">
        <v>65</v>
      </c>
      <c r="D160" s="5"/>
      <c r="E160" s="15" t="s">
        <v>181</v>
      </c>
      <c r="F160" s="5"/>
      <c r="G160" s="5"/>
      <c r="H160" s="5"/>
      <c r="I160" s="27">
        <f>0+Q160</f>
        <v>0</v>
      </c>
      <c r="J160" s="5"/>
      <c r="O160">
        <f>0+R160</f>
        <v>0</v>
      </c>
      <c r="Q160">
        <f>0+I161</f>
        <v>0</v>
      </c>
      <c r="R160">
        <f>0+O161</f>
        <v>0</v>
      </c>
    </row>
    <row r="161" spans="1:18" ht="12.9" x14ac:dyDescent="0.2">
      <c r="A161" s="13" t="s">
        <v>35</v>
      </c>
      <c r="B161" s="17">
        <v>37</v>
      </c>
      <c r="C161" s="17" t="s">
        <v>182</v>
      </c>
      <c r="D161" s="13" t="s">
        <v>41</v>
      </c>
      <c r="E161" s="18" t="s">
        <v>183</v>
      </c>
      <c r="F161" s="19" t="s">
        <v>184</v>
      </c>
      <c r="G161" s="20">
        <v>6.6</v>
      </c>
      <c r="H161" s="21">
        <v>340.52</v>
      </c>
      <c r="I161" s="21">
        <v>0</v>
      </c>
      <c r="J161" s="19" t="s">
        <v>282</v>
      </c>
      <c r="O161">
        <f>(I161*21)/100</f>
        <v>0</v>
      </c>
      <c r="P161" t="s">
        <v>11</v>
      </c>
    </row>
    <row r="162" spans="1:18" ht="12.9" x14ac:dyDescent="0.2">
      <c r="A162" s="22" t="s">
        <v>40</v>
      </c>
      <c r="E162" s="23" t="s">
        <v>41</v>
      </c>
    </row>
    <row r="163" spans="1:18" ht="12.9" x14ac:dyDescent="0.2">
      <c r="A163" s="24" t="s">
        <v>42</v>
      </c>
      <c r="E163" s="25" t="s">
        <v>185</v>
      </c>
    </row>
    <row r="164" spans="1:18" ht="245.25" x14ac:dyDescent="0.2">
      <c r="A164" t="s">
        <v>44</v>
      </c>
      <c r="E164" s="23" t="s">
        <v>186</v>
      </c>
    </row>
    <row r="165" spans="1:18" ht="12.75" customHeight="1" x14ac:dyDescent="0.25">
      <c r="A165" s="5" t="s">
        <v>33</v>
      </c>
      <c r="B165" s="5"/>
      <c r="C165" s="26" t="s">
        <v>28</v>
      </c>
      <c r="D165" s="5"/>
      <c r="E165" s="15" t="s">
        <v>187</v>
      </c>
      <c r="F165" s="5"/>
      <c r="G165" s="5"/>
      <c r="H165" s="5"/>
      <c r="I165" s="27">
        <f>0+Q165</f>
        <v>0</v>
      </c>
      <c r="J165" s="5"/>
      <c r="O165">
        <f>0+R165</f>
        <v>0</v>
      </c>
      <c r="Q165">
        <f>0+I166+I170+I174+I178+I182+I186+I190+I194+I198+I202+I206+I210+I214+I218+I222+I226+I230+I234+I238+I242+I246+I250+I254+I258+I262+I266</f>
        <v>0</v>
      </c>
      <c r="R165">
        <f>0+O166+O170+O174+O178+O182+O186+O190+O194+O198+O202+O206+O210+O214+O218+O222+O226+O230+O234+O238+O242+O246+O250+O254+O258+O262+O266</f>
        <v>0</v>
      </c>
    </row>
    <row r="166" spans="1:18" ht="12.9" x14ac:dyDescent="0.2">
      <c r="A166" s="13" t="s">
        <v>35</v>
      </c>
      <c r="B166" s="17">
        <v>38</v>
      </c>
      <c r="C166" s="17" t="s">
        <v>188</v>
      </c>
      <c r="D166" s="13" t="s">
        <v>41</v>
      </c>
      <c r="E166" s="18" t="s">
        <v>189</v>
      </c>
      <c r="F166" s="19" t="s">
        <v>184</v>
      </c>
      <c r="G166" s="20">
        <v>25.87</v>
      </c>
      <c r="H166" s="21">
        <v>205.65</v>
      </c>
      <c r="I166" s="21">
        <v>0</v>
      </c>
      <c r="J166" s="19" t="s">
        <v>282</v>
      </c>
      <c r="O166">
        <f>(I166*21)/100</f>
        <v>0</v>
      </c>
      <c r="P166" t="s">
        <v>11</v>
      </c>
    </row>
    <row r="167" spans="1:18" ht="12.9" x14ac:dyDescent="0.2">
      <c r="A167" s="22" t="s">
        <v>40</v>
      </c>
      <c r="E167" s="23" t="s">
        <v>190</v>
      </c>
    </row>
    <row r="168" spans="1:18" ht="12.9" x14ac:dyDescent="0.2">
      <c r="A168" s="24" t="s">
        <v>42</v>
      </c>
      <c r="E168" s="25" t="s">
        <v>191</v>
      </c>
    </row>
    <row r="169" spans="1:18" ht="38.75" x14ac:dyDescent="0.2">
      <c r="A169" t="s">
        <v>44</v>
      </c>
      <c r="E169" s="23" t="s">
        <v>192</v>
      </c>
    </row>
    <row r="170" spans="1:18" ht="25.85" x14ac:dyDescent="0.2">
      <c r="A170" s="13" t="s">
        <v>35</v>
      </c>
      <c r="B170" s="17">
        <v>39</v>
      </c>
      <c r="C170" s="17" t="s">
        <v>193</v>
      </c>
      <c r="D170" s="13" t="s">
        <v>41</v>
      </c>
      <c r="E170" s="18" t="s">
        <v>194</v>
      </c>
      <c r="F170" s="19" t="s">
        <v>184</v>
      </c>
      <c r="G170" s="20">
        <v>120.02</v>
      </c>
      <c r="H170" s="21">
        <v>1915.69</v>
      </c>
      <c r="I170" s="21">
        <v>0</v>
      </c>
      <c r="J170" s="19" t="s">
        <v>282</v>
      </c>
      <c r="O170">
        <f>(I170*21)/100</f>
        <v>0</v>
      </c>
      <c r="P170" t="s">
        <v>11</v>
      </c>
    </row>
    <row r="171" spans="1:18" ht="12.9" x14ac:dyDescent="0.2">
      <c r="A171" s="22" t="s">
        <v>40</v>
      </c>
      <c r="E171" s="23" t="s">
        <v>41</v>
      </c>
    </row>
    <row r="172" spans="1:18" ht="12.9" x14ac:dyDescent="0.2">
      <c r="A172" s="24" t="s">
        <v>42</v>
      </c>
      <c r="E172" s="25" t="s">
        <v>195</v>
      </c>
    </row>
    <row r="173" spans="1:18" ht="129.1" x14ac:dyDescent="0.2">
      <c r="A173" t="s">
        <v>44</v>
      </c>
      <c r="E173" s="23" t="s">
        <v>196</v>
      </c>
    </row>
    <row r="174" spans="1:18" ht="12.9" x14ac:dyDescent="0.2">
      <c r="A174" s="13" t="s">
        <v>35</v>
      </c>
      <c r="B174" s="17">
        <v>40</v>
      </c>
      <c r="C174" s="17" t="s">
        <v>197</v>
      </c>
      <c r="D174" s="13" t="s">
        <v>41</v>
      </c>
      <c r="E174" s="18" t="s">
        <v>198</v>
      </c>
      <c r="F174" s="19" t="s">
        <v>184</v>
      </c>
      <c r="G174" s="20">
        <v>12</v>
      </c>
      <c r="H174" s="21">
        <v>7959</v>
      </c>
      <c r="I174" s="21">
        <v>0</v>
      </c>
      <c r="J174" s="19" t="s">
        <v>282</v>
      </c>
      <c r="O174">
        <f>(I174*21)/100</f>
        <v>0</v>
      </c>
      <c r="P174" t="s">
        <v>11</v>
      </c>
    </row>
    <row r="175" spans="1:18" ht="12.9" x14ac:dyDescent="0.2">
      <c r="A175" s="22" t="s">
        <v>40</v>
      </c>
      <c r="E175" s="23" t="s">
        <v>41</v>
      </c>
    </row>
    <row r="176" spans="1:18" ht="12.9" x14ac:dyDescent="0.2">
      <c r="A176" s="24" t="s">
        <v>42</v>
      </c>
      <c r="E176" s="25" t="s">
        <v>199</v>
      </c>
    </row>
    <row r="177" spans="1:16" ht="116.15" x14ac:dyDescent="0.2">
      <c r="A177" t="s">
        <v>44</v>
      </c>
      <c r="E177" s="23" t="s">
        <v>200</v>
      </c>
    </row>
    <row r="178" spans="1:16" ht="12.9" x14ac:dyDescent="0.2">
      <c r="A178" s="13" t="s">
        <v>35</v>
      </c>
      <c r="B178" s="17">
        <v>41</v>
      </c>
      <c r="C178" s="17" t="s">
        <v>201</v>
      </c>
      <c r="D178" s="13" t="s">
        <v>41</v>
      </c>
      <c r="E178" s="18" t="s">
        <v>202</v>
      </c>
      <c r="F178" s="19" t="s">
        <v>55</v>
      </c>
      <c r="G178" s="20">
        <v>2</v>
      </c>
      <c r="H178" s="21">
        <v>1443.98</v>
      </c>
      <c r="I178" s="21">
        <v>0</v>
      </c>
      <c r="J178" s="19" t="s">
        <v>282</v>
      </c>
      <c r="O178">
        <f>(I178*21)/100</f>
        <v>0</v>
      </c>
      <c r="P178" t="s">
        <v>11</v>
      </c>
    </row>
    <row r="179" spans="1:16" ht="12.9" x14ac:dyDescent="0.2">
      <c r="A179" s="22" t="s">
        <v>40</v>
      </c>
      <c r="E179" s="23" t="s">
        <v>41</v>
      </c>
    </row>
    <row r="180" spans="1:16" ht="12.9" x14ac:dyDescent="0.2">
      <c r="A180" s="24" t="s">
        <v>42</v>
      </c>
      <c r="E180" s="25" t="s">
        <v>41</v>
      </c>
    </row>
    <row r="181" spans="1:16" ht="25.85" x14ac:dyDescent="0.2">
      <c r="A181" t="s">
        <v>44</v>
      </c>
      <c r="E181" s="23" t="s">
        <v>203</v>
      </c>
    </row>
    <row r="182" spans="1:16" ht="25.85" x14ac:dyDescent="0.2">
      <c r="A182" s="13" t="s">
        <v>35</v>
      </c>
      <c r="B182" s="17">
        <v>42</v>
      </c>
      <c r="C182" s="17" t="s">
        <v>204</v>
      </c>
      <c r="D182" s="13" t="s">
        <v>41</v>
      </c>
      <c r="E182" s="18" t="s">
        <v>205</v>
      </c>
      <c r="F182" s="19" t="s">
        <v>55</v>
      </c>
      <c r="G182" s="20">
        <v>2</v>
      </c>
      <c r="H182" s="21">
        <v>4398.1899999999996</v>
      </c>
      <c r="I182" s="21">
        <v>0</v>
      </c>
      <c r="J182" s="19" t="s">
        <v>282</v>
      </c>
      <c r="O182">
        <f>(I182*21)/100</f>
        <v>0</v>
      </c>
      <c r="P182" t="s">
        <v>11</v>
      </c>
    </row>
    <row r="183" spans="1:16" ht="12.9" x14ac:dyDescent="0.2">
      <c r="A183" s="22" t="s">
        <v>40</v>
      </c>
      <c r="E183" s="23" t="s">
        <v>41</v>
      </c>
    </row>
    <row r="184" spans="1:16" ht="12.9" x14ac:dyDescent="0.2">
      <c r="A184" s="24" t="s">
        <v>42</v>
      </c>
      <c r="E184" s="25" t="s">
        <v>206</v>
      </c>
    </row>
    <row r="185" spans="1:16" ht="25.85" x14ac:dyDescent="0.2">
      <c r="A185" t="s">
        <v>44</v>
      </c>
      <c r="E185" s="23" t="s">
        <v>207</v>
      </c>
    </row>
    <row r="186" spans="1:16" ht="25.85" x14ac:dyDescent="0.2">
      <c r="A186" s="13" t="s">
        <v>35</v>
      </c>
      <c r="B186" s="17">
        <v>43</v>
      </c>
      <c r="C186" s="17" t="s">
        <v>208</v>
      </c>
      <c r="D186" s="13" t="s">
        <v>41</v>
      </c>
      <c r="E186" s="18" t="s">
        <v>209</v>
      </c>
      <c r="F186" s="19" t="s">
        <v>55</v>
      </c>
      <c r="G186" s="20">
        <v>14</v>
      </c>
      <c r="H186" s="21">
        <v>422</v>
      </c>
      <c r="I186" s="21">
        <v>0</v>
      </c>
      <c r="J186" s="19" t="s">
        <v>282</v>
      </c>
      <c r="O186">
        <f>(I186*21)/100</f>
        <v>0</v>
      </c>
      <c r="P186" t="s">
        <v>11</v>
      </c>
    </row>
    <row r="187" spans="1:16" ht="12.9" x14ac:dyDescent="0.2">
      <c r="A187" s="22" t="s">
        <v>40</v>
      </c>
      <c r="E187" s="23" t="s">
        <v>41</v>
      </c>
    </row>
    <row r="188" spans="1:16" ht="12.9" x14ac:dyDescent="0.2">
      <c r="A188" s="24" t="s">
        <v>42</v>
      </c>
      <c r="E188" s="25" t="s">
        <v>210</v>
      </c>
    </row>
    <row r="189" spans="1:16" ht="64.55" x14ac:dyDescent="0.2">
      <c r="A189" t="s">
        <v>44</v>
      </c>
      <c r="E189" s="23" t="s">
        <v>211</v>
      </c>
    </row>
    <row r="190" spans="1:16" ht="25.85" x14ac:dyDescent="0.2">
      <c r="A190" s="13" t="s">
        <v>35</v>
      </c>
      <c r="B190" s="17">
        <v>44</v>
      </c>
      <c r="C190" s="17" t="s">
        <v>212</v>
      </c>
      <c r="D190" s="13" t="s">
        <v>41</v>
      </c>
      <c r="E190" s="18" t="s">
        <v>213</v>
      </c>
      <c r="F190" s="19" t="s">
        <v>55</v>
      </c>
      <c r="G190" s="20">
        <v>20</v>
      </c>
      <c r="H190" s="21">
        <v>217.5</v>
      </c>
      <c r="I190" s="21">
        <v>0</v>
      </c>
      <c r="J190" s="19" t="s">
        <v>282</v>
      </c>
      <c r="O190">
        <f>(I190*21)/100</f>
        <v>0</v>
      </c>
      <c r="P190" t="s">
        <v>11</v>
      </c>
    </row>
    <row r="191" spans="1:16" ht="12.9" x14ac:dyDescent="0.2">
      <c r="A191" s="22" t="s">
        <v>40</v>
      </c>
      <c r="E191" s="23" t="s">
        <v>41</v>
      </c>
    </row>
    <row r="192" spans="1:16" ht="38.75" x14ac:dyDescent="0.2">
      <c r="A192" s="24" t="s">
        <v>42</v>
      </c>
      <c r="E192" s="25" t="s">
        <v>214</v>
      </c>
    </row>
    <row r="193" spans="1:16" ht="25.85" x14ac:dyDescent="0.2">
      <c r="A193" t="s">
        <v>44</v>
      </c>
      <c r="E193" s="23" t="s">
        <v>215</v>
      </c>
    </row>
    <row r="194" spans="1:16" ht="12.9" x14ac:dyDescent="0.2">
      <c r="A194" s="13" t="s">
        <v>35</v>
      </c>
      <c r="B194" s="17">
        <v>45</v>
      </c>
      <c r="C194" s="17" t="s">
        <v>216</v>
      </c>
      <c r="D194" s="13" t="s">
        <v>41</v>
      </c>
      <c r="E194" s="18" t="s">
        <v>217</v>
      </c>
      <c r="F194" s="19" t="s">
        <v>218</v>
      </c>
      <c r="G194" s="20">
        <v>700</v>
      </c>
      <c r="H194" s="21">
        <v>15.97</v>
      </c>
      <c r="I194" s="21">
        <v>0</v>
      </c>
      <c r="J194" s="19" t="s">
        <v>282</v>
      </c>
      <c r="O194">
        <f>(I194*21)/100</f>
        <v>0</v>
      </c>
      <c r="P194" t="s">
        <v>11</v>
      </c>
    </row>
    <row r="195" spans="1:16" ht="12.9" x14ac:dyDescent="0.2">
      <c r="A195" s="22" t="s">
        <v>40</v>
      </c>
      <c r="E195" s="23" t="s">
        <v>41</v>
      </c>
    </row>
    <row r="196" spans="1:16" ht="12.9" x14ac:dyDescent="0.2">
      <c r="A196" s="24" t="s">
        <v>42</v>
      </c>
      <c r="E196" s="25" t="s">
        <v>219</v>
      </c>
    </row>
    <row r="197" spans="1:16" ht="25.85" x14ac:dyDescent="0.2">
      <c r="A197" t="s">
        <v>44</v>
      </c>
      <c r="E197" s="23" t="s">
        <v>220</v>
      </c>
    </row>
    <row r="198" spans="1:16" ht="12.9" x14ac:dyDescent="0.2">
      <c r="A198" s="13" t="s">
        <v>35</v>
      </c>
      <c r="B198" s="17">
        <v>46</v>
      </c>
      <c r="C198" s="17" t="s">
        <v>221</v>
      </c>
      <c r="D198" s="13" t="s">
        <v>41</v>
      </c>
      <c r="E198" s="18" t="s">
        <v>222</v>
      </c>
      <c r="F198" s="19" t="s">
        <v>55</v>
      </c>
      <c r="G198" s="20">
        <v>2</v>
      </c>
      <c r="H198" s="21">
        <v>140.41</v>
      </c>
      <c r="I198" s="21">
        <v>0</v>
      </c>
      <c r="J198" s="19" t="s">
        <v>282</v>
      </c>
      <c r="O198">
        <f>(I198*21)/100</f>
        <v>0</v>
      </c>
      <c r="P198" t="s">
        <v>11</v>
      </c>
    </row>
    <row r="199" spans="1:16" ht="12.9" x14ac:dyDescent="0.2">
      <c r="A199" s="22" t="s">
        <v>40</v>
      </c>
      <c r="E199" s="23" t="s">
        <v>41</v>
      </c>
    </row>
    <row r="200" spans="1:16" ht="12.9" x14ac:dyDescent="0.2">
      <c r="A200" s="24" t="s">
        <v>42</v>
      </c>
      <c r="E200" s="25" t="s">
        <v>223</v>
      </c>
    </row>
    <row r="201" spans="1:16" ht="77.45" x14ac:dyDescent="0.2">
      <c r="A201" t="s">
        <v>44</v>
      </c>
      <c r="E201" s="23" t="s">
        <v>224</v>
      </c>
    </row>
    <row r="202" spans="1:16" ht="12.9" x14ac:dyDescent="0.2">
      <c r="A202" s="13" t="s">
        <v>35</v>
      </c>
      <c r="B202" s="17">
        <v>47</v>
      </c>
      <c r="C202" s="17" t="s">
        <v>225</v>
      </c>
      <c r="D202" s="13" t="s">
        <v>41</v>
      </c>
      <c r="E202" s="18" t="s">
        <v>226</v>
      </c>
      <c r="F202" s="19" t="s">
        <v>55</v>
      </c>
      <c r="G202" s="20">
        <v>2</v>
      </c>
      <c r="H202" s="21">
        <v>92.61</v>
      </c>
      <c r="I202" s="21">
        <v>0</v>
      </c>
      <c r="J202" s="19" t="s">
        <v>282</v>
      </c>
      <c r="O202">
        <f>(I202*21)/100</f>
        <v>0</v>
      </c>
      <c r="P202" t="s">
        <v>11</v>
      </c>
    </row>
    <row r="203" spans="1:16" ht="12.9" x14ac:dyDescent="0.2">
      <c r="A203" s="22" t="s">
        <v>40</v>
      </c>
      <c r="E203" s="23" t="s">
        <v>41</v>
      </c>
    </row>
    <row r="204" spans="1:16" ht="12.9" x14ac:dyDescent="0.2">
      <c r="A204" s="24" t="s">
        <v>42</v>
      </c>
      <c r="E204" s="25" t="s">
        <v>41</v>
      </c>
    </row>
    <row r="205" spans="1:16" ht="25.85" x14ac:dyDescent="0.2">
      <c r="A205" t="s">
        <v>44</v>
      </c>
      <c r="E205" s="23" t="s">
        <v>227</v>
      </c>
    </row>
    <row r="206" spans="1:16" ht="12.9" x14ac:dyDescent="0.2">
      <c r="A206" s="13" t="s">
        <v>35</v>
      </c>
      <c r="B206" s="17">
        <v>48</v>
      </c>
      <c r="C206" s="17" t="s">
        <v>228</v>
      </c>
      <c r="D206" s="13" t="s">
        <v>41</v>
      </c>
      <c r="E206" s="18" t="s">
        <v>229</v>
      </c>
      <c r="F206" s="19" t="s">
        <v>218</v>
      </c>
      <c r="G206" s="20">
        <v>100</v>
      </c>
      <c r="H206" s="21">
        <v>26.47</v>
      </c>
      <c r="I206" s="21">
        <v>0</v>
      </c>
      <c r="J206" s="19" t="s">
        <v>282</v>
      </c>
      <c r="O206">
        <f>(I206*21)/100</f>
        <v>0</v>
      </c>
      <c r="P206" t="s">
        <v>11</v>
      </c>
    </row>
    <row r="207" spans="1:16" ht="12.9" x14ac:dyDescent="0.2">
      <c r="A207" s="22" t="s">
        <v>40</v>
      </c>
      <c r="E207" s="23" t="s">
        <v>41</v>
      </c>
    </row>
    <row r="208" spans="1:16" ht="12.9" x14ac:dyDescent="0.2">
      <c r="A208" s="24" t="s">
        <v>42</v>
      </c>
      <c r="E208" s="25" t="s">
        <v>230</v>
      </c>
    </row>
    <row r="209" spans="1:16" ht="25.85" x14ac:dyDescent="0.2">
      <c r="A209" t="s">
        <v>44</v>
      </c>
      <c r="E209" s="23" t="s">
        <v>231</v>
      </c>
    </row>
    <row r="210" spans="1:16" ht="12.9" x14ac:dyDescent="0.2">
      <c r="A210" s="13" t="s">
        <v>35</v>
      </c>
      <c r="B210" s="17">
        <v>49</v>
      </c>
      <c r="C210" s="17" t="s">
        <v>232</v>
      </c>
      <c r="D210" s="13" t="s">
        <v>41</v>
      </c>
      <c r="E210" s="18" t="s">
        <v>233</v>
      </c>
      <c r="F210" s="19" t="s">
        <v>55</v>
      </c>
      <c r="G210" s="20">
        <v>1</v>
      </c>
      <c r="H210" s="21">
        <v>443.4</v>
      </c>
      <c r="I210" s="21">
        <v>0</v>
      </c>
      <c r="J210" s="19" t="s">
        <v>282</v>
      </c>
      <c r="O210">
        <f>(I210*21)/100</f>
        <v>0</v>
      </c>
      <c r="P210" t="s">
        <v>11</v>
      </c>
    </row>
    <row r="211" spans="1:16" ht="12.9" x14ac:dyDescent="0.2">
      <c r="A211" s="22" t="s">
        <v>40</v>
      </c>
      <c r="E211" s="23" t="s">
        <v>41</v>
      </c>
    </row>
    <row r="212" spans="1:16" ht="12.9" x14ac:dyDescent="0.2">
      <c r="A212" s="24" t="s">
        <v>42</v>
      </c>
      <c r="E212" s="25" t="s">
        <v>234</v>
      </c>
    </row>
    <row r="213" spans="1:16" ht="77.45" x14ac:dyDescent="0.2">
      <c r="A213" t="s">
        <v>44</v>
      </c>
      <c r="E213" s="23" t="s">
        <v>224</v>
      </c>
    </row>
    <row r="214" spans="1:16" ht="12.9" x14ac:dyDescent="0.2">
      <c r="A214" s="13" t="s">
        <v>35</v>
      </c>
      <c r="B214" s="17">
        <v>50</v>
      </c>
      <c r="C214" s="17" t="s">
        <v>235</v>
      </c>
      <c r="D214" s="13" t="s">
        <v>41</v>
      </c>
      <c r="E214" s="18" t="s">
        <v>236</v>
      </c>
      <c r="F214" s="19" t="s">
        <v>55</v>
      </c>
      <c r="G214" s="20">
        <v>1</v>
      </c>
      <c r="H214" s="21">
        <v>298.73</v>
      </c>
      <c r="I214" s="21">
        <v>0</v>
      </c>
      <c r="J214" s="19" t="s">
        <v>282</v>
      </c>
      <c r="O214">
        <f>(I214*21)/100</f>
        <v>0</v>
      </c>
      <c r="P214" t="s">
        <v>11</v>
      </c>
    </row>
    <row r="215" spans="1:16" ht="12.9" x14ac:dyDescent="0.2">
      <c r="A215" s="22" t="s">
        <v>40</v>
      </c>
      <c r="E215" s="23" t="s">
        <v>41</v>
      </c>
    </row>
    <row r="216" spans="1:16" ht="12.9" x14ac:dyDescent="0.2">
      <c r="A216" s="24" t="s">
        <v>42</v>
      </c>
      <c r="E216" s="25" t="s">
        <v>41</v>
      </c>
    </row>
    <row r="217" spans="1:16" ht="25.85" x14ac:dyDescent="0.2">
      <c r="A217" t="s">
        <v>44</v>
      </c>
      <c r="E217" s="23" t="s">
        <v>227</v>
      </c>
    </row>
    <row r="218" spans="1:16" ht="12.9" x14ac:dyDescent="0.2">
      <c r="A218" s="13" t="s">
        <v>35</v>
      </c>
      <c r="B218" s="17">
        <v>51</v>
      </c>
      <c r="C218" s="17" t="s">
        <v>237</v>
      </c>
      <c r="D218" s="13" t="s">
        <v>41</v>
      </c>
      <c r="E218" s="18" t="s">
        <v>238</v>
      </c>
      <c r="F218" s="19" t="s">
        <v>218</v>
      </c>
      <c r="G218" s="20">
        <v>5</v>
      </c>
      <c r="H218" s="21">
        <v>239.05</v>
      </c>
      <c r="I218" s="21">
        <v>0</v>
      </c>
      <c r="J218" s="19" t="s">
        <v>282</v>
      </c>
      <c r="O218">
        <f>(I218*21)/100</f>
        <v>0</v>
      </c>
      <c r="P218" t="s">
        <v>11</v>
      </c>
    </row>
    <row r="219" spans="1:16" ht="12.9" x14ac:dyDescent="0.2">
      <c r="A219" s="22" t="s">
        <v>40</v>
      </c>
      <c r="E219" s="23" t="s">
        <v>41</v>
      </c>
    </row>
    <row r="220" spans="1:16" ht="12.9" x14ac:dyDescent="0.2">
      <c r="A220" s="24" t="s">
        <v>42</v>
      </c>
      <c r="E220" s="25" t="s">
        <v>239</v>
      </c>
    </row>
    <row r="221" spans="1:16" ht="25.85" x14ac:dyDescent="0.2">
      <c r="A221" t="s">
        <v>44</v>
      </c>
      <c r="E221" s="23" t="s">
        <v>231</v>
      </c>
    </row>
    <row r="222" spans="1:16" ht="12.9" x14ac:dyDescent="0.2">
      <c r="A222" s="13" t="s">
        <v>35</v>
      </c>
      <c r="B222" s="17">
        <v>52</v>
      </c>
      <c r="C222" s="17" t="s">
        <v>240</v>
      </c>
      <c r="D222" s="13" t="s">
        <v>41</v>
      </c>
      <c r="E222" s="18" t="s">
        <v>241</v>
      </c>
      <c r="F222" s="19" t="s">
        <v>55</v>
      </c>
      <c r="G222" s="20">
        <v>25</v>
      </c>
      <c r="H222" s="21">
        <v>140.41</v>
      </c>
      <c r="I222" s="21">
        <v>0</v>
      </c>
      <c r="J222" s="19" t="s">
        <v>282</v>
      </c>
      <c r="O222">
        <f>(I222*21)/100</f>
        <v>0</v>
      </c>
      <c r="P222" t="s">
        <v>11</v>
      </c>
    </row>
    <row r="223" spans="1:16" ht="12.9" x14ac:dyDescent="0.2">
      <c r="A223" s="22" t="s">
        <v>40</v>
      </c>
      <c r="E223" s="23" t="s">
        <v>41</v>
      </c>
    </row>
    <row r="224" spans="1:16" ht="12.9" x14ac:dyDescent="0.2">
      <c r="A224" s="24" t="s">
        <v>42</v>
      </c>
      <c r="E224" s="25" t="s">
        <v>242</v>
      </c>
    </row>
    <row r="225" spans="1:16" ht="64.55" x14ac:dyDescent="0.2">
      <c r="A225" t="s">
        <v>44</v>
      </c>
      <c r="E225" s="23" t="s">
        <v>243</v>
      </c>
    </row>
    <row r="226" spans="1:16" ht="12.9" x14ac:dyDescent="0.2">
      <c r="A226" s="13" t="s">
        <v>35</v>
      </c>
      <c r="B226" s="17">
        <v>53</v>
      </c>
      <c r="C226" s="17" t="s">
        <v>244</v>
      </c>
      <c r="D226" s="13" t="s">
        <v>41</v>
      </c>
      <c r="E226" s="18" t="s">
        <v>245</v>
      </c>
      <c r="F226" s="19" t="s">
        <v>55</v>
      </c>
      <c r="G226" s="20">
        <v>25</v>
      </c>
      <c r="H226" s="21">
        <v>79.17</v>
      </c>
      <c r="I226" s="21">
        <v>0</v>
      </c>
      <c r="J226" s="19" t="s">
        <v>282</v>
      </c>
      <c r="O226">
        <f>(I226*21)/100</f>
        <v>0</v>
      </c>
      <c r="P226" t="s">
        <v>11</v>
      </c>
    </row>
    <row r="227" spans="1:16" ht="12.9" x14ac:dyDescent="0.2">
      <c r="A227" s="22" t="s">
        <v>40</v>
      </c>
      <c r="E227" s="23" t="s">
        <v>41</v>
      </c>
    </row>
    <row r="228" spans="1:16" ht="12.9" x14ac:dyDescent="0.2">
      <c r="A228" s="24" t="s">
        <v>42</v>
      </c>
      <c r="E228" s="25" t="s">
        <v>41</v>
      </c>
    </row>
    <row r="229" spans="1:16" ht="25.85" x14ac:dyDescent="0.2">
      <c r="A229" t="s">
        <v>44</v>
      </c>
      <c r="E229" s="23" t="s">
        <v>227</v>
      </c>
    </row>
    <row r="230" spans="1:16" ht="12.9" x14ac:dyDescent="0.2">
      <c r="A230" s="13" t="s">
        <v>35</v>
      </c>
      <c r="B230" s="17">
        <v>54</v>
      </c>
      <c r="C230" s="17" t="s">
        <v>246</v>
      </c>
      <c r="D230" s="13" t="s">
        <v>41</v>
      </c>
      <c r="E230" s="18" t="s">
        <v>247</v>
      </c>
      <c r="F230" s="19" t="s">
        <v>218</v>
      </c>
      <c r="G230" s="20">
        <v>1250</v>
      </c>
      <c r="H230" s="21">
        <v>8.83</v>
      </c>
      <c r="I230" s="21">
        <v>0</v>
      </c>
      <c r="J230" s="19" t="s">
        <v>282</v>
      </c>
      <c r="O230">
        <f>(I230*21)/100</f>
        <v>0</v>
      </c>
      <c r="P230" t="s">
        <v>11</v>
      </c>
    </row>
    <row r="231" spans="1:16" ht="12.9" x14ac:dyDescent="0.2">
      <c r="A231" s="22" t="s">
        <v>40</v>
      </c>
      <c r="E231" s="23" t="s">
        <v>41</v>
      </c>
    </row>
    <row r="232" spans="1:16" ht="12.9" x14ac:dyDescent="0.2">
      <c r="A232" s="24" t="s">
        <v>42</v>
      </c>
      <c r="E232" s="25" t="s">
        <v>248</v>
      </c>
    </row>
    <row r="233" spans="1:16" ht="25.85" x14ac:dyDescent="0.2">
      <c r="A233" t="s">
        <v>44</v>
      </c>
      <c r="E233" s="23" t="s">
        <v>231</v>
      </c>
    </row>
    <row r="234" spans="1:16" ht="12.9" x14ac:dyDescent="0.2">
      <c r="A234" s="13" t="s">
        <v>35</v>
      </c>
      <c r="B234" s="17">
        <v>55</v>
      </c>
      <c r="C234" s="17" t="s">
        <v>249</v>
      </c>
      <c r="D234" s="13" t="s">
        <v>41</v>
      </c>
      <c r="E234" s="18" t="s">
        <v>250</v>
      </c>
      <c r="F234" s="19" t="s">
        <v>184</v>
      </c>
      <c r="G234" s="20">
        <v>13.2</v>
      </c>
      <c r="H234" s="21">
        <v>444.41</v>
      </c>
      <c r="I234" s="21">
        <v>0</v>
      </c>
      <c r="J234" s="19" t="s">
        <v>282</v>
      </c>
      <c r="O234">
        <f>(I234*21)/100</f>
        <v>0</v>
      </c>
      <c r="P234" t="s">
        <v>11</v>
      </c>
    </row>
    <row r="235" spans="1:16" ht="12.9" x14ac:dyDescent="0.2">
      <c r="A235" s="22" t="s">
        <v>40</v>
      </c>
      <c r="E235" s="23" t="s">
        <v>41</v>
      </c>
    </row>
    <row r="236" spans="1:16" ht="12.9" x14ac:dyDescent="0.2">
      <c r="A236" s="24" t="s">
        <v>42</v>
      </c>
      <c r="E236" s="25" t="s">
        <v>251</v>
      </c>
    </row>
    <row r="237" spans="1:16" ht="51.65" x14ac:dyDescent="0.2">
      <c r="A237" t="s">
        <v>44</v>
      </c>
      <c r="E237" s="23" t="s">
        <v>252</v>
      </c>
    </row>
    <row r="238" spans="1:16" ht="12.9" x14ac:dyDescent="0.2">
      <c r="A238" s="13" t="s">
        <v>35</v>
      </c>
      <c r="B238" s="17">
        <v>56</v>
      </c>
      <c r="C238" s="17" t="s">
        <v>253</v>
      </c>
      <c r="D238" s="13" t="s">
        <v>41</v>
      </c>
      <c r="E238" s="18" t="s">
        <v>254</v>
      </c>
      <c r="F238" s="19" t="s">
        <v>184</v>
      </c>
      <c r="G238" s="20">
        <v>10</v>
      </c>
      <c r="H238" s="21">
        <v>523.63</v>
      </c>
      <c r="I238" s="21">
        <v>0</v>
      </c>
      <c r="J238" s="19" t="s">
        <v>282</v>
      </c>
      <c r="O238">
        <f>(I238*21)/100</f>
        <v>0</v>
      </c>
      <c r="P238" t="s">
        <v>11</v>
      </c>
    </row>
    <row r="239" spans="1:16" ht="12.9" x14ac:dyDescent="0.2">
      <c r="A239" s="22" t="s">
        <v>40</v>
      </c>
      <c r="E239" s="23" t="s">
        <v>41</v>
      </c>
    </row>
    <row r="240" spans="1:16" ht="12.9" x14ac:dyDescent="0.2">
      <c r="A240" s="24" t="s">
        <v>42</v>
      </c>
      <c r="E240" s="25" t="s">
        <v>255</v>
      </c>
    </row>
    <row r="241" spans="1:16" ht="51.65" x14ac:dyDescent="0.2">
      <c r="A241" t="s">
        <v>44</v>
      </c>
      <c r="E241" s="23" t="s">
        <v>252</v>
      </c>
    </row>
    <row r="242" spans="1:16" ht="12.9" x14ac:dyDescent="0.2">
      <c r="A242" s="13" t="s">
        <v>35</v>
      </c>
      <c r="B242" s="17">
        <v>57</v>
      </c>
      <c r="C242" s="17" t="s">
        <v>256</v>
      </c>
      <c r="D242" s="13" t="s">
        <v>41</v>
      </c>
      <c r="E242" s="18" t="s">
        <v>257</v>
      </c>
      <c r="F242" s="19" t="s">
        <v>184</v>
      </c>
      <c r="G242" s="20">
        <v>45.1</v>
      </c>
      <c r="H242" s="21">
        <v>124.99</v>
      </c>
      <c r="I242" s="21">
        <v>0</v>
      </c>
      <c r="J242" s="19" t="s">
        <v>282</v>
      </c>
      <c r="O242">
        <f>(I242*21)/100</f>
        <v>0</v>
      </c>
      <c r="P242" t="s">
        <v>11</v>
      </c>
    </row>
    <row r="243" spans="1:16" ht="12.9" x14ac:dyDescent="0.2">
      <c r="A243" s="22" t="s">
        <v>40</v>
      </c>
      <c r="E243" s="23" t="s">
        <v>41</v>
      </c>
    </row>
    <row r="244" spans="1:16" ht="38.75" x14ac:dyDescent="0.2">
      <c r="A244" s="24" t="s">
        <v>42</v>
      </c>
      <c r="E244" s="25" t="s">
        <v>258</v>
      </c>
    </row>
    <row r="245" spans="1:16" ht="25.85" x14ac:dyDescent="0.2">
      <c r="A245" t="s">
        <v>44</v>
      </c>
      <c r="E245" s="23" t="s">
        <v>259</v>
      </c>
    </row>
    <row r="246" spans="1:16" ht="12.9" x14ac:dyDescent="0.2">
      <c r="A246" s="13" t="s">
        <v>35</v>
      </c>
      <c r="B246" s="17">
        <v>58</v>
      </c>
      <c r="C246" s="17" t="s">
        <v>260</v>
      </c>
      <c r="D246" s="13" t="s">
        <v>41</v>
      </c>
      <c r="E246" s="18" t="s">
        <v>261</v>
      </c>
      <c r="F246" s="19" t="s">
        <v>184</v>
      </c>
      <c r="G246" s="20">
        <v>13.1</v>
      </c>
      <c r="H246" s="21">
        <v>371.34</v>
      </c>
      <c r="I246" s="21">
        <v>0</v>
      </c>
      <c r="J246" s="19" t="s">
        <v>282</v>
      </c>
      <c r="O246">
        <f>(I246*21)/100</f>
        <v>0</v>
      </c>
      <c r="P246" t="s">
        <v>11</v>
      </c>
    </row>
    <row r="247" spans="1:16" ht="12.9" x14ac:dyDescent="0.2">
      <c r="A247" s="22" t="s">
        <v>40</v>
      </c>
      <c r="E247" s="23" t="s">
        <v>41</v>
      </c>
    </row>
    <row r="248" spans="1:16" ht="12.9" x14ac:dyDescent="0.2">
      <c r="A248" s="24" t="s">
        <v>42</v>
      </c>
      <c r="E248" s="25" t="s">
        <v>262</v>
      </c>
    </row>
    <row r="249" spans="1:16" ht="25.85" x14ac:dyDescent="0.2">
      <c r="A249" t="s">
        <v>44</v>
      </c>
      <c r="E249" s="23" t="s">
        <v>259</v>
      </c>
    </row>
    <row r="250" spans="1:16" ht="12.9" x14ac:dyDescent="0.2">
      <c r="A250" s="13" t="s">
        <v>35</v>
      </c>
      <c r="B250" s="17">
        <v>59</v>
      </c>
      <c r="C250" s="17" t="s">
        <v>263</v>
      </c>
      <c r="D250" s="13" t="s">
        <v>41</v>
      </c>
      <c r="E250" s="18" t="s">
        <v>264</v>
      </c>
      <c r="F250" s="19" t="s">
        <v>184</v>
      </c>
      <c r="G250" s="20">
        <v>18.399999999999999</v>
      </c>
      <c r="H250" s="21">
        <v>564.29</v>
      </c>
      <c r="I250" s="21">
        <v>0</v>
      </c>
      <c r="J250" s="19" t="s">
        <v>282</v>
      </c>
      <c r="O250">
        <f>(I250*21)/100</f>
        <v>0</v>
      </c>
      <c r="P250" t="s">
        <v>11</v>
      </c>
    </row>
    <row r="251" spans="1:16" ht="12.9" x14ac:dyDescent="0.2">
      <c r="A251" s="22" t="s">
        <v>40</v>
      </c>
      <c r="E251" s="23" t="s">
        <v>265</v>
      </c>
    </row>
    <row r="252" spans="1:16" ht="12.9" x14ac:dyDescent="0.2">
      <c r="A252" s="24" t="s">
        <v>42</v>
      </c>
      <c r="E252" s="25" t="s">
        <v>266</v>
      </c>
    </row>
    <row r="253" spans="1:16" ht="25.85" x14ac:dyDescent="0.2">
      <c r="A253" t="s">
        <v>44</v>
      </c>
      <c r="E253" s="23" t="s">
        <v>259</v>
      </c>
    </row>
    <row r="254" spans="1:16" ht="12.9" x14ac:dyDescent="0.2">
      <c r="A254" s="13" t="s">
        <v>35</v>
      </c>
      <c r="B254" s="17">
        <v>60</v>
      </c>
      <c r="C254" s="17" t="s">
        <v>267</v>
      </c>
      <c r="D254" s="13" t="s">
        <v>41</v>
      </c>
      <c r="E254" s="18" t="s">
        <v>268</v>
      </c>
      <c r="F254" s="19" t="s">
        <v>184</v>
      </c>
      <c r="G254" s="20">
        <v>45.1</v>
      </c>
      <c r="H254" s="21">
        <v>202.99</v>
      </c>
      <c r="I254" s="21">
        <v>0</v>
      </c>
      <c r="J254" s="19" t="s">
        <v>282</v>
      </c>
      <c r="O254">
        <f>(I254*21)/100</f>
        <v>0</v>
      </c>
      <c r="P254" t="s">
        <v>11</v>
      </c>
    </row>
    <row r="255" spans="1:16" ht="12.9" x14ac:dyDescent="0.2">
      <c r="A255" s="22" t="s">
        <v>40</v>
      </c>
      <c r="E255" s="23" t="s">
        <v>41</v>
      </c>
    </row>
    <row r="256" spans="1:16" ht="38.75" x14ac:dyDescent="0.2">
      <c r="A256" s="24" t="s">
        <v>42</v>
      </c>
      <c r="E256" s="25" t="s">
        <v>269</v>
      </c>
    </row>
    <row r="257" spans="1:16" ht="38.75" x14ac:dyDescent="0.2">
      <c r="A257" t="s">
        <v>44</v>
      </c>
      <c r="E257" s="23" t="s">
        <v>270</v>
      </c>
    </row>
    <row r="258" spans="1:16" ht="12.9" x14ac:dyDescent="0.2">
      <c r="A258" s="13" t="s">
        <v>35</v>
      </c>
      <c r="B258" s="17">
        <v>61</v>
      </c>
      <c r="C258" s="17" t="s">
        <v>271</v>
      </c>
      <c r="D258" s="13" t="s">
        <v>41</v>
      </c>
      <c r="E258" s="18" t="s">
        <v>272</v>
      </c>
      <c r="F258" s="19" t="s">
        <v>68</v>
      </c>
      <c r="G258" s="20">
        <v>2.3860000000000001</v>
      </c>
      <c r="H258" s="21">
        <v>6764.95</v>
      </c>
      <c r="I258" s="21">
        <v>0</v>
      </c>
      <c r="J258" s="19" t="s">
        <v>282</v>
      </c>
      <c r="O258">
        <f>(I258*21)/100</f>
        <v>0</v>
      </c>
      <c r="P258" t="s">
        <v>11</v>
      </c>
    </row>
    <row r="259" spans="1:16" ht="12.9" x14ac:dyDescent="0.2">
      <c r="A259" s="22" t="s">
        <v>40</v>
      </c>
      <c r="E259" s="23" t="s">
        <v>41</v>
      </c>
    </row>
    <row r="260" spans="1:16" ht="12.9" x14ac:dyDescent="0.2">
      <c r="A260" s="24" t="s">
        <v>42</v>
      </c>
      <c r="E260" s="25" t="s">
        <v>273</v>
      </c>
    </row>
    <row r="261" spans="1:16" ht="77.45" x14ac:dyDescent="0.2">
      <c r="A261" t="s">
        <v>44</v>
      </c>
      <c r="E261" s="23" t="s">
        <v>274</v>
      </c>
    </row>
    <row r="262" spans="1:16" ht="12.9" x14ac:dyDescent="0.2">
      <c r="A262" s="13" t="s">
        <v>35</v>
      </c>
      <c r="B262" s="17">
        <v>62</v>
      </c>
      <c r="C262" s="17" t="s">
        <v>275</v>
      </c>
      <c r="D262" s="13" t="s">
        <v>41</v>
      </c>
      <c r="E262" s="18" t="s">
        <v>276</v>
      </c>
      <c r="F262" s="19" t="s">
        <v>68</v>
      </c>
      <c r="G262" s="20">
        <v>0.46500000000000002</v>
      </c>
      <c r="H262" s="21">
        <v>5072.53</v>
      </c>
      <c r="I262" s="21">
        <v>0</v>
      </c>
      <c r="J262" s="19" t="s">
        <v>282</v>
      </c>
      <c r="O262">
        <f>(I262*21)/100</f>
        <v>0</v>
      </c>
      <c r="P262" t="s">
        <v>11</v>
      </c>
    </row>
    <row r="263" spans="1:16" ht="12.9" x14ac:dyDescent="0.2">
      <c r="A263" s="22" t="s">
        <v>40</v>
      </c>
      <c r="E263" s="23" t="s">
        <v>41</v>
      </c>
    </row>
    <row r="264" spans="1:16" ht="12.9" x14ac:dyDescent="0.2">
      <c r="A264" s="24" t="s">
        <v>42</v>
      </c>
      <c r="E264" s="25" t="s">
        <v>277</v>
      </c>
    </row>
    <row r="265" spans="1:16" ht="77.45" x14ac:dyDescent="0.2">
      <c r="A265" t="s">
        <v>44</v>
      </c>
      <c r="E265" s="23" t="s">
        <v>278</v>
      </c>
    </row>
    <row r="266" spans="1:16" ht="12.9" x14ac:dyDescent="0.2">
      <c r="A266" s="13" t="s">
        <v>35</v>
      </c>
      <c r="B266" s="17">
        <v>63</v>
      </c>
      <c r="C266" s="17" t="s">
        <v>279</v>
      </c>
      <c r="D266" s="13" t="s">
        <v>41</v>
      </c>
      <c r="E266" s="18" t="s">
        <v>280</v>
      </c>
      <c r="F266" s="19" t="s">
        <v>89</v>
      </c>
      <c r="G266" s="20">
        <v>1.9650000000000001</v>
      </c>
      <c r="H266" s="21">
        <v>231.78</v>
      </c>
      <c r="I266" s="21">
        <v>0</v>
      </c>
      <c r="J266" s="19" t="s">
        <v>282</v>
      </c>
      <c r="O266">
        <f>(I266*21)/100</f>
        <v>0</v>
      </c>
      <c r="P266" t="s">
        <v>11</v>
      </c>
    </row>
    <row r="267" spans="1:16" ht="12.9" x14ac:dyDescent="0.2">
      <c r="A267" s="22" t="s">
        <v>40</v>
      </c>
      <c r="E267" s="23" t="s">
        <v>41</v>
      </c>
    </row>
    <row r="268" spans="1:16" ht="12.9" x14ac:dyDescent="0.2">
      <c r="A268" s="24" t="s">
        <v>42</v>
      </c>
      <c r="E268" s="25" t="s">
        <v>281</v>
      </c>
    </row>
    <row r="269" spans="1:16" ht="77.45" x14ac:dyDescent="0.2">
      <c r="A269" t="s">
        <v>44</v>
      </c>
      <c r="E269" s="23" t="s">
        <v>278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Procházková Zuzana</dc:creator>
  <cp:keywords/>
  <dc:description/>
  <cp:lastModifiedBy>Nováková Eva</cp:lastModifiedBy>
  <dcterms:created xsi:type="dcterms:W3CDTF">2024-07-16T07:17:28Z</dcterms:created>
  <dcterms:modified xsi:type="dcterms:W3CDTF">2024-08-02T07:49:27Z</dcterms:modified>
  <cp:category/>
  <cp:contentStatus/>
</cp:coreProperties>
</file>