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8_05\"/>
    </mc:Choice>
  </mc:AlternateContent>
  <xr:revisionPtr revIDLastSave="0" documentId="13_ncr:1_{092B90FF-17DF-4E0C-9635-4B1671C9644E}" xr6:coauthVersionLast="47" xr6:coauthVersionMax="47" xr10:uidLastSave="{00000000-0000-0000-0000-000000000000}"/>
  <bookViews>
    <workbookView xWindow="-28920" yWindow="-120" windowWidth="29040" windowHeight="15720" tabRatio="921" firstSheet="2" activeTab="7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K355" i="27" l="1"/>
  <c r="I355" i="27"/>
  <c r="G355" i="27"/>
  <c r="M355" i="27" s="1"/>
  <c r="I17" i="2"/>
  <c r="BK217" i="32"/>
  <c r="BI217" i="32"/>
  <c r="BH217" i="32"/>
  <c r="BG217" i="32"/>
  <c r="BF217" i="32"/>
  <c r="T217" i="32"/>
  <c r="R217" i="32"/>
  <c r="P217" i="32"/>
  <c r="J217" i="32"/>
  <c r="BE217" i="32" s="1"/>
  <c r="BK216" i="32"/>
  <c r="BI216" i="32"/>
  <c r="BH216" i="32"/>
  <c r="BG216" i="32"/>
  <c r="BF216" i="32"/>
  <c r="T216" i="32"/>
  <c r="R216" i="32"/>
  <c r="R215" i="32" s="1"/>
  <c r="P216" i="32"/>
  <c r="P215" i="32" s="1"/>
  <c r="J216" i="32"/>
  <c r="BE216" i="32" s="1"/>
  <c r="BK215" i="32"/>
  <c r="J215" i="32" s="1"/>
  <c r="J108" i="32" s="1"/>
  <c r="T215" i="32"/>
  <c r="BK214" i="32"/>
  <c r="BI214" i="32"/>
  <c r="BH214" i="32"/>
  <c r="BG214" i="32"/>
  <c r="BF214" i="32"/>
  <c r="T214" i="32"/>
  <c r="R214" i="32"/>
  <c r="P214" i="32"/>
  <c r="J214" i="32"/>
  <c r="BE214" i="32" s="1"/>
  <c r="BK213" i="32"/>
  <c r="BI213" i="32"/>
  <c r="BH213" i="32"/>
  <c r="BG213" i="32"/>
  <c r="BF213" i="32"/>
  <c r="BE213" i="32"/>
  <c r="T213" i="32"/>
  <c r="R213" i="32"/>
  <c r="P213" i="32"/>
  <c r="J213" i="32"/>
  <c r="BK212" i="32"/>
  <c r="BI212" i="32"/>
  <c r="BH212" i="32"/>
  <c r="BG212" i="32"/>
  <c r="BF212" i="32"/>
  <c r="T212" i="32"/>
  <c r="R212" i="32"/>
  <c r="P212" i="32"/>
  <c r="J212" i="32"/>
  <c r="BE212" i="32" s="1"/>
  <c r="BK211" i="32"/>
  <c r="BI211" i="32"/>
  <c r="BH211" i="32"/>
  <c r="BG211" i="32"/>
  <c r="BF211" i="32"/>
  <c r="T211" i="32"/>
  <c r="R211" i="32"/>
  <c r="P211" i="32"/>
  <c r="J211" i="32"/>
  <c r="BE211" i="32" s="1"/>
  <c r="BK210" i="32"/>
  <c r="BI210" i="32"/>
  <c r="BH210" i="32"/>
  <c r="BG210" i="32"/>
  <c r="BF210" i="32"/>
  <c r="T210" i="32"/>
  <c r="R210" i="32"/>
  <c r="P210" i="32"/>
  <c r="J210" i="32"/>
  <c r="BE210" i="32" s="1"/>
  <c r="BK209" i="32"/>
  <c r="BI209" i="32"/>
  <c r="BH209" i="32"/>
  <c r="BG209" i="32"/>
  <c r="BF209" i="32"/>
  <c r="T209" i="32"/>
  <c r="R209" i="32"/>
  <c r="P209" i="32"/>
  <c r="J209" i="32"/>
  <c r="BE209" i="32" s="1"/>
  <c r="BK208" i="32"/>
  <c r="BI208" i="32"/>
  <c r="BH208" i="32"/>
  <c r="BG208" i="32"/>
  <c r="BF208" i="32"/>
  <c r="BE208" i="32"/>
  <c r="T208" i="32"/>
  <c r="R208" i="32"/>
  <c r="P208" i="32"/>
  <c r="J208" i="32"/>
  <c r="BK207" i="32"/>
  <c r="BI207" i="32"/>
  <c r="BH207" i="32"/>
  <c r="BG207" i="32"/>
  <c r="BF207" i="32"/>
  <c r="T207" i="32"/>
  <c r="R207" i="32"/>
  <c r="P207" i="32"/>
  <c r="J207" i="32"/>
  <c r="BE207" i="32" s="1"/>
  <c r="BK206" i="32"/>
  <c r="BI206" i="32"/>
  <c r="BH206" i="32"/>
  <c r="BG206" i="32"/>
  <c r="BF206" i="32"/>
  <c r="BE206" i="32"/>
  <c r="T206" i="32"/>
  <c r="R206" i="32"/>
  <c r="P206" i="32"/>
  <c r="J206" i="32"/>
  <c r="BK205" i="32"/>
  <c r="BI205" i="32"/>
  <c r="BH205" i="32"/>
  <c r="BG205" i="32"/>
  <c r="BF205" i="32"/>
  <c r="T205" i="32"/>
  <c r="R205" i="32"/>
  <c r="P205" i="32"/>
  <c r="J205" i="32"/>
  <c r="BE205" i="32" s="1"/>
  <c r="BK204" i="32"/>
  <c r="BI204" i="32"/>
  <c r="BH204" i="32"/>
  <c r="BG204" i="32"/>
  <c r="BF204" i="32"/>
  <c r="BE204" i="32"/>
  <c r="T204" i="32"/>
  <c r="R204" i="32"/>
  <c r="P204" i="32"/>
  <c r="J204" i="32"/>
  <c r="BK203" i="32"/>
  <c r="BI203" i="32"/>
  <c r="BH203" i="32"/>
  <c r="BG203" i="32"/>
  <c r="BF203" i="32"/>
  <c r="T203" i="32"/>
  <c r="R203" i="32"/>
  <c r="P203" i="32"/>
  <c r="J203" i="32"/>
  <c r="BE203" i="32" s="1"/>
  <c r="BK202" i="32"/>
  <c r="BI202" i="32"/>
  <c r="BH202" i="32"/>
  <c r="BG202" i="32"/>
  <c r="BF202" i="32"/>
  <c r="BE202" i="32"/>
  <c r="T202" i="32"/>
  <c r="T195" i="32" s="1"/>
  <c r="R202" i="32"/>
  <c r="P202" i="32"/>
  <c r="J202" i="32"/>
  <c r="BK201" i="32"/>
  <c r="BI201" i="32"/>
  <c r="BH201" i="32"/>
  <c r="BG201" i="32"/>
  <c r="BF201" i="32"/>
  <c r="T201" i="32"/>
  <c r="R201" i="32"/>
  <c r="P201" i="32"/>
  <c r="J201" i="32"/>
  <c r="BE201" i="32" s="1"/>
  <c r="BK200" i="32"/>
  <c r="BI200" i="32"/>
  <c r="BH200" i="32"/>
  <c r="BG200" i="32"/>
  <c r="BF200" i="32"/>
  <c r="T200" i="32"/>
  <c r="R200" i="32"/>
  <c r="P200" i="32"/>
  <c r="J200" i="32"/>
  <c r="BE200" i="32" s="1"/>
  <c r="BK199" i="32"/>
  <c r="BK195" i="32" s="1"/>
  <c r="J195" i="32" s="1"/>
  <c r="J107" i="32" s="1"/>
  <c r="BI199" i="32"/>
  <c r="BH199" i="32"/>
  <c r="BG199" i="32"/>
  <c r="BF199" i="32"/>
  <c r="T199" i="32"/>
  <c r="R199" i="32"/>
  <c r="P199" i="32"/>
  <c r="J199" i="32"/>
  <c r="BE199" i="32" s="1"/>
  <c r="BK198" i="32"/>
  <c r="BI198" i="32"/>
  <c r="BH198" i="32"/>
  <c r="BG198" i="32"/>
  <c r="BF198" i="32"/>
  <c r="T198" i="32"/>
  <c r="R198" i="32"/>
  <c r="R195" i="32" s="1"/>
  <c r="P198" i="32"/>
  <c r="P195" i="32" s="1"/>
  <c r="J198" i="32"/>
  <c r="BE198" i="32" s="1"/>
  <c r="BK197" i="32"/>
  <c r="BI197" i="32"/>
  <c r="BH197" i="32"/>
  <c r="BG197" i="32"/>
  <c r="BF197" i="32"/>
  <c r="BE197" i="32"/>
  <c r="T197" i="32"/>
  <c r="R197" i="32"/>
  <c r="P197" i="32"/>
  <c r="J197" i="32"/>
  <c r="BK196" i="32"/>
  <c r="BI196" i="32"/>
  <c r="BH196" i="32"/>
  <c r="BG196" i="32"/>
  <c r="BF196" i="32"/>
  <c r="T196" i="32"/>
  <c r="R196" i="32"/>
  <c r="P196" i="32"/>
  <c r="J196" i="32"/>
  <c r="BE196" i="32" s="1"/>
  <c r="BK194" i="32"/>
  <c r="BI194" i="32"/>
  <c r="BH194" i="32"/>
  <c r="BG194" i="32"/>
  <c r="BF194" i="32"/>
  <c r="T194" i="32"/>
  <c r="R194" i="32"/>
  <c r="P194" i="32"/>
  <c r="J194" i="32"/>
  <c r="BE194" i="32" s="1"/>
  <c r="BK193" i="32"/>
  <c r="BI193" i="32"/>
  <c r="BH193" i="32"/>
  <c r="BG193" i="32"/>
  <c r="BF193" i="32"/>
  <c r="BE193" i="32"/>
  <c r="T193" i="32"/>
  <c r="R193" i="32"/>
  <c r="P193" i="32"/>
  <c r="J193" i="32"/>
  <c r="BK192" i="32"/>
  <c r="BI192" i="32"/>
  <c r="BH192" i="32"/>
  <c r="BG192" i="32"/>
  <c r="BF192" i="32"/>
  <c r="BE192" i="32"/>
  <c r="T192" i="32"/>
  <c r="R192" i="32"/>
  <c r="P192" i="32"/>
  <c r="J192" i="32"/>
  <c r="BK191" i="32"/>
  <c r="BI191" i="32"/>
  <c r="BH191" i="32"/>
  <c r="BG191" i="32"/>
  <c r="BF191" i="32"/>
  <c r="T191" i="32"/>
  <c r="R191" i="32"/>
  <c r="P191" i="32"/>
  <c r="J191" i="32"/>
  <c r="BE191" i="32" s="1"/>
  <c r="BK190" i="32"/>
  <c r="BI190" i="32"/>
  <c r="BH190" i="32"/>
  <c r="BG190" i="32"/>
  <c r="BF190" i="32"/>
  <c r="BE190" i="32"/>
  <c r="T190" i="32"/>
  <c r="R190" i="32"/>
  <c r="P190" i="32"/>
  <c r="J190" i="32"/>
  <c r="BK189" i="32"/>
  <c r="BI189" i="32"/>
  <c r="BH189" i="32"/>
  <c r="BG189" i="32"/>
  <c r="BF189" i="32"/>
  <c r="T189" i="32"/>
  <c r="R189" i="32"/>
  <c r="P189" i="32"/>
  <c r="J189" i="32"/>
  <c r="BE189" i="32" s="1"/>
  <c r="BK188" i="32"/>
  <c r="BI188" i="32"/>
  <c r="BH188" i="32"/>
  <c r="BG188" i="32"/>
  <c r="BF188" i="32"/>
  <c r="BE188" i="32"/>
  <c r="T188" i="32"/>
  <c r="R188" i="32"/>
  <c r="P188" i="32"/>
  <c r="J188" i="32"/>
  <c r="BK187" i="32"/>
  <c r="BI187" i="32"/>
  <c r="BH187" i="32"/>
  <c r="BG187" i="32"/>
  <c r="BF187" i="32"/>
  <c r="T187" i="32"/>
  <c r="R187" i="32"/>
  <c r="P187" i="32"/>
  <c r="J187" i="32"/>
  <c r="BE187" i="32" s="1"/>
  <c r="BK186" i="32"/>
  <c r="BI186" i="32"/>
  <c r="BH186" i="32"/>
  <c r="BG186" i="32"/>
  <c r="BF186" i="32"/>
  <c r="BE186" i="32"/>
  <c r="T186" i="32"/>
  <c r="R186" i="32"/>
  <c r="P186" i="32"/>
  <c r="J186" i="32"/>
  <c r="BK185" i="32"/>
  <c r="BI185" i="32"/>
  <c r="BH185" i="32"/>
  <c r="BG185" i="32"/>
  <c r="BF185" i="32"/>
  <c r="T185" i="32"/>
  <c r="R185" i="32"/>
  <c r="P185" i="32"/>
  <c r="J185" i="32"/>
  <c r="BE185" i="32" s="1"/>
  <c r="BK184" i="32"/>
  <c r="BI184" i="32"/>
  <c r="BH184" i="32"/>
  <c r="BG184" i="32"/>
  <c r="BF184" i="32"/>
  <c r="BE184" i="32"/>
  <c r="T184" i="32"/>
  <c r="R184" i="32"/>
  <c r="P184" i="32"/>
  <c r="J184" i="32"/>
  <c r="BK183" i="32"/>
  <c r="BI183" i="32"/>
  <c r="BH183" i="32"/>
  <c r="BG183" i="32"/>
  <c r="BF183" i="32"/>
  <c r="T183" i="32"/>
  <c r="R183" i="32"/>
  <c r="P183" i="32"/>
  <c r="J183" i="32"/>
  <c r="BE183" i="32" s="1"/>
  <c r="BK182" i="32"/>
  <c r="BI182" i="32"/>
  <c r="BH182" i="32"/>
  <c r="BG182" i="32"/>
  <c r="BF182" i="32"/>
  <c r="T182" i="32"/>
  <c r="T175" i="32" s="1"/>
  <c r="R182" i="32"/>
  <c r="P182" i="32"/>
  <c r="J182" i="32"/>
  <c r="BE182" i="32" s="1"/>
  <c r="BK181" i="32"/>
  <c r="BI181" i="32"/>
  <c r="BH181" i="32"/>
  <c r="BG181" i="32"/>
  <c r="BF181" i="32"/>
  <c r="BE181" i="32"/>
  <c r="T181" i="32"/>
  <c r="R181" i="32"/>
  <c r="P181" i="32"/>
  <c r="J181" i="32"/>
  <c r="BK180" i="32"/>
  <c r="BI180" i="32"/>
  <c r="BH180" i="32"/>
  <c r="BG180" i="32"/>
  <c r="BF180" i="32"/>
  <c r="T180" i="32"/>
  <c r="R180" i="32"/>
  <c r="R175" i="32" s="1"/>
  <c r="P180" i="32"/>
  <c r="P175" i="32" s="1"/>
  <c r="J180" i="32"/>
  <c r="BE180" i="32" s="1"/>
  <c r="BK179" i="32"/>
  <c r="BI179" i="32"/>
  <c r="BH179" i="32"/>
  <c r="BG179" i="32"/>
  <c r="BF179" i="32"/>
  <c r="BE179" i="32"/>
  <c r="T179" i="32"/>
  <c r="R179" i="32"/>
  <c r="P179" i="32"/>
  <c r="J179" i="32"/>
  <c r="BK178" i="32"/>
  <c r="BI178" i="32"/>
  <c r="BH178" i="32"/>
  <c r="BG178" i="32"/>
  <c r="BF178" i="32"/>
  <c r="T178" i="32"/>
  <c r="R178" i="32"/>
  <c r="P178" i="32"/>
  <c r="J178" i="32"/>
  <c r="BE178" i="32" s="1"/>
  <c r="BK177" i="32"/>
  <c r="BI177" i="32"/>
  <c r="BH177" i="32"/>
  <c r="BG177" i="32"/>
  <c r="BF177" i="32"/>
  <c r="BE177" i="32"/>
  <c r="T177" i="32"/>
  <c r="R177" i="32"/>
  <c r="P177" i="32"/>
  <c r="J177" i="32"/>
  <c r="BK176" i="32"/>
  <c r="BI176" i="32"/>
  <c r="BH176" i="32"/>
  <c r="BG176" i="32"/>
  <c r="BF176" i="32"/>
  <c r="T176" i="32"/>
  <c r="R176" i="32"/>
  <c r="P176" i="32"/>
  <c r="J176" i="32"/>
  <c r="BE176" i="32" s="1"/>
  <c r="BK174" i="32"/>
  <c r="BI174" i="32"/>
  <c r="BH174" i="32"/>
  <c r="BG174" i="32"/>
  <c r="BF174" i="32"/>
  <c r="BE174" i="32"/>
  <c r="T174" i="32"/>
  <c r="R174" i="32"/>
  <c r="P174" i="32"/>
  <c r="J174" i="32"/>
  <c r="BK173" i="32"/>
  <c r="BI173" i="32"/>
  <c r="BH173" i="32"/>
  <c r="BG173" i="32"/>
  <c r="BF173" i="32"/>
  <c r="T173" i="32"/>
  <c r="R173" i="32"/>
  <c r="P173" i="32"/>
  <c r="J173" i="32"/>
  <c r="BE173" i="32" s="1"/>
  <c r="BK172" i="32"/>
  <c r="BI172" i="32"/>
  <c r="BH172" i="32"/>
  <c r="BG172" i="32"/>
  <c r="BF172" i="32"/>
  <c r="BE172" i="32"/>
  <c r="T172" i="32"/>
  <c r="R172" i="32"/>
  <c r="P172" i="32"/>
  <c r="J172" i="32"/>
  <c r="BK171" i="32"/>
  <c r="BI171" i="32"/>
  <c r="BH171" i="32"/>
  <c r="BG171" i="32"/>
  <c r="BF171" i="32"/>
  <c r="T171" i="32"/>
  <c r="R171" i="32"/>
  <c r="P171" i="32"/>
  <c r="J171" i="32"/>
  <c r="BE171" i="32" s="1"/>
  <c r="BK170" i="32"/>
  <c r="BI170" i="32"/>
  <c r="BH170" i="32"/>
  <c r="BG170" i="32"/>
  <c r="BF170" i="32"/>
  <c r="BE170" i="32"/>
  <c r="T170" i="32"/>
  <c r="R170" i="32"/>
  <c r="P170" i="32"/>
  <c r="J170" i="32"/>
  <c r="BK169" i="32"/>
  <c r="BI169" i="32"/>
  <c r="BH169" i="32"/>
  <c r="BG169" i="32"/>
  <c r="BF169" i="32"/>
  <c r="T169" i="32"/>
  <c r="R169" i="32"/>
  <c r="P169" i="32"/>
  <c r="J169" i="32"/>
  <c r="BE169" i="32" s="1"/>
  <c r="BK168" i="32"/>
  <c r="BI168" i="32"/>
  <c r="BH168" i="32"/>
  <c r="BG168" i="32"/>
  <c r="BF168" i="32"/>
  <c r="BE168" i="32"/>
  <c r="T168" i="32"/>
  <c r="R168" i="32"/>
  <c r="P168" i="32"/>
  <c r="J168" i="32"/>
  <c r="BK167" i="32"/>
  <c r="BI167" i="32"/>
  <c r="BH167" i="32"/>
  <c r="BG167" i="32"/>
  <c r="BF167" i="32"/>
  <c r="T167" i="32"/>
  <c r="R167" i="32"/>
  <c r="P167" i="32"/>
  <c r="J167" i="32"/>
  <c r="BE167" i="32" s="1"/>
  <c r="BK166" i="32"/>
  <c r="BI166" i="32"/>
  <c r="BH166" i="32"/>
  <c r="BG166" i="32"/>
  <c r="BF166" i="32"/>
  <c r="T166" i="32"/>
  <c r="R166" i="32"/>
  <c r="P166" i="32"/>
  <c r="J166" i="32"/>
  <c r="BE166" i="32" s="1"/>
  <c r="BK165" i="32"/>
  <c r="BI165" i="32"/>
  <c r="BH165" i="32"/>
  <c r="BG165" i="32"/>
  <c r="BF165" i="32"/>
  <c r="T165" i="32"/>
  <c r="R165" i="32"/>
  <c r="P165" i="32"/>
  <c r="J165" i="32"/>
  <c r="BE165" i="32" s="1"/>
  <c r="BK164" i="32"/>
  <c r="BI164" i="32"/>
  <c r="BH164" i="32"/>
  <c r="BG164" i="32"/>
  <c r="BF164" i="32"/>
  <c r="T164" i="32"/>
  <c r="R164" i="32"/>
  <c r="P164" i="32"/>
  <c r="J164" i="32"/>
  <c r="BE164" i="32" s="1"/>
  <c r="BK163" i="32"/>
  <c r="BI163" i="32"/>
  <c r="BH163" i="32"/>
  <c r="BG163" i="32"/>
  <c r="BF163" i="32"/>
  <c r="BE163" i="32"/>
  <c r="T163" i="32"/>
  <c r="R163" i="32"/>
  <c r="P163" i="32"/>
  <c r="J163" i="32"/>
  <c r="BK162" i="32"/>
  <c r="BI162" i="32"/>
  <c r="BH162" i="32"/>
  <c r="BG162" i="32"/>
  <c r="BF162" i="32"/>
  <c r="T162" i="32"/>
  <c r="R162" i="32"/>
  <c r="P162" i="32"/>
  <c r="J162" i="32"/>
  <c r="BE162" i="32" s="1"/>
  <c r="BK161" i="32"/>
  <c r="BI161" i="32"/>
  <c r="BH161" i="32"/>
  <c r="BG161" i="32"/>
  <c r="BF161" i="32"/>
  <c r="BE161" i="32"/>
  <c r="T161" i="32"/>
  <c r="R161" i="32"/>
  <c r="P161" i="32"/>
  <c r="J161" i="32"/>
  <c r="BK160" i="32"/>
  <c r="BI160" i="32"/>
  <c r="BH160" i="32"/>
  <c r="BG160" i="32"/>
  <c r="BF160" i="32"/>
  <c r="T160" i="32"/>
  <c r="R160" i="32"/>
  <c r="P160" i="32"/>
  <c r="J160" i="32"/>
  <c r="BE160" i="32" s="1"/>
  <c r="BK159" i="32"/>
  <c r="BI159" i="32"/>
  <c r="BH159" i="32"/>
  <c r="BG159" i="32"/>
  <c r="BF159" i="32"/>
  <c r="BE159" i="32"/>
  <c r="T159" i="32"/>
  <c r="R159" i="32"/>
  <c r="P159" i="32"/>
  <c r="J159" i="32"/>
  <c r="BK158" i="32"/>
  <c r="BI158" i="32"/>
  <c r="BH158" i="32"/>
  <c r="BG158" i="32"/>
  <c r="BF158" i="32"/>
  <c r="T158" i="32"/>
  <c r="R158" i="32"/>
  <c r="P158" i="32"/>
  <c r="J158" i="32"/>
  <c r="BE158" i="32" s="1"/>
  <c r="BK157" i="32"/>
  <c r="BI157" i="32"/>
  <c r="BH157" i="32"/>
  <c r="BG157" i="32"/>
  <c r="BF157" i="32"/>
  <c r="BE157" i="32"/>
  <c r="T157" i="32"/>
  <c r="R157" i="32"/>
  <c r="P157" i="32"/>
  <c r="J157" i="32"/>
  <c r="BK156" i="32"/>
  <c r="BI156" i="32"/>
  <c r="BH156" i="32"/>
  <c r="BG156" i="32"/>
  <c r="BF156" i="32"/>
  <c r="T156" i="32"/>
  <c r="R156" i="32"/>
  <c r="P156" i="32"/>
  <c r="J156" i="32"/>
  <c r="BE156" i="32" s="1"/>
  <c r="BK155" i="32"/>
  <c r="BI155" i="32"/>
  <c r="BH155" i="32"/>
  <c r="BG155" i="32"/>
  <c r="BF155" i="32"/>
  <c r="BE155" i="32"/>
  <c r="T155" i="32"/>
  <c r="R155" i="32"/>
  <c r="P155" i="32"/>
  <c r="J155" i="32"/>
  <c r="BK154" i="32"/>
  <c r="BI154" i="32"/>
  <c r="BH154" i="32"/>
  <c r="BG154" i="32"/>
  <c r="BF154" i="32"/>
  <c r="T154" i="32"/>
  <c r="R154" i="32"/>
  <c r="P154" i="32"/>
  <c r="J154" i="32"/>
  <c r="BE154" i="32" s="1"/>
  <c r="BK152" i="32"/>
  <c r="BI152" i="32"/>
  <c r="BH152" i="32"/>
  <c r="BG152" i="32"/>
  <c r="BF152" i="32"/>
  <c r="BE152" i="32"/>
  <c r="T152" i="32"/>
  <c r="T150" i="32" s="1"/>
  <c r="R152" i="32"/>
  <c r="R150" i="32" s="1"/>
  <c r="P152" i="32"/>
  <c r="J152" i="32"/>
  <c r="BK151" i="32"/>
  <c r="BK150" i="32" s="1"/>
  <c r="BI151" i="32"/>
  <c r="BH151" i="32"/>
  <c r="BG151" i="32"/>
  <c r="BF151" i="32"/>
  <c r="T151" i="32"/>
  <c r="R151" i="32"/>
  <c r="P151" i="32"/>
  <c r="J151" i="32"/>
  <c r="BE151" i="32" s="1"/>
  <c r="P150" i="32"/>
  <c r="J150" i="32"/>
  <c r="J104" i="32" s="1"/>
  <c r="BK148" i="32"/>
  <c r="BI148" i="32"/>
  <c r="BH148" i="32"/>
  <c r="BG148" i="32"/>
  <c r="BF148" i="32"/>
  <c r="T148" i="32"/>
  <c r="R148" i="32"/>
  <c r="P148" i="32"/>
  <c r="J148" i="32"/>
  <c r="BE148" i="32" s="1"/>
  <c r="BK147" i="32"/>
  <c r="BI147" i="32"/>
  <c r="BH147" i="32"/>
  <c r="BG147" i="32"/>
  <c r="BF147" i="32"/>
  <c r="T147" i="32"/>
  <c r="T142" i="32" s="1"/>
  <c r="R147" i="32"/>
  <c r="R142" i="32" s="1"/>
  <c r="P147" i="32"/>
  <c r="P142" i="32" s="1"/>
  <c r="J147" i="32"/>
  <c r="BE147" i="32" s="1"/>
  <c r="BK146" i="32"/>
  <c r="BI146" i="32"/>
  <c r="BH146" i="32"/>
  <c r="BG146" i="32"/>
  <c r="BF146" i="32"/>
  <c r="BE146" i="32"/>
  <c r="T146" i="32"/>
  <c r="R146" i="32"/>
  <c r="P146" i="32"/>
  <c r="J146" i="32"/>
  <c r="BK145" i="32"/>
  <c r="BI145" i="32"/>
  <c r="BH145" i="32"/>
  <c r="BG145" i="32"/>
  <c r="BF145" i="32"/>
  <c r="T145" i="32"/>
  <c r="R145" i="32"/>
  <c r="P145" i="32"/>
  <c r="J145" i="32"/>
  <c r="BE145" i="32" s="1"/>
  <c r="BK144" i="32"/>
  <c r="BK142" i="32" s="1"/>
  <c r="J142" i="32" s="1"/>
  <c r="J102" i="32" s="1"/>
  <c r="BI144" i="32"/>
  <c r="BH144" i="32"/>
  <c r="BG144" i="32"/>
  <c r="BF144" i="32"/>
  <c r="BE144" i="32"/>
  <c r="T144" i="32"/>
  <c r="R144" i="32"/>
  <c r="P144" i="32"/>
  <c r="J144" i="32"/>
  <c r="BK143" i="32"/>
  <c r="BI143" i="32"/>
  <c r="BH143" i="32"/>
  <c r="BG143" i="32"/>
  <c r="BF143" i="32"/>
  <c r="T143" i="32"/>
  <c r="R143" i="32"/>
  <c r="P143" i="32"/>
  <c r="J143" i="32"/>
  <c r="BE143" i="32" s="1"/>
  <c r="BK141" i="32"/>
  <c r="BI141" i="32"/>
  <c r="BH141" i="32"/>
  <c r="BG141" i="32"/>
  <c r="BF141" i="32"/>
  <c r="T141" i="32"/>
  <c r="R141" i="32"/>
  <c r="P141" i="32"/>
  <c r="J141" i="32"/>
  <c r="BE141" i="32" s="1"/>
  <c r="BK140" i="32"/>
  <c r="BI140" i="32"/>
  <c r="BH140" i="32"/>
  <c r="BG140" i="32"/>
  <c r="BF140" i="32"/>
  <c r="T140" i="32"/>
  <c r="R140" i="32"/>
  <c r="R138" i="32" s="1"/>
  <c r="P140" i="32"/>
  <c r="P138" i="32" s="1"/>
  <c r="J140" i="32"/>
  <c r="BE140" i="32" s="1"/>
  <c r="BK139" i="32"/>
  <c r="BI139" i="32"/>
  <c r="BH139" i="32"/>
  <c r="BG139" i="32"/>
  <c r="BF139" i="32"/>
  <c r="BE139" i="32"/>
  <c r="T139" i="32"/>
  <c r="T138" i="32" s="1"/>
  <c r="R139" i="32"/>
  <c r="P139" i="32"/>
  <c r="J139" i="32"/>
  <c r="BK137" i="32"/>
  <c r="BK135" i="32" s="1"/>
  <c r="J135" i="32" s="1"/>
  <c r="BI137" i="32"/>
  <c r="BH137" i="32"/>
  <c r="BG137" i="32"/>
  <c r="BF137" i="32"/>
  <c r="T137" i="32"/>
  <c r="T135" i="32" s="1"/>
  <c r="R137" i="32"/>
  <c r="R135" i="32" s="1"/>
  <c r="P137" i="32"/>
  <c r="P135" i="32" s="1"/>
  <c r="J137" i="32"/>
  <c r="BE137" i="32" s="1"/>
  <c r="BK136" i="32"/>
  <c r="BI136" i="32"/>
  <c r="BH136" i="32"/>
  <c r="BG136" i="32"/>
  <c r="BF136" i="32"/>
  <c r="T136" i="32"/>
  <c r="R136" i="32"/>
  <c r="P136" i="32"/>
  <c r="J136" i="32"/>
  <c r="BE136" i="32" s="1"/>
  <c r="BK134" i="32"/>
  <c r="BK133" i="32" s="1"/>
  <c r="J133" i="32" s="1"/>
  <c r="J99" i="32" s="1"/>
  <c r="BI134" i="32"/>
  <c r="BH134" i="32"/>
  <c r="BG134" i="32"/>
  <c r="BF134" i="32"/>
  <c r="BE134" i="32"/>
  <c r="T134" i="32"/>
  <c r="T133" i="32" s="1"/>
  <c r="R134" i="32"/>
  <c r="R133" i="32" s="1"/>
  <c r="P134" i="32"/>
  <c r="P133" i="32" s="1"/>
  <c r="J134" i="32"/>
  <c r="BK132" i="32"/>
  <c r="BI132" i="32"/>
  <c r="BH132" i="32"/>
  <c r="BG132" i="32"/>
  <c r="BF132" i="32"/>
  <c r="T132" i="32"/>
  <c r="R132" i="32"/>
  <c r="P132" i="32"/>
  <c r="P130" i="32" s="1"/>
  <c r="J132" i="32"/>
  <c r="BE132" i="32" s="1"/>
  <c r="BK131" i="32"/>
  <c r="BK130" i="32" s="1"/>
  <c r="BI131" i="32"/>
  <c r="BH131" i="32"/>
  <c r="BG131" i="32"/>
  <c r="BF131" i="32"/>
  <c r="BE131" i="32"/>
  <c r="T131" i="32"/>
  <c r="T130" i="32" s="1"/>
  <c r="R131" i="32"/>
  <c r="P131" i="32"/>
  <c r="J131" i="32"/>
  <c r="J124" i="32"/>
  <c r="F124" i="32"/>
  <c r="F122" i="32"/>
  <c r="E120" i="32"/>
  <c r="J100" i="32"/>
  <c r="J92" i="32"/>
  <c r="F92" i="32"/>
  <c r="F91" i="32"/>
  <c r="F89" i="32"/>
  <c r="E87" i="32"/>
  <c r="J37" i="32"/>
  <c r="J36" i="32"/>
  <c r="J35" i="32"/>
  <c r="J125" i="32"/>
  <c r="J91" i="32"/>
  <c r="F125" i="32"/>
  <c r="E85" i="32"/>
  <c r="F33" i="32" l="1"/>
  <c r="F35" i="32"/>
  <c r="F36" i="32"/>
  <c r="F37" i="32"/>
  <c r="J33" i="32"/>
  <c r="P153" i="32"/>
  <c r="P149" i="32" s="1"/>
  <c r="R153" i="32"/>
  <c r="R149" i="32" s="1"/>
  <c r="T153" i="32"/>
  <c r="T149" i="32" s="1"/>
  <c r="J130" i="32"/>
  <c r="J98" i="32" s="1"/>
  <c r="P129" i="32"/>
  <c r="P128" i="32" s="1"/>
  <c r="BK175" i="32"/>
  <c r="J175" i="32" s="1"/>
  <c r="J106" i="32" s="1"/>
  <c r="BK138" i="32"/>
  <c r="J138" i="32" s="1"/>
  <c r="J101" i="32" s="1"/>
  <c r="BK153" i="32"/>
  <c r="R130" i="32"/>
  <c r="R129" i="32" s="1"/>
  <c r="R128" i="32" s="1"/>
  <c r="J34" i="32"/>
  <c r="F34" i="32"/>
  <c r="T129" i="32"/>
  <c r="T128" i="32" s="1"/>
  <c r="E118" i="32"/>
  <c r="J153" i="32" l="1"/>
  <c r="J105" i="32" s="1"/>
  <c r="BK149" i="32"/>
  <c r="J149" i="32" s="1"/>
  <c r="J103" i="32" s="1"/>
  <c r="BK129" i="32"/>
  <c r="J89" i="32"/>
  <c r="J122" i="32"/>
  <c r="J129" i="32" l="1"/>
  <c r="J97" i="32" s="1"/>
  <c r="BK128" i="32"/>
  <c r="J128" i="32" s="1"/>
  <c r="J30" i="32" l="1"/>
  <c r="J39" i="32" s="1"/>
  <c r="J96" i="32"/>
  <c r="I18" i="2" l="1"/>
  <c r="G77" i="33"/>
  <c r="G76" i="33"/>
  <c r="G75" i="33"/>
  <c r="G74" i="33"/>
  <c r="G73" i="33"/>
  <c r="G72" i="33"/>
  <c r="G71" i="33"/>
  <c r="G70" i="33"/>
  <c r="G68" i="33"/>
  <c r="G67" i="33"/>
  <c r="G66" i="33"/>
  <c r="G65" i="33"/>
  <c r="G64" i="33"/>
  <c r="G63" i="33"/>
  <c r="G62" i="33"/>
  <c r="G61" i="33"/>
  <c r="G60" i="33"/>
  <c r="G59" i="33"/>
  <c r="G57" i="33"/>
  <c r="G56" i="33"/>
  <c r="G55" i="33"/>
  <c r="G54" i="33"/>
  <c r="G53" i="33"/>
  <c r="G52" i="33"/>
  <c r="G51" i="33"/>
  <c r="G50" i="33"/>
  <c r="G49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7" i="33"/>
  <c r="G16" i="33"/>
  <c r="G15" i="33"/>
  <c r="G14" i="33"/>
  <c r="G13" i="33"/>
  <c r="G12" i="33"/>
  <c r="G11" i="33"/>
  <c r="G10" i="33"/>
  <c r="G9" i="33"/>
  <c r="G8" i="33"/>
  <c r="G7" i="33"/>
  <c r="Q454" i="27"/>
  <c r="O454" i="27"/>
  <c r="K454" i="27"/>
  <c r="I454" i="27"/>
  <c r="G454" i="27"/>
  <c r="M454" i="27" s="1"/>
  <c r="G79" i="33" l="1"/>
  <c r="Q405" i="27"/>
  <c r="O405" i="27"/>
  <c r="K405" i="27"/>
  <c r="I405" i="27"/>
  <c r="G405" i="27"/>
  <c r="M405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G93" i="34" s="1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49" i="34" l="1"/>
  <c r="G27" i="34"/>
  <c r="G65" i="34"/>
  <c r="G85" i="34"/>
  <c r="G95" i="34" l="1"/>
  <c r="I20" i="2" s="1"/>
  <c r="G86" i="71" l="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5" i="27"/>
  <c r="V563" i="27"/>
  <c r="Q563" i="27"/>
  <c r="O563" i="27"/>
  <c r="K563" i="27"/>
  <c r="I563" i="27"/>
  <c r="G563" i="27"/>
  <c r="M563" i="27" s="1"/>
  <c r="V562" i="27"/>
  <c r="Q562" i="27"/>
  <c r="O562" i="27"/>
  <c r="K562" i="27"/>
  <c r="I562" i="27"/>
  <c r="G562" i="27"/>
  <c r="M562" i="27" s="1"/>
  <c r="V560" i="27"/>
  <c r="Q560" i="27"/>
  <c r="O560" i="27"/>
  <c r="K560" i="27"/>
  <c r="I560" i="27"/>
  <c r="I559" i="27" s="1"/>
  <c r="G560" i="27"/>
  <c r="V556" i="27"/>
  <c r="V553" i="27" s="1"/>
  <c r="Q556" i="27"/>
  <c r="Q553" i="27" s="1"/>
  <c r="O556" i="27"/>
  <c r="K556" i="27"/>
  <c r="I556" i="27"/>
  <c r="G556" i="27"/>
  <c r="V554" i="27"/>
  <c r="Q554" i="27"/>
  <c r="O554" i="27"/>
  <c r="K554" i="27"/>
  <c r="I554" i="27"/>
  <c r="G554" i="27"/>
  <c r="M554" i="27" s="1"/>
  <c r="V552" i="27"/>
  <c r="Q552" i="27"/>
  <c r="O552" i="27"/>
  <c r="K552" i="27"/>
  <c r="I552" i="27"/>
  <c r="G552" i="27"/>
  <c r="M552" i="27" s="1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V547" i="27"/>
  <c r="Q547" i="27"/>
  <c r="O547" i="27"/>
  <c r="K547" i="27"/>
  <c r="I547" i="27"/>
  <c r="G547" i="27"/>
  <c r="M547" i="27" s="1"/>
  <c r="V537" i="27"/>
  <c r="Q537" i="27"/>
  <c r="O537" i="27"/>
  <c r="K537" i="27"/>
  <c r="I537" i="27"/>
  <c r="G537" i="27"/>
  <c r="M537" i="27" s="1"/>
  <c r="V536" i="27"/>
  <c r="Q536" i="27"/>
  <c r="O536" i="27"/>
  <c r="K536" i="27"/>
  <c r="I536" i="27"/>
  <c r="G536" i="27"/>
  <c r="M536" i="27" s="1"/>
  <c r="BA530" i="27"/>
  <c r="V529" i="27"/>
  <c r="Q529" i="27"/>
  <c r="O529" i="27"/>
  <c r="K529" i="27"/>
  <c r="I529" i="27"/>
  <c r="G529" i="27"/>
  <c r="V527" i="27"/>
  <c r="Q527" i="27"/>
  <c r="O527" i="27"/>
  <c r="K527" i="27"/>
  <c r="I527" i="27"/>
  <c r="G527" i="27"/>
  <c r="M527" i="27" s="1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V513" i="27"/>
  <c r="Q513" i="27"/>
  <c r="O513" i="27"/>
  <c r="K513" i="27"/>
  <c r="I513" i="27"/>
  <c r="G513" i="27"/>
  <c r="M513" i="27" s="1"/>
  <c r="V512" i="27"/>
  <c r="Q512" i="27"/>
  <c r="O512" i="27"/>
  <c r="K512" i="27"/>
  <c r="I512" i="27"/>
  <c r="G512" i="27"/>
  <c r="M512" i="27" s="1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5" i="27"/>
  <c r="Q505" i="27"/>
  <c r="O505" i="27"/>
  <c r="K505" i="27"/>
  <c r="I505" i="27"/>
  <c r="G505" i="27"/>
  <c r="M505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M490" i="27" s="1"/>
  <c r="V487" i="27"/>
  <c r="Q487" i="27"/>
  <c r="O487" i="27"/>
  <c r="K487" i="27"/>
  <c r="I487" i="27"/>
  <c r="G487" i="27"/>
  <c r="M487" i="27" s="1"/>
  <c r="V486" i="27"/>
  <c r="Q486" i="27"/>
  <c r="O486" i="27"/>
  <c r="K486" i="27"/>
  <c r="I486" i="27"/>
  <c r="G486" i="27"/>
  <c r="M486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3" i="27"/>
  <c r="Q453" i="27"/>
  <c r="O453" i="27"/>
  <c r="K453" i="27"/>
  <c r="I453" i="27"/>
  <c r="G453" i="27"/>
  <c r="M453" i="27" s="1"/>
  <c r="V452" i="27"/>
  <c r="Q452" i="27"/>
  <c r="O452" i="27"/>
  <c r="K452" i="27"/>
  <c r="I452" i="27"/>
  <c r="G452" i="27"/>
  <c r="M452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7" i="27"/>
  <c r="Q447" i="27"/>
  <c r="O447" i="27"/>
  <c r="K447" i="27"/>
  <c r="I447" i="27"/>
  <c r="G447" i="27"/>
  <c r="M447" i="27" s="1"/>
  <c r="V446" i="27"/>
  <c r="Q446" i="27"/>
  <c r="O446" i="27"/>
  <c r="K446" i="27"/>
  <c r="I446" i="27"/>
  <c r="G446" i="27"/>
  <c r="M446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V431" i="27"/>
  <c r="Q431" i="27"/>
  <c r="O431" i="27"/>
  <c r="K431" i="27"/>
  <c r="I431" i="27"/>
  <c r="G431" i="27"/>
  <c r="M431" i="27" s="1"/>
  <c r="V430" i="27"/>
  <c r="Q430" i="27"/>
  <c r="O430" i="27"/>
  <c r="K430" i="27"/>
  <c r="I430" i="27"/>
  <c r="G430" i="27"/>
  <c r="M430" i="27" s="1"/>
  <c r="V427" i="27"/>
  <c r="Q427" i="27"/>
  <c r="O427" i="27"/>
  <c r="K427" i="27"/>
  <c r="I427" i="27"/>
  <c r="G427" i="27"/>
  <c r="M427" i="27" s="1"/>
  <c r="V423" i="27"/>
  <c r="Q423" i="27"/>
  <c r="O423" i="27"/>
  <c r="K423" i="27"/>
  <c r="I423" i="27"/>
  <c r="G423" i="27"/>
  <c r="M423" i="27" s="1"/>
  <c r="V419" i="27"/>
  <c r="Q419" i="27"/>
  <c r="O419" i="27"/>
  <c r="K419" i="27"/>
  <c r="I419" i="27"/>
  <c r="G419" i="27"/>
  <c r="M419" i="27" s="1"/>
  <c r="V416" i="27"/>
  <c r="Q416" i="27"/>
  <c r="O416" i="27"/>
  <c r="K416" i="27"/>
  <c r="I416" i="27"/>
  <c r="G416" i="27"/>
  <c r="M416" i="27" s="1"/>
  <c r="V413" i="27"/>
  <c r="Q413" i="27"/>
  <c r="O413" i="27"/>
  <c r="K413" i="27"/>
  <c r="I413" i="27"/>
  <c r="G413" i="27"/>
  <c r="M413" i="27" s="1"/>
  <c r="V410" i="27"/>
  <c r="Q410" i="27"/>
  <c r="O410" i="27"/>
  <c r="K410" i="27"/>
  <c r="I410" i="27"/>
  <c r="G410" i="27"/>
  <c r="V407" i="27"/>
  <c r="Q407" i="27"/>
  <c r="O407" i="27"/>
  <c r="K407" i="27"/>
  <c r="I407" i="27"/>
  <c r="G407" i="27"/>
  <c r="M407" i="27" s="1"/>
  <c r="V405" i="27"/>
  <c r="V403" i="27"/>
  <c r="Q403" i="27"/>
  <c r="O403" i="27"/>
  <c r="K403" i="27"/>
  <c r="I403" i="27"/>
  <c r="G403" i="27"/>
  <c r="M403" i="27" s="1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6" i="27"/>
  <c r="Q396" i="27"/>
  <c r="O396" i="27"/>
  <c r="K396" i="27"/>
  <c r="I396" i="27"/>
  <c r="G396" i="27"/>
  <c r="M396" i="27" s="1"/>
  <c r="V391" i="27"/>
  <c r="Q391" i="27"/>
  <c r="O391" i="27"/>
  <c r="K391" i="27"/>
  <c r="I391" i="27"/>
  <c r="G391" i="27"/>
  <c r="M391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3" i="27"/>
  <c r="Q383" i="27"/>
  <c r="O383" i="27"/>
  <c r="K383" i="27"/>
  <c r="I383" i="27"/>
  <c r="G383" i="27"/>
  <c r="M383" i="27" s="1"/>
  <c r="BA379" i="27"/>
  <c r="V378" i="27"/>
  <c r="Q378" i="27"/>
  <c r="O378" i="27"/>
  <c r="K378" i="27"/>
  <c r="I378" i="27"/>
  <c r="G378" i="27"/>
  <c r="M378" i="27" s="1"/>
  <c r="V371" i="27"/>
  <c r="Q371" i="27"/>
  <c r="O371" i="27"/>
  <c r="K371" i="27"/>
  <c r="I371" i="27"/>
  <c r="G371" i="27"/>
  <c r="M371" i="27" s="1"/>
  <c r="V366" i="27"/>
  <c r="Q366" i="27"/>
  <c r="O366" i="27"/>
  <c r="K366" i="27"/>
  <c r="I366" i="27"/>
  <c r="G366" i="27"/>
  <c r="M366" i="27" s="1"/>
  <c r="V363" i="27"/>
  <c r="Q363" i="27"/>
  <c r="O363" i="27"/>
  <c r="K363" i="27"/>
  <c r="I363" i="27"/>
  <c r="G363" i="27"/>
  <c r="M363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O559" i="27" l="1"/>
  <c r="Q559" i="27"/>
  <c r="G553" i="27"/>
  <c r="V559" i="27"/>
  <c r="Q535" i="27"/>
  <c r="K553" i="27"/>
  <c r="O553" i="27"/>
  <c r="K535" i="27"/>
  <c r="Q526" i="27"/>
  <c r="G409" i="27"/>
  <c r="G433" i="27"/>
  <c r="O526" i="27"/>
  <c r="K409" i="27"/>
  <c r="G526" i="27"/>
  <c r="V433" i="27"/>
  <c r="V526" i="27"/>
  <c r="O186" i="27"/>
  <c r="V8" i="27"/>
  <c r="K433" i="27"/>
  <c r="I508" i="27"/>
  <c r="I262" i="27"/>
  <c r="K526" i="27"/>
  <c r="G535" i="27"/>
  <c r="Q88" i="27"/>
  <c r="Q409" i="27"/>
  <c r="I535" i="27"/>
  <c r="Q508" i="27"/>
  <c r="K8" i="27"/>
  <c r="G489" i="27"/>
  <c r="I321" i="27"/>
  <c r="G186" i="27"/>
  <c r="K262" i="27"/>
  <c r="V88" i="27"/>
  <c r="O262" i="27"/>
  <c r="I297" i="27"/>
  <c r="K19" i="27"/>
  <c r="Q262" i="27"/>
  <c r="K297" i="27"/>
  <c r="K365" i="27"/>
  <c r="I448" i="27"/>
  <c r="O489" i="27"/>
  <c r="V508" i="27"/>
  <c r="G19" i="27"/>
  <c r="Q321" i="27"/>
  <c r="G508" i="27"/>
  <c r="I186" i="27"/>
  <c r="Q448" i="27"/>
  <c r="K489" i="27"/>
  <c r="I489" i="27"/>
  <c r="Q8" i="27"/>
  <c r="O19" i="27"/>
  <c r="O365" i="27"/>
  <c r="K448" i="27"/>
  <c r="Q489" i="27"/>
  <c r="Q19" i="27"/>
  <c r="V186" i="27"/>
  <c r="Q365" i="27"/>
  <c r="V489" i="27"/>
  <c r="K508" i="27"/>
  <c r="Q142" i="27"/>
  <c r="O508" i="27"/>
  <c r="I526" i="27"/>
  <c r="K88" i="27"/>
  <c r="G297" i="27"/>
  <c r="I8" i="27"/>
  <c r="V19" i="27"/>
  <c r="O142" i="27"/>
  <c r="V365" i="27"/>
  <c r="I19" i="27"/>
  <c r="O8" i="27"/>
  <c r="V142" i="27"/>
  <c r="K186" i="27"/>
  <c r="V321" i="27"/>
  <c r="O409" i="27"/>
  <c r="I433" i="27"/>
  <c r="V535" i="27"/>
  <c r="K559" i="27"/>
  <c r="I142" i="27"/>
  <c r="Q186" i="27"/>
  <c r="V262" i="27"/>
  <c r="O297" i="27"/>
  <c r="K321" i="27"/>
  <c r="G321" i="27"/>
  <c r="V409" i="27"/>
  <c r="O433" i="27"/>
  <c r="Q297" i="27"/>
  <c r="O321" i="27"/>
  <c r="Q433" i="27"/>
  <c r="O88" i="27"/>
  <c r="V297" i="27"/>
  <c r="G365" i="27"/>
  <c r="I365" i="27"/>
  <c r="I409" i="27"/>
  <c r="O448" i="27"/>
  <c r="O535" i="27"/>
  <c r="I88" i="27"/>
  <c r="K142" i="27"/>
  <c r="G448" i="27"/>
  <c r="V448" i="27"/>
  <c r="I553" i="27"/>
  <c r="G559" i="27"/>
  <c r="M556" i="27"/>
  <c r="M553" i="27" s="1"/>
  <c r="M493" i="27"/>
  <c r="M489" i="27" s="1"/>
  <c r="M410" i="27"/>
  <c r="M409" i="27" s="1"/>
  <c r="M365" i="27"/>
  <c r="M19" i="27"/>
  <c r="AF565" i="27"/>
  <c r="M88" i="27"/>
  <c r="M262" i="27"/>
  <c r="M448" i="27"/>
  <c r="M142" i="27"/>
  <c r="G262" i="27"/>
  <c r="M529" i="27"/>
  <c r="M526" i="27" s="1"/>
  <c r="M549" i="27"/>
  <c r="M535" i="27" s="1"/>
  <c r="M9" i="27"/>
  <c r="M8" i="27" s="1"/>
  <c r="M187" i="27"/>
  <c r="M186" i="27" s="1"/>
  <c r="M328" i="27"/>
  <c r="M321" i="27" s="1"/>
  <c r="M518" i="27"/>
  <c r="M508" i="27" s="1"/>
  <c r="M560" i="27"/>
  <c r="M559" i="27" s="1"/>
  <c r="G142" i="27"/>
  <c r="M295" i="27"/>
  <c r="M294" i="27" s="1"/>
  <c r="M305" i="27"/>
  <c r="M297" i="27" s="1"/>
  <c r="M434" i="27"/>
  <c r="M433" i="27" s="1"/>
  <c r="G8" i="27"/>
  <c r="G88" i="27"/>
  <c r="G565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A31" i="2"/>
  <c r="G30" i="37" l="1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<sst xmlns="http://schemas.openxmlformats.org/spreadsheetml/2006/main" count="6039" uniqueCount="1811">
  <si>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</si>
  <si>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</si>
  <si>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</si>
  <si>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</si>
  <si>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</si>
  <si>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</si>
  <si>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</si>
  <si>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</si>
  <si>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</si>
  <si>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</si>
  <si>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</si>
  <si>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</si>
  <si>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</si>
  <si>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</si>
  <si>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</si>
  <si>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</si>
  <si>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</si>
  <si>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</si>
  <si>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</si>
  <si>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</si>
  <si>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</si>
  <si>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</si>
  <si>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</si>
  <si>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</si>
  <si>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</si>
  <si>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</si>
  <si>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</si>
  <si>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</si>
  <si>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</si>
  <si>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</si>
  <si>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</si>
  <si>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</si>
  <si>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</si>
  <si>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</si>
  <si>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</si>
  <si>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</si>
  <si>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</si>
  <si>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</si>
  <si>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</si>
  <si>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</si>
  <si>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</si>
  <si>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</si>
  <si>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</si>
  <si>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</si>
  <si>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</si>
  <si>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</si>
  <si>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</si>
  <si>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</si>
  <si>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</si>
  <si>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</si>
  <si>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</si>
  <si>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</si>
  <si>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</si>
  <si>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</si>
  <si>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</si>
  <si>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</si>
  <si>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</si>
  <si>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</si>
  <si>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</si>
  <si>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</si>
  <si>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</si>
  <si>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</si>
  <si>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</si>
  <si>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</si>
  <si>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</si>
  <si>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</si>
  <si>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</si>
  <si>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</si>
  <si>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</si>
  <si>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</si>
  <si>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</si>
  <si>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</si>
  <si>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</si>
  <si>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</si>
  <si>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</si>
  <si>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</si>
  <si>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</si>
  <si>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</si>
  <si>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</si>
  <si>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</si>
  <si>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</si>
  <si>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</si>
  <si>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</si>
  <si>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</si>
  <si>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</si>
  <si>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</si>
  <si>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</si>
  <si>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</si>
  <si>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</si>
  <si>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</si>
  <si>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</si>
  <si>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</si>
  <si>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</si>
  <si>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</si>
  <si>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</si>
  <si>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</si>
  <si>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</si>
  <si>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</si>
  <si>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</si>
  <si>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</si>
  <si>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</si>
  <si>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</si>
  <si>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</si>
  <si>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</si>
  <si>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</si>
  <si>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</si>
  <si>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</si>
  <si>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</si>
  <si>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</si>
  <si>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</si>
  <si>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</si>
  <si>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</si>
  <si>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</si>
  <si>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</si>
  <si>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</si>
  <si>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</si>
  <si>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</si>
  <si>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</si>
  <si>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</si>
  <si>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</si>
  <si>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</si>
  <si>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</si>
  <si>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</si>
  <si>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</si>
  <si>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</si>
  <si>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</si>
  <si>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</si>
  <si>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</si>
  <si>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</si>
  <si>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</si>
  <si>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</si>
  <si>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</si>
  <si>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</si>
  <si>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</si>
  <si>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</si>
  <si>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</si>
  <si>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</si>
  <si>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</si>
  <si>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</si>
  <si>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</si>
  <si>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</si>
  <si>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</si>
  <si>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</si>
  <si>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</si>
  <si>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</si>
  <si>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</si>
  <si>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</si>
  <si>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</si>
  <si>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</si>
  <si>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</si>
  <si>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</si>
  <si>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</si>
  <si>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</si>
  <si>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</si>
  <si>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</si>
  <si>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</si>
  <si>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</si>
  <si>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</si>
  <si>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</si>
  <si>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</si>
  <si>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</si>
  <si>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</si>
  <si>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</si>
  <si>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</si>
  <si>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</si>
  <si>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</si>
  <si>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</si>
  <si>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</si>
  <si>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</si>
  <si>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</si>
  <si>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</si>
  <si>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</si>
  <si>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</si>
  <si>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</si>
  <si>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</si>
  <si>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</si>
  <si>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</si>
  <si>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</si>
  <si>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</si>
  <si>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</si>
  <si>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</si>
  <si>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</si>
  <si>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</si>
  <si>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</si>
  <si>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</si>
  <si>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</si>
  <si>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</si>
  <si>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</si>
  <si>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</si>
  <si>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</si>
  <si>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</si>
  <si>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</si>
  <si>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</si>
  <si>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</si>
  <si>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</si>
  <si>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</si>
  <si>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</si>
  <si>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</si>
  <si>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</si>
  <si>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</si>
  <si>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</si>
  <si>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</si>
  <si>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</si>
  <si>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</si>
  <si>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</si>
  <si>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</si>
  <si>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</si>
  <si>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</si>
  <si>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</si>
  <si>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</si>
  <si>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</si>
  <si>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</si>
  <si>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</si>
  <si>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</si>
  <si>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</si>
  <si>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</si>
  <si>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</si>
  <si>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</si>
  <si>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</si>
  <si>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</si>
  <si>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</si>
  <si>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</si>
  <si>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</si>
  <si>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</si>
  <si>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</si>
  <si>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</si>
  <si>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</si>
  <si>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</si>
  <si>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</si>
  <si>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</si>
  <si>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</si>
  <si>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</si>
  <si>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</si>
  <si>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</si>
  <si>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</si>
  <si>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</si>
  <si>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</si>
  <si>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</si>
  <si>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</si>
  <si>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</si>
  <si>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</si>
  <si>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</si>
  <si>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</si>
  <si>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</si>
  <si>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</si>
  <si>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</si>
  <si>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</si>
  <si>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</si>
  <si>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</si>
  <si>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</si>
  <si>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</si>
  <si>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</si>
  <si>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</si>
  <si>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</si>
  <si>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</si>
  <si>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</si>
  <si>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</si>
  <si>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</si>
  <si>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</si>
  <si>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</si>
  <si>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</si>
  <si>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</si>
  <si>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</si>
  <si>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</si>
  <si>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</si>
  <si>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</si>
  <si>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</si>
  <si>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</si>
  <si>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</si>
  <si>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</si>
  <si>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</si>
  <si>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</si>
  <si>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174112102</t>
  </si>
  <si>
    <t>346244371</t>
  </si>
  <si>
    <t>Úpravy povrchů, podlahy a osazování výplní</t>
  </si>
  <si>
    <t>612135101</t>
  </si>
  <si>
    <t>612321141</t>
  </si>
  <si>
    <t>8</t>
  </si>
  <si>
    <t>892241111</t>
  </si>
  <si>
    <t>Ostatní konstrukce a práce, bourání</t>
  </si>
  <si>
    <t>971042341</t>
  </si>
  <si>
    <t>974031153</t>
  </si>
  <si>
    <t>974031387</t>
  </si>
  <si>
    <t>997</t>
  </si>
  <si>
    <t>Přesun sutě</t>
  </si>
  <si>
    <t>997002611</t>
  </si>
  <si>
    <t>997013154</t>
  </si>
  <si>
    <t>997013219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</si>
  <si>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</si>
  <si>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</si>
  <si>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</si>
  <si>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</si>
  <si>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</si>
  <si>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</si>
  <si>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</si>
  <si>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</si>
  <si>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</si>
  <si>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</si>
  <si>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</si>
  <si>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</si>
  <si>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</si>
  <si>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</si>
  <si>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</si>
  <si>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</si>
  <si>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</si>
  <si>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</si>
  <si>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</si>
  <si>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</si>
  <si>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</si>
  <si>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</si>
  <si>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721174025</t>
  </si>
  <si>
    <t>721174043</t>
  </si>
  <si>
    <t>721174043a</t>
  </si>
  <si>
    <t>721194105</t>
  </si>
  <si>
    <t>721194109</t>
  </si>
  <si>
    <t>721273153</t>
  </si>
  <si>
    <t>998721102</t>
  </si>
  <si>
    <t>722</t>
  </si>
  <si>
    <t>Zdravotechnika - vnitřní vodovod</t>
  </si>
  <si>
    <t>722174022</t>
  </si>
  <si>
    <t>722174023</t>
  </si>
  <si>
    <t>722174024</t>
  </si>
  <si>
    <t>722174025</t>
  </si>
  <si>
    <t>722181231</t>
  </si>
  <si>
    <t>722181232</t>
  </si>
  <si>
    <t>722190401</t>
  </si>
  <si>
    <t>722190901</t>
  </si>
  <si>
    <t>722232064</t>
  </si>
  <si>
    <t>722240101</t>
  </si>
  <si>
    <t>998722102</t>
  </si>
  <si>
    <t>725</t>
  </si>
  <si>
    <t>Zdravotechnika - zařizovací předměty</t>
  </si>
  <si>
    <t>7211-12</t>
  </si>
  <si>
    <t>Čistící t-kus DN 110, D+M</t>
  </si>
  <si>
    <t>725119125</t>
  </si>
  <si>
    <t>64236031</t>
  </si>
  <si>
    <t>klozet keramický bílý závěsný hluboké splachování 530x360x350mm</t>
  </si>
  <si>
    <t>725119131</t>
  </si>
  <si>
    <t>55167394</t>
  </si>
  <si>
    <t>sedátko klozetové duroplastové bílé antibakteriální</t>
  </si>
  <si>
    <t>725121521</t>
  </si>
  <si>
    <t>725211602</t>
  </si>
  <si>
    <t>725319111</t>
  </si>
  <si>
    <t>725331211</t>
  </si>
  <si>
    <t>725821325</t>
  </si>
  <si>
    <t>998725102</t>
  </si>
  <si>
    <t>726</t>
  </si>
  <si>
    <t>Zdravotechnika - předstěnové instalace</t>
  </si>
  <si>
    <t>726131041</t>
  </si>
  <si>
    <t>998726113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</si>
  <si>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</si>
  <si>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</si>
  <si>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</si>
  <si>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</si>
  <si>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</si>
  <si>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</si>
  <si>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</si>
  <si>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</si>
  <si>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</si>
  <si>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</si>
  <si>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</si>
  <si>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</si>
  <si>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</si>
  <si>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</si>
  <si>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</si>
  <si>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</si>
  <si>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</si>
  <si>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</si>
  <si>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</si>
  <si>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</si>
  <si>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</si>
  <si>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</si>
  <si>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</si>
  <si>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</si>
  <si>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</si>
  <si>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</si>
  <si>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</si>
  <si>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</si>
  <si>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</si>
  <si>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</si>
  <si>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</si>
  <si>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</si>
  <si>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</si>
  <si>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</si>
  <si>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</si>
  <si>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</si>
  <si>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</si>
  <si>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</si>
  <si>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</si>
  <si>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</si>
  <si>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</si>
  <si>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</si>
  <si>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</si>
  <si>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</si>
  <si>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</si>
  <si>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</si>
  <si>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</si>
  <si>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</si>
  <si>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</si>
  <si>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</si>
  <si>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</si>
  <si>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</si>
  <si>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</si>
  <si>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</si>
  <si>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</si>
  <si>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</si>
  <si>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</si>
  <si>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</si>
  <si>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</si>
  <si>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</si>
  <si>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</si>
  <si>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</si>
  <si>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</si>
  <si>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</si>
  <si>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</si>
  <si>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</si>
  <si>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</si>
  <si>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</si>
  <si>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</si>
  <si>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</si>
  <si>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</si>
  <si>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</si>
  <si>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</si>
  <si>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</si>
  <si>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</si>
  <si>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</si>
  <si>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</si>
  <si>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</si>
  <si>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</si>
  <si>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</si>
  <si>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</si>
  <si>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</si>
  <si>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</si>
  <si>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</si>
  <si>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</si>
  <si>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</si>
  <si>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</si>
  <si>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</si>
  <si>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</si>
  <si>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</si>
  <si>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</si>
  <si>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</si>
  <si>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</si>
  <si>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</si>
  <si>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</si>
  <si>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</si>
  <si>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</si>
  <si>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</si>
  <si>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</si>
  <si>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</si>
  <si>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</si>
  <si>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</si>
  <si>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</si>
  <si>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</si>
  <si>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</si>
  <si>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</si>
  <si>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</si>
  <si>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</si>
  <si>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</si>
  <si>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</si>
  <si>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</si>
  <si>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</si>
  <si>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</si>
  <si>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</si>
  <si>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</si>
  <si>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</si>
  <si>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</si>
  <si>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</si>
  <si>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</si>
  <si>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</si>
  <si>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</si>
  <si>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</si>
  <si>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</si>
  <si>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</si>
  <si>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</si>
  <si>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</si>
  <si>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</si>
  <si>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</si>
  <si>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</si>
  <si>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</si>
  <si>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</si>
  <si>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</si>
  <si>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</si>
  <si>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</si>
  <si>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</si>
  <si>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</si>
  <si>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</si>
  <si>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</si>
  <si>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</si>
  <si>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</si>
  <si>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</si>
  <si>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</si>
  <si>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</si>
  <si>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</si>
  <si>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</si>
  <si>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</si>
  <si>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</si>
  <si>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</si>
  <si>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</si>
  <si>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</si>
  <si>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</si>
  <si>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</si>
  <si>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</si>
  <si>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</si>
  <si>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</si>
  <si>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</si>
  <si>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</si>
  <si>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</si>
  <si>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</si>
  <si>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</si>
  <si>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</si>
  <si>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</si>
  <si>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</si>
  <si>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</si>
  <si>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</si>
  <si>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</si>
  <si>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</si>
  <si>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</si>
  <si>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</si>
  <si>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</si>
  <si>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</si>
  <si>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</si>
  <si>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</si>
  <si>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</si>
  <si>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</si>
  <si>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</si>
  <si>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</si>
  <si>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</si>
  <si>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</si>
  <si>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</si>
  <si>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</si>
  <si>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</si>
  <si>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</si>
  <si>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</si>
  <si>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</si>
  <si>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</si>
  <si>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</si>
  <si>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</si>
  <si>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</si>
  <si>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</si>
  <si>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</si>
  <si>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</si>
  <si>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</si>
  <si>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</si>
  <si>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</si>
  <si>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</si>
  <si>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</si>
  <si>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</si>
  <si>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</si>
  <si>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</si>
  <si>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</si>
  <si>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</si>
  <si>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</si>
  <si>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</si>
  <si>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</si>
  <si>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</si>
  <si>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</si>
  <si>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</si>
  <si>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</si>
  <si>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</si>
  <si>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</si>
  <si>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</si>
  <si>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</si>
  <si>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</si>
  <si>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</si>
  <si>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</si>
  <si>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</si>
  <si>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</si>
  <si>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</si>
  <si>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</si>
  <si>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</si>
  <si>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</si>
  <si>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</si>
  <si>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</si>
  <si>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</si>
  <si>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</si>
  <si>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</si>
  <si>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</si>
  <si>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</si>
  <si>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</si>
  <si>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</si>
  <si>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</si>
  <si>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</si>
  <si>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</si>
  <si>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</si>
  <si>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</si>
  <si>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</si>
  <si>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</si>
  <si>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</si>
  <si>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</si>
  <si>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</si>
  <si>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</si>
  <si>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</si>
  <si>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</si>
  <si>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</si>
  <si>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</si>
  <si>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</si>
  <si>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</si>
  <si>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</si>
  <si>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</si>
  <si>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</si>
  <si>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</si>
  <si>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</si>
  <si>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</si>
  <si>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</si>
  <si>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</si>
  <si>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</si>
  <si>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</si>
  <si>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</si>
  <si>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</si>
  <si>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</si>
  <si>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</si>
  <si>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</si>
  <si>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</si>
  <si>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</si>
  <si>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</si>
  <si>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</si>
  <si>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</si>
  <si>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</si>
  <si>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</si>
  <si>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</si>
  <si>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</si>
  <si>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</si>
  <si>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</si>
  <si>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</si>
  <si>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</si>
  <si>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</si>
  <si>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</si>
  <si>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</si>
  <si>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</si>
  <si>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</si>
  <si>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</si>
  <si>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</si>
  <si>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</si>
  <si>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</si>
  <si>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</si>
  <si>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</si>
  <si>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</si>
  <si>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</si>
  <si>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</si>
  <si>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</si>
  <si>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</si>
  <si>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</si>
  <si>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</si>
  <si>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</si>
  <si>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</si>
  <si>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</si>
  <si>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</si>
  <si>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</si>
  <si>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</si>
  <si>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</si>
  <si>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</si>
  <si>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</si>
  <si>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</si>
  <si>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</si>
  <si>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</si>
  <si>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</si>
  <si>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</si>
  <si>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</si>
  <si>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</si>
  <si>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</si>
  <si>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</si>
  <si>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</si>
  <si>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</si>
  <si>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</si>
  <si>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</si>
  <si>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</si>
  <si>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</si>
  <si>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</si>
  <si>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</si>
  <si>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</si>
  <si>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</si>
  <si>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</si>
  <si>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</si>
  <si>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</si>
  <si>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</si>
  <si>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</si>
  <si>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</si>
  <si>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</si>
  <si>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</si>
  <si>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</si>
  <si>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</si>
  <si>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</si>
  <si>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</si>
  <si>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</si>
  <si>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</si>
  <si>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</si>
  <si>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</si>
  <si>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</si>
  <si>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</si>
  <si>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</si>
  <si>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</si>
  <si>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</si>
  <si>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</si>
  <si>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</si>
  <si>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</si>
  <si>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</si>
  <si>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</si>
  <si>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</si>
  <si>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</si>
  <si>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</si>
  <si>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</si>
  <si>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</si>
  <si>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</si>
  <si>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</si>
  <si>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</si>
  <si>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</si>
  <si>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</si>
  <si>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</si>
  <si>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</si>
  <si>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</si>
  <si>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</si>
  <si>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</si>
  <si>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</si>
  <si>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</si>
  <si>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</si>
  <si>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</si>
  <si>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</si>
  <si>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</si>
  <si>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</si>
  <si>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</si>
  <si>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</si>
  <si>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</si>
  <si>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</si>
  <si>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</si>
  <si>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</si>
  <si>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</si>
  <si>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</si>
  <si>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</si>
  <si>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</si>
  <si>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</si>
  <si>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</si>
  <si>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</si>
  <si>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</si>
  <si>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</si>
  <si>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</si>
  <si>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</si>
  <si>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</si>
  <si>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</si>
  <si>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</si>
  <si>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</si>
  <si>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</si>
  <si>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</si>
  <si>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</si>
  <si>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</si>
  <si>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</si>
  <si>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</si>
  <si>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</si>
  <si>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</si>
  <si>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</si>
  <si>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</si>
  <si>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</si>
  <si>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</si>
  <si>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</si>
  <si>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</si>
  <si>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</si>
  <si>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</si>
  <si>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</si>
  <si>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</si>
  <si>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</si>
  <si>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</si>
  <si>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</si>
  <si>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</si>
  <si>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</si>
  <si>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</si>
  <si>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</si>
  <si>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</si>
  <si>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</si>
  <si>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</si>
  <si>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</si>
  <si>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</si>
  <si>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</si>
  <si>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</si>
  <si>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</si>
  <si>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</si>
  <si>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</si>
  <si>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</si>
  <si>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</si>
  <si>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</si>
  <si>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</si>
  <si>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</si>
  <si>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</si>
  <si>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</si>
  <si>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</si>
  <si>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</si>
  <si>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</si>
  <si>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</si>
  <si>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</si>
  <si>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</si>
  <si>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</si>
  <si>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</si>
  <si>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</si>
  <si>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</si>
  <si>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</si>
  <si>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</si>
  <si>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</si>
  <si>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</si>
  <si>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</si>
  <si>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</si>
  <si>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</si>
  <si>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</si>
  <si>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</si>
  <si>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</si>
  <si>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</si>
  <si>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</si>
  <si>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</si>
  <si>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</si>
  <si>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Montovaná obvodová stěna - trap.plech M08+Al rošt M09+dif.f. D13+miv.vata E11+E10+C profil M07, D+M vč.řešení detailů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</si>
  <si>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</si>
  <si>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</si>
  <si>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</si>
  <si>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</si>
  <si>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</si>
  <si>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</si>
  <si>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</si>
  <si>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</si>
  <si>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</si>
  <si>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</si>
  <si>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</si>
  <si>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</si>
  <si>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</si>
  <si>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</si>
  <si>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</si>
  <si>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</si>
  <si>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</si>
  <si>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</si>
  <si>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</si>
  <si>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</si>
  <si>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</si>
  <si>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</si>
  <si>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</si>
  <si>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</si>
  <si>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</si>
  <si>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</si>
  <si>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</si>
  <si>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</si>
  <si>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</si>
  <si>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</si>
  <si>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</si>
  <si>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</si>
  <si>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</si>
  <si>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</si>
  <si>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</si>
  <si>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</si>
  <si>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</si>
  <si>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</si>
  <si>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</si>
  <si>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</si>
  <si>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</si>
  <si>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</si>
  <si>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</si>
  <si>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</si>
  <si>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</si>
  <si>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</si>
  <si>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</si>
  <si>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</si>
  <si>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</si>
  <si>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</si>
  <si>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</si>
  <si>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</si>
  <si>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</si>
  <si>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</si>
  <si>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</si>
  <si>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</si>
  <si>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</si>
  <si>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</si>
  <si>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</si>
  <si>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</si>
  <si>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</si>
  <si>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</si>
  <si>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</si>
  <si>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</si>
  <si>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</si>
  <si>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</si>
  <si>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</si>
  <si>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</si>
  <si>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</si>
  <si>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</si>
  <si>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</si>
  <si>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</si>
  <si>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</si>
  <si>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</si>
  <si>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</si>
  <si>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</si>
  <si>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</si>
  <si>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</si>
  <si>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</si>
  <si>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</si>
  <si>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</si>
  <si>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</si>
  <si>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</si>
  <si>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</si>
  <si>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</si>
  <si>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</si>
  <si>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</si>
  <si>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</si>
  <si>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</si>
  <si>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</si>
  <si>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</si>
  <si>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</si>
  <si>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</si>
  <si>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</si>
  <si>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</si>
  <si>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</si>
  <si>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</si>
  <si>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</si>
  <si>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</si>
  <si>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</si>
  <si>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</si>
  <si>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</si>
  <si>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</si>
  <si>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</si>
  <si>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</si>
  <si>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</si>
  <si>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</si>
  <si>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</si>
  <si>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</si>
  <si>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</si>
  <si>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</si>
  <si>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</si>
  <si>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</si>
  <si>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</si>
  <si>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</si>
  <si>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</si>
  <si>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</si>
  <si>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</si>
  <si>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</si>
  <si>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</si>
  <si>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</si>
  <si>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</si>
  <si>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</si>
  <si>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</si>
  <si>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</si>
  <si>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</si>
  <si>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</si>
  <si>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</si>
  <si>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</si>
  <si>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</si>
  <si>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</si>
  <si>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</si>
  <si>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</si>
  <si>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</si>
  <si>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</si>
  <si>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</si>
  <si>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</si>
  <si>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</si>
  <si>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</si>
  <si>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</si>
  <si>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</si>
  <si>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</si>
  <si>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</si>
  <si>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</si>
  <si>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</si>
  <si>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</si>
  <si>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</si>
  <si>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</si>
  <si>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</si>
  <si>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</si>
  <si>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</si>
  <si>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</si>
  <si>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</si>
  <si>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</si>
  <si>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</si>
  <si>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</si>
  <si>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</si>
  <si>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</si>
  <si>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</si>
  <si>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</si>
  <si>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</si>
  <si>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</si>
  <si>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</si>
  <si>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</si>
  <si>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</si>
  <si>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</si>
  <si>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</si>
  <si>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</si>
  <si>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</si>
  <si>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</si>
  <si>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</si>
  <si>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</si>
  <si>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</si>
  <si>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</si>
  <si>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</si>
  <si>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</si>
  <si>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</si>
  <si>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</si>
  <si>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</si>
  <si>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</si>
  <si>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</si>
  <si>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</si>
  <si>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</si>
  <si>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</si>
  <si>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</si>
  <si>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</si>
  <si>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</si>
  <si>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</si>
  <si>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</si>
  <si>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</si>
  <si>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</si>
  <si>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</si>
  <si>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</si>
  <si>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</si>
  <si>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</si>
  <si>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</si>
  <si>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</si>
  <si>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</si>
  <si>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</si>
  <si>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</si>
  <si>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</si>
  <si>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</si>
  <si>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</si>
  <si>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</si>
  <si>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</si>
  <si>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</si>
  <si>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</si>
  <si>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</si>
  <si>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</si>
  <si>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</si>
  <si>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</si>
  <si>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</si>
  <si>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</si>
  <si>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</si>
  <si>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</si>
  <si>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</si>
  <si>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</si>
  <si>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</si>
  <si>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</si>
  <si>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</si>
  <si>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</si>
  <si>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</si>
  <si>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</si>
  <si>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</si>
  <si>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</si>
  <si>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</si>
  <si>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</si>
  <si>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</si>
  <si>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</si>
  <si>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</si>
  <si>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</si>
  <si>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</si>
  <si>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</si>
  <si>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</si>
  <si>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</si>
  <si>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</si>
  <si>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</si>
  <si>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</si>
  <si>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</si>
  <si>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</si>
  <si>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</si>
  <si>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</si>
  <si>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</si>
  <si>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</si>
  <si>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</si>
  <si>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</si>
  <si>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</si>
  <si>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</si>
  <si>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</si>
  <si>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</si>
  <si>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</si>
  <si>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</si>
  <si>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</si>
  <si>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</si>
  <si>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</si>
  <si>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</si>
  <si>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</si>
  <si>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</si>
  <si>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</si>
  <si>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</si>
  <si>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</si>
  <si>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</si>
  <si>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</si>
  <si>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</si>
  <si>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</si>
  <si>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</si>
  <si>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</si>
  <si>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</si>
  <si>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</si>
  <si>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</si>
  <si>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</si>
  <si>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</si>
  <si>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</si>
  <si>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</si>
  <si>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</si>
  <si>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</si>
  <si>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</si>
  <si>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</si>
  <si>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</si>
  <si>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</si>
  <si>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</si>
  <si>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</si>
  <si>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</si>
  <si>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</si>
  <si>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</si>
  <si>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</si>
  <si>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</si>
  <si>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</si>
  <si>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</si>
  <si>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</si>
  <si>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</si>
  <si>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</si>
  <si>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</si>
  <si>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</si>
  <si>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</si>
  <si>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</si>
  <si>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</si>
  <si>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</si>
  <si>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</si>
  <si>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</si>
  <si>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</si>
  <si>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</si>
  <si>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</si>
  <si>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</si>
  <si>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</si>
  <si>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</si>
  <si>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</si>
  <si>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</si>
  <si>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</si>
  <si>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</si>
  <si>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</si>
  <si>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</si>
  <si>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</si>
  <si>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</si>
  <si>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</si>
  <si>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</si>
  <si>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</si>
  <si>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</si>
  <si>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</si>
  <si>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</si>
  <si>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</si>
  <si>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</si>
  <si>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</si>
  <si>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</si>
  <si>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</si>
  <si>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</si>
  <si>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</si>
  <si>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</si>
  <si>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</si>
  <si>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</si>
  <si>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</si>
  <si>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</si>
  <si>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</si>
  <si>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</si>
  <si>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</si>
  <si>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</si>
  <si>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</si>
  <si>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</si>
  <si>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</si>
  <si>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</si>
  <si>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</si>
  <si>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</si>
  <si>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</si>
  <si>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</si>
  <si>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</si>
  <si>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</si>
  <si>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</si>
  <si>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</si>
  <si>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</si>
  <si>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</si>
  <si>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</si>
  <si>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</si>
  <si>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</si>
  <si>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</si>
  <si>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</si>
  <si>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</si>
  <si>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</si>
  <si>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</si>
  <si>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</si>
  <si>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</si>
  <si>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</si>
  <si>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</si>
  <si>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</si>
  <si>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</si>
  <si>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</si>
  <si>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</si>
  <si>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</si>
  <si>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</si>
  <si>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</si>
  <si>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</si>
  <si>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</si>
  <si>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</si>
  <si>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</si>
  <si>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</si>
  <si>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</si>
  <si>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</si>
  <si>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</si>
  <si>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</si>
  <si>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</si>
  <si>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</si>
  <si>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</si>
  <si>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</si>
  <si>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</si>
  <si>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</si>
  <si>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</si>
  <si>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</si>
  <si>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</si>
  <si>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</si>
  <si>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</si>
  <si>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</si>
  <si>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</si>
  <si>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</si>
  <si>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</si>
  <si>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</si>
  <si>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</si>
  <si>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</si>
  <si>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</si>
  <si>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</si>
  <si>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</si>
  <si>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</si>
  <si>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</si>
  <si>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</si>
  <si>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</si>
  <si>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</si>
  <si>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</si>
  <si>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</si>
  <si>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</si>
  <si>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</si>
  <si>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</si>
  <si>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</si>
  <si>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</si>
  <si>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</si>
  <si>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</si>
  <si>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</si>
  <si>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</si>
  <si>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</si>
  <si>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</si>
  <si>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</si>
  <si>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</si>
  <si>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</si>
  <si>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</si>
  <si>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</si>
  <si>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</si>
  <si>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</si>
  <si>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</si>
  <si>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</si>
  <si>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</si>
  <si>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</si>
  <si>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</si>
  <si>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</si>
  <si>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</si>
  <si>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</si>
  <si>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</si>
  <si>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</si>
  <si>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</si>
  <si>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</si>
  <si>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</si>
  <si>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</si>
  <si>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</si>
  <si>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</si>
  <si>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</si>
  <si>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</si>
  <si>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k10 - sř1 : 365,81*2</t>
  </si>
  <si>
    <t>id - k05 - sř2 : 79,17*0,2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</si>
  <si>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</si>
  <si>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</si>
  <si>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</si>
  <si>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</si>
  <si>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</si>
  <si>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</si>
  <si>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k10 - sř1 : 365,81*0,05*1,1</t>
  </si>
  <si>
    <t>365,81*0,1*1,1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</si>
  <si>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</si>
  <si>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</si>
  <si>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</si>
  <si>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</si>
  <si>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</si>
  <si>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</si>
  <si>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</si>
  <si>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</si>
  <si>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</si>
  <si>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</si>
  <si>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</si>
  <si>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</si>
  <si>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</si>
  <si>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e18 : 365,81*2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</si>
  <si>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</si>
  <si>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</si>
  <si>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</si>
  <si>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</si>
  <si>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</si>
  <si>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</si>
  <si>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</si>
  <si>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</si>
  <si>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</si>
  <si>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</si>
  <si>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</si>
  <si>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</si>
  <si>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</si>
  <si>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</si>
  <si>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</si>
  <si>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</si>
  <si>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</si>
  <si>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</si>
  <si>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</si>
  <si>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</si>
  <si>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</si>
  <si>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</si>
  <si>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</si>
  <si>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</si>
  <si>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</si>
  <si>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</si>
  <si>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</si>
  <si>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</si>
  <si>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</si>
  <si>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</si>
  <si>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</si>
  <si>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</si>
  <si>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</si>
  <si>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</si>
  <si>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</si>
  <si>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</si>
  <si>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</si>
  <si>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</si>
  <si>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</si>
  <si>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</si>
  <si>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</si>
  <si>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</si>
  <si>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</si>
  <si>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</si>
  <si>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</si>
  <si>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</si>
  <si>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</si>
  <si>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</si>
  <si>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</si>
  <si>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</si>
  <si>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</si>
  <si>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</si>
  <si>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</si>
  <si>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</si>
  <si>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</si>
  <si>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</si>
  <si>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</si>
  <si>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</si>
  <si>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</si>
  <si>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</si>
  <si>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</si>
  <si>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</si>
  <si>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</si>
  <si>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</si>
  <si>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</si>
  <si>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</si>
  <si>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</si>
  <si>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</si>
  <si>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</si>
  <si>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</si>
  <si>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</si>
  <si>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</si>
  <si>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</si>
  <si>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</si>
  <si>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</si>
  <si>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</si>
  <si>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</si>
  <si>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</si>
  <si>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</si>
  <si>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</si>
  <si>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</si>
  <si>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</si>
  <si>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</si>
  <si>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</si>
  <si>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</si>
  <si>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</si>
  <si>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</si>
  <si>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</si>
  <si>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</si>
  <si>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</si>
  <si>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</si>
  <si>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</si>
  <si>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</si>
  <si>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</si>
  <si>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</si>
  <si>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</si>
  <si>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</si>
  <si>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</si>
  <si>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</si>
  <si>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</si>
  <si>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</si>
  <si>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</si>
  <si>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</si>
  <si>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</si>
  <si>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</si>
  <si>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</si>
  <si>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</si>
  <si>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</si>
  <si>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</si>
  <si>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</si>
  <si>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</si>
  <si>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</si>
  <si>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</si>
  <si>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</si>
  <si>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</si>
  <si>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</si>
  <si>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</si>
  <si>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</si>
  <si>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</si>
  <si>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82</t>
  </si>
  <si>
    <t>83</t>
  </si>
  <si>
    <t>84</t>
  </si>
  <si>
    <t>85</t>
  </si>
  <si>
    <t>86</t>
  </si>
  <si>
    <t>94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</si>
  <si>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</si>
  <si>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</si>
  <si>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</si>
  <si>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</si>
  <si>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</si>
  <si>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</si>
  <si>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</si>
  <si>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</si>
  <si>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</si>
  <si>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65</t>
  </si>
  <si>
    <t>67</t>
  </si>
  <si>
    <t>721211421</t>
  </si>
  <si>
    <t>78</t>
  </si>
  <si>
    <t>79</t>
  </si>
  <si>
    <t>722240104</t>
  </si>
  <si>
    <t>45</t>
  </si>
  <si>
    <t>46</t>
  </si>
  <si>
    <t>27</t>
  </si>
  <si>
    <t>28</t>
  </si>
  <si>
    <t>30</t>
  </si>
  <si>
    <t>31</t>
  </si>
  <si>
    <t>33</t>
  </si>
  <si>
    <t>35</t>
  </si>
  <si>
    <t>36</t>
  </si>
  <si>
    <t>47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</si>
  <si>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</si>
  <si>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</si>
  <si>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</si>
  <si>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</si>
  <si>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</si>
  <si>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</si>
  <si>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</si>
  <si>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</si>
  <si>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</si>
  <si>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</si>
  <si>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</si>
  <si>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</si>
  <si>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</si>
  <si>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</si>
  <si>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</si>
  <si>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</si>
  <si>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</si>
  <si>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</si>
  <si>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</si>
  <si>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</si>
  <si>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</si>
  <si>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</si>
  <si>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</si>
  <si>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</si>
  <si>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</si>
  <si>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</si>
  <si>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</si>
  <si>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</si>
  <si>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</si>
  <si>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</si>
  <si>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</si>
  <si>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</si>
  <si>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</si>
  <si>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</si>
  <si>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24</t>
  </si>
  <si>
    <t>34</t>
  </si>
  <si>
    <t>37</t>
  </si>
  <si>
    <t>38</t>
  </si>
  <si>
    <t>41</t>
  </si>
  <si>
    <t>42</t>
  </si>
  <si>
    <t>43</t>
  </si>
  <si>
    <t>44</t>
  </si>
  <si>
    <t>Ventily plastové PPR přímé DN 40</t>
  </si>
  <si>
    <t>722240105</t>
  </si>
  <si>
    <t>Ventily plastové PPR přímé DN 50</t>
  </si>
  <si>
    <t>69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</si>
  <si>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</si>
  <si>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</si>
  <si>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</si>
  <si>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</si>
  <si>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</si>
  <si>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</si>
  <si>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</si>
  <si>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</si>
  <si>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</si>
  <si>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</si>
  <si>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</si>
  <si>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</si>
  <si>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</si>
  <si>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</si>
  <si>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</si>
  <si>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</si>
  <si>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</si>
  <si>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</si>
  <si>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</si>
  <si>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</si>
  <si>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</si>
  <si>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</si>
  <si>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</si>
  <si>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</si>
  <si>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</si>
  <si>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</si>
  <si>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</si>
  <si>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</si>
  <si>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</si>
  <si>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</si>
  <si>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</si>
  <si>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</si>
  <si>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</si>
  <si>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</si>
  <si>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</si>
  <si>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</si>
  <si>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</si>
  <si>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</si>
  <si>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1443676071</t>
  </si>
  <si>
    <t>721233112</t>
  </si>
  <si>
    <t>Střešní vtok polypropylen PP pro ploché střechy svislý odtok DN 110</t>
  </si>
  <si>
    <t>430253906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</si>
  <si>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</si>
  <si>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</si>
  <si>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</si>
  <si>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</si>
  <si>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</si>
  <si>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</si>
  <si>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</si>
  <si>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</si>
  <si>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</si>
  <si>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</si>
  <si>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</si>
  <si>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</si>
  <si>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</si>
  <si>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</si>
  <si>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</si>
  <si>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</si>
  <si>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</si>
  <si>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</si>
  <si>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</si>
  <si>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-967452149</t>
  </si>
  <si>
    <t>-283153187</t>
  </si>
  <si>
    <t>-426864115</t>
  </si>
  <si>
    <t>456340632</t>
  </si>
  <si>
    <t>-1354665542</t>
  </si>
  <si>
    <t>-1401125276</t>
  </si>
  <si>
    <t>-634566583</t>
  </si>
  <si>
    <t>1143597021</t>
  </si>
  <si>
    <t>1782305490</t>
  </si>
  <si>
    <t>914908039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</si>
  <si>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</si>
  <si>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</si>
  <si>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</si>
  <si>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</si>
  <si>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</si>
  <si>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</si>
  <si>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</si>
  <si>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592743761</t>
  </si>
  <si>
    <t>-1764161839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</si>
  <si>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</si>
  <si>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</si>
  <si>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</si>
  <si>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</si>
  <si>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</si>
  <si>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</si>
  <si>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</si>
  <si>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</si>
  <si>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</si>
  <si>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</si>
  <si>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</si>
  <si>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</si>
  <si>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</si>
  <si>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</si>
  <si>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</si>
  <si>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</si>
  <si>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</si>
  <si>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</si>
  <si>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</si>
  <si>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</si>
  <si>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</si>
  <si>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</si>
  <si>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</si>
  <si>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</si>
  <si>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</si>
  <si>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</si>
  <si>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</si>
  <si>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</si>
  <si>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</si>
  <si>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</si>
  <si>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</si>
  <si>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</si>
  <si>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</si>
  <si>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</si>
  <si>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</si>
  <si>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</si>
  <si>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</si>
  <si>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</si>
  <si>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</si>
  <si>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</si>
  <si>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</si>
  <si>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</si>
  <si>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</si>
  <si>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</si>
  <si>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</si>
  <si>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</si>
  <si>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</si>
  <si>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</si>
  <si>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</si>
  <si>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</si>
  <si>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</si>
  <si>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</si>
  <si>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</si>
  <si>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</si>
  <si>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</si>
  <si>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</si>
  <si>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</si>
  <si>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</si>
  <si>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</si>
  <si>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</si>
  <si>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</si>
  <si>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</si>
  <si>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</si>
  <si>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</si>
  <si>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</si>
  <si>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</si>
  <si>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</si>
  <si>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</si>
  <si>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</si>
  <si>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</si>
  <si>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</si>
  <si>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</si>
  <si>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</si>
  <si>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</si>
  <si>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</si>
  <si>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</si>
  <si>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</si>
  <si>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</si>
  <si>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</si>
  <si>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</si>
  <si>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</si>
  <si>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</si>
  <si>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</si>
  <si>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</si>
  <si>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</si>
  <si>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</si>
  <si>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</si>
  <si>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</si>
  <si>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</si>
  <si>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</si>
  <si>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</si>
  <si>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</si>
  <si>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</si>
  <si>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</si>
  <si>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</si>
  <si>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</si>
  <si>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</si>
  <si>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</si>
  <si>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</si>
  <si>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</si>
  <si>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</si>
  <si>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</si>
  <si>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</si>
  <si>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</si>
  <si>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</si>
  <si>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</si>
  <si>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</si>
  <si>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</si>
  <si>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</si>
  <si>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</si>
  <si>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</si>
  <si>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</si>
  <si>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</si>
  <si>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</si>
  <si>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</si>
  <si>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</si>
  <si>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</si>
  <si>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</si>
  <si>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</si>
  <si>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</si>
  <si>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</si>
  <si>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</si>
  <si>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</si>
  <si>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</si>
  <si>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</si>
  <si>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</si>
  <si>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</si>
  <si>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</si>
  <si>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</si>
  <si>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</si>
  <si>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</si>
  <si>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</si>
  <si>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</si>
  <si>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</si>
  <si>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</si>
  <si>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</si>
  <si>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</si>
  <si>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</si>
  <si>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</si>
  <si>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</si>
  <si>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</si>
  <si>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</si>
  <si>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</si>
  <si>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</si>
  <si>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</si>
  <si>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</si>
  <si>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</si>
  <si>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</si>
  <si>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</si>
  <si>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</si>
  <si>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</si>
  <si>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</si>
  <si>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</si>
  <si>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</si>
  <si>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</si>
  <si>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</si>
  <si>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</si>
  <si>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</si>
  <si>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</si>
  <si>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</si>
  <si>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</si>
  <si>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</si>
  <si>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</si>
  <si>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</si>
  <si>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</si>
  <si>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</si>
  <si>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</si>
  <si>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</si>
  <si>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</si>
  <si>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</si>
  <si>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</si>
  <si>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</si>
  <si>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</si>
  <si>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</si>
  <si>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</si>
  <si>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</si>
  <si>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</si>
  <si>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</si>
  <si>
    <t>Epoxidová stěrka t.3 mm vč.soklu</t>
  </si>
  <si>
    <t>Větev na hlavním rozdělovači - VÝMĚNÍKOVÁ STANICE</t>
  </si>
  <si>
    <t>Čerpadlo teplovodní mokroběžné závitové oběhové DN 25 výtlak do 4,0 m průtok 5,7 m3/h PN 10 pro vytápění</t>
  </si>
  <si>
    <t>Kohout kulový přímý G 1 1/2 PN 42 do 185°C vnitřní závit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</si>
  <si>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</si>
  <si>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</si>
  <si>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</si>
  <si>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</si>
  <si>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filtr závitový mosaz závit vnitřní-vnitřní PN 20 T 80°C 6/4"</t>
  </si>
  <si>
    <t>Ventil zpětný mosazný G 6/4" PN 10 do 110°C se dvěma závity</t>
  </si>
  <si>
    <t>trubka ocelová vně Pz lisovací spoj dl 6m d 54</t>
  </si>
  <si>
    <t xml:space="preserve">63154022	</t>
  </si>
  <si>
    <t>pouzdro izolační potrubní z minerální vlny s Al fólií max. 250/100°C 54/50mm</t>
  </si>
  <si>
    <t>Napojení na současný rozdělovač v kotelně</t>
  </si>
  <si>
    <t>Rozdělovač a sběrač (technická místnost v budově autoservisu)</t>
  </si>
  <si>
    <t>Rozdělovač sdružený hydraulický DN 50 závitový, 2 okruhy + tepelná izolace</t>
  </si>
  <si>
    <t>Čerpadlo teplovodní mokroběžné závitové oběhové DN 25 výtlak do 4,0 m průtok 2,2 m3/h PN 10 pro vytápění - otopná tělesa</t>
  </si>
  <si>
    <t>Čerpadlo teplovodní mokroběžné závitové oběhové DN 25 výtlak do 6,0 m průtok 4,5 m3/h PN 10 pro vytápění - Teplovodní kalorifery</t>
  </si>
  <si>
    <t>Směšovací ventil otopných a chladicích systémů závitový třícestný G 3/4" se servomotorem</t>
  </si>
  <si>
    <t>Směšovací ventil otopných a chladicích systémů závitový třícestný G 5/4" se servomotorem</t>
  </si>
  <si>
    <t>Kohout kulový přímý G 3/4" PN 42 do 185°C vnitřní závit</t>
  </si>
  <si>
    <t>Kohout kulový přímý G 6/4" PN 42 do 185°C vnitřní závit</t>
  </si>
  <si>
    <t>Ventil zpětný mosazný G 3/4" PN 10 do 110°C se dvěma závity</t>
  </si>
  <si>
    <t>filtr závitový mosaz závit vnitřní-vnitřní PN 20 T 80°C 3/4"</t>
  </si>
  <si>
    <t>Otopné těleso trubkové teplovodní výška/délka 1 820/600 mm</t>
  </si>
  <si>
    <t>Teplovzdušné jednotky</t>
  </si>
  <si>
    <t>Teplovzdušná jednotka - 11,6 kW při 70/60°C/20°C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</si>
  <si>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</si>
  <si>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</si>
  <si>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</si>
  <si>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</si>
  <si>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Půjčovné a stavba lěšení / plošina pro montáž teplovzdušnuch jednotek</t>
  </si>
  <si>
    <t>Uchazeč:</t>
  </si>
  <si>
    <t>Uchazeč</t>
  </si>
  <si>
    <t>CS ÚRS 2023 01</t>
  </si>
  <si>
    <t>CS ÚRS 2022 01</t>
  </si>
  <si>
    <t>CS ÚRS 2023 02</t>
  </si>
  <si>
    <t>95</t>
  </si>
  <si>
    <t>721290111</t>
  </si>
  <si>
    <t>Zkouška těsnosti potrubí kanalizace vodou DN do 125</t>
  </si>
  <si>
    <t>450189506</t>
  </si>
  <si>
    <t>72222-1</t>
  </si>
  <si>
    <t>Termostatický cirkulační ventil DN20, rozsah teploty 37-65°C</t>
  </si>
  <si>
    <t>-192541524</t>
  </si>
  <si>
    <t>100</t>
  </si>
  <si>
    <t>725-2</t>
  </si>
  <si>
    <t>Sifon pro dřez, materiál plast, barva bílá D+M</t>
  </si>
  <si>
    <t>-432625753</t>
  </si>
  <si>
    <t>101</t>
  </si>
  <si>
    <t>725-3</t>
  </si>
  <si>
    <t>Sifon pro umyvadlo, materiál kov, barva chrom D+M</t>
  </si>
  <si>
    <t>1795237266</t>
  </si>
  <si>
    <t>103</t>
  </si>
  <si>
    <t>725-4</t>
  </si>
  <si>
    <t>Zástěna sprchová polorámová skleněná tl. 6 mm dveře otvíravé dvoukřídlové, vstup z přední strany, 900x900 mm</t>
  </si>
  <si>
    <t>-750401520</t>
  </si>
  <si>
    <t>102</t>
  </si>
  <si>
    <t>725813111</t>
  </si>
  <si>
    <t>Ventil rohový bez připojovací trubičky nebo flexi hadičky G 1/2"</t>
  </si>
  <si>
    <t>1009117987</t>
  </si>
  <si>
    <t>96</t>
  </si>
  <si>
    <t>725821312</t>
  </si>
  <si>
    <t>Baterie dřezová nástěnná páková s otáčivým kulatým ústím a délkou ramínka 300 mm</t>
  </si>
  <si>
    <t>1973341607</t>
  </si>
  <si>
    <t>97</t>
  </si>
  <si>
    <t>725822613</t>
  </si>
  <si>
    <t>Baterie umyvadlová stojánková páková s výpustí</t>
  </si>
  <si>
    <t>-543447569</t>
  </si>
  <si>
    <t>98</t>
  </si>
  <si>
    <t>725-1</t>
  </si>
  <si>
    <t>Napojení nových rozvodů vody na stávající rozvody vody</t>
  </si>
  <si>
    <t>576534830</t>
  </si>
  <si>
    <t>Vyplň údaj</t>
  </si>
  <si>
    <t>termostaticky ovládaný ventilátor s klapkou pro letní/zimní období, 615x615 mm, průměr ventilátoru 515 mm, max. průtok vzduchu 4500m3/h, příkon 210W, 1200 otáček/min, IP55, napětí 230V vč. kovové větrací mřížky, materiál kov , D+M</t>
  </si>
  <si>
    <t>V celém areálu bude řešen jednotný systém generálního klíče. Klíčový systém  generálního klíče není součástí projektové dokumentace, bude součástí  výrobní dokumentace, která bude vytvořena ve spolupráci s SŠP Kyjov.  Generální klíč pro budovu D.104 = 4ks</t>
  </si>
  <si>
    <t>id d02- sř1+2 : 444,98</t>
  </si>
  <si>
    <t>id - d04 - sř1+2 : 444,98</t>
  </si>
  <si>
    <t>Nařezání pásů na potřebný tvar, položení fólie a přelepení spojů včetně dodávky pásů.</t>
  </si>
  <si>
    <t>id - d02 : 647,805*1,1*2 = 1425,171</t>
  </si>
  <si>
    <t>106b</t>
  </si>
  <si>
    <t>id - h12 - sř 1+2: 647,805 - výpočet viz p.č. 102</t>
  </si>
  <si>
    <t>7110001R00</t>
  </si>
  <si>
    <t>Penetrace asfaltová; funkce: zpevnění povrchu, adhezní můstek; ředidlo: organické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</si>
</sst>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7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39" fillId="0" borderId="0"/>
  </cellStyleXfs>
  <cellXfs count="631">
    <xf numFmtId="0" fontId="0" fillId="0" borderId="0" xfId="0"/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0" fontId="18" fillId="0" borderId="1" xfId="0" applyFont="1" applyBorder="1"/>
    <xf numFmtId="0" fontId="18" fillId="0" borderId="5" xfId="0" applyFont="1" applyBorder="1"/>
    <xf numFmtId="0" fontId="29" fillId="2" borderId="5" xfId="0" applyFont="1" applyFill="1" applyBorder="1" applyAlignment="1">
      <alignment horizontal="left" vertical="center" indent="1"/>
    </xf>
    <xf numFmtId="49" fontId="20" fillId="2" borderId="0" xfId="0" applyNumberFormat="1" applyFont="1" applyFill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indent="1"/>
    </xf>
    <xf numFmtId="0" fontId="18" fillId="2" borderId="9" xfId="0" applyFont="1" applyFill="1" applyBorder="1" applyAlignment="1">
      <alignment horizontal="left" vertical="center" indent="1"/>
    </xf>
    <xf numFmtId="0" fontId="18" fillId="2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8" xfId="0" applyFont="1" applyBorder="1"/>
    <xf numFmtId="0" fontId="17" fillId="0" borderId="5" xfId="0" applyFont="1" applyBorder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11" xfId="0" applyFont="1" applyBorder="1"/>
    <xf numFmtId="0" fontId="18" fillId="0" borderId="9" xfId="0" applyFont="1" applyBorder="1" applyAlignment="1">
      <alignment horizontal="left" inden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top" indent="1"/>
    </xf>
    <xf numFmtId="0" fontId="18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/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49" fontId="18" fillId="0" borderId="5" xfId="0" applyNumberFormat="1" applyFont="1" applyBorder="1"/>
    <xf numFmtId="0" fontId="18" fillId="0" borderId="13" xfId="0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wrapText="1"/>
    </xf>
    <xf numFmtId="1" fontId="17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center" indent="1"/>
    </xf>
    <xf numFmtId="0" fontId="17" fillId="0" borderId="14" xfId="0" applyFont="1" applyBorder="1" applyAlignment="1">
      <alignment vertical="center"/>
    </xf>
    <xf numFmtId="49" fontId="18" fillId="0" borderId="17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indent="1"/>
    </xf>
    <xf numFmtId="49" fontId="18" fillId="0" borderId="11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0" fontId="20" fillId="2" borderId="19" xfId="0" applyFont="1" applyFill="1" applyBorder="1" applyAlignment="1">
      <alignment horizontal="left" vertical="center" indent="1"/>
    </xf>
    <xf numFmtId="0" fontId="17" fillId="2" borderId="20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4" fontId="20" fillId="2" borderId="20" xfId="0" applyNumberFormat="1" applyFont="1" applyFill="1" applyBorder="1" applyAlignment="1">
      <alignment horizontal="left" vertical="center"/>
    </xf>
    <xf numFmtId="49" fontId="18" fillId="2" borderId="21" xfId="0" applyNumberFormat="1" applyFont="1" applyFill="1" applyBorder="1" applyAlignment="1">
      <alignment horizontal="left" vertical="center"/>
    </xf>
    <xf numFmtId="0" fontId="18" fillId="2" borderId="20" xfId="0" applyFont="1" applyFill="1" applyBorder="1" applyAlignment="1">
      <alignment wrapText="1"/>
    </xf>
    <xf numFmtId="0" fontId="18" fillId="2" borderId="20" xfId="0" applyFont="1" applyFill="1" applyBorder="1"/>
    <xf numFmtId="0" fontId="18" fillId="0" borderId="8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top"/>
    </xf>
    <xf numFmtId="14" fontId="17" fillId="0" borderId="10" xfId="0" applyNumberFormat="1" applyFont="1" applyBorder="1" applyAlignment="1">
      <alignment horizontal="center" vertical="top"/>
    </xf>
    <xf numFmtId="0" fontId="17" fillId="0" borderId="0" xfId="0" applyFont="1"/>
    <xf numFmtId="0" fontId="17" fillId="0" borderId="5" xfId="0" applyFont="1" applyBorder="1"/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22" xfId="0" applyFont="1" applyBorder="1"/>
    <xf numFmtId="0" fontId="18" fillId="0" borderId="23" xfId="0" applyFont="1" applyBorder="1" applyAlignment="1">
      <alignment wrapText="1"/>
    </xf>
    <xf numFmtId="0" fontId="18" fillId="0" borderId="23" xfId="0" applyFont="1" applyBorder="1"/>
    <xf numFmtId="0" fontId="18" fillId="0" borderId="24" xfId="0" applyFont="1" applyBorder="1" applyAlignment="1">
      <alignment horizontal="right"/>
    </xf>
    <xf numFmtId="0" fontId="18" fillId="0" borderId="0" xfId="0" applyFont="1"/>
    <xf numFmtId="0" fontId="20" fillId="0" borderId="0" xfId="0" applyFont="1"/>
    <xf numFmtId="4" fontId="18" fillId="0" borderId="0" xfId="0" applyNumberFormat="1" applyFont="1"/>
    <xf numFmtId="171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25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2" borderId="26" xfId="0" applyFont="1" applyFill="1" applyBorder="1" applyAlignment="1">
      <alignment vertical="top"/>
    </xf>
    <xf numFmtId="164" fontId="17" fillId="2" borderId="6" xfId="0" applyNumberFormat="1" applyFont="1" applyFill="1" applyBorder="1" applyAlignment="1">
      <alignment vertical="top" shrinkToFit="1"/>
    </xf>
    <xf numFmtId="4" fontId="17" fillId="2" borderId="6" xfId="0" applyNumberFormat="1" applyFont="1" applyFill="1" applyBorder="1" applyAlignment="1">
      <alignment vertical="top" shrinkToFit="1"/>
    </xf>
    <xf numFmtId="4" fontId="17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17" fillId="2" borderId="16" xfId="0" applyNumberFormat="1" applyFont="1" applyFill="1" applyBorder="1" applyAlignment="1">
      <alignment vertical="top" shrinkToFit="1"/>
    </xf>
    <xf numFmtId="0" fontId="17" fillId="2" borderId="15" xfId="0" applyFont="1" applyFill="1" applyBorder="1" applyAlignment="1">
      <alignment vertical="top"/>
    </xf>
    <xf numFmtId="49" fontId="17" fillId="2" borderId="14" xfId="0" applyNumberFormat="1" applyFont="1" applyFill="1" applyBorder="1" applyAlignment="1">
      <alignment vertical="top"/>
    </xf>
    <xf numFmtId="0" fontId="17" fillId="2" borderId="14" xfId="0" applyFont="1" applyFill="1" applyBorder="1" applyAlignment="1">
      <alignment vertical="top"/>
    </xf>
    <xf numFmtId="49" fontId="18" fillId="0" borderId="0" xfId="0" applyNumberFormat="1" applyFont="1"/>
    <xf numFmtId="0" fontId="18" fillId="2" borderId="25" xfId="0" applyFont="1" applyFill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4" borderId="25" xfId="0" applyFont="1" applyFill="1" applyBorder="1"/>
    <xf numFmtId="49" fontId="18" fillId="4" borderId="25" xfId="0" applyNumberFormat="1" applyFont="1" applyFill="1" applyBorder="1"/>
    <xf numFmtId="0" fontId="18" fillId="4" borderId="25" xfId="0" applyFont="1" applyFill="1" applyBorder="1" applyAlignment="1">
      <alignment horizontal="center"/>
    </xf>
    <xf numFmtId="0" fontId="18" fillId="4" borderId="15" xfId="0" applyFont="1" applyFill="1" applyBorder="1"/>
    <xf numFmtId="0" fontId="18" fillId="4" borderId="25" xfId="0" applyFont="1" applyFill="1" applyBorder="1" applyAlignment="1">
      <alignment wrapText="1"/>
    </xf>
    <xf numFmtId="164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49" fontId="17" fillId="2" borderId="6" xfId="0" applyNumberFormat="1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shrinkToFit="1"/>
    </xf>
    <xf numFmtId="4" fontId="17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18" fillId="0" borderId="0" xfId="0" applyNumberFormat="1" applyFont="1" applyAlignment="1">
      <alignment horizontal="left" vertical="top" wrapText="1"/>
    </xf>
    <xf numFmtId="49" fontId="17" fillId="2" borderId="14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top"/>
    </xf>
    <xf numFmtId="0" fontId="6" fillId="0" borderId="0" xfId="0" applyFont="1"/>
    <xf numFmtId="0" fontId="26" fillId="0" borderId="0" xfId="0" applyFont="1"/>
    <xf numFmtId="0" fontId="25" fillId="0" borderId="10" xfId="0" applyFont="1" applyBorder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6" xfId="0" applyFont="1" applyBorder="1" applyAlignment="1">
      <alignment wrapText="1"/>
    </xf>
    <xf numFmtId="0" fontId="21" fillId="0" borderId="6" xfId="0" applyFont="1" applyBorder="1"/>
    <xf numFmtId="0" fontId="21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9" fontId="17" fillId="0" borderId="0" xfId="0" applyNumberFormat="1" applyFont="1" applyAlignment="1">
      <alignment vertical="center"/>
    </xf>
    <xf numFmtId="0" fontId="19" fillId="0" borderId="6" xfId="0" applyFont="1" applyBorder="1"/>
    <xf numFmtId="164" fontId="17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6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40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49" fontId="12" fillId="0" borderId="42" xfId="0" applyNumberFormat="1" applyFont="1" applyBorder="1" applyAlignment="1">
      <alignment horizontal="left" vertical="top" wrapText="1"/>
    </xf>
    <xf numFmtId="2" fontId="3" fillId="0" borderId="42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left"/>
    </xf>
    <xf numFmtId="168" fontId="3" fillId="0" borderId="43" xfId="0" applyNumberFormat="1" applyFont="1" applyBorder="1" applyAlignment="1">
      <alignment horizontal="right"/>
    </xf>
    <xf numFmtId="0" fontId="9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horizontal="left" vertical="top"/>
    </xf>
    <xf numFmtId="0" fontId="9" fillId="5" borderId="45" xfId="0" quotePrefix="1" applyFont="1" applyFill="1" applyBorder="1" applyAlignment="1">
      <alignment horizontal="center" vertical="center"/>
    </xf>
    <xf numFmtId="166" fontId="9" fillId="5" borderId="45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5" xfId="0" applyNumberFormat="1" applyFont="1" applyBorder="1" applyAlignment="1">
      <alignment horizontal="right" vertical="top" shrinkToFit="1"/>
    </xf>
    <xf numFmtId="166" fontId="9" fillId="0" borderId="45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right" vertical="top" shrinkToFit="1"/>
    </xf>
    <xf numFmtId="0" fontId="9" fillId="0" borderId="45" xfId="0" applyFont="1" applyBorder="1" applyAlignment="1">
      <alignment horizontal="left" vertical="top" wrapText="1"/>
    </xf>
    <xf numFmtId="9" fontId="9" fillId="0" borderId="45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6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1" fillId="0" borderId="13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wrapTex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1" fillId="2" borderId="6" xfId="0" applyNumberFormat="1" applyFont="1" applyFill="1" applyBorder="1" applyAlignment="1">
      <alignment vertical="top"/>
    </xf>
    <xf numFmtId="49" fontId="31" fillId="2" borderId="6" xfId="0" applyNumberFormat="1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center" vertical="top" shrinkToFit="1"/>
    </xf>
    <xf numFmtId="164" fontId="31" fillId="2" borderId="6" xfId="0" applyNumberFormat="1" applyFont="1" applyFill="1" applyBorder="1" applyAlignment="1">
      <alignment vertical="top" shrinkToFit="1"/>
    </xf>
    <xf numFmtId="4" fontId="31" fillId="2" borderId="6" xfId="0" applyNumberFormat="1" applyFont="1" applyFill="1" applyBorder="1" applyAlignment="1">
      <alignment vertical="top" shrinkToFit="1"/>
    </xf>
    <xf numFmtId="4" fontId="31" fillId="2" borderId="27" xfId="0" applyNumberFormat="1" applyFont="1" applyFill="1" applyBorder="1" applyAlignment="1">
      <alignment vertical="top" shrinkToFit="1"/>
    </xf>
    <xf numFmtId="4" fontId="31" fillId="2" borderId="0" xfId="0" applyNumberFormat="1" applyFont="1" applyFill="1" applyAlignment="1">
      <alignment vertical="top" shrinkToFit="1"/>
    </xf>
    <xf numFmtId="0" fontId="34" fillId="0" borderId="58" xfId="0" applyFont="1" applyBorder="1" applyAlignment="1">
      <alignment vertical="top"/>
    </xf>
    <xf numFmtId="49" fontId="34" fillId="0" borderId="59" xfId="0" applyNumberFormat="1" applyFont="1" applyBorder="1" applyAlignment="1">
      <alignment vertical="top"/>
    </xf>
    <xf numFmtId="49" fontId="34" fillId="0" borderId="59" xfId="0" applyNumberFormat="1" applyFont="1" applyBorder="1" applyAlignment="1">
      <alignment horizontal="left" vertical="top" wrapText="1"/>
    </xf>
    <xf numFmtId="0" fontId="34" fillId="0" borderId="59" xfId="0" applyFont="1" applyBorder="1" applyAlignment="1">
      <alignment horizontal="center" vertical="top" shrinkToFit="1"/>
    </xf>
    <xf numFmtId="164" fontId="34" fillId="0" borderId="59" xfId="0" applyNumberFormat="1" applyFont="1" applyBorder="1" applyAlignment="1">
      <alignment vertical="top" shrinkToFit="1"/>
    </xf>
    <xf numFmtId="4" fontId="34" fillId="3" borderId="59" xfId="0" applyNumberFormat="1" applyFont="1" applyFill="1" applyBorder="1" applyAlignment="1" applyProtection="1">
      <alignment vertical="top" shrinkToFit="1"/>
      <protection locked="0"/>
    </xf>
    <xf numFmtId="4" fontId="34" fillId="0" borderId="59" xfId="0" applyNumberFormat="1" applyFont="1" applyBorder="1" applyAlignment="1">
      <alignment vertical="top" shrinkToFit="1"/>
    </xf>
    <xf numFmtId="4" fontId="34" fillId="0" borderId="60" xfId="0" applyNumberFormat="1" applyFont="1" applyBorder="1" applyAlignment="1">
      <alignment vertical="top" shrinkToFit="1"/>
    </xf>
    <xf numFmtId="4" fontId="34" fillId="0" borderId="0" xfId="0" applyNumberFormat="1" applyFont="1" applyAlignment="1">
      <alignment vertical="top" shrinkToFit="1"/>
    </xf>
    <xf numFmtId="0" fontId="34" fillId="0" borderId="0" xfId="0" applyFont="1"/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 shrinkToFit="1"/>
    </xf>
    <xf numFmtId="164" fontId="35" fillId="0" borderId="0" xfId="0" quotePrefix="1" applyNumberFormat="1" applyFont="1" applyAlignment="1">
      <alignment horizontal="left" vertical="top" wrapText="1"/>
    </xf>
    <xf numFmtId="164" fontId="35" fillId="0" borderId="0" xfId="0" applyNumberFormat="1" applyFont="1" applyAlignment="1">
      <alignment horizontal="center" vertical="top" wrapText="1" shrinkToFit="1"/>
    </xf>
    <xf numFmtId="164" fontId="35" fillId="0" borderId="0" xfId="0" applyNumberFormat="1" applyFont="1" applyAlignment="1">
      <alignment vertical="top" wrapText="1" shrinkToFit="1"/>
    </xf>
    <xf numFmtId="0" fontId="34" fillId="0" borderId="61" xfId="0" applyFont="1" applyBorder="1" applyAlignment="1">
      <alignment vertical="top"/>
    </xf>
    <xf numFmtId="49" fontId="34" fillId="0" borderId="62" xfId="0" applyNumberFormat="1" applyFont="1" applyBorder="1" applyAlignment="1">
      <alignment vertical="top"/>
    </xf>
    <xf numFmtId="49" fontId="34" fillId="0" borderId="62" xfId="0" applyNumberFormat="1" applyFont="1" applyBorder="1" applyAlignment="1">
      <alignment horizontal="left" vertical="top" wrapText="1"/>
    </xf>
    <xf numFmtId="0" fontId="34" fillId="0" borderId="62" xfId="0" applyFont="1" applyBorder="1" applyAlignment="1">
      <alignment horizontal="center" vertical="top" shrinkToFit="1"/>
    </xf>
    <xf numFmtId="164" fontId="34" fillId="0" borderId="62" xfId="0" applyNumberFormat="1" applyFont="1" applyBorder="1" applyAlignment="1">
      <alignment vertical="top" shrinkToFit="1"/>
    </xf>
    <xf numFmtId="4" fontId="34" fillId="3" borderId="62" xfId="0" applyNumberFormat="1" applyFont="1" applyFill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>
      <alignment vertical="top" shrinkToFit="1"/>
    </xf>
    <xf numFmtId="4" fontId="34" fillId="0" borderId="63" xfId="0" applyNumberFormat="1" applyFont="1" applyBorder="1" applyAlignment="1">
      <alignment vertical="top" shrinkToFit="1"/>
    </xf>
    <xf numFmtId="0" fontId="31" fillId="2" borderId="64" xfId="0" applyFont="1" applyFill="1" applyBorder="1" applyAlignment="1">
      <alignment vertical="top"/>
    </xf>
    <xf numFmtId="0" fontId="3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1" fillId="2" borderId="65" xfId="0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center" vertical="top"/>
    </xf>
    <xf numFmtId="0" fontId="31" fillId="2" borderId="14" xfId="0" applyFont="1" applyFill="1" applyBorder="1" applyAlignment="1">
      <alignment vertical="top"/>
    </xf>
    <xf numFmtId="4" fontId="3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6" xfId="0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4" borderId="66" xfId="0" applyFill="1" applyBorder="1"/>
    <xf numFmtId="49" fontId="0" fillId="4" borderId="66" xfId="0" applyNumberFormat="1" applyFill="1" applyBorder="1"/>
    <xf numFmtId="0" fontId="0" fillId="4" borderId="66" xfId="0" applyFill="1" applyBorder="1" applyAlignment="1">
      <alignment horizontal="center"/>
    </xf>
    <xf numFmtId="0" fontId="0" fillId="4" borderId="65" xfId="0" applyFill="1" applyBorder="1"/>
    <xf numFmtId="0" fontId="0" fillId="4" borderId="66" xfId="0" applyFill="1" applyBorder="1" applyAlignment="1">
      <alignment wrapText="1"/>
    </xf>
    <xf numFmtId="4" fontId="26" fillId="0" borderId="66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7" xfId="0" applyBorder="1"/>
    <xf numFmtId="0" fontId="0" fillId="0" borderId="47" xfId="0" applyBorder="1"/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4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4" fontId="46" fillId="0" borderId="0" xfId="0" applyNumberFormat="1" applyFont="1" applyAlignment="1">
      <alignment vertical="center"/>
    </xf>
    <xf numFmtId="173" fontId="46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2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2" fillId="7" borderId="71" xfId="0" applyFont="1" applyFill="1" applyBorder="1" applyAlignment="1">
      <alignment horizontal="right" vertical="center"/>
    </xf>
    <xf numFmtId="0" fontId="52" fillId="7" borderId="71" xfId="0" applyFont="1" applyFill="1" applyBorder="1" applyAlignment="1">
      <alignment horizontal="center" vertical="center"/>
    </xf>
    <xf numFmtId="0" fontId="0" fillId="7" borderId="72" xfId="0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0" fontId="53" fillId="7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47" xfId="0" applyFont="1" applyBorder="1" applyAlignment="1">
      <alignment vertical="center"/>
    </xf>
    <xf numFmtId="0" fontId="55" fillId="0" borderId="55" xfId="0" applyFont="1" applyBorder="1" applyAlignment="1">
      <alignment horizontal="left" vertical="center"/>
    </xf>
    <xf numFmtId="0" fontId="55" fillId="0" borderId="55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47" xfId="0" applyFont="1" applyBorder="1" applyAlignment="1">
      <alignment vertical="center"/>
    </xf>
    <xf numFmtId="0" fontId="56" fillId="0" borderId="55" xfId="0" applyFont="1" applyBorder="1" applyAlignment="1">
      <alignment horizontal="left" vertical="center"/>
    </xf>
    <xf numFmtId="0" fontId="56" fillId="0" borderId="5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3" fillId="7" borderId="73" xfId="0" applyFont="1" applyFill="1" applyBorder="1" applyAlignment="1">
      <alignment horizontal="center" vertical="center" wrapText="1"/>
    </xf>
    <xf numFmtId="0" fontId="53" fillId="7" borderId="74" xfId="0" applyFont="1" applyFill="1" applyBorder="1" applyAlignment="1">
      <alignment horizontal="center" vertical="center" wrapText="1"/>
    </xf>
    <xf numFmtId="0" fontId="57" fillId="0" borderId="73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0" fillId="0" borderId="48" xfId="0" applyBorder="1" applyAlignment="1">
      <alignment vertical="center"/>
    </xf>
    <xf numFmtId="164" fontId="58" fillId="0" borderId="49" xfId="0" applyNumberFormat="1" applyFont="1" applyBorder="1"/>
    <xf numFmtId="4" fontId="59" fillId="0" borderId="0" xfId="0" applyNumberFormat="1" applyFont="1" applyAlignment="1">
      <alignment vertical="center"/>
    </xf>
    <xf numFmtId="0" fontId="60" fillId="0" borderId="0" xfId="0" applyFont="1"/>
    <xf numFmtId="0" fontId="60" fillId="0" borderId="47" xfId="0" applyFont="1" applyBorder="1"/>
    <xf numFmtId="0" fontId="60" fillId="0" borderId="0" xfId="0" applyFont="1" applyAlignment="1">
      <alignment horizontal="left"/>
    </xf>
    <xf numFmtId="0" fontId="60" fillId="0" borderId="51" xfId="0" applyFont="1" applyBorder="1"/>
    <xf numFmtId="164" fontId="60" fillId="0" borderId="0" xfId="0" applyNumberFormat="1" applyFont="1"/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0" fillId="0" borderId="47" xfId="0" applyBorder="1" applyAlignment="1" applyProtection="1">
      <alignment vertical="center"/>
      <protection locked="0"/>
    </xf>
    <xf numFmtId="4" fontId="53" fillId="0" borderId="53" xfId="0" applyNumberFormat="1" applyFont="1" applyBorder="1" applyAlignment="1" applyProtection="1">
      <alignment vertical="center"/>
      <protection locked="0"/>
    </xf>
    <xf numFmtId="0" fontId="57" fillId="0" borderId="51" xfId="0" applyFont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164" fontId="57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4" fontId="62" fillId="0" borderId="53" xfId="0" applyNumberFormat="1" applyFont="1" applyBorder="1" applyAlignment="1" applyProtection="1">
      <alignment vertical="center"/>
      <protection locked="0"/>
    </xf>
    <xf numFmtId="0" fontId="63" fillId="0" borderId="47" xfId="0" applyFont="1" applyBorder="1" applyAlignment="1">
      <alignment vertical="center"/>
    </xf>
    <xf numFmtId="0" fontId="62" fillId="0" borderId="51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64" fillId="0" borderId="76" xfId="0" applyFont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46" fillId="0" borderId="77" xfId="0" applyFont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46" fillId="0" borderId="77" xfId="0" applyFont="1" applyBorder="1" applyAlignment="1">
      <alignment horizontal="center" vertical="center"/>
    </xf>
    <xf numFmtId="0" fontId="53" fillId="7" borderId="0" xfId="0" applyFont="1" applyFill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60" fillId="0" borderId="52" xfId="0" applyFont="1" applyBorder="1"/>
    <xf numFmtId="0" fontId="0" fillId="0" borderId="53" xfId="0" applyBorder="1" applyAlignment="1" applyProtection="1">
      <alignment vertical="center"/>
      <protection locked="0"/>
    </xf>
    <xf numFmtId="0" fontId="57" fillId="0" borderId="52" xfId="0" applyFont="1" applyBorder="1" applyAlignment="1">
      <alignment horizontal="left" vertical="center"/>
    </xf>
    <xf numFmtId="0" fontId="63" fillId="0" borderId="53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70" fillId="0" borderId="0" xfId="0" applyFont="1" applyAlignment="1">
      <alignment wrapText="1"/>
    </xf>
    <xf numFmtId="0" fontId="71" fillId="0" borderId="10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 applyAlignment="1">
      <alignment horizontal="right"/>
    </xf>
    <xf numFmtId="0" fontId="68" fillId="0" borderId="10" xfId="0" applyFont="1" applyBorder="1" applyAlignment="1">
      <alignment horizontal="right"/>
    </xf>
    <xf numFmtId="0" fontId="71" fillId="0" borderId="0" xfId="0" applyFont="1"/>
    <xf numFmtId="0" fontId="71" fillId="0" borderId="0" xfId="0" applyFont="1" applyAlignment="1">
      <alignment wrapText="1"/>
    </xf>
    <xf numFmtId="0" fontId="71" fillId="0" borderId="0" xfId="0" applyFont="1" applyAlignment="1">
      <alignment vertical="center"/>
    </xf>
    <xf numFmtId="169" fontId="68" fillId="0" borderId="0" xfId="0" applyNumberFormat="1" applyFont="1"/>
    <xf numFmtId="0" fontId="68" fillId="0" borderId="6" xfId="0" applyFont="1" applyBorder="1"/>
    <xf numFmtId="0" fontId="0" fillId="0" borderId="6" xfId="0" applyBorder="1"/>
    <xf numFmtId="169" fontId="32" fillId="0" borderId="6" xfId="0" applyNumberFormat="1" applyFont="1" applyBorder="1"/>
    <xf numFmtId="0" fontId="0" fillId="0" borderId="0" xfId="0" applyAlignment="1">
      <alignment horizontal="right"/>
    </xf>
    <xf numFmtId="169" fontId="3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1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2" fillId="0" borderId="0" xfId="0" applyFont="1"/>
    <xf numFmtId="169" fontId="71" fillId="0" borderId="0" xfId="0" applyNumberFormat="1" applyFont="1"/>
    <xf numFmtId="169" fontId="32" fillId="0" borderId="0" xfId="0" applyNumberFormat="1" applyFont="1"/>
    <xf numFmtId="0" fontId="15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5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17" fillId="2" borderId="68" xfId="0" applyNumberFormat="1" applyFont="1" applyFill="1" applyBorder="1" applyAlignment="1">
      <alignment vertical="top"/>
    </xf>
    <xf numFmtId="0" fontId="42" fillId="8" borderId="66" xfId="0" applyFont="1" applyFill="1" applyBorder="1"/>
    <xf numFmtId="4" fontId="26" fillId="8" borderId="66" xfId="0" applyNumberFormat="1" applyFont="1" applyFill="1" applyBorder="1"/>
    <xf numFmtId="0" fontId="34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6" fillId="0" borderId="0" xfId="0" applyFont="1" applyAlignment="1">
      <alignment vertical="top" wrapText="1"/>
    </xf>
    <xf numFmtId="0" fontId="36" fillId="0" borderId="6" xfId="0" applyFont="1" applyBorder="1" applyAlignment="1">
      <alignment vertical="top" wrapText="1"/>
    </xf>
    <xf numFmtId="0" fontId="48" fillId="0" borderId="0" xfId="0" applyFont="1" applyAlignment="1">
      <alignment horizontal="left" vertical="center" wrapText="1"/>
    </xf>
    <xf numFmtId="0" fontId="33" fillId="0" borderId="0" xfId="0" applyFont="1"/>
    <xf numFmtId="0" fontId="33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1" fillId="2" borderId="6" xfId="0" applyNumberFormat="1" applyFont="1" applyFill="1" applyBorder="1" applyAlignment="1" applyProtection="1">
      <alignment vertical="top" shrinkToFit="1"/>
      <protection locked="0"/>
    </xf>
    <xf numFmtId="0" fontId="34" fillId="0" borderId="6" xfId="0" applyFont="1" applyBorder="1" applyAlignment="1" applyProtection="1">
      <alignment vertical="top" wrapText="1"/>
      <protection locked="0"/>
    </xf>
    <xf numFmtId="4" fontId="34" fillId="0" borderId="0" xfId="0" applyNumberFormat="1" applyFont="1" applyAlignment="1" applyProtection="1">
      <alignment vertical="top" shrinkToFit="1"/>
      <protection locked="0"/>
    </xf>
    <xf numFmtId="0" fontId="36" fillId="0" borderId="0" xfId="0" applyFont="1" applyAlignment="1" applyProtection="1">
      <alignment vertical="top" wrapText="1"/>
      <protection locked="0"/>
    </xf>
    <xf numFmtId="0" fontId="36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1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0" fillId="0" borderId="0" xfId="0" applyFont="1" applyProtection="1">
      <protection locked="0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3" fillId="0" borderId="53" xfId="0" applyFont="1" applyBorder="1" applyAlignment="1">
      <alignment horizontal="center" vertical="center"/>
    </xf>
    <xf numFmtId="49" fontId="53" fillId="0" borderId="53" xfId="0" applyNumberFormat="1" applyFont="1" applyBorder="1" applyAlignment="1">
      <alignment horizontal="left" vertical="center" wrapText="1"/>
    </xf>
    <xf numFmtId="0" fontId="53" fillId="0" borderId="53" xfId="0" applyFont="1" applyBorder="1" applyAlignment="1">
      <alignment horizontal="left" vertical="center" wrapText="1"/>
    </xf>
    <xf numFmtId="0" fontId="53" fillId="0" borderId="53" xfId="0" applyFont="1" applyBorder="1" applyAlignment="1">
      <alignment horizontal="center" vertical="center" wrapText="1"/>
    </xf>
    <xf numFmtId="165" fontId="53" fillId="0" borderId="53" xfId="0" applyNumberFormat="1" applyFont="1" applyBorder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2" fillId="0" borderId="53" xfId="0" applyFont="1" applyBorder="1" applyAlignment="1">
      <alignment horizontal="center" vertical="center"/>
    </xf>
    <xf numFmtId="49" fontId="62" fillId="0" borderId="53" xfId="0" applyNumberFormat="1" applyFont="1" applyBorder="1" applyAlignment="1">
      <alignment horizontal="left" vertical="center" wrapText="1"/>
    </xf>
    <xf numFmtId="0" fontId="62" fillId="0" borderId="53" xfId="0" applyFont="1" applyBorder="1" applyAlignment="1">
      <alignment horizontal="left" vertical="center" wrapText="1"/>
    </xf>
    <xf numFmtId="0" fontId="62" fillId="0" borderId="53" xfId="0" applyFont="1" applyBorder="1" applyAlignment="1">
      <alignment horizontal="center" vertical="center" wrapText="1"/>
    </xf>
    <xf numFmtId="165" fontId="62" fillId="0" borderId="53" xfId="0" applyNumberFormat="1" applyFont="1" applyBorder="1" applyAlignment="1">
      <alignment vertical="center"/>
    </xf>
    <xf numFmtId="172" fontId="48" fillId="0" borderId="0" xfId="0" applyNumberFormat="1" applyFont="1" applyAlignment="1">
      <alignment horizontal="left" vertical="center"/>
    </xf>
    <xf numFmtId="4" fontId="50" fillId="0" borderId="0" xfId="0" applyNumberFormat="1" applyFont="1" applyAlignment="1">
      <alignment vertical="center"/>
    </xf>
    <xf numFmtId="4" fontId="52" fillId="7" borderId="71" xfId="0" applyNumberFormat="1" applyFont="1" applyFill="1" applyBorder="1" applyAlignment="1">
      <alignment vertical="center"/>
    </xf>
    <xf numFmtId="0" fontId="46" fillId="0" borderId="77" xfId="0" applyFont="1" applyBorder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4" fontId="55" fillId="0" borderId="55" xfId="0" applyNumberFormat="1" applyFont="1" applyBorder="1" applyAlignment="1">
      <alignment vertical="center"/>
    </xf>
    <xf numFmtId="4" fontId="56" fillId="0" borderId="55" xfId="0" applyNumberFormat="1" applyFont="1" applyBorder="1" applyAlignment="1">
      <alignment vertical="center"/>
    </xf>
    <xf numFmtId="0" fontId="53" fillId="7" borderId="75" xfId="0" applyFont="1" applyFill="1" applyBorder="1" applyAlignment="1">
      <alignment horizontal="center" vertical="center" wrapText="1"/>
    </xf>
    <xf numFmtId="4" fontId="50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3" fillId="0" borderId="53" xfId="0" applyNumberFormat="1" applyFont="1" applyBorder="1" applyAlignment="1">
      <alignment vertical="center"/>
    </xf>
    <xf numFmtId="4" fontId="62" fillId="0" borderId="53" xfId="0" applyNumberFormat="1" applyFont="1" applyBorder="1" applyAlignment="1">
      <alignment vertical="center"/>
    </xf>
    <xf numFmtId="4" fontId="41" fillId="0" borderId="66" xfId="3" applyNumberFormat="1" applyFont="1" applyBorder="1" applyAlignment="1" applyProtection="1">
      <alignment vertical="top" wrapText="1" readingOrder="1"/>
      <protection locked="0"/>
    </xf>
    <xf numFmtId="4" fontId="26" fillId="0" borderId="66" xfId="0" applyNumberFormat="1" applyFont="1" applyBorder="1" applyProtection="1">
      <protection locked="0"/>
    </xf>
    <xf numFmtId="0" fontId="41" fillId="0" borderId="66" xfId="3" applyFont="1" applyBorder="1" applyAlignment="1">
      <alignment vertical="top" wrapText="1" readingOrder="1"/>
    </xf>
    <xf numFmtId="0" fontId="26" fillId="0" borderId="66" xfId="0" applyFont="1" applyBorder="1"/>
    <xf numFmtId="0" fontId="41" fillId="0" borderId="66" xfId="3" applyFont="1" applyBorder="1" applyAlignment="1">
      <alignment horizontal="right" vertical="top" wrapText="1" readingOrder="1"/>
    </xf>
    <xf numFmtId="170" fontId="41" fillId="0" borderId="66" xfId="3" applyNumberFormat="1" applyFont="1" applyBorder="1" applyAlignment="1">
      <alignment vertical="top" wrapText="1" readingOrder="1"/>
    </xf>
    <xf numFmtId="0" fontId="42" fillId="0" borderId="66" xfId="0" applyFont="1" applyBorder="1" applyAlignment="1">
      <alignment horizontal="right"/>
    </xf>
    <xf numFmtId="0" fontId="42" fillId="0" borderId="66" xfId="0" applyFont="1" applyBorder="1"/>
    <xf numFmtId="0" fontId="41" fillId="0" borderId="66" xfId="3" applyFont="1" applyBorder="1" applyAlignment="1">
      <alignment vertical="top" readingOrder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7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1" fillId="0" borderId="10" xfId="0" applyFont="1" applyBorder="1" applyAlignment="1" applyProtection="1">
      <alignment horizontal="right"/>
      <protection locked="0"/>
    </xf>
    <xf numFmtId="0" fontId="68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21" fillId="0" borderId="6" xfId="0" applyFont="1" applyBorder="1" applyProtection="1">
      <protection locked="0"/>
    </xf>
    <xf numFmtId="0" fontId="18" fillId="0" borderId="0" xfId="0" applyFont="1" applyProtection="1">
      <protection locked="0"/>
    </xf>
    <xf numFmtId="0" fontId="71" fillId="0" borderId="0" xfId="0" applyFont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right" vertical="center"/>
      <protection locked="0"/>
    </xf>
    <xf numFmtId="166" fontId="9" fillId="0" borderId="45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3" fillId="0" borderId="0" xfId="2" applyFont="1" applyAlignment="1" applyProtection="1">
      <alignment vertical="center" wrapText="1"/>
    </xf>
    <xf numFmtId="4" fontId="34" fillId="0" borderId="59" xfId="0" applyNumberFormat="1" applyFont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>
      <alignment vertical="top" shrinkToFit="1"/>
    </xf>
    <xf numFmtId="164" fontId="34" fillId="0" borderId="79" xfId="0" applyNumberFormat="1" applyFont="1" applyBorder="1" applyAlignment="1">
      <alignment vertical="top" shrinkToFit="1"/>
    </xf>
    <xf numFmtId="4" fontId="34" fillId="0" borderId="80" xfId="0" applyNumberFormat="1" applyFont="1" applyBorder="1" applyAlignment="1">
      <alignment vertical="top" shrinkToFit="1"/>
    </xf>
    <xf numFmtId="4" fontId="34" fillId="0" borderId="82" xfId="0" applyNumberFormat="1" applyFont="1" applyBorder="1" applyAlignment="1" applyProtection="1">
      <alignment vertical="top" shrinkToFit="1"/>
      <protection locked="0"/>
    </xf>
    <xf numFmtId="4" fontId="34" fillId="0" borderId="82" xfId="0" applyNumberFormat="1" applyFont="1" applyBorder="1" applyAlignment="1">
      <alignment vertical="top" shrinkToFit="1"/>
    </xf>
    <xf numFmtId="164" fontId="34" fillId="0" borderId="82" xfId="0" applyNumberFormat="1" applyFont="1" applyBorder="1" applyAlignment="1">
      <alignment vertical="top" shrinkToFit="1"/>
    </xf>
    <xf numFmtId="4" fontId="34" fillId="0" borderId="83" xfId="0" applyNumberFormat="1" applyFont="1" applyBorder="1" applyAlignment="1">
      <alignment vertical="top" shrinkToFit="1"/>
    </xf>
    <xf numFmtId="0" fontId="34" fillId="0" borderId="61" xfId="0" applyFont="1" applyBorder="1" applyAlignment="1">
      <alignment horizontal="right" vertical="top"/>
    </xf>
    <xf numFmtId="0" fontId="34" fillId="0" borderId="78" xfId="0" applyFont="1" applyBorder="1" applyAlignment="1">
      <alignment vertical="top"/>
    </xf>
    <xf numFmtId="49" fontId="34" fillId="0" borderId="79" xfId="0" applyNumberFormat="1" applyFont="1" applyBorder="1" applyAlignment="1">
      <alignment vertical="top"/>
    </xf>
    <xf numFmtId="49" fontId="34" fillId="0" borderId="79" xfId="0" applyNumberFormat="1" applyFont="1" applyBorder="1" applyAlignment="1">
      <alignment horizontal="left" vertical="top" wrapText="1"/>
    </xf>
    <xf numFmtId="0" fontId="34" fillId="0" borderId="79" xfId="0" applyFont="1" applyBorder="1" applyAlignment="1">
      <alignment horizontal="center" vertical="top" shrinkToFit="1"/>
    </xf>
    <xf numFmtId="0" fontId="34" fillId="0" borderId="81" xfId="0" applyFont="1" applyBorder="1" applyAlignment="1">
      <alignment vertical="top"/>
    </xf>
    <xf numFmtId="49" fontId="34" fillId="0" borderId="82" xfId="0" applyNumberFormat="1" applyFont="1" applyBorder="1" applyAlignment="1">
      <alignment vertical="top"/>
    </xf>
    <xf numFmtId="49" fontId="34" fillId="0" borderId="82" xfId="0" applyNumberFormat="1" applyFont="1" applyBorder="1" applyAlignment="1">
      <alignment horizontal="left" vertical="top" wrapText="1"/>
    </xf>
    <xf numFmtId="0" fontId="34" fillId="0" borderId="82" xfId="0" applyFont="1" applyBorder="1" applyAlignment="1">
      <alignment horizontal="center" vertical="top" shrinkToFit="1"/>
    </xf>
    <xf numFmtId="49" fontId="75" fillId="0" borderId="29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left" vertical="center"/>
    </xf>
    <xf numFmtId="49" fontId="75" fillId="0" borderId="31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center" vertical="center"/>
    </xf>
    <xf numFmtId="49" fontId="75" fillId="0" borderId="32" xfId="0" applyNumberFormat="1" applyFont="1" applyBorder="1" applyAlignment="1">
      <alignment horizontal="center" vertical="center"/>
    </xf>
    <xf numFmtId="49" fontId="76" fillId="0" borderId="37" xfId="0" applyNumberFormat="1" applyFont="1" applyBorder="1" applyAlignment="1">
      <alignment horizontal="center" wrapText="1"/>
    </xf>
    <xf numFmtId="0" fontId="3" fillId="0" borderId="66" xfId="0" applyFont="1" applyBorder="1" applyAlignment="1">
      <alignment horizontal="left" vertical="top" wrapText="1"/>
    </xf>
    <xf numFmtId="2" fontId="3" fillId="0" borderId="66" xfId="0" applyNumberFormat="1" applyFont="1" applyBorder="1" applyAlignment="1">
      <alignment horizontal="center"/>
    </xf>
    <xf numFmtId="49" fontId="3" fillId="0" borderId="66" xfId="0" applyNumberFormat="1" applyFont="1" applyBorder="1" applyAlignment="1">
      <alignment horizontal="left"/>
    </xf>
    <xf numFmtId="168" fontId="3" fillId="0" borderId="66" xfId="0" applyNumberFormat="1" applyFont="1" applyBorder="1" applyAlignment="1">
      <alignment horizontal="right"/>
    </xf>
    <xf numFmtId="0" fontId="3" fillId="0" borderId="65" xfId="0" applyFont="1" applyBorder="1" applyAlignment="1">
      <alignment horizontal="left" vertical="top" wrapText="1"/>
    </xf>
    <xf numFmtId="49" fontId="3" fillId="0" borderId="66" xfId="0" applyNumberFormat="1" applyFont="1" applyBorder="1" applyAlignment="1">
      <alignment horizontal="left" vertical="top" wrapText="1"/>
    </xf>
    <xf numFmtId="49" fontId="3" fillId="0" borderId="68" xfId="0" applyNumberFormat="1" applyFont="1" applyBorder="1" applyAlignment="1">
      <alignment horizontal="left" vertical="top" wrapText="1"/>
    </xf>
    <xf numFmtId="2" fontId="3" fillId="0" borderId="84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left"/>
    </xf>
    <xf numFmtId="4" fontId="0" fillId="0" borderId="0" xfId="0" applyNumberFormat="1"/>
    <xf numFmtId="0" fontId="0" fillId="0" borderId="66" xfId="0" applyBorder="1"/>
    <xf numFmtId="166" fontId="5" fillId="0" borderId="66" xfId="0" applyNumberFormat="1" applyFont="1" applyBorder="1" applyAlignment="1">
      <alignment horizontal="center"/>
    </xf>
    <xf numFmtId="0" fontId="48" fillId="9" borderId="0" xfId="0" applyFont="1" applyFill="1" applyAlignment="1" applyProtection="1">
      <alignment horizontal="left" vertical="center"/>
      <protection locked="0"/>
    </xf>
    <xf numFmtId="0" fontId="53" fillId="0" borderId="53" xfId="0" applyFont="1" applyBorder="1" applyAlignment="1" applyProtection="1">
      <alignment horizontal="center" vertical="center"/>
      <protection locked="0"/>
    </xf>
    <xf numFmtId="49" fontId="53" fillId="0" borderId="53" xfId="0" applyNumberFormat="1" applyFont="1" applyBorder="1" applyAlignment="1" applyProtection="1">
      <alignment horizontal="left" vertical="center" wrapText="1"/>
      <protection locked="0"/>
    </xf>
    <xf numFmtId="0" fontId="53" fillId="0" borderId="53" xfId="0" applyFont="1" applyBorder="1" applyAlignment="1" applyProtection="1">
      <alignment horizontal="left" vertical="center" wrapText="1"/>
      <protection locked="0"/>
    </xf>
    <xf numFmtId="0" fontId="53" fillId="0" borderId="53" xfId="0" applyFont="1" applyBorder="1" applyAlignment="1" applyProtection="1">
      <alignment horizontal="center" vertical="center" wrapText="1"/>
      <protection locked="0"/>
    </xf>
    <xf numFmtId="165" fontId="53" fillId="0" borderId="53" xfId="0" applyNumberFormat="1" applyFont="1" applyBorder="1" applyAlignment="1" applyProtection="1">
      <alignment vertical="center"/>
      <protection locked="0"/>
    </xf>
    <xf numFmtId="4" fontId="53" fillId="9" borderId="53" xfId="0" applyNumberFormat="1" applyFont="1" applyFill="1" applyBorder="1" applyAlignment="1" applyProtection="1">
      <alignment vertical="center"/>
      <protection locked="0"/>
    </xf>
    <xf numFmtId="0" fontId="57" fillId="9" borderId="51" xfId="0" applyFont="1" applyFill="1" applyBorder="1" applyAlignment="1" applyProtection="1">
      <alignment horizontal="left" vertical="center"/>
      <protection locked="0"/>
    </xf>
    <xf numFmtId="0" fontId="62" fillId="0" borderId="53" xfId="0" applyFont="1" applyBorder="1" applyAlignment="1" applyProtection="1">
      <alignment horizontal="center" vertical="center"/>
      <protection locked="0"/>
    </xf>
    <xf numFmtId="49" fontId="62" fillId="0" borderId="53" xfId="0" applyNumberFormat="1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center" vertical="center" wrapText="1"/>
      <protection locked="0"/>
    </xf>
    <xf numFmtId="165" fontId="62" fillId="0" borderId="53" xfId="0" applyNumberFormat="1" applyFont="1" applyBorder="1" applyAlignment="1" applyProtection="1">
      <alignment vertical="center"/>
      <protection locked="0"/>
    </xf>
    <xf numFmtId="4" fontId="62" fillId="9" borderId="53" xfId="0" applyNumberFormat="1" applyFont="1" applyFill="1" applyBorder="1" applyAlignment="1" applyProtection="1">
      <alignment vertical="center"/>
      <protection locked="0"/>
    </xf>
    <xf numFmtId="0" fontId="62" fillId="9" borderId="51" xfId="0" applyFont="1" applyFill="1" applyBorder="1" applyAlignment="1" applyProtection="1">
      <alignment horizontal="left" vertical="center"/>
      <protection locked="0"/>
    </xf>
    <xf numFmtId="0" fontId="57" fillId="9" borderId="54" xfId="0" applyFont="1" applyFill="1" applyBorder="1" applyAlignment="1" applyProtection="1">
      <alignment horizontal="left" vertical="center"/>
      <protection locked="0"/>
    </xf>
    <xf numFmtId="0" fontId="57" fillId="0" borderId="55" xfId="0" applyFont="1" applyBorder="1" applyAlignment="1">
      <alignment horizontal="center" vertical="center"/>
    </xf>
    <xf numFmtId="164" fontId="57" fillId="0" borderId="55" xfId="0" applyNumberFormat="1" applyFont="1" applyBorder="1" applyAlignment="1">
      <alignment vertical="center"/>
    </xf>
    <xf numFmtId="0" fontId="57" fillId="0" borderId="56" xfId="0" applyFont="1" applyBorder="1" applyAlignment="1">
      <alignment horizontal="left" vertical="center"/>
    </xf>
    <xf numFmtId="164" fontId="34" fillId="0" borderId="6" xfId="0" applyNumberFormat="1" applyFont="1" applyBorder="1" applyAlignment="1">
      <alignment vertical="top" shrinkToFit="1"/>
    </xf>
    <xf numFmtId="4" fontId="34" fillId="3" borderId="6" xfId="0" applyNumberFormat="1" applyFont="1" applyFill="1" applyBorder="1" applyAlignment="1" applyProtection="1">
      <alignment vertical="top" shrinkToFit="1"/>
      <protection locked="0"/>
    </xf>
    <xf numFmtId="4" fontId="34" fillId="0" borderId="6" xfId="0" applyNumberFormat="1" applyFont="1" applyBorder="1" applyAlignment="1">
      <alignment vertical="top" shrinkToFit="1"/>
    </xf>
    <xf numFmtId="4" fontId="34" fillId="0" borderId="27" xfId="0" applyNumberFormat="1" applyFont="1" applyBorder="1" applyAlignment="1">
      <alignment vertical="top" shrinkToFit="1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49" fontId="18" fillId="0" borderId="14" xfId="0" applyNumberFormat="1" applyFont="1" applyBorder="1" applyAlignment="1">
      <alignment vertical="center" shrinkToFit="1"/>
    </xf>
    <xf numFmtId="49" fontId="18" fillId="0" borderId="16" xfId="0" applyNumberFormat="1" applyFont="1" applyBorder="1" applyAlignment="1">
      <alignment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6" xfId="0" applyNumberFormat="1" applyFont="1" applyBorder="1" applyAlignment="1">
      <alignment horizontal="right" vertical="center"/>
    </xf>
    <xf numFmtId="49" fontId="20" fillId="2" borderId="6" xfId="0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8" fillId="2" borderId="8" xfId="0" applyFont="1" applyFill="1" applyBorder="1" applyAlignment="1">
      <alignment wrapText="1"/>
    </xf>
    <xf numFmtId="1" fontId="18" fillId="0" borderId="10" xfId="0" applyNumberFormat="1" applyFont="1" applyBorder="1" applyAlignment="1">
      <alignment horizontal="right" indent="1"/>
    </xf>
    <xf numFmtId="0" fontId="17" fillId="3" borderId="6" xfId="0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>
      <alignment horizontal="right" indent="1"/>
    </xf>
    <xf numFmtId="0" fontId="18" fillId="0" borderId="11" xfId="0" applyFont="1" applyBorder="1" applyAlignment="1">
      <alignment horizontal="right" inden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6" xfId="0" applyNumberFormat="1" applyFont="1" applyBorder="1" applyAlignment="1">
      <alignment horizontal="right" vertical="center" indent="1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6" xfId="0" applyFont="1" applyBorder="1" applyAlignment="1">
      <alignment horizontal="center" wrapText="1"/>
    </xf>
    <xf numFmtId="4" fontId="32" fillId="0" borderId="18" xfId="0" applyNumberFormat="1" applyFont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7" xfId="0" applyNumberFormat="1" applyFont="1" applyBorder="1" applyAlignment="1">
      <alignment horizontal="right" vertical="center" indent="1"/>
    </xf>
    <xf numFmtId="4" fontId="28" fillId="2" borderId="20" xfId="0" applyNumberFormat="1" applyFont="1" applyFill="1" applyBorder="1" applyAlignment="1">
      <alignment horizontal="right" vertical="center"/>
    </xf>
    <xf numFmtId="2" fontId="28" fillId="2" borderId="20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4" fontId="21" fillId="0" borderId="15" xfId="0" applyNumberFormat="1" applyFont="1" applyBorder="1" applyAlignment="1">
      <alignment horizontal="right" vertical="center" indent="1"/>
    </xf>
    <xf numFmtId="4" fontId="21" fillId="0" borderId="17" xfId="0" applyNumberFormat="1" applyFont="1" applyBorder="1" applyAlignment="1">
      <alignment horizontal="right" vertical="center" inden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3" fillId="6" borderId="0" xfId="0" applyFont="1" applyFill="1" applyAlignment="1">
      <alignment horizontal="center" vertical="center"/>
    </xf>
    <xf numFmtId="0" fontId="0" fillId="0" borderId="0" xfId="0"/>
    <xf numFmtId="0" fontId="48" fillId="9" borderId="0" xfId="0" applyFont="1" applyFill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49" fontId="13" fillId="0" borderId="16" xfId="0" applyNumberFormat="1" applyFont="1" applyBorder="1" applyAlignment="1">
      <alignment horizontal="center" vertical="top" wrapText="1"/>
    </xf>
    <xf numFmtId="49" fontId="74" fillId="0" borderId="66" xfId="0" applyNumberFormat="1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49" fontId="76" fillId="10" borderId="33" xfId="0" applyNumberFormat="1" applyFont="1" applyFill="1" applyBorder="1" applyAlignment="1">
      <alignment horizontal="center" wrapText="1"/>
    </xf>
    <xf numFmtId="49" fontId="76" fillId="10" borderId="34" xfId="0" applyNumberFormat="1" applyFont="1" applyFill="1" applyBorder="1" applyAlignment="1">
      <alignment horizontal="center" wrapText="1"/>
    </xf>
    <xf numFmtId="0" fontId="12" fillId="10" borderId="35" xfId="0" applyFont="1" applyFill="1" applyBorder="1" applyAlignment="1">
      <alignment horizontal="center" wrapText="1"/>
    </xf>
    <xf numFmtId="0" fontId="12" fillId="10" borderId="36" xfId="0" applyFont="1" applyFill="1" applyBorder="1" applyAlignment="1">
      <alignment horizontal="center" wrapText="1"/>
    </xf>
    <xf numFmtId="49" fontId="76" fillId="0" borderId="37" xfId="0" applyNumberFormat="1" applyFont="1" applyBorder="1" applyAlignment="1">
      <alignment horizontal="center" wrapText="1"/>
    </xf>
    <xf numFmtId="49" fontId="76" fillId="0" borderId="16" xfId="0" applyNumberFormat="1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1" fillId="8" borderId="66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49" fontId="18" fillId="0" borderId="14" xfId="0" applyNumberFormat="1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34" fillId="0" borderId="61" xfId="0" applyFont="1" applyFill="1" applyBorder="1" applyAlignment="1">
      <alignment vertical="top"/>
    </xf>
    <xf numFmtId="49" fontId="34" fillId="0" borderId="62" xfId="0" applyNumberFormat="1" applyFont="1" applyFill="1" applyBorder="1" applyAlignment="1">
      <alignment vertical="top"/>
    </xf>
    <xf numFmtId="49" fontId="34" fillId="0" borderId="59" xfId="0" applyNumberFormat="1" applyFont="1" applyFill="1" applyBorder="1" applyAlignment="1">
      <alignment horizontal="left" vertical="top" wrapText="1"/>
    </xf>
    <xf numFmtId="0" fontId="34" fillId="0" borderId="62" xfId="0" applyFont="1" applyFill="1" applyBorder="1" applyAlignment="1">
      <alignment horizontal="center" vertical="top" shrinkToFit="1"/>
    </xf>
    <xf numFmtId="164" fontId="34" fillId="0" borderId="62" xfId="0" applyNumberFormat="1" applyFont="1" applyFill="1" applyBorder="1" applyAlignment="1">
      <alignment vertical="top" shrinkToFit="1"/>
    </xf>
    <xf numFmtId="0" fontId="34" fillId="0" borderId="64" xfId="0" applyFont="1" applyFill="1" applyBorder="1" applyAlignment="1">
      <alignment vertical="top"/>
    </xf>
    <xf numFmtId="49" fontId="34" fillId="0" borderId="6" xfId="0" applyNumberFormat="1" applyFont="1" applyFill="1" applyBorder="1" applyAlignment="1">
      <alignment vertical="top"/>
    </xf>
    <xf numFmtId="164" fontId="35" fillId="0" borderId="0" xfId="0" quotePrefix="1" applyNumberFormat="1" applyFont="1" applyFill="1" applyAlignment="1">
      <alignment horizontal="left" vertical="top" wrapText="1"/>
    </xf>
    <xf numFmtId="0" fontId="34" fillId="0" borderId="6" xfId="0" applyFont="1" applyFill="1" applyBorder="1" applyAlignment="1">
      <alignment horizontal="center" vertical="top" shrinkToFit="1"/>
    </xf>
    <xf numFmtId="164" fontId="34" fillId="0" borderId="6" xfId="0" applyNumberFormat="1" applyFont="1" applyFill="1" applyBorder="1" applyAlignment="1">
      <alignment vertical="top" shrinkToFit="1"/>
    </xf>
    <xf numFmtId="164" fontId="34" fillId="0" borderId="0" xfId="0" applyNumberFormat="1" applyFont="1" applyBorder="1" applyAlignment="1">
      <alignment vertical="top" shrinkToFit="1"/>
    </xf>
    <xf numFmtId="4" fontId="34" fillId="3" borderId="0" xfId="0" applyNumberFormat="1" applyFont="1" applyFill="1" applyBorder="1" applyAlignment="1" applyProtection="1">
      <alignment vertical="top" shrinkToFit="1"/>
      <protection locked="0"/>
    </xf>
    <xf numFmtId="4" fontId="34" fillId="0" borderId="0" xfId="0" applyNumberFormat="1" applyFont="1" applyBorder="1" applyAlignment="1">
      <alignment vertical="top" shrinkToFit="1"/>
    </xf>
    <xf numFmtId="4" fontId="34" fillId="0" borderId="0" xfId="0" applyNumberFormat="1" applyFont="1" applyFill="1" applyBorder="1" applyAlignment="1" applyProtection="1">
      <alignment vertical="top" shrinkToFit="1"/>
      <protection locked="0"/>
    </xf>
    <xf numFmtId="0" fontId="34" fillId="11" borderId="58" xfId="0" applyFont="1" applyFill="1" applyBorder="1" applyAlignment="1">
      <alignment vertical="top"/>
    </xf>
    <xf numFmtId="49" fontId="34" fillId="11" borderId="59" xfId="0" applyNumberFormat="1" applyFont="1" applyFill="1" applyBorder="1" applyAlignment="1">
      <alignment vertical="top"/>
    </xf>
    <xf numFmtId="49" fontId="34" fillId="11" borderId="59" xfId="0" applyNumberFormat="1" applyFont="1" applyFill="1" applyBorder="1" applyAlignment="1">
      <alignment horizontal="left" vertical="top" wrapText="1"/>
    </xf>
    <xf numFmtId="0" fontId="34" fillId="11" borderId="59" xfId="0" applyFont="1" applyFill="1" applyBorder="1" applyAlignment="1">
      <alignment horizontal="center" vertical="top" shrinkToFit="1"/>
    </xf>
    <xf numFmtId="164" fontId="34" fillId="11" borderId="59" xfId="0" applyNumberFormat="1" applyFont="1" applyFill="1" applyBorder="1" applyAlignment="1">
      <alignment vertical="top" shrinkToFit="1"/>
    </xf>
    <xf numFmtId="0" fontId="34" fillId="11" borderId="0" xfId="0" applyFont="1" applyFill="1" applyBorder="1" applyAlignment="1">
      <alignment vertical="top"/>
    </xf>
    <xf numFmtId="49" fontId="34" fillId="11" borderId="0" xfId="0" applyNumberFormat="1" applyFont="1" applyFill="1" applyBorder="1" applyAlignment="1">
      <alignment vertical="top"/>
    </xf>
    <xf numFmtId="164" fontId="35" fillId="11" borderId="0" xfId="0" quotePrefix="1" applyNumberFormat="1" applyFont="1" applyFill="1" applyAlignment="1">
      <alignment horizontal="left" vertical="top" wrapText="1"/>
    </xf>
    <xf numFmtId="164" fontId="35" fillId="11" borderId="0" xfId="0" applyNumberFormat="1" applyFont="1" applyFill="1" applyAlignment="1">
      <alignment horizontal="center" vertical="top" wrapText="1" shrinkToFit="1"/>
    </xf>
    <xf numFmtId="164" fontId="35" fillId="11" borderId="0" xfId="0" applyNumberFormat="1" applyFont="1" applyFill="1" applyAlignment="1">
      <alignment vertical="top" wrapText="1" shrinkToFi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I18" sqref="I18:J18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21" t="s">
        <v>1</v>
      </c>
      <c r="C1" s="522"/>
      <c r="D1" s="522"/>
      <c r="E1" s="522"/>
      <c r="F1" s="522"/>
      <c r="G1" s="522"/>
      <c r="H1" s="522"/>
      <c r="I1" s="522"/>
      <c r="J1" s="523"/>
    </row>
    <row r="2" spans="1:10" ht="36" customHeight="1" x14ac:dyDescent="0.2">
      <c r="A2" s="6"/>
      <c r="B2" s="7" t="s">
        <v>2</v>
      </c>
      <c r="C2" s="1"/>
      <c r="D2" s="8" t="s">
        <v>3</v>
      </c>
      <c r="E2" s="527" t="s">
        <v>4</v>
      </c>
      <c r="F2" s="528"/>
      <c r="G2" s="528"/>
      <c r="H2" s="528"/>
      <c r="I2" s="528"/>
      <c r="J2" s="529"/>
    </row>
    <row r="3" spans="1:10" ht="27" hidden="1" customHeight="1" x14ac:dyDescent="0.2">
      <c r="A3" s="6"/>
      <c r="B3" s="9"/>
      <c r="C3" s="1"/>
      <c r="D3" s="2"/>
      <c r="E3" s="530"/>
      <c r="F3" s="531"/>
      <c r="G3" s="531"/>
      <c r="H3" s="531"/>
      <c r="I3" s="531"/>
      <c r="J3" s="532"/>
    </row>
    <row r="4" spans="1:10" ht="23.25" customHeight="1" x14ac:dyDescent="0.2">
      <c r="A4" s="6"/>
      <c r="B4" s="10"/>
      <c r="C4" s="11"/>
      <c r="D4" s="12"/>
      <c r="E4" s="540"/>
      <c r="F4" s="540"/>
      <c r="G4" s="540"/>
      <c r="H4" s="540"/>
      <c r="I4" s="540"/>
      <c r="J4" s="541"/>
    </row>
    <row r="5" spans="1:10" ht="24" customHeight="1" x14ac:dyDescent="0.2">
      <c r="A5" s="6"/>
      <c r="B5" s="13" t="s">
        <v>5</v>
      </c>
      <c r="D5" s="544"/>
      <c r="E5" s="545"/>
      <c r="F5" s="545"/>
      <c r="G5" s="545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546"/>
      <c r="E6" s="547"/>
      <c r="F6" s="547"/>
      <c r="G6" s="547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534"/>
      <c r="E10" s="534"/>
      <c r="F10" s="534"/>
      <c r="G10" s="534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539"/>
      <c r="E11" s="539"/>
      <c r="F11" s="539"/>
      <c r="G11" s="539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542"/>
      <c r="F12" s="543"/>
      <c r="G12" s="543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533"/>
      <c r="F14" s="533"/>
      <c r="G14" s="535"/>
      <c r="H14" s="535"/>
      <c r="I14" s="535" t="s">
        <v>12</v>
      </c>
      <c r="J14" s="536"/>
    </row>
    <row r="15" spans="1:10" ht="15.75" customHeight="1" x14ac:dyDescent="0.2">
      <c r="A15" s="42"/>
      <c r="B15" s="43"/>
      <c r="C15" s="44"/>
      <c r="D15" s="45"/>
      <c r="E15" s="4"/>
      <c r="F15" s="3"/>
      <c r="G15" s="4"/>
      <c r="H15" s="3"/>
      <c r="I15" s="561"/>
      <c r="J15" s="562"/>
    </row>
    <row r="16" spans="1:10" ht="15.75" customHeight="1" x14ac:dyDescent="0.2">
      <c r="A16" s="42"/>
      <c r="B16" s="43" t="s">
        <v>1158</v>
      </c>
      <c r="C16" s="44"/>
      <c r="D16" s="45"/>
      <c r="E16" s="4"/>
      <c r="F16" s="3"/>
      <c r="G16" s="4"/>
      <c r="H16" s="3"/>
      <c r="I16" s="561">
        <f>'D.104.01'!G565</f>
        <v>0</v>
      </c>
      <c r="J16" s="562"/>
    </row>
    <row r="17" spans="1:11" ht="15.75" customHeight="1" x14ac:dyDescent="0.2">
      <c r="A17" s="42"/>
      <c r="B17" s="43" t="s">
        <v>1159</v>
      </c>
      <c r="C17" s="44"/>
      <c r="D17" s="45"/>
      <c r="E17" s="4"/>
      <c r="F17" s="3"/>
      <c r="G17" s="4"/>
      <c r="H17" s="3"/>
      <c r="I17" s="561">
        <f>'D.104.04'!J128</f>
        <v>0</v>
      </c>
      <c r="J17" s="562"/>
    </row>
    <row r="18" spans="1:11" ht="15.75" customHeight="1" x14ac:dyDescent="0.2">
      <c r="A18" s="42"/>
      <c r="B18" s="43" t="s">
        <v>1160</v>
      </c>
      <c r="C18" s="44"/>
      <c r="D18" s="45"/>
      <c r="E18" s="4"/>
      <c r="F18" s="3"/>
      <c r="G18" s="4"/>
      <c r="H18" s="3"/>
      <c r="I18" s="561">
        <f>'D.104.05'!G79</f>
        <v>0</v>
      </c>
      <c r="J18" s="562"/>
    </row>
    <row r="19" spans="1:11" ht="15.75" customHeight="1" x14ac:dyDescent="0.2">
      <c r="A19" s="42"/>
      <c r="B19" s="43" t="s">
        <v>1164</v>
      </c>
      <c r="C19" s="44"/>
      <c r="D19" s="45"/>
      <c r="E19" s="4"/>
      <c r="F19" s="3"/>
      <c r="G19" s="4"/>
      <c r="H19" s="3"/>
      <c r="I19" s="561">
        <f>'D.104.06'!G87</f>
        <v>0</v>
      </c>
      <c r="J19" s="562"/>
      <c r="K19" s="82">
        <v>12</v>
      </c>
    </row>
    <row r="20" spans="1:11" ht="15.75" customHeight="1" x14ac:dyDescent="0.2">
      <c r="A20" s="42"/>
      <c r="B20" s="43" t="s">
        <v>1161</v>
      </c>
      <c r="C20" s="44"/>
      <c r="D20" s="45"/>
      <c r="E20" s="4"/>
      <c r="F20" s="3"/>
      <c r="G20" s="4"/>
      <c r="H20" s="3"/>
      <c r="I20" s="561">
        <f>'D.104.07'!G95</f>
        <v>0</v>
      </c>
      <c r="J20" s="562"/>
    </row>
    <row r="21" spans="1:11" ht="15.75" customHeight="1" x14ac:dyDescent="0.2">
      <c r="A21" s="42"/>
      <c r="B21" s="43" t="s">
        <v>1574</v>
      </c>
      <c r="C21" s="44"/>
      <c r="D21" s="45"/>
      <c r="E21" s="4"/>
      <c r="F21" s="3"/>
      <c r="G21" s="4"/>
      <c r="H21" s="3"/>
      <c r="I21" s="561">
        <f>'D.104.08a'!G22</f>
        <v>0</v>
      </c>
      <c r="J21" s="562"/>
      <c r="K21" s="82">
        <v>6</v>
      </c>
    </row>
    <row r="22" spans="1:11" ht="15.75" customHeight="1" x14ac:dyDescent="0.2">
      <c r="A22" s="42"/>
      <c r="B22" s="43" t="s">
        <v>1575</v>
      </c>
      <c r="C22" s="44"/>
      <c r="D22" s="45"/>
      <c r="E22" s="4"/>
      <c r="F22" s="3"/>
      <c r="G22" s="4"/>
      <c r="H22" s="3"/>
      <c r="I22" s="561">
        <f>'D.104.08b'!J121</f>
        <v>0</v>
      </c>
      <c r="J22" s="562"/>
    </row>
    <row r="23" spans="1:11" ht="15.75" customHeight="1" x14ac:dyDescent="0.2">
      <c r="A23" s="42"/>
      <c r="B23" s="43" t="s">
        <v>1163</v>
      </c>
      <c r="C23" s="44"/>
      <c r="D23" s="45"/>
      <c r="E23" s="4"/>
      <c r="F23" s="3"/>
      <c r="G23" s="4"/>
      <c r="H23" s="3"/>
      <c r="I23" s="561">
        <f>'D.104.09'!G30</f>
        <v>0</v>
      </c>
      <c r="J23" s="562"/>
    </row>
    <row r="24" spans="1:11" ht="15.75" customHeight="1" x14ac:dyDescent="0.2">
      <c r="A24" s="42"/>
      <c r="B24" s="190" t="s">
        <v>1572</v>
      </c>
      <c r="C24" s="191"/>
      <c r="D24" s="192"/>
      <c r="E24" s="193"/>
      <c r="F24" s="194"/>
      <c r="G24" s="193"/>
      <c r="H24" s="194"/>
      <c r="I24" s="537">
        <f>SUM(I16:J23)</f>
        <v>0</v>
      </c>
      <c r="J24" s="551"/>
      <c r="K24" s="82">
        <v>56</v>
      </c>
    </row>
    <row r="25" spans="1:11" ht="15.75" customHeight="1" x14ac:dyDescent="0.2">
      <c r="A25" s="42"/>
      <c r="B25" s="43"/>
      <c r="C25" s="44"/>
      <c r="D25" s="45"/>
      <c r="E25" s="4"/>
      <c r="F25" s="3"/>
      <c r="G25" s="4"/>
      <c r="H25" s="3"/>
      <c r="I25" s="561"/>
      <c r="J25" s="562"/>
    </row>
    <row r="26" spans="1:11" ht="15.75" customHeight="1" x14ac:dyDescent="0.2">
      <c r="A26" s="42"/>
      <c r="B26" s="43"/>
      <c r="C26" s="44"/>
      <c r="D26" s="45"/>
      <c r="E26" s="4"/>
      <c r="F26" s="3"/>
      <c r="G26" s="4"/>
      <c r="H26" s="3"/>
      <c r="I26" s="4"/>
      <c r="J26" s="336"/>
    </row>
    <row r="27" spans="1:11" ht="15.75" customHeight="1" x14ac:dyDescent="0.2">
      <c r="A27" s="6"/>
      <c r="B27" s="190" t="s">
        <v>12</v>
      </c>
      <c r="C27" s="191"/>
      <c r="D27" s="192"/>
      <c r="E27" s="537"/>
      <c r="F27" s="538"/>
      <c r="G27" s="537"/>
      <c r="H27" s="538"/>
      <c r="I27" s="537">
        <f>I24</f>
        <v>0</v>
      </c>
      <c r="J27" s="551"/>
    </row>
    <row r="28" spans="1:11" ht="15.75" customHeight="1" x14ac:dyDescent="0.2">
      <c r="A28" s="6"/>
      <c r="B28" s="189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2">
      <c r="A29" s="6"/>
      <c r="B29" s="183" t="s">
        <v>1157</v>
      </c>
      <c r="C29" s="184"/>
      <c r="D29" s="185"/>
      <c r="E29" s="186">
        <v>21</v>
      </c>
      <c r="F29" s="187" t="s">
        <v>16</v>
      </c>
      <c r="G29" s="549">
        <f>I27</f>
        <v>0</v>
      </c>
      <c r="H29" s="550"/>
      <c r="I29" s="550"/>
      <c r="J29" s="188" t="s">
        <v>20</v>
      </c>
    </row>
    <row r="30" spans="1:11" ht="15.75" customHeight="1" x14ac:dyDescent="0.2">
      <c r="A30" s="6"/>
      <c r="B30" s="50" t="s">
        <v>17</v>
      </c>
      <c r="C30" s="51"/>
      <c r="D30" s="41"/>
      <c r="E30" s="52">
        <v>21</v>
      </c>
      <c r="F30" s="53" t="s">
        <v>16</v>
      </c>
      <c r="G30" s="524">
        <f>G29*0.21</f>
        <v>0</v>
      </c>
      <c r="H30" s="525"/>
      <c r="I30" s="525"/>
      <c r="J30" s="54" t="s">
        <v>20</v>
      </c>
    </row>
    <row r="31" spans="1:11" ht="15.75" customHeight="1" thickBot="1" x14ac:dyDescent="0.25">
      <c r="A31" s="6" t="e">
        <f>ZakladDPHSni+ZakladDPHZakl</f>
        <v>#REF!</v>
      </c>
      <c r="B31" s="13"/>
      <c r="C31" s="55"/>
      <c r="D31" s="56"/>
      <c r="E31" s="55"/>
      <c r="F31" s="57"/>
      <c r="G31" s="526"/>
      <c r="H31" s="526"/>
      <c r="I31" s="526"/>
      <c r="J31" s="58"/>
    </row>
    <row r="32" spans="1:11" ht="27.75" customHeight="1" thickBot="1" x14ac:dyDescent="0.25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52">
        <f>G29</f>
        <v>0</v>
      </c>
      <c r="H32" s="553"/>
      <c r="I32" s="553"/>
      <c r="J32" s="63" t="s">
        <v>20</v>
      </c>
    </row>
    <row r="33" spans="1:10" ht="27.75" customHeight="1" thickBot="1" x14ac:dyDescent="0.25">
      <c r="A33" s="6"/>
      <c r="B33" s="59" t="s">
        <v>19</v>
      </c>
      <c r="C33" s="64"/>
      <c r="D33" s="64"/>
      <c r="E33" s="64"/>
      <c r="F33" s="65"/>
      <c r="G33" s="552">
        <f>G30+G29</f>
        <v>0</v>
      </c>
      <c r="H33" s="552"/>
      <c r="I33" s="552"/>
      <c r="J33" s="63" t="s">
        <v>20</v>
      </c>
    </row>
    <row r="34" spans="1:10" ht="12.75" customHeight="1" x14ac:dyDescent="0.2">
      <c r="A34" s="6"/>
      <c r="B34" s="6"/>
      <c r="J34" s="66"/>
    </row>
    <row r="35" spans="1:10" ht="30" customHeight="1" x14ac:dyDescent="0.2">
      <c r="A35" s="6"/>
      <c r="B35" s="558"/>
      <c r="C35" s="559"/>
      <c r="D35" s="559"/>
      <c r="E35" s="559"/>
      <c r="F35" s="559"/>
      <c r="G35" s="559"/>
      <c r="H35" s="559"/>
      <c r="I35" s="559"/>
      <c r="J35" s="560"/>
    </row>
    <row r="36" spans="1:10" ht="18.75" customHeight="1" x14ac:dyDescent="0.2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2">
      <c r="A37" s="6"/>
      <c r="B37" s="6"/>
      <c r="J37" s="66"/>
    </row>
    <row r="38" spans="1:10" s="73" customFormat="1" ht="18.75" customHeight="1" x14ac:dyDescent="0.2">
      <c r="A38" s="74"/>
      <c r="B38" s="74"/>
      <c r="C38" s="75"/>
      <c r="D38" s="554"/>
      <c r="E38" s="555"/>
      <c r="G38" s="556"/>
      <c r="H38" s="557"/>
      <c r="I38" s="557"/>
      <c r="J38" s="76"/>
    </row>
    <row r="39" spans="1:10" ht="12.75" customHeight="1" x14ac:dyDescent="0.2">
      <c r="A39" s="6"/>
      <c r="B39" s="6"/>
      <c r="D39" s="548" t="s">
        <v>23</v>
      </c>
      <c r="E39" s="548"/>
      <c r="H39" s="77" t="s">
        <v>24</v>
      </c>
      <c r="J39" s="66"/>
    </row>
    <row r="40" spans="1:10" ht="13.5" customHeight="1" thickBot="1" x14ac:dyDescent="0.25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2">
      <c r="F41" s="84"/>
      <c r="G41" s="84"/>
      <c r="H41" s="84"/>
      <c r="I41" s="84"/>
      <c r="J41" s="85"/>
    </row>
  </sheetData>
  <sheetProtection algorithmName="SHA-512" hashValue="FuoYGaEe7MPsD+c9WBBwic0IoKEffTCeuZUN/BrcwqmBHKxg29ykU2GhH9dwWLX/mywGZ6Glpu6n/QYe44DXbQ==" saltValue="2o54cDtJrq1Za5JVmocHjw==" spinCount="100000" sheet="1"/>
  <mergeCells count="35">
    <mergeCell ref="I24:J24"/>
    <mergeCell ref="I25:J25"/>
    <mergeCell ref="I22:J22"/>
    <mergeCell ref="I23:J23"/>
    <mergeCell ref="I16:J16"/>
    <mergeCell ref="I15:J15"/>
    <mergeCell ref="I17:J17"/>
    <mergeCell ref="I18:J18"/>
    <mergeCell ref="I20:J20"/>
    <mergeCell ref="I21:J21"/>
    <mergeCell ref="I19:J19"/>
    <mergeCell ref="D39:E39"/>
    <mergeCell ref="G29:I29"/>
    <mergeCell ref="I27:J27"/>
    <mergeCell ref="G33:I33"/>
    <mergeCell ref="G32:I32"/>
    <mergeCell ref="D38:E38"/>
    <mergeCell ref="G38:I38"/>
    <mergeCell ref="B35:J35"/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8"/>
  <sheetViews>
    <sheetView tabSelected="1" zoomScaleNormal="100" workbookViewId="0">
      <pane ySplit="1" topLeftCell="A329" activePane="bottomLeft" state="frozen"/>
      <selection pane="bottomLeft" activeCell="G321" sqref="G321"/>
    </sheetView>
  </sheetViews>
  <sheetFormatPr defaultRowHeight="12.75" customHeight="1" outlineLevelRow="3" x14ac:dyDescent="0.2"/>
  <cols>
    <col min="1" max="1" width="4.285156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9.85546875" style="388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84" t="s">
        <v>81</v>
      </c>
      <c r="B1" s="384"/>
      <c r="C1" s="384"/>
      <c r="D1" s="384"/>
      <c r="E1" s="384"/>
      <c r="F1" s="385"/>
      <c r="G1" s="384"/>
      <c r="AG1" t="s">
        <v>82</v>
      </c>
    </row>
    <row r="2" spans="1:60" ht="24.95" customHeight="1" x14ac:dyDescent="0.2">
      <c r="A2" s="245" t="s">
        <v>70</v>
      </c>
      <c r="B2" s="195" t="s">
        <v>3</v>
      </c>
      <c r="C2" s="195" t="s">
        <v>4</v>
      </c>
      <c r="D2" s="377"/>
      <c r="E2" s="377"/>
      <c r="F2" s="386"/>
      <c r="G2" s="378"/>
      <c r="AG2" t="s">
        <v>83</v>
      </c>
    </row>
    <row r="3" spans="1:60" ht="24.95" customHeight="1" x14ac:dyDescent="0.2">
      <c r="A3" s="245" t="s">
        <v>71</v>
      </c>
      <c r="B3" s="195" t="s">
        <v>27</v>
      </c>
      <c r="C3" s="195" t="s">
        <v>28</v>
      </c>
      <c r="D3" s="377"/>
      <c r="E3" s="377"/>
      <c r="F3" s="386"/>
      <c r="G3" s="378"/>
      <c r="AC3" s="196" t="s">
        <v>83</v>
      </c>
      <c r="AG3" t="s">
        <v>84</v>
      </c>
    </row>
    <row r="4" spans="1:60" ht="24.95" customHeight="1" x14ac:dyDescent="0.2">
      <c r="A4" s="246" t="s">
        <v>72</v>
      </c>
      <c r="B4" s="197" t="s">
        <v>29</v>
      </c>
      <c r="C4" s="197" t="s">
        <v>26</v>
      </c>
      <c r="D4" s="379"/>
      <c r="E4" s="379"/>
      <c r="F4" s="387"/>
      <c r="G4" s="380"/>
      <c r="AG4" t="s">
        <v>85</v>
      </c>
    </row>
    <row r="5" spans="1:60" x14ac:dyDescent="0.2">
      <c r="D5" s="198"/>
    </row>
    <row r="6" spans="1:60" ht="38.25" x14ac:dyDescent="0.2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389" t="s">
        <v>78</v>
      </c>
      <c r="G6" s="247" t="s">
        <v>12</v>
      </c>
      <c r="H6" s="251" t="s">
        <v>86</v>
      </c>
      <c r="I6" s="251" t="s">
        <v>87</v>
      </c>
      <c r="J6" s="251" t="s">
        <v>88</v>
      </c>
      <c r="K6" s="251" t="s">
        <v>89</v>
      </c>
      <c r="L6" s="251" t="s">
        <v>90</v>
      </c>
      <c r="M6" s="251" t="s">
        <v>91</v>
      </c>
      <c r="N6" s="251" t="s">
        <v>92</v>
      </c>
      <c r="O6" s="251" t="s">
        <v>93</v>
      </c>
      <c r="P6" s="251" t="s">
        <v>94</v>
      </c>
      <c r="Q6" s="251" t="s">
        <v>95</v>
      </c>
      <c r="R6" s="251" t="s">
        <v>96</v>
      </c>
      <c r="S6" s="251" t="s">
        <v>97</v>
      </c>
      <c r="T6" s="251" t="s">
        <v>98</v>
      </c>
      <c r="U6" s="251" t="s">
        <v>99</v>
      </c>
      <c r="V6" s="251" t="s">
        <v>100</v>
      </c>
      <c r="W6" s="251" t="s">
        <v>101</v>
      </c>
      <c r="X6" s="251" t="s">
        <v>102</v>
      </c>
      <c r="Y6" s="251" t="s">
        <v>103</v>
      </c>
    </row>
    <row r="7" spans="1:60" ht="12.75" hidden="1" customHeight="1" x14ac:dyDescent="0.2">
      <c r="A7" s="199"/>
      <c r="B7" s="200"/>
      <c r="C7" s="200"/>
      <c r="D7" s="201"/>
      <c r="E7" s="202"/>
      <c r="F7" s="390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3"/>
      <c r="S7" s="203"/>
      <c r="T7" s="203"/>
      <c r="U7" s="203"/>
      <c r="V7" s="203"/>
      <c r="W7" s="203"/>
      <c r="X7" s="203"/>
      <c r="Y7" s="203"/>
    </row>
    <row r="8" spans="1:60" x14ac:dyDescent="0.2">
      <c r="A8" s="235" t="s">
        <v>104</v>
      </c>
      <c r="B8" s="204" t="s">
        <v>30</v>
      </c>
      <c r="C8" s="205" t="s">
        <v>31</v>
      </c>
      <c r="D8" s="206"/>
      <c r="E8" s="207"/>
      <c r="F8" s="391"/>
      <c r="G8" s="208">
        <f>SUMIF(AG9:AG18,"&lt;&gt;NOR",G9:G18)</f>
        <v>0</v>
      </c>
      <c r="H8" s="208"/>
      <c r="I8" s="208">
        <f>SUM(I9:I18)</f>
        <v>0</v>
      </c>
      <c r="J8" s="208"/>
      <c r="K8" s="208">
        <f>SUM(K9:K18)</f>
        <v>507830.12</v>
      </c>
      <c r="L8" s="208"/>
      <c r="M8" s="208">
        <f>SUM(M9:M18)</f>
        <v>0</v>
      </c>
      <c r="N8" s="207"/>
      <c r="O8" s="207">
        <f>SUM(O9:O18)</f>
        <v>0</v>
      </c>
      <c r="P8" s="207"/>
      <c r="Q8" s="207">
        <f>SUM(Q9:Q18)</f>
        <v>0</v>
      </c>
      <c r="R8" s="208"/>
      <c r="S8" s="208"/>
      <c r="T8" s="209"/>
      <c r="U8" s="210"/>
      <c r="V8" s="210">
        <f>SUM(V9:V18)</f>
        <v>119.97999999999999</v>
      </c>
      <c r="W8" s="210"/>
      <c r="X8" s="210"/>
      <c r="Y8" s="210"/>
      <c r="AG8" t="s">
        <v>105</v>
      </c>
    </row>
    <row r="9" spans="1:60" outlineLevel="1" x14ac:dyDescent="0.2">
      <c r="A9" s="211">
        <v>1</v>
      </c>
      <c r="B9" s="212" t="s">
        <v>654</v>
      </c>
      <c r="C9" s="213" t="s">
        <v>655</v>
      </c>
      <c r="D9" s="214" t="s">
        <v>106</v>
      </c>
      <c r="E9" s="215">
        <v>665.89</v>
      </c>
      <c r="F9" s="216"/>
      <c r="G9" s="217">
        <f>ROUND(E9*F9,2)</f>
        <v>0</v>
      </c>
      <c r="H9" s="216">
        <v>0</v>
      </c>
      <c r="I9" s="217">
        <f>ROUND(E9*H9,2)</f>
        <v>0</v>
      </c>
      <c r="J9" s="216">
        <v>138</v>
      </c>
      <c r="K9" s="217">
        <f>ROUND(E9*J9,2)</f>
        <v>91892.82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 t="s">
        <v>107</v>
      </c>
      <c r="S9" s="217" t="s">
        <v>108</v>
      </c>
      <c r="T9" s="218" t="s">
        <v>108</v>
      </c>
      <c r="U9" s="219">
        <v>0.106</v>
      </c>
      <c r="V9" s="219">
        <f>ROUND(E9*U9,2)</f>
        <v>70.58</v>
      </c>
      <c r="W9" s="219"/>
      <c r="X9" s="219" t="s">
        <v>109</v>
      </c>
      <c r="Y9" s="219" t="s">
        <v>110</v>
      </c>
      <c r="Z9" s="220"/>
      <c r="AA9" s="220"/>
      <c r="AB9" s="220"/>
      <c r="AC9" s="220"/>
      <c r="AD9" s="220"/>
      <c r="AE9" s="220"/>
      <c r="AF9" s="220"/>
      <c r="AG9" s="220" t="s">
        <v>111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ht="33.75" customHeight="1" outlineLevel="2" x14ac:dyDescent="0.2">
      <c r="A10" s="221"/>
      <c r="B10" s="222"/>
      <c r="C10" s="376" t="s">
        <v>656</v>
      </c>
      <c r="D10" s="376"/>
      <c r="E10" s="376"/>
      <c r="F10" s="392"/>
      <c r="G10" s="376"/>
      <c r="H10" s="219"/>
      <c r="I10" s="219"/>
      <c r="J10" s="219"/>
      <c r="K10" s="219"/>
      <c r="L10" s="219"/>
      <c r="M10" s="219"/>
      <c r="N10" s="223"/>
      <c r="O10" s="223"/>
      <c r="P10" s="223"/>
      <c r="Q10" s="223"/>
      <c r="R10" s="219"/>
      <c r="S10" s="219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112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3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0"/>
      <c r="BC10" s="220"/>
      <c r="BD10" s="220"/>
      <c r="BE10" s="220"/>
      <c r="BF10" s="220"/>
      <c r="BG10" s="220"/>
      <c r="BH10" s="220"/>
    </row>
    <row r="11" spans="1:60" ht="22.5" outlineLevel="1" x14ac:dyDescent="0.2">
      <c r="A11" s="211">
        <v>2</v>
      </c>
      <c r="B11" s="212" t="s">
        <v>113</v>
      </c>
      <c r="C11" s="213" t="s">
        <v>114</v>
      </c>
      <c r="D11" s="214" t="s">
        <v>106</v>
      </c>
      <c r="E11" s="215">
        <v>467.61</v>
      </c>
      <c r="F11" s="216"/>
      <c r="G11" s="217">
        <f>ROUND(E11*F11,2)</f>
        <v>0</v>
      </c>
      <c r="H11" s="216">
        <v>0</v>
      </c>
      <c r="I11" s="217">
        <f>ROUND(E11*H11,2)</f>
        <v>0</v>
      </c>
      <c r="J11" s="216">
        <v>296</v>
      </c>
      <c r="K11" s="217">
        <f>ROUND(E11*J11,2)</f>
        <v>138412.56</v>
      </c>
      <c r="L11" s="217">
        <v>21</v>
      </c>
      <c r="M11" s="217">
        <f>G11*(1+L11/100)</f>
        <v>0</v>
      </c>
      <c r="N11" s="215">
        <v>0</v>
      </c>
      <c r="O11" s="215">
        <f>ROUND(E11*N11,2)</f>
        <v>0</v>
      </c>
      <c r="P11" s="215">
        <v>0</v>
      </c>
      <c r="Q11" s="215">
        <f>ROUND(E11*P11,2)</f>
        <v>0</v>
      </c>
      <c r="R11" s="217" t="s">
        <v>107</v>
      </c>
      <c r="S11" s="217" t="s">
        <v>108</v>
      </c>
      <c r="T11" s="218" t="s">
        <v>108</v>
      </c>
      <c r="U11" s="219">
        <v>1.0999999999999999E-2</v>
      </c>
      <c r="V11" s="219">
        <f>ROUND(E11*U11,2)</f>
        <v>5.14</v>
      </c>
      <c r="W11" s="219"/>
      <c r="X11" s="219" t="s">
        <v>109</v>
      </c>
      <c r="Y11" s="219" t="s">
        <v>110</v>
      </c>
      <c r="Z11" s="220"/>
      <c r="AA11" s="220"/>
      <c r="AB11" s="220"/>
      <c r="AC11" s="220"/>
      <c r="AD11" s="220"/>
      <c r="AE11" s="220"/>
      <c r="AF11" s="220"/>
      <c r="AG11" s="220" t="s">
        <v>115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12.75" customHeight="1" outlineLevel="2" x14ac:dyDescent="0.2">
      <c r="A12" s="221"/>
      <c r="B12" s="222"/>
      <c r="C12" s="376" t="s">
        <v>116</v>
      </c>
      <c r="D12" s="376"/>
      <c r="E12" s="376"/>
      <c r="F12" s="392"/>
      <c r="G12" s="376"/>
      <c r="H12" s="219"/>
      <c r="I12" s="219"/>
      <c r="J12" s="219"/>
      <c r="K12" s="219"/>
      <c r="L12" s="219"/>
      <c r="M12" s="219"/>
      <c r="N12" s="223"/>
      <c r="O12" s="223"/>
      <c r="P12" s="223"/>
      <c r="Q12" s="223"/>
      <c r="R12" s="219"/>
      <c r="S12" s="219"/>
      <c r="T12" s="219"/>
      <c r="U12" s="219"/>
      <c r="V12" s="219"/>
      <c r="W12" s="219"/>
      <c r="X12" s="219"/>
      <c r="Y12" s="219"/>
      <c r="Z12" s="220"/>
      <c r="AA12" s="220"/>
      <c r="AB12" s="220"/>
      <c r="AC12" s="220"/>
      <c r="AD12" s="220"/>
      <c r="AE12" s="220"/>
      <c r="AF12" s="220"/>
      <c r="AG12" s="220" t="s">
        <v>112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2" x14ac:dyDescent="0.2">
      <c r="A13" s="221"/>
      <c r="B13" s="222"/>
      <c r="C13" s="224" t="s">
        <v>657</v>
      </c>
      <c r="D13" s="225"/>
      <c r="E13" s="226">
        <v>467.61</v>
      </c>
      <c r="F13" s="393"/>
      <c r="G13" s="219"/>
      <c r="H13" s="219"/>
      <c r="I13" s="219"/>
      <c r="J13" s="219"/>
      <c r="K13" s="219"/>
      <c r="L13" s="219"/>
      <c r="M13" s="219"/>
      <c r="N13" s="223"/>
      <c r="O13" s="223"/>
      <c r="P13" s="223"/>
      <c r="Q13" s="223"/>
      <c r="R13" s="219"/>
      <c r="S13" s="219"/>
      <c r="T13" s="219"/>
      <c r="U13" s="219"/>
      <c r="V13" s="219"/>
      <c r="W13" s="219"/>
      <c r="X13" s="219"/>
      <c r="Y13" s="219"/>
      <c r="Z13" s="220"/>
      <c r="AA13" s="220"/>
      <c r="AB13" s="220"/>
      <c r="AC13" s="220"/>
      <c r="AD13" s="220"/>
      <c r="AE13" s="220"/>
      <c r="AF13" s="220"/>
      <c r="AG13" s="220" t="s">
        <v>123</v>
      </c>
      <c r="AH13" s="220">
        <v>0</v>
      </c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2.5" outlineLevel="1" x14ac:dyDescent="0.2">
      <c r="A14" s="227">
        <v>3</v>
      </c>
      <c r="B14" s="228" t="s">
        <v>117</v>
      </c>
      <c r="C14" s="229" t="s">
        <v>118</v>
      </c>
      <c r="D14" s="230" t="s">
        <v>106</v>
      </c>
      <c r="E14" s="231">
        <v>467.61</v>
      </c>
      <c r="F14" s="232"/>
      <c r="G14" s="233">
        <f>ROUND(E14*F14,2)</f>
        <v>0</v>
      </c>
      <c r="H14" s="232">
        <v>0</v>
      </c>
      <c r="I14" s="233">
        <f>ROUND(E14*H14,2)</f>
        <v>0</v>
      </c>
      <c r="J14" s="232">
        <v>18.8</v>
      </c>
      <c r="K14" s="233">
        <f>ROUND(E14*J14,2)</f>
        <v>8791.07</v>
      </c>
      <c r="L14" s="233">
        <v>21</v>
      </c>
      <c r="M14" s="233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3" t="s">
        <v>107</v>
      </c>
      <c r="S14" s="233" t="s">
        <v>108</v>
      </c>
      <c r="T14" s="234" t="s">
        <v>108</v>
      </c>
      <c r="U14" s="219">
        <v>8.9999999999999993E-3</v>
      </c>
      <c r="V14" s="219">
        <f>ROUND(E14*U14,2)</f>
        <v>4.21</v>
      </c>
      <c r="W14" s="219"/>
      <c r="X14" s="219" t="s">
        <v>109</v>
      </c>
      <c r="Y14" s="219" t="s">
        <v>110</v>
      </c>
      <c r="Z14" s="220"/>
      <c r="AA14" s="220"/>
      <c r="AB14" s="220"/>
      <c r="AC14" s="220"/>
      <c r="AD14" s="220"/>
      <c r="AE14" s="220"/>
      <c r="AF14" s="220"/>
      <c r="AG14" s="220" t="s">
        <v>115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ht="22.5" outlineLevel="1" x14ac:dyDescent="0.2">
      <c r="A15" s="211">
        <v>4</v>
      </c>
      <c r="B15" s="212" t="s">
        <v>477</v>
      </c>
      <c r="C15" s="213" t="s">
        <v>478</v>
      </c>
      <c r="D15" s="214" t="s">
        <v>106</v>
      </c>
      <c r="E15" s="215">
        <v>198.28</v>
      </c>
      <c r="F15" s="216"/>
      <c r="G15" s="217">
        <f>ROUND(E15*F15,2)</f>
        <v>0</v>
      </c>
      <c r="H15" s="216">
        <v>0</v>
      </c>
      <c r="I15" s="217">
        <f>ROUND(E15*H15,2)</f>
        <v>0</v>
      </c>
      <c r="J15" s="216">
        <v>145.5</v>
      </c>
      <c r="K15" s="217">
        <f>ROUND(E15*J15,2)</f>
        <v>28849.74</v>
      </c>
      <c r="L15" s="217">
        <v>21</v>
      </c>
      <c r="M15" s="217">
        <f>G15*(1+L15/100)</f>
        <v>0</v>
      </c>
      <c r="N15" s="215">
        <v>0</v>
      </c>
      <c r="O15" s="215">
        <f>ROUND(E15*N15,2)</f>
        <v>0</v>
      </c>
      <c r="P15" s="215">
        <v>0</v>
      </c>
      <c r="Q15" s="215">
        <f>ROUND(E15*P15,2)</f>
        <v>0</v>
      </c>
      <c r="R15" s="217" t="s">
        <v>107</v>
      </c>
      <c r="S15" s="217" t="s">
        <v>108</v>
      </c>
      <c r="T15" s="218" t="s">
        <v>108</v>
      </c>
      <c r="U15" s="219">
        <v>0.20200000000000001</v>
      </c>
      <c r="V15" s="219">
        <f>ROUND(E15*U15,2)</f>
        <v>40.049999999999997</v>
      </c>
      <c r="W15" s="219"/>
      <c r="X15" s="219" t="s">
        <v>109</v>
      </c>
      <c r="Y15" s="219" t="s">
        <v>110</v>
      </c>
      <c r="Z15" s="220"/>
      <c r="AA15" s="220"/>
      <c r="AB15" s="220"/>
      <c r="AC15" s="220"/>
      <c r="AD15" s="220"/>
      <c r="AE15" s="220"/>
      <c r="AF15" s="220"/>
      <c r="AG15" s="220" t="s">
        <v>111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2" x14ac:dyDescent="0.2">
      <c r="A16" s="221"/>
      <c r="B16" s="222"/>
      <c r="C16" s="376" t="s">
        <v>479</v>
      </c>
      <c r="D16" s="376"/>
      <c r="E16" s="376"/>
      <c r="F16" s="392"/>
      <c r="G16" s="376"/>
      <c r="H16" s="219"/>
      <c r="I16" s="219"/>
      <c r="J16" s="219"/>
      <c r="K16" s="219"/>
      <c r="L16" s="219"/>
      <c r="M16" s="219"/>
      <c r="N16" s="223"/>
      <c r="O16" s="223"/>
      <c r="P16" s="223"/>
      <c r="Q16" s="223"/>
      <c r="R16" s="219"/>
      <c r="S16" s="219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112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ht="12.75" customHeight="1" outlineLevel="2" x14ac:dyDescent="0.2">
      <c r="A17" s="221"/>
      <c r="B17" s="222"/>
      <c r="C17" s="381" t="s">
        <v>480</v>
      </c>
      <c r="D17" s="381"/>
      <c r="E17" s="381"/>
      <c r="F17" s="394"/>
      <c r="G17" s="381"/>
      <c r="H17" s="219"/>
      <c r="I17" s="219"/>
      <c r="J17" s="219"/>
      <c r="K17" s="219"/>
      <c r="L17" s="219"/>
      <c r="M17" s="219"/>
      <c r="N17" s="223"/>
      <c r="O17" s="223"/>
      <c r="P17" s="223"/>
      <c r="Q17" s="223"/>
      <c r="R17" s="219"/>
      <c r="S17" s="219"/>
      <c r="T17" s="219"/>
      <c r="U17" s="219"/>
      <c r="V17" s="219"/>
      <c r="W17" s="219"/>
      <c r="X17" s="219"/>
      <c r="Y17" s="219"/>
      <c r="Z17" s="220"/>
      <c r="AA17" s="220"/>
      <c r="AB17" s="220"/>
      <c r="AC17" s="220"/>
      <c r="AD17" s="220"/>
      <c r="AE17" s="220"/>
      <c r="AF17" s="220"/>
      <c r="AG17" s="220" t="s">
        <v>131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1" x14ac:dyDescent="0.2">
      <c r="A18" s="227">
        <v>5</v>
      </c>
      <c r="B18" s="228" t="s">
        <v>119</v>
      </c>
      <c r="C18" s="229" t="s">
        <v>120</v>
      </c>
      <c r="D18" s="230" t="s">
        <v>106</v>
      </c>
      <c r="E18" s="231">
        <v>467.61</v>
      </c>
      <c r="F18" s="232"/>
      <c r="G18" s="233">
        <f>ROUND(E18*F18,2)</f>
        <v>0</v>
      </c>
      <c r="H18" s="232">
        <v>0</v>
      </c>
      <c r="I18" s="233">
        <f>ROUND(E18*H18,2)</f>
        <v>0</v>
      </c>
      <c r="J18" s="232">
        <v>513</v>
      </c>
      <c r="K18" s="233">
        <f>ROUND(E18*J18,2)</f>
        <v>239883.93</v>
      </c>
      <c r="L18" s="233">
        <v>21</v>
      </c>
      <c r="M18" s="233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3" t="s">
        <v>107</v>
      </c>
      <c r="S18" s="233" t="s">
        <v>108</v>
      </c>
      <c r="T18" s="234" t="s">
        <v>108</v>
      </c>
      <c r="U18" s="219">
        <v>0</v>
      </c>
      <c r="V18" s="219">
        <f>ROUND(E18*U18,2)</f>
        <v>0</v>
      </c>
      <c r="W18" s="219"/>
      <c r="X18" s="219" t="s">
        <v>109</v>
      </c>
      <c r="Y18" s="219" t="s">
        <v>110</v>
      </c>
      <c r="Z18" s="220"/>
      <c r="AA18" s="220"/>
      <c r="AB18" s="220"/>
      <c r="AC18" s="220"/>
      <c r="AD18" s="220"/>
      <c r="AE18" s="220"/>
      <c r="AF18" s="220"/>
      <c r="AG18" s="220" t="s">
        <v>115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x14ac:dyDescent="0.2">
      <c r="A19" s="235" t="s">
        <v>104</v>
      </c>
      <c r="B19" s="204" t="s">
        <v>32</v>
      </c>
      <c r="C19" s="205" t="s">
        <v>33</v>
      </c>
      <c r="D19" s="206"/>
      <c r="E19" s="207"/>
      <c r="F19" s="391"/>
      <c r="G19" s="208">
        <f>SUMIF(AG20:AG87,"&lt;&gt;NOR",G20:G87)</f>
        <v>0</v>
      </c>
      <c r="H19" s="208"/>
      <c r="I19" s="208">
        <f>SUM(I20:I87)</f>
        <v>1453551.8100000003</v>
      </c>
      <c r="J19" s="208"/>
      <c r="K19" s="208">
        <f>SUM(K20:K87)</f>
        <v>542777.92000000004</v>
      </c>
      <c r="L19" s="208"/>
      <c r="M19" s="208">
        <f>SUM(M20:M87)</f>
        <v>0</v>
      </c>
      <c r="N19" s="207"/>
      <c r="O19" s="207">
        <f>SUM(O20:O87)</f>
        <v>873.04</v>
      </c>
      <c r="P19" s="207"/>
      <c r="Q19" s="207">
        <f>SUM(Q20:Q87)</f>
        <v>0</v>
      </c>
      <c r="R19" s="208"/>
      <c r="S19" s="208"/>
      <c r="T19" s="209"/>
      <c r="U19" s="210"/>
      <c r="V19" s="210">
        <f>SUM(V20:V87)</f>
        <v>1038.31</v>
      </c>
      <c r="W19" s="210"/>
      <c r="X19" s="210"/>
      <c r="Y19" s="210"/>
      <c r="AG19" t="s">
        <v>105</v>
      </c>
    </row>
    <row r="20" spans="1:60" outlineLevel="1" x14ac:dyDescent="0.2">
      <c r="A20" s="211">
        <v>6</v>
      </c>
      <c r="B20" s="212" t="s">
        <v>658</v>
      </c>
      <c r="C20" s="213" t="s">
        <v>659</v>
      </c>
      <c r="D20" s="214" t="s">
        <v>106</v>
      </c>
      <c r="E20" s="215">
        <v>102.8188</v>
      </c>
      <c r="F20" s="216"/>
      <c r="G20" s="217">
        <f>ROUND(E20*F20,2)</f>
        <v>0</v>
      </c>
      <c r="H20" s="216">
        <v>1324.09</v>
      </c>
      <c r="I20" s="217">
        <f>ROUND(E20*H20,2)</f>
        <v>136141.34</v>
      </c>
      <c r="J20" s="216">
        <v>605.91</v>
      </c>
      <c r="K20" s="217">
        <f>ROUND(E20*J20,2)</f>
        <v>62298.94</v>
      </c>
      <c r="L20" s="217">
        <v>21</v>
      </c>
      <c r="M20" s="217">
        <f>G20*(1+L20/100)</f>
        <v>0</v>
      </c>
      <c r="N20" s="215">
        <v>2.16</v>
      </c>
      <c r="O20" s="215">
        <f>ROUND(E20*N20,2)</f>
        <v>222.09</v>
      </c>
      <c r="P20" s="215">
        <v>0</v>
      </c>
      <c r="Q20" s="215">
        <f>ROUND(E20*P20,2)</f>
        <v>0</v>
      </c>
      <c r="R20" s="217" t="s">
        <v>660</v>
      </c>
      <c r="S20" s="217" t="s">
        <v>108</v>
      </c>
      <c r="T20" s="218" t="s">
        <v>108</v>
      </c>
      <c r="U20" s="219">
        <v>1.085</v>
      </c>
      <c r="V20" s="219">
        <f>ROUND(E20*U20,2)</f>
        <v>111.56</v>
      </c>
      <c r="W20" s="219"/>
      <c r="X20" s="219" t="s">
        <v>109</v>
      </c>
      <c r="Y20" s="219" t="s">
        <v>110</v>
      </c>
      <c r="Z20" s="220"/>
      <c r="AA20" s="220"/>
      <c r="AB20" s="220"/>
      <c r="AC20" s="220"/>
      <c r="AD20" s="220"/>
      <c r="AE20" s="220"/>
      <c r="AF20" s="220"/>
      <c r="AG20" s="220" t="s">
        <v>111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2" x14ac:dyDescent="0.2">
      <c r="A21" s="221"/>
      <c r="B21" s="222"/>
      <c r="C21" s="224" t="s">
        <v>661</v>
      </c>
      <c r="D21" s="225"/>
      <c r="E21" s="226">
        <v>102.8188</v>
      </c>
      <c r="F21" s="393"/>
      <c r="G21" s="219"/>
      <c r="H21" s="219"/>
      <c r="I21" s="219"/>
      <c r="J21" s="219"/>
      <c r="K21" s="219"/>
      <c r="L21" s="219"/>
      <c r="M21" s="219"/>
      <c r="N21" s="223"/>
      <c r="O21" s="223"/>
      <c r="P21" s="223"/>
      <c r="Q21" s="223"/>
      <c r="R21" s="219"/>
      <c r="S21" s="219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123</v>
      </c>
      <c r="AH21" s="220">
        <v>0</v>
      </c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 x14ac:dyDescent="0.2">
      <c r="A22" s="211">
        <v>7</v>
      </c>
      <c r="B22" s="212" t="s">
        <v>662</v>
      </c>
      <c r="C22" s="213" t="s">
        <v>663</v>
      </c>
      <c r="D22" s="214" t="s">
        <v>106</v>
      </c>
      <c r="E22" s="215">
        <v>88.275490000000005</v>
      </c>
      <c r="F22" s="216"/>
      <c r="G22" s="217">
        <f>ROUND(E22*F22,2)</f>
        <v>0</v>
      </c>
      <c r="H22" s="216">
        <v>3785.23</v>
      </c>
      <c r="I22" s="217">
        <f>ROUND(E22*H22,2)</f>
        <v>334143.03000000003</v>
      </c>
      <c r="J22" s="216">
        <v>324.77</v>
      </c>
      <c r="K22" s="217">
        <f>ROUND(E22*J22,2)</f>
        <v>28669.23</v>
      </c>
      <c r="L22" s="217">
        <v>21</v>
      </c>
      <c r="M22" s="217">
        <f>G22*(1+L22/100)</f>
        <v>0</v>
      </c>
      <c r="N22" s="215">
        <v>2.5249999999999999</v>
      </c>
      <c r="O22" s="215">
        <f>ROUND(E22*N22,2)</f>
        <v>222.9</v>
      </c>
      <c r="P22" s="215">
        <v>0</v>
      </c>
      <c r="Q22" s="215">
        <f>ROUND(E22*P22,2)</f>
        <v>0</v>
      </c>
      <c r="R22" s="217" t="s">
        <v>121</v>
      </c>
      <c r="S22" s="217" t="s">
        <v>108</v>
      </c>
      <c r="T22" s="218" t="s">
        <v>108</v>
      </c>
      <c r="U22" s="219">
        <v>0.48</v>
      </c>
      <c r="V22" s="219">
        <f>ROUND(E22*U22,2)</f>
        <v>42.37</v>
      </c>
      <c r="W22" s="219"/>
      <c r="X22" s="219" t="s">
        <v>109</v>
      </c>
      <c r="Y22" s="219" t="s">
        <v>110</v>
      </c>
      <c r="Z22" s="220"/>
      <c r="AA22" s="220"/>
      <c r="AB22" s="220"/>
      <c r="AC22" s="220"/>
      <c r="AD22" s="220"/>
      <c r="AE22" s="220"/>
      <c r="AF22" s="220"/>
      <c r="AG22" s="220" t="s">
        <v>115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2" x14ac:dyDescent="0.2">
      <c r="A23" s="221"/>
      <c r="B23" s="222"/>
      <c r="C23" s="376" t="s">
        <v>122</v>
      </c>
      <c r="D23" s="376"/>
      <c r="E23" s="376"/>
      <c r="F23" s="392"/>
      <c r="G23" s="376"/>
      <c r="H23" s="219"/>
      <c r="I23" s="219"/>
      <c r="J23" s="219"/>
      <c r="K23" s="219"/>
      <c r="L23" s="219"/>
      <c r="M23" s="219"/>
      <c r="N23" s="223"/>
      <c r="O23" s="223"/>
      <c r="P23" s="223"/>
      <c r="Q23" s="223"/>
      <c r="R23" s="219"/>
      <c r="S23" s="219"/>
      <c r="T23" s="219"/>
      <c r="U23" s="219"/>
      <c r="V23" s="219"/>
      <c r="W23" s="219"/>
      <c r="X23" s="219"/>
      <c r="Y23" s="219"/>
      <c r="Z23" s="220"/>
      <c r="AA23" s="220"/>
      <c r="AB23" s="220"/>
      <c r="AC23" s="220"/>
      <c r="AD23" s="220"/>
      <c r="AE23" s="220"/>
      <c r="AF23" s="220"/>
      <c r="AG23" s="220" t="s">
        <v>112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2" x14ac:dyDescent="0.2">
      <c r="A24" s="221"/>
      <c r="B24" s="222"/>
      <c r="C24" s="224" t="s">
        <v>664</v>
      </c>
      <c r="D24" s="225"/>
      <c r="E24" s="226">
        <v>77.114099999999993</v>
      </c>
      <c r="F24" s="393"/>
      <c r="G24" s="219"/>
      <c r="H24" s="219"/>
      <c r="I24" s="219"/>
      <c r="J24" s="219"/>
      <c r="K24" s="219"/>
      <c r="L24" s="219"/>
      <c r="M24" s="219"/>
      <c r="N24" s="223"/>
      <c r="O24" s="223"/>
      <c r="P24" s="223"/>
      <c r="Q24" s="223"/>
      <c r="R24" s="219"/>
      <c r="S24" s="219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123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3" x14ac:dyDescent="0.2">
      <c r="A25" s="221"/>
      <c r="B25" s="222"/>
      <c r="C25" s="224" t="s">
        <v>665</v>
      </c>
      <c r="D25" s="225"/>
      <c r="E25" s="226">
        <v>7.7114099999999999</v>
      </c>
      <c r="F25" s="393"/>
      <c r="G25" s="219"/>
      <c r="H25" s="219"/>
      <c r="I25" s="219"/>
      <c r="J25" s="219"/>
      <c r="K25" s="219"/>
      <c r="L25" s="219"/>
      <c r="M25" s="219"/>
      <c r="N25" s="223"/>
      <c r="O25" s="223"/>
      <c r="P25" s="223"/>
      <c r="Q25" s="223"/>
      <c r="R25" s="219"/>
      <c r="S25" s="219"/>
      <c r="T25" s="219"/>
      <c r="U25" s="219"/>
      <c r="V25" s="219"/>
      <c r="W25" s="219"/>
      <c r="X25" s="219"/>
      <c r="Y25" s="219"/>
      <c r="Z25" s="220"/>
      <c r="AA25" s="220"/>
      <c r="AB25" s="220"/>
      <c r="AC25" s="220"/>
      <c r="AD25" s="220"/>
      <c r="AE25" s="220"/>
      <c r="AF25" s="220"/>
      <c r="AG25" s="220" t="s">
        <v>123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3" x14ac:dyDescent="0.2">
      <c r="A26" s="221"/>
      <c r="B26" s="222"/>
      <c r="C26" s="224" t="s">
        <v>1186</v>
      </c>
      <c r="D26" s="225"/>
      <c r="E26" s="226">
        <v>3.44998</v>
      </c>
      <c r="F26" s="393"/>
      <c r="G26" s="219"/>
      <c r="H26" s="219"/>
      <c r="I26" s="219"/>
      <c r="J26" s="219"/>
      <c r="K26" s="219"/>
      <c r="L26" s="219"/>
      <c r="M26" s="219"/>
      <c r="N26" s="223"/>
      <c r="O26" s="223"/>
      <c r="P26" s="223"/>
      <c r="Q26" s="223"/>
      <c r="R26" s="219"/>
      <c r="S26" s="219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123</v>
      </c>
      <c r="AH26" s="220">
        <v>0</v>
      </c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 x14ac:dyDescent="0.2">
      <c r="A27" s="211">
        <v>8</v>
      </c>
      <c r="B27" s="212" t="s">
        <v>666</v>
      </c>
      <c r="C27" s="213" t="s">
        <v>667</v>
      </c>
      <c r="D27" s="214" t="s">
        <v>132</v>
      </c>
      <c r="E27" s="215">
        <v>95.741339999999994</v>
      </c>
      <c r="F27" s="216"/>
      <c r="G27" s="217">
        <f>ROUND(E27*F27,2)</f>
        <v>0</v>
      </c>
      <c r="H27" s="216">
        <v>247.42</v>
      </c>
      <c r="I27" s="217">
        <f>ROUND(E27*H27,2)</f>
        <v>23688.32</v>
      </c>
      <c r="J27" s="216">
        <v>736.58</v>
      </c>
      <c r="K27" s="217">
        <f>ROUND(E27*J27,2)</f>
        <v>70521.16</v>
      </c>
      <c r="L27" s="217">
        <v>21</v>
      </c>
      <c r="M27" s="217">
        <f>G27*(1+L27/100)</f>
        <v>0</v>
      </c>
      <c r="N27" s="215">
        <v>3.9199999999999999E-2</v>
      </c>
      <c r="O27" s="215">
        <f>ROUND(E27*N27,2)</f>
        <v>3.75</v>
      </c>
      <c r="P27" s="215">
        <v>0</v>
      </c>
      <c r="Q27" s="215">
        <f>ROUND(E27*P27,2)</f>
        <v>0</v>
      </c>
      <c r="R27" s="217" t="s">
        <v>121</v>
      </c>
      <c r="S27" s="217" t="s">
        <v>108</v>
      </c>
      <c r="T27" s="218" t="s">
        <v>108</v>
      </c>
      <c r="U27" s="219">
        <v>1.6</v>
      </c>
      <c r="V27" s="219">
        <f>ROUND(E27*U27,2)</f>
        <v>153.19</v>
      </c>
      <c r="W27" s="219"/>
      <c r="X27" s="219" t="s">
        <v>109</v>
      </c>
      <c r="Y27" s="219" t="s">
        <v>110</v>
      </c>
      <c r="Z27" s="220"/>
      <c r="AA27" s="220"/>
      <c r="AB27" s="220"/>
      <c r="AC27" s="220"/>
      <c r="AD27" s="220"/>
      <c r="AE27" s="220"/>
      <c r="AF27" s="220"/>
      <c r="AG27" s="220" t="s">
        <v>115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ht="22.5" customHeight="1" outlineLevel="2" x14ac:dyDescent="0.2">
      <c r="A28" s="221"/>
      <c r="B28" s="222"/>
      <c r="C28" s="376" t="s">
        <v>668</v>
      </c>
      <c r="D28" s="376"/>
      <c r="E28" s="376"/>
      <c r="F28" s="392"/>
      <c r="G28" s="376"/>
      <c r="H28" s="219"/>
      <c r="I28" s="219"/>
      <c r="J28" s="219"/>
      <c r="K28" s="219"/>
      <c r="L28" s="219"/>
      <c r="M28" s="219"/>
      <c r="N28" s="223"/>
      <c r="O28" s="223"/>
      <c r="P28" s="223"/>
      <c r="Q28" s="223"/>
      <c r="R28" s="219"/>
      <c r="S28" s="219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112</v>
      </c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36" t="str">
        <f>C28</f>
        <v>svislé nebo šikmé (odkloněné) , půdorysně přímé nebo zalomené, stěn základových desek ve volných nebo zapažených jámách, rýhách, šachtách, včetně případných vzpěr,</v>
      </c>
      <c r="BB28" s="220"/>
      <c r="BC28" s="220"/>
      <c r="BD28" s="220"/>
      <c r="BE28" s="220"/>
      <c r="BF28" s="220"/>
      <c r="BG28" s="220"/>
      <c r="BH28" s="220"/>
    </row>
    <row r="29" spans="1:60" outlineLevel="2" x14ac:dyDescent="0.2">
      <c r="A29" s="221"/>
      <c r="B29" s="222"/>
      <c r="C29" s="224" t="s">
        <v>669</v>
      </c>
      <c r="D29" s="225"/>
      <c r="E29" s="226">
        <v>61.241500000000002</v>
      </c>
      <c r="F29" s="393"/>
      <c r="G29" s="219"/>
      <c r="H29" s="219"/>
      <c r="I29" s="219"/>
      <c r="J29" s="219"/>
      <c r="K29" s="219"/>
      <c r="L29" s="219"/>
      <c r="M29" s="219"/>
      <c r="N29" s="223"/>
      <c r="O29" s="223"/>
      <c r="P29" s="223"/>
      <c r="Q29" s="223"/>
      <c r="R29" s="219"/>
      <c r="S29" s="219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123</v>
      </c>
      <c r="AH29" s="220">
        <v>0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3" x14ac:dyDescent="0.2">
      <c r="A30" s="221"/>
      <c r="B30" s="222"/>
      <c r="C30" s="224" t="s">
        <v>1187</v>
      </c>
      <c r="D30" s="225"/>
      <c r="E30" s="226">
        <v>34.499839999999999</v>
      </c>
      <c r="F30" s="393"/>
      <c r="G30" s="219"/>
      <c r="H30" s="219"/>
      <c r="I30" s="219"/>
      <c r="J30" s="219"/>
      <c r="K30" s="219"/>
      <c r="L30" s="219"/>
      <c r="M30" s="219"/>
      <c r="N30" s="223"/>
      <c r="O30" s="223"/>
      <c r="P30" s="223"/>
      <c r="Q30" s="223"/>
      <c r="R30" s="219"/>
      <c r="S30" s="219"/>
      <c r="T30" s="219"/>
      <c r="U30" s="219"/>
      <c r="V30" s="219"/>
      <c r="W30" s="219"/>
      <c r="X30" s="219"/>
      <c r="Y30" s="219"/>
      <c r="Z30" s="220"/>
      <c r="AA30" s="220"/>
      <c r="AB30" s="220"/>
      <c r="AC30" s="220"/>
      <c r="AD30" s="220"/>
      <c r="AE30" s="220"/>
      <c r="AF30" s="220"/>
      <c r="AG30" s="220" t="s">
        <v>123</v>
      </c>
      <c r="AH30" s="220">
        <v>0</v>
      </c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 x14ac:dyDescent="0.2">
      <c r="A31" s="211">
        <v>9</v>
      </c>
      <c r="B31" s="212" t="s">
        <v>670</v>
      </c>
      <c r="C31" s="213" t="s">
        <v>671</v>
      </c>
      <c r="D31" s="214" t="s">
        <v>132</v>
      </c>
      <c r="E31" s="215">
        <v>95.741339999999994</v>
      </c>
      <c r="F31" s="216"/>
      <c r="G31" s="217">
        <f>ROUND(E31*F31,2)</f>
        <v>0</v>
      </c>
      <c r="H31" s="216">
        <v>0</v>
      </c>
      <c r="I31" s="217">
        <f>ROUND(E31*H31,2)</f>
        <v>0</v>
      </c>
      <c r="J31" s="216">
        <v>148.5</v>
      </c>
      <c r="K31" s="217">
        <f>ROUND(E31*J31,2)</f>
        <v>14217.59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7" t="s">
        <v>121</v>
      </c>
      <c r="S31" s="217" t="s">
        <v>108</v>
      </c>
      <c r="T31" s="218" t="s">
        <v>108</v>
      </c>
      <c r="U31" s="219">
        <v>0.32</v>
      </c>
      <c r="V31" s="219">
        <f>ROUND(E31*U31,2)</f>
        <v>30.64</v>
      </c>
      <c r="W31" s="219"/>
      <c r="X31" s="219" t="s">
        <v>109</v>
      </c>
      <c r="Y31" s="219" t="s">
        <v>110</v>
      </c>
      <c r="Z31" s="220"/>
      <c r="AA31" s="220"/>
      <c r="AB31" s="220"/>
      <c r="AC31" s="220"/>
      <c r="AD31" s="220"/>
      <c r="AE31" s="220"/>
      <c r="AF31" s="220"/>
      <c r="AG31" s="220" t="s">
        <v>115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customHeight="1" outlineLevel="2" x14ac:dyDescent="0.2">
      <c r="A32" s="221"/>
      <c r="B32" s="222"/>
      <c r="C32" s="376" t="s">
        <v>668</v>
      </c>
      <c r="D32" s="376"/>
      <c r="E32" s="376"/>
      <c r="F32" s="392"/>
      <c r="G32" s="376"/>
      <c r="H32" s="219"/>
      <c r="I32" s="219"/>
      <c r="J32" s="219"/>
      <c r="K32" s="219"/>
      <c r="L32" s="219"/>
      <c r="M32" s="219"/>
      <c r="N32" s="223"/>
      <c r="O32" s="223"/>
      <c r="P32" s="223"/>
      <c r="Q32" s="223"/>
      <c r="R32" s="219"/>
      <c r="S32" s="219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112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36" t="str">
        <f>C32</f>
        <v>svislé nebo šikmé (odkloněné) , půdorysně přímé nebo zalomené, stěn základových desek ve volných nebo zapažených jámách, rýhách, šachtách, včetně případných vzpěr,</v>
      </c>
      <c r="BB32" s="220"/>
      <c r="BC32" s="220"/>
      <c r="BD32" s="220"/>
      <c r="BE32" s="220"/>
      <c r="BF32" s="220"/>
      <c r="BG32" s="220"/>
      <c r="BH32" s="220"/>
    </row>
    <row r="33" spans="1:60" outlineLevel="1" x14ac:dyDescent="0.2">
      <c r="A33" s="211">
        <v>10</v>
      </c>
      <c r="B33" s="212" t="s">
        <v>124</v>
      </c>
      <c r="C33" s="213" t="s">
        <v>125</v>
      </c>
      <c r="D33" s="214" t="s">
        <v>126</v>
      </c>
      <c r="E33" s="215">
        <v>1.7577</v>
      </c>
      <c r="F33" s="216"/>
      <c r="G33" s="217">
        <f>ROUND(E33*F33,2)</f>
        <v>0</v>
      </c>
      <c r="H33" s="216">
        <v>28863.78</v>
      </c>
      <c r="I33" s="217">
        <f>ROUND(E33*H33,2)</f>
        <v>50733.87</v>
      </c>
      <c r="J33" s="216">
        <v>8216.2199999999993</v>
      </c>
      <c r="K33" s="217">
        <f>ROUND(E33*J33,2)</f>
        <v>14441.65</v>
      </c>
      <c r="L33" s="217">
        <v>21</v>
      </c>
      <c r="M33" s="217">
        <f>G33*(1+L33/100)</f>
        <v>0</v>
      </c>
      <c r="N33" s="215">
        <v>1.0570200000000001</v>
      </c>
      <c r="O33" s="215">
        <f>ROUND(E33*N33,2)</f>
        <v>1.86</v>
      </c>
      <c r="P33" s="215">
        <v>0</v>
      </c>
      <c r="Q33" s="215">
        <f>ROUND(E33*P33,2)</f>
        <v>0</v>
      </c>
      <c r="R33" s="217" t="s">
        <v>121</v>
      </c>
      <c r="S33" s="217" t="s">
        <v>108</v>
      </c>
      <c r="T33" s="218" t="s">
        <v>108</v>
      </c>
      <c r="U33" s="219">
        <v>15.231</v>
      </c>
      <c r="V33" s="219">
        <f>ROUND(E33*U33,2)</f>
        <v>26.77</v>
      </c>
      <c r="W33" s="219"/>
      <c r="X33" s="219" t="s">
        <v>109</v>
      </c>
      <c r="Y33" s="219" t="s">
        <v>110</v>
      </c>
      <c r="Z33" s="220"/>
      <c r="AA33" s="220"/>
      <c r="AB33" s="220"/>
      <c r="AC33" s="220"/>
      <c r="AD33" s="220"/>
      <c r="AE33" s="220"/>
      <c r="AF33" s="220"/>
      <c r="AG33" s="220" t="s">
        <v>115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2" x14ac:dyDescent="0.2">
      <c r="A34" s="221"/>
      <c r="B34" s="222"/>
      <c r="C34" s="376" t="s">
        <v>127</v>
      </c>
      <c r="D34" s="376"/>
      <c r="E34" s="376"/>
      <c r="F34" s="392"/>
      <c r="G34" s="376"/>
      <c r="H34" s="219"/>
      <c r="I34" s="219"/>
      <c r="J34" s="219"/>
      <c r="K34" s="219"/>
      <c r="L34" s="219"/>
      <c r="M34" s="219"/>
      <c r="N34" s="223"/>
      <c r="O34" s="223"/>
      <c r="P34" s="223"/>
      <c r="Q34" s="223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112</v>
      </c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2" x14ac:dyDescent="0.2">
      <c r="A35" s="221"/>
      <c r="B35" s="222"/>
      <c r="C35" s="224" t="s">
        <v>672</v>
      </c>
      <c r="D35" s="225"/>
      <c r="E35" s="226">
        <v>1.347</v>
      </c>
      <c r="F35" s="393"/>
      <c r="G35" s="219"/>
      <c r="H35" s="219"/>
      <c r="I35" s="219"/>
      <c r="J35" s="219"/>
      <c r="K35" s="219"/>
      <c r="L35" s="219"/>
      <c r="M35" s="219"/>
      <c r="N35" s="223"/>
      <c r="O35" s="223"/>
      <c r="P35" s="223"/>
      <c r="Q35" s="223"/>
      <c r="R35" s="219"/>
      <c r="S35" s="219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D35" s="220"/>
      <c r="AE35" s="220"/>
      <c r="AF35" s="220"/>
      <c r="AG35" s="220" t="s">
        <v>123</v>
      </c>
      <c r="AH35" s="220">
        <v>0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3" x14ac:dyDescent="0.2">
      <c r="A36" s="221"/>
      <c r="B36" s="222"/>
      <c r="C36" s="224" t="s">
        <v>673</v>
      </c>
      <c r="D36" s="225"/>
      <c r="E36" s="226">
        <v>0.13469999999999999</v>
      </c>
      <c r="F36" s="393"/>
      <c r="G36" s="219"/>
      <c r="H36" s="219"/>
      <c r="I36" s="219"/>
      <c r="J36" s="219"/>
      <c r="K36" s="219"/>
      <c r="L36" s="219"/>
      <c r="M36" s="219"/>
      <c r="N36" s="223"/>
      <c r="O36" s="223"/>
      <c r="P36" s="223"/>
      <c r="Q36" s="223"/>
      <c r="R36" s="219"/>
      <c r="S36" s="219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123</v>
      </c>
      <c r="AH36" s="220">
        <v>0</v>
      </c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3" x14ac:dyDescent="0.2">
      <c r="A37" s="221"/>
      <c r="B37" s="222"/>
      <c r="C37" s="224" t="s">
        <v>1188</v>
      </c>
      <c r="D37" s="225"/>
      <c r="E37" s="226">
        <v>0.27600000000000002</v>
      </c>
      <c r="F37" s="393"/>
      <c r="G37" s="219"/>
      <c r="H37" s="219"/>
      <c r="I37" s="219"/>
      <c r="J37" s="219"/>
      <c r="K37" s="219"/>
      <c r="L37" s="219"/>
      <c r="M37" s="219"/>
      <c r="N37" s="223"/>
      <c r="O37" s="223"/>
      <c r="P37" s="223"/>
      <c r="Q37" s="223"/>
      <c r="R37" s="219"/>
      <c r="S37" s="219"/>
      <c r="T37" s="219"/>
      <c r="U37" s="219"/>
      <c r="V37" s="219"/>
      <c r="W37" s="219"/>
      <c r="X37" s="219"/>
      <c r="Y37" s="219"/>
      <c r="Z37" s="220"/>
      <c r="AA37" s="220"/>
      <c r="AB37" s="220"/>
      <c r="AC37" s="220"/>
      <c r="AD37" s="220"/>
      <c r="AE37" s="220"/>
      <c r="AF37" s="220"/>
      <c r="AG37" s="220" t="s">
        <v>123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 x14ac:dyDescent="0.2">
      <c r="A38" s="211">
        <v>11</v>
      </c>
      <c r="B38" s="212" t="s">
        <v>641</v>
      </c>
      <c r="C38" s="213" t="s">
        <v>642</v>
      </c>
      <c r="D38" s="214" t="s">
        <v>132</v>
      </c>
      <c r="E38" s="215">
        <v>26.952999999999999</v>
      </c>
      <c r="F38" s="216"/>
      <c r="G38" s="217">
        <f>ROUND(E38*F38,2)</f>
        <v>0</v>
      </c>
      <c r="H38" s="216">
        <v>1060.51</v>
      </c>
      <c r="I38" s="217">
        <f>ROUND(E38*H38,2)</f>
        <v>28583.93</v>
      </c>
      <c r="J38" s="216">
        <v>498.49</v>
      </c>
      <c r="K38" s="217">
        <f>ROUND(E38*J38,2)</f>
        <v>13435.8</v>
      </c>
      <c r="L38" s="217">
        <v>21</v>
      </c>
      <c r="M38" s="217">
        <f>G38*(1+L38/100)</f>
        <v>0</v>
      </c>
      <c r="N38" s="215">
        <v>0.52</v>
      </c>
      <c r="O38" s="215">
        <f>ROUND(E38*N38,2)</f>
        <v>14.02</v>
      </c>
      <c r="P38" s="215">
        <v>0</v>
      </c>
      <c r="Q38" s="215">
        <f>ROUND(E38*P38,2)</f>
        <v>0</v>
      </c>
      <c r="R38" s="217" t="s">
        <v>121</v>
      </c>
      <c r="S38" s="217" t="s">
        <v>108</v>
      </c>
      <c r="T38" s="218" t="s">
        <v>108</v>
      </c>
      <c r="U38" s="219">
        <v>0.9</v>
      </c>
      <c r="V38" s="219">
        <f>ROUND(E38*U38,2)</f>
        <v>24.26</v>
      </c>
      <c r="W38" s="219"/>
      <c r="X38" s="219" t="s">
        <v>109</v>
      </c>
      <c r="Y38" s="219" t="s">
        <v>110</v>
      </c>
      <c r="Z38" s="220"/>
      <c r="AA38" s="220"/>
      <c r="AB38" s="220"/>
      <c r="AC38" s="220"/>
      <c r="AD38" s="220"/>
      <c r="AE38" s="220"/>
      <c r="AF38" s="220"/>
      <c r="AG38" s="220" t="s">
        <v>111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2" x14ac:dyDescent="0.2">
      <c r="A39" s="221"/>
      <c r="B39" s="222"/>
      <c r="C39" s="376" t="s">
        <v>643</v>
      </c>
      <c r="D39" s="376"/>
      <c r="E39" s="376"/>
      <c r="F39" s="392"/>
      <c r="G39" s="376"/>
      <c r="H39" s="219"/>
      <c r="I39" s="219"/>
      <c r="J39" s="219"/>
      <c r="K39" s="219"/>
      <c r="L39" s="219"/>
      <c r="M39" s="219"/>
      <c r="N39" s="223"/>
      <c r="O39" s="223"/>
      <c r="P39" s="223"/>
      <c r="Q39" s="223"/>
      <c r="R39" s="219"/>
      <c r="S39" s="219"/>
      <c r="T39" s="219"/>
      <c r="U39" s="219"/>
      <c r="V39" s="219"/>
      <c r="W39" s="219"/>
      <c r="X39" s="219"/>
      <c r="Y39" s="219"/>
      <c r="Z39" s="220"/>
      <c r="AA39" s="220"/>
      <c r="AB39" s="220"/>
      <c r="AC39" s="220"/>
      <c r="AD39" s="220"/>
      <c r="AE39" s="220"/>
      <c r="AF39" s="220"/>
      <c r="AG39" s="220" t="s">
        <v>112</v>
      </c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2" x14ac:dyDescent="0.2">
      <c r="A40" s="221"/>
      <c r="B40" s="222"/>
      <c r="C40" s="224" t="s">
        <v>674</v>
      </c>
      <c r="D40" s="225"/>
      <c r="E40" s="226">
        <v>12.323</v>
      </c>
      <c r="F40" s="393"/>
      <c r="G40" s="219"/>
      <c r="H40" s="219"/>
      <c r="I40" s="219"/>
      <c r="J40" s="219"/>
      <c r="K40" s="219"/>
      <c r="L40" s="219"/>
      <c r="M40" s="219"/>
      <c r="N40" s="223"/>
      <c r="O40" s="223"/>
      <c r="P40" s="223"/>
      <c r="Q40" s="223"/>
      <c r="R40" s="219"/>
      <c r="S40" s="219"/>
      <c r="T40" s="219"/>
      <c r="U40" s="219"/>
      <c r="V40" s="219"/>
      <c r="W40" s="219"/>
      <c r="X40" s="219"/>
      <c r="Y40" s="219"/>
      <c r="Z40" s="220"/>
      <c r="AA40" s="220"/>
      <c r="AB40" s="220"/>
      <c r="AC40" s="220"/>
      <c r="AD40" s="220"/>
      <c r="AE40" s="220"/>
      <c r="AF40" s="220"/>
      <c r="AG40" s="220" t="s">
        <v>123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3" x14ac:dyDescent="0.2">
      <c r="A41" s="221"/>
      <c r="B41" s="222"/>
      <c r="C41" s="224" t="s">
        <v>675</v>
      </c>
      <c r="D41" s="225"/>
      <c r="E41" s="226">
        <v>14.63</v>
      </c>
      <c r="F41" s="393"/>
      <c r="G41" s="219"/>
      <c r="H41" s="219"/>
      <c r="I41" s="219"/>
      <c r="J41" s="219"/>
      <c r="K41" s="219"/>
      <c r="L41" s="219"/>
      <c r="M41" s="219"/>
      <c r="N41" s="223"/>
      <c r="O41" s="223"/>
      <c r="P41" s="223"/>
      <c r="Q41" s="223"/>
      <c r="R41" s="219"/>
      <c r="S41" s="219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123</v>
      </c>
      <c r="AH41" s="220">
        <v>0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 x14ac:dyDescent="0.2">
      <c r="A42" s="211">
        <v>12</v>
      </c>
      <c r="B42" s="212" t="s">
        <v>676</v>
      </c>
      <c r="C42" s="213" t="s">
        <v>677</v>
      </c>
      <c r="D42" s="214" t="s">
        <v>132</v>
      </c>
      <c r="E42" s="215">
        <v>63.21</v>
      </c>
      <c r="F42" s="216"/>
      <c r="G42" s="217">
        <f>ROUND(E42*F42,2)</f>
        <v>0</v>
      </c>
      <c r="H42" s="216">
        <v>1465.8</v>
      </c>
      <c r="I42" s="217">
        <f>ROUND(E42*H42,2)</f>
        <v>92653.22</v>
      </c>
      <c r="J42" s="216">
        <v>609.20000000000005</v>
      </c>
      <c r="K42" s="217">
        <f>ROUND(E42*J42,2)</f>
        <v>38507.53</v>
      </c>
      <c r="L42" s="217">
        <v>21</v>
      </c>
      <c r="M42" s="217">
        <f>G42*(1+L42/100)</f>
        <v>0</v>
      </c>
      <c r="N42" s="215">
        <v>0.74</v>
      </c>
      <c r="O42" s="215">
        <f>ROUND(E42*N42,2)</f>
        <v>46.78</v>
      </c>
      <c r="P42" s="215">
        <v>0</v>
      </c>
      <c r="Q42" s="215">
        <f>ROUND(E42*P42,2)</f>
        <v>0</v>
      </c>
      <c r="R42" s="217" t="s">
        <v>121</v>
      </c>
      <c r="S42" s="217" t="s">
        <v>108</v>
      </c>
      <c r="T42" s="218" t="s">
        <v>108</v>
      </c>
      <c r="U42" s="219">
        <v>1.1000000000000001</v>
      </c>
      <c r="V42" s="219">
        <f>ROUND(E42*U42,2)</f>
        <v>69.53</v>
      </c>
      <c r="W42" s="219"/>
      <c r="X42" s="219" t="s">
        <v>109</v>
      </c>
      <c r="Y42" s="219" t="s">
        <v>110</v>
      </c>
      <c r="Z42" s="220"/>
      <c r="AA42" s="220"/>
      <c r="AB42" s="220"/>
      <c r="AC42" s="220"/>
      <c r="AD42" s="220"/>
      <c r="AE42" s="220"/>
      <c r="AF42" s="220"/>
      <c r="AG42" s="220" t="s">
        <v>111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2" x14ac:dyDescent="0.2">
      <c r="A43" s="221"/>
      <c r="B43" s="222"/>
      <c r="C43" s="376" t="s">
        <v>643</v>
      </c>
      <c r="D43" s="376"/>
      <c r="E43" s="376"/>
      <c r="F43" s="392"/>
      <c r="G43" s="376"/>
      <c r="H43" s="219"/>
      <c r="I43" s="219"/>
      <c r="J43" s="219"/>
      <c r="K43" s="219"/>
      <c r="L43" s="219"/>
      <c r="M43" s="219"/>
      <c r="N43" s="223"/>
      <c r="O43" s="223"/>
      <c r="P43" s="223"/>
      <c r="Q43" s="223"/>
      <c r="R43" s="219"/>
      <c r="S43" s="219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112</v>
      </c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2" x14ac:dyDescent="0.2">
      <c r="A44" s="221"/>
      <c r="B44" s="222"/>
      <c r="C44" s="224" t="s">
        <v>1189</v>
      </c>
      <c r="D44" s="225"/>
      <c r="E44" s="226">
        <v>51.414000000000001</v>
      </c>
      <c r="F44" s="393"/>
      <c r="G44" s="219"/>
      <c r="H44" s="219"/>
      <c r="I44" s="219"/>
      <c r="J44" s="219"/>
      <c r="K44" s="219"/>
      <c r="L44" s="219"/>
      <c r="M44" s="219"/>
      <c r="N44" s="223"/>
      <c r="O44" s="223"/>
      <c r="P44" s="223"/>
      <c r="Q44" s="223"/>
      <c r="R44" s="219"/>
      <c r="S44" s="219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123</v>
      </c>
      <c r="AH44" s="220">
        <v>0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3" x14ac:dyDescent="0.2">
      <c r="A45" s="221"/>
      <c r="B45" s="222"/>
      <c r="C45" s="224" t="s">
        <v>1190</v>
      </c>
      <c r="D45" s="225"/>
      <c r="E45" s="226">
        <v>11.795999999999999</v>
      </c>
      <c r="F45" s="393"/>
      <c r="G45" s="219"/>
      <c r="H45" s="219"/>
      <c r="I45" s="219"/>
      <c r="J45" s="219"/>
      <c r="K45" s="219"/>
      <c r="L45" s="219"/>
      <c r="M45" s="219"/>
      <c r="N45" s="223"/>
      <c r="O45" s="223"/>
      <c r="P45" s="223"/>
      <c r="Q45" s="223"/>
      <c r="R45" s="219"/>
      <c r="S45" s="219"/>
      <c r="T45" s="219"/>
      <c r="U45" s="219"/>
      <c r="V45" s="219"/>
      <c r="W45" s="219"/>
      <c r="X45" s="219"/>
      <c r="Y45" s="219"/>
      <c r="Z45" s="220"/>
      <c r="AA45" s="220"/>
      <c r="AB45" s="220"/>
      <c r="AC45" s="220"/>
      <c r="AD45" s="220"/>
      <c r="AE45" s="220"/>
      <c r="AF45" s="220"/>
      <c r="AG45" s="220" t="s">
        <v>123</v>
      </c>
      <c r="AH45" s="220">
        <v>0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 x14ac:dyDescent="0.2">
      <c r="A46" s="211">
        <v>13</v>
      </c>
      <c r="B46" s="212" t="s">
        <v>128</v>
      </c>
      <c r="C46" s="213" t="s">
        <v>129</v>
      </c>
      <c r="D46" s="214" t="s">
        <v>106</v>
      </c>
      <c r="E46" s="215">
        <v>31.282399999999999</v>
      </c>
      <c r="F46" s="216"/>
      <c r="G46" s="217">
        <f>ROUND(E46*F46,2)</f>
        <v>0</v>
      </c>
      <c r="H46" s="216">
        <v>3586.49</v>
      </c>
      <c r="I46" s="217">
        <f>ROUND(E46*H46,2)</f>
        <v>112194.01</v>
      </c>
      <c r="J46" s="216">
        <v>323.51</v>
      </c>
      <c r="K46" s="217">
        <f>ROUND(E46*J46,2)</f>
        <v>10120.17</v>
      </c>
      <c r="L46" s="217">
        <v>21</v>
      </c>
      <c r="M46" s="217">
        <f>G46*(1+L46/100)</f>
        <v>0</v>
      </c>
      <c r="N46" s="215">
        <v>2.5249999999999999</v>
      </c>
      <c r="O46" s="215">
        <f>ROUND(E46*N46,2)</f>
        <v>78.989999999999995</v>
      </c>
      <c r="P46" s="215">
        <v>0</v>
      </c>
      <c r="Q46" s="215">
        <f>ROUND(E46*P46,2)</f>
        <v>0</v>
      </c>
      <c r="R46" s="217" t="s">
        <v>121</v>
      </c>
      <c r="S46" s="217" t="s">
        <v>108</v>
      </c>
      <c r="T46" s="218" t="s">
        <v>108</v>
      </c>
      <c r="U46" s="219">
        <v>0.47699999999999998</v>
      </c>
      <c r="V46" s="219">
        <f>ROUND(E46*U46,2)</f>
        <v>14.92</v>
      </c>
      <c r="W46" s="219"/>
      <c r="X46" s="219" t="s">
        <v>109</v>
      </c>
      <c r="Y46" s="219" t="s">
        <v>110</v>
      </c>
      <c r="Z46" s="220"/>
      <c r="AA46" s="220"/>
      <c r="AB46" s="220"/>
      <c r="AC46" s="220"/>
      <c r="AD46" s="220"/>
      <c r="AE46" s="220"/>
      <c r="AF46" s="220"/>
      <c r="AG46" s="220" t="s">
        <v>111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2" x14ac:dyDescent="0.2">
      <c r="A47" s="221"/>
      <c r="B47" s="222"/>
      <c r="C47" s="382" t="s">
        <v>130</v>
      </c>
      <c r="D47" s="382"/>
      <c r="E47" s="382"/>
      <c r="F47" s="395"/>
      <c r="G47" s="382"/>
      <c r="H47" s="219"/>
      <c r="I47" s="219"/>
      <c r="J47" s="219"/>
      <c r="K47" s="219"/>
      <c r="L47" s="219"/>
      <c r="M47" s="219"/>
      <c r="N47" s="223"/>
      <c r="O47" s="223"/>
      <c r="P47" s="223"/>
      <c r="Q47" s="223"/>
      <c r="R47" s="219"/>
      <c r="S47" s="219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131</v>
      </c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2" x14ac:dyDescent="0.2">
      <c r="A48" s="221"/>
      <c r="B48" s="222"/>
      <c r="C48" s="224" t="s">
        <v>1191</v>
      </c>
      <c r="D48" s="225"/>
      <c r="E48" s="226">
        <v>13.449</v>
      </c>
      <c r="F48" s="393"/>
      <c r="G48" s="219"/>
      <c r="H48" s="219"/>
      <c r="I48" s="219"/>
      <c r="J48" s="219"/>
      <c r="K48" s="219"/>
      <c r="L48" s="219"/>
      <c r="M48" s="219"/>
      <c r="N48" s="223"/>
      <c r="O48" s="223"/>
      <c r="P48" s="223"/>
      <c r="Q48" s="223"/>
      <c r="R48" s="219"/>
      <c r="S48" s="219"/>
      <c r="T48" s="219"/>
      <c r="U48" s="219"/>
      <c r="V48" s="219"/>
      <c r="W48" s="219"/>
      <c r="X48" s="219"/>
      <c r="Y48" s="219"/>
      <c r="Z48" s="220"/>
      <c r="AA48" s="220"/>
      <c r="AB48" s="220"/>
      <c r="AC48" s="220"/>
      <c r="AD48" s="220"/>
      <c r="AE48" s="220"/>
      <c r="AF48" s="220"/>
      <c r="AG48" s="220" t="s">
        <v>123</v>
      </c>
      <c r="AH48" s="220">
        <v>0</v>
      </c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3" x14ac:dyDescent="0.2">
      <c r="A49" s="221"/>
      <c r="B49" s="222"/>
      <c r="C49" s="224" t="s">
        <v>1192</v>
      </c>
      <c r="D49" s="225"/>
      <c r="E49" s="226">
        <v>6.5232000000000001</v>
      </c>
      <c r="F49" s="393"/>
      <c r="G49" s="219"/>
      <c r="H49" s="219"/>
      <c r="I49" s="219"/>
      <c r="J49" s="219"/>
      <c r="K49" s="219"/>
      <c r="L49" s="219"/>
      <c r="M49" s="219"/>
      <c r="N49" s="223"/>
      <c r="O49" s="223"/>
      <c r="P49" s="223"/>
      <c r="Q49" s="223"/>
      <c r="R49" s="219"/>
      <c r="S49" s="219"/>
      <c r="T49" s="219"/>
      <c r="U49" s="219"/>
      <c r="V49" s="219"/>
      <c r="W49" s="219"/>
      <c r="X49" s="219"/>
      <c r="Y49" s="219"/>
      <c r="Z49" s="220"/>
      <c r="AA49" s="220"/>
      <c r="AB49" s="220"/>
      <c r="AC49" s="220"/>
      <c r="AD49" s="220"/>
      <c r="AE49" s="220"/>
      <c r="AF49" s="220"/>
      <c r="AG49" s="220" t="s">
        <v>123</v>
      </c>
      <c r="AH49" s="220">
        <v>0</v>
      </c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3" x14ac:dyDescent="0.2">
      <c r="A50" s="221"/>
      <c r="B50" s="222"/>
      <c r="C50" s="224" t="s">
        <v>1193</v>
      </c>
      <c r="D50" s="225"/>
      <c r="E50" s="226">
        <v>6.0396000000000001</v>
      </c>
      <c r="F50" s="393"/>
      <c r="G50" s="219"/>
      <c r="H50" s="219"/>
      <c r="I50" s="219"/>
      <c r="J50" s="219"/>
      <c r="K50" s="219"/>
      <c r="L50" s="219"/>
      <c r="M50" s="219"/>
      <c r="N50" s="223"/>
      <c r="O50" s="223"/>
      <c r="P50" s="223"/>
      <c r="Q50" s="223"/>
      <c r="R50" s="219"/>
      <c r="S50" s="219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123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3" x14ac:dyDescent="0.2">
      <c r="A51" s="221"/>
      <c r="B51" s="222"/>
      <c r="C51" s="224" t="s">
        <v>1194</v>
      </c>
      <c r="D51" s="225"/>
      <c r="E51" s="226">
        <v>5.2706</v>
      </c>
      <c r="F51" s="393"/>
      <c r="G51" s="219"/>
      <c r="H51" s="219"/>
      <c r="I51" s="219"/>
      <c r="J51" s="219"/>
      <c r="K51" s="219"/>
      <c r="L51" s="219"/>
      <c r="M51" s="219"/>
      <c r="N51" s="223"/>
      <c r="O51" s="223"/>
      <c r="P51" s="223"/>
      <c r="Q51" s="223"/>
      <c r="R51" s="219"/>
      <c r="S51" s="219"/>
      <c r="T51" s="219"/>
      <c r="U51" s="219"/>
      <c r="V51" s="219"/>
      <c r="W51" s="219"/>
      <c r="X51" s="219"/>
      <c r="Y51" s="219"/>
      <c r="Z51" s="220"/>
      <c r="AA51" s="220"/>
      <c r="AB51" s="220"/>
      <c r="AC51" s="220"/>
      <c r="AD51" s="220"/>
      <c r="AE51" s="220"/>
      <c r="AF51" s="220"/>
      <c r="AG51" s="220" t="s">
        <v>123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 x14ac:dyDescent="0.2">
      <c r="A52" s="211">
        <v>14</v>
      </c>
      <c r="B52" s="212" t="s">
        <v>481</v>
      </c>
      <c r="C52" s="213" t="s">
        <v>482</v>
      </c>
      <c r="D52" s="214" t="s">
        <v>132</v>
      </c>
      <c r="E52" s="215">
        <v>102.2484</v>
      </c>
      <c r="F52" s="216"/>
      <c r="G52" s="217">
        <f>ROUND(E52*F52,2)</f>
        <v>0</v>
      </c>
      <c r="H52" s="216">
        <v>237.82</v>
      </c>
      <c r="I52" s="217">
        <f>ROUND(E52*H52,2)</f>
        <v>24316.71</v>
      </c>
      <c r="J52" s="216">
        <v>491.18</v>
      </c>
      <c r="K52" s="217">
        <f>ROUND(E52*J52,2)</f>
        <v>50222.37</v>
      </c>
      <c r="L52" s="217">
        <v>21</v>
      </c>
      <c r="M52" s="217">
        <f>G52*(1+L52/100)</f>
        <v>0</v>
      </c>
      <c r="N52" s="215">
        <v>3.916E-2</v>
      </c>
      <c r="O52" s="215">
        <f>ROUND(E52*N52,2)</f>
        <v>4</v>
      </c>
      <c r="P52" s="215">
        <v>0</v>
      </c>
      <c r="Q52" s="215">
        <f>ROUND(E52*P52,2)</f>
        <v>0</v>
      </c>
      <c r="R52" s="217" t="s">
        <v>121</v>
      </c>
      <c r="S52" s="217" t="s">
        <v>108</v>
      </c>
      <c r="T52" s="218" t="s">
        <v>108</v>
      </c>
      <c r="U52" s="219">
        <v>1.05</v>
      </c>
      <c r="V52" s="219">
        <f>ROUND(E52*U52,2)</f>
        <v>107.36</v>
      </c>
      <c r="W52" s="219"/>
      <c r="X52" s="219" t="s">
        <v>109</v>
      </c>
      <c r="Y52" s="219" t="s">
        <v>110</v>
      </c>
      <c r="Z52" s="220"/>
      <c r="AA52" s="220"/>
      <c r="AB52" s="220"/>
      <c r="AC52" s="220"/>
      <c r="AD52" s="220"/>
      <c r="AE52" s="220"/>
      <c r="AF52" s="220"/>
      <c r="AG52" s="220" t="s">
        <v>111</v>
      </c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customHeight="1" outlineLevel="2" x14ac:dyDescent="0.2">
      <c r="A53" s="221"/>
      <c r="B53" s="222"/>
      <c r="C53" s="376" t="s">
        <v>483</v>
      </c>
      <c r="D53" s="376"/>
      <c r="E53" s="376"/>
      <c r="F53" s="392"/>
      <c r="G53" s="376"/>
      <c r="H53" s="219"/>
      <c r="I53" s="219"/>
      <c r="J53" s="219"/>
      <c r="K53" s="219"/>
      <c r="L53" s="219"/>
      <c r="M53" s="219"/>
      <c r="N53" s="223"/>
      <c r="O53" s="223"/>
      <c r="P53" s="223"/>
      <c r="Q53" s="223"/>
      <c r="R53" s="219"/>
      <c r="S53" s="219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112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36" t="str">
        <f>C53</f>
        <v>svislé nebo šikmé (odkloněné), půdorysně přímé nebo zalomené, stěn základových pasů ve volných nebo zapažených jámách, rýhách, šachtách, včetně případných vzpěr,</v>
      </c>
      <c r="BB53" s="220"/>
      <c r="BC53" s="220"/>
      <c r="BD53" s="220"/>
      <c r="BE53" s="220"/>
      <c r="BF53" s="220"/>
      <c r="BG53" s="220"/>
      <c r="BH53" s="220"/>
    </row>
    <row r="54" spans="1:60" outlineLevel="2" x14ac:dyDescent="0.2">
      <c r="A54" s="221"/>
      <c r="B54" s="222"/>
      <c r="C54" s="224" t="s">
        <v>1195</v>
      </c>
      <c r="D54" s="225"/>
      <c r="E54" s="226">
        <v>41.27</v>
      </c>
      <c r="F54" s="393"/>
      <c r="G54" s="219"/>
      <c r="H54" s="219"/>
      <c r="I54" s="219"/>
      <c r="J54" s="219"/>
      <c r="K54" s="219"/>
      <c r="L54" s="219"/>
      <c r="M54" s="219"/>
      <c r="N54" s="223"/>
      <c r="O54" s="223"/>
      <c r="P54" s="223"/>
      <c r="Q54" s="223"/>
      <c r="R54" s="219"/>
      <c r="S54" s="219"/>
      <c r="T54" s="219"/>
      <c r="U54" s="219"/>
      <c r="V54" s="219"/>
      <c r="W54" s="219"/>
      <c r="X54" s="219"/>
      <c r="Y54" s="219"/>
      <c r="Z54" s="220"/>
      <c r="AA54" s="220"/>
      <c r="AB54" s="220"/>
      <c r="AC54" s="220"/>
      <c r="AD54" s="220"/>
      <c r="AE54" s="220"/>
      <c r="AF54" s="220"/>
      <c r="AG54" s="220" t="s">
        <v>123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3" x14ac:dyDescent="0.2">
      <c r="A55" s="221"/>
      <c r="B55" s="222"/>
      <c r="C55" s="224" t="s">
        <v>1196</v>
      </c>
      <c r="D55" s="225"/>
      <c r="E55" s="226">
        <v>21.744</v>
      </c>
      <c r="F55" s="393"/>
      <c r="G55" s="219"/>
      <c r="H55" s="219"/>
      <c r="I55" s="219"/>
      <c r="J55" s="219"/>
      <c r="K55" s="219"/>
      <c r="L55" s="219"/>
      <c r="M55" s="219"/>
      <c r="N55" s="223"/>
      <c r="O55" s="223"/>
      <c r="P55" s="223"/>
      <c r="Q55" s="223"/>
      <c r="R55" s="219"/>
      <c r="S55" s="219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123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3" x14ac:dyDescent="0.2">
      <c r="A56" s="221"/>
      <c r="B56" s="222"/>
      <c r="C56" s="224" t="s">
        <v>1197</v>
      </c>
      <c r="D56" s="225"/>
      <c r="E56" s="226">
        <v>18.152000000000001</v>
      </c>
      <c r="F56" s="393"/>
      <c r="G56" s="219"/>
      <c r="H56" s="219"/>
      <c r="I56" s="219"/>
      <c r="J56" s="219"/>
      <c r="K56" s="219"/>
      <c r="L56" s="219"/>
      <c r="M56" s="219"/>
      <c r="N56" s="223"/>
      <c r="O56" s="223"/>
      <c r="P56" s="223"/>
      <c r="Q56" s="223"/>
      <c r="R56" s="219"/>
      <c r="S56" s="219"/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0"/>
      <c r="AE56" s="220"/>
      <c r="AF56" s="220"/>
      <c r="AG56" s="220" t="s">
        <v>123</v>
      </c>
      <c r="AH56" s="220">
        <v>0</v>
      </c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3" x14ac:dyDescent="0.2">
      <c r="A57" s="221"/>
      <c r="B57" s="222"/>
      <c r="C57" s="224" t="s">
        <v>1198</v>
      </c>
      <c r="D57" s="225"/>
      <c r="E57" s="226">
        <v>21.0824</v>
      </c>
      <c r="F57" s="393"/>
      <c r="G57" s="219"/>
      <c r="H57" s="219"/>
      <c r="I57" s="219"/>
      <c r="J57" s="219"/>
      <c r="K57" s="219"/>
      <c r="L57" s="219"/>
      <c r="M57" s="219"/>
      <c r="N57" s="223"/>
      <c r="O57" s="223"/>
      <c r="P57" s="223"/>
      <c r="Q57" s="223"/>
      <c r="R57" s="219"/>
      <c r="S57" s="219"/>
      <c r="T57" s="219"/>
      <c r="U57" s="219"/>
      <c r="V57" s="219"/>
      <c r="W57" s="219"/>
      <c r="X57" s="219"/>
      <c r="Y57" s="219"/>
      <c r="Z57" s="220"/>
      <c r="AA57" s="220"/>
      <c r="AB57" s="220"/>
      <c r="AC57" s="220"/>
      <c r="AD57" s="220"/>
      <c r="AE57" s="220"/>
      <c r="AF57" s="220"/>
      <c r="AG57" s="220" t="s">
        <v>123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 x14ac:dyDescent="0.2">
      <c r="A58" s="211">
        <v>15</v>
      </c>
      <c r="B58" s="212" t="s">
        <v>484</v>
      </c>
      <c r="C58" s="213" t="s">
        <v>485</v>
      </c>
      <c r="D58" s="214" t="s">
        <v>132</v>
      </c>
      <c r="E58" s="215">
        <v>102.2484</v>
      </c>
      <c r="F58" s="216"/>
      <c r="G58" s="217">
        <f>ROUND(E58*F58,2)</f>
        <v>0</v>
      </c>
      <c r="H58" s="216">
        <v>0</v>
      </c>
      <c r="I58" s="217">
        <f>ROUND(E58*H58,2)</f>
        <v>0</v>
      </c>
      <c r="J58" s="216">
        <v>148.5</v>
      </c>
      <c r="K58" s="217">
        <f>ROUND(E58*J58,2)</f>
        <v>15183.89</v>
      </c>
      <c r="L58" s="217">
        <v>21</v>
      </c>
      <c r="M58" s="217">
        <f>G58*(1+L58/100)</f>
        <v>0</v>
      </c>
      <c r="N58" s="215">
        <v>0</v>
      </c>
      <c r="O58" s="215">
        <f>ROUND(E58*N58,2)</f>
        <v>0</v>
      </c>
      <c r="P58" s="215">
        <v>0</v>
      </c>
      <c r="Q58" s="215">
        <f>ROUND(E58*P58,2)</f>
        <v>0</v>
      </c>
      <c r="R58" s="217" t="s">
        <v>121</v>
      </c>
      <c r="S58" s="217" t="s">
        <v>108</v>
      </c>
      <c r="T58" s="218" t="s">
        <v>108</v>
      </c>
      <c r="U58" s="219">
        <v>0.32</v>
      </c>
      <c r="V58" s="219">
        <f>ROUND(E58*U58,2)</f>
        <v>32.72</v>
      </c>
      <c r="W58" s="219"/>
      <c r="X58" s="219" t="s">
        <v>109</v>
      </c>
      <c r="Y58" s="219" t="s">
        <v>110</v>
      </c>
      <c r="Z58" s="220"/>
      <c r="AA58" s="220"/>
      <c r="AB58" s="220"/>
      <c r="AC58" s="220"/>
      <c r="AD58" s="220"/>
      <c r="AE58" s="220"/>
      <c r="AF58" s="220"/>
      <c r="AG58" s="220" t="s">
        <v>111</v>
      </c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ht="22.5" customHeight="1" outlineLevel="2" x14ac:dyDescent="0.2">
      <c r="A59" s="221"/>
      <c r="B59" s="222"/>
      <c r="C59" s="376" t="s">
        <v>483</v>
      </c>
      <c r="D59" s="376"/>
      <c r="E59" s="376"/>
      <c r="F59" s="392"/>
      <c r="G59" s="376"/>
      <c r="H59" s="219"/>
      <c r="I59" s="219"/>
      <c r="J59" s="219"/>
      <c r="K59" s="219"/>
      <c r="L59" s="219"/>
      <c r="M59" s="219"/>
      <c r="N59" s="223"/>
      <c r="O59" s="223"/>
      <c r="P59" s="223"/>
      <c r="Q59" s="223"/>
      <c r="R59" s="219"/>
      <c r="S59" s="219"/>
      <c r="T59" s="219"/>
      <c r="U59" s="219"/>
      <c r="V59" s="219"/>
      <c r="W59" s="219"/>
      <c r="X59" s="219"/>
      <c r="Y59" s="219"/>
      <c r="Z59" s="220"/>
      <c r="AA59" s="220"/>
      <c r="AB59" s="220"/>
      <c r="AC59" s="220"/>
      <c r="AD59" s="220"/>
      <c r="AE59" s="220"/>
      <c r="AF59" s="220"/>
      <c r="AG59" s="220" t="s">
        <v>112</v>
      </c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36" t="str">
        <f>C59</f>
        <v>svislé nebo šikmé (odkloněné), půdorysně přímé nebo zalomené, stěn základových pasů ve volných nebo zapažených jámách, rýhách, šachtách, včetně případných vzpěr,</v>
      </c>
      <c r="BB59" s="220"/>
      <c r="BC59" s="220"/>
      <c r="BD59" s="220"/>
      <c r="BE59" s="220"/>
      <c r="BF59" s="220"/>
      <c r="BG59" s="220"/>
      <c r="BH59" s="220"/>
    </row>
    <row r="60" spans="1:60" outlineLevel="2" x14ac:dyDescent="0.2">
      <c r="A60" s="221"/>
      <c r="B60" s="222"/>
      <c r="C60" s="381" t="s">
        <v>486</v>
      </c>
      <c r="D60" s="381"/>
      <c r="E60" s="381"/>
      <c r="F60" s="394"/>
      <c r="G60" s="381"/>
      <c r="H60" s="219"/>
      <c r="I60" s="219"/>
      <c r="J60" s="219"/>
      <c r="K60" s="219"/>
      <c r="L60" s="219"/>
      <c r="M60" s="219"/>
      <c r="N60" s="223"/>
      <c r="O60" s="223"/>
      <c r="P60" s="223"/>
      <c r="Q60" s="223"/>
      <c r="R60" s="219"/>
      <c r="S60" s="219"/>
      <c r="T60" s="219"/>
      <c r="U60" s="219"/>
      <c r="V60" s="219"/>
      <c r="W60" s="219"/>
      <c r="X60" s="219"/>
      <c r="Y60" s="219"/>
      <c r="Z60" s="220"/>
      <c r="AA60" s="220"/>
      <c r="AB60" s="220"/>
      <c r="AC60" s="220"/>
      <c r="AD60" s="220"/>
      <c r="AE60" s="220"/>
      <c r="AF60" s="220"/>
      <c r="AG60" s="220" t="s">
        <v>131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2">
      <c r="A61" s="211">
        <v>16</v>
      </c>
      <c r="B61" s="212" t="s">
        <v>644</v>
      </c>
      <c r="C61" s="213" t="s">
        <v>645</v>
      </c>
      <c r="D61" s="214" t="s">
        <v>126</v>
      </c>
      <c r="E61" s="215">
        <v>2.23793</v>
      </c>
      <c r="F61" s="216"/>
      <c r="G61" s="217">
        <f>ROUND(E61*F61,2)</f>
        <v>0</v>
      </c>
      <c r="H61" s="216">
        <v>43298.66</v>
      </c>
      <c r="I61" s="217">
        <f>ROUND(E61*H61,2)</f>
        <v>96899.37</v>
      </c>
      <c r="J61" s="216">
        <v>14241.34</v>
      </c>
      <c r="K61" s="217">
        <f>ROUND(E61*J61,2)</f>
        <v>31871.119999999999</v>
      </c>
      <c r="L61" s="217">
        <v>21</v>
      </c>
      <c r="M61" s="217">
        <f>G61*(1+L61/100)</f>
        <v>0</v>
      </c>
      <c r="N61" s="215">
        <v>1.0211600000000001</v>
      </c>
      <c r="O61" s="215">
        <f>ROUND(E61*N61,2)</f>
        <v>2.29</v>
      </c>
      <c r="P61" s="215">
        <v>0</v>
      </c>
      <c r="Q61" s="215">
        <f>ROUND(E61*P61,2)</f>
        <v>0</v>
      </c>
      <c r="R61" s="217" t="s">
        <v>121</v>
      </c>
      <c r="S61" s="217" t="s">
        <v>108</v>
      </c>
      <c r="T61" s="218" t="s">
        <v>108</v>
      </c>
      <c r="U61" s="219">
        <v>23.530999999999999</v>
      </c>
      <c r="V61" s="219">
        <f>ROUND(E61*U61,2)</f>
        <v>52.66</v>
      </c>
      <c r="W61" s="219"/>
      <c r="X61" s="219" t="s">
        <v>109</v>
      </c>
      <c r="Y61" s="219" t="s">
        <v>110</v>
      </c>
      <c r="Z61" s="220"/>
      <c r="AA61" s="220"/>
      <c r="AB61" s="220"/>
      <c r="AC61" s="220"/>
      <c r="AD61" s="220"/>
      <c r="AE61" s="220"/>
      <c r="AF61" s="220"/>
      <c r="AG61" s="220" t="s">
        <v>111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2" x14ac:dyDescent="0.2">
      <c r="A62" s="221"/>
      <c r="B62" s="222"/>
      <c r="C62" s="224" t="s">
        <v>678</v>
      </c>
      <c r="D62" s="225"/>
      <c r="E62" s="226">
        <v>1.9683999999999999</v>
      </c>
      <c r="F62" s="393"/>
      <c r="G62" s="219"/>
      <c r="H62" s="219"/>
      <c r="I62" s="219"/>
      <c r="J62" s="219"/>
      <c r="K62" s="219"/>
      <c r="L62" s="219"/>
      <c r="M62" s="219"/>
      <c r="N62" s="223"/>
      <c r="O62" s="223"/>
      <c r="P62" s="223"/>
      <c r="Q62" s="223"/>
      <c r="R62" s="219"/>
      <c r="S62" s="219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123</v>
      </c>
      <c r="AH62" s="220">
        <v>0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3" x14ac:dyDescent="0.2">
      <c r="A63" s="221"/>
      <c r="B63" s="222"/>
      <c r="C63" s="224" t="s">
        <v>1199</v>
      </c>
      <c r="D63" s="225"/>
      <c r="E63" s="226">
        <v>0.26952999999999999</v>
      </c>
      <c r="F63" s="393"/>
      <c r="G63" s="219"/>
      <c r="H63" s="219"/>
      <c r="I63" s="219"/>
      <c r="J63" s="219"/>
      <c r="K63" s="219"/>
      <c r="L63" s="219"/>
      <c r="M63" s="219"/>
      <c r="N63" s="223"/>
      <c r="O63" s="223"/>
      <c r="P63" s="223"/>
      <c r="Q63" s="223"/>
      <c r="R63" s="219"/>
      <c r="S63" s="219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123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 x14ac:dyDescent="0.2">
      <c r="A64" s="211">
        <v>17</v>
      </c>
      <c r="B64" s="212" t="s">
        <v>487</v>
      </c>
      <c r="C64" s="213" t="s">
        <v>488</v>
      </c>
      <c r="D64" s="214" t="s">
        <v>106</v>
      </c>
      <c r="E64" s="215">
        <v>1.44</v>
      </c>
      <c r="F64" s="216"/>
      <c r="G64" s="217">
        <f>ROUND(E64*F64,2)</f>
        <v>0</v>
      </c>
      <c r="H64" s="216">
        <v>3586.49</v>
      </c>
      <c r="I64" s="217">
        <f>ROUND(E64*H64,2)</f>
        <v>5164.55</v>
      </c>
      <c r="J64" s="216">
        <v>323.51</v>
      </c>
      <c r="K64" s="217">
        <f>ROUND(E64*J64,2)</f>
        <v>465.85</v>
      </c>
      <c r="L64" s="217">
        <v>21</v>
      </c>
      <c r="M64" s="217">
        <f>G64*(1+L64/100)</f>
        <v>0</v>
      </c>
      <c r="N64" s="215">
        <v>2.5249999999999999</v>
      </c>
      <c r="O64" s="215">
        <f>ROUND(E64*N64,2)</f>
        <v>3.64</v>
      </c>
      <c r="P64" s="215">
        <v>0</v>
      </c>
      <c r="Q64" s="215">
        <f>ROUND(E64*P64,2)</f>
        <v>0</v>
      </c>
      <c r="R64" s="217" t="s">
        <v>121</v>
      </c>
      <c r="S64" s="217" t="s">
        <v>108</v>
      </c>
      <c r="T64" s="218" t="s">
        <v>108</v>
      </c>
      <c r="U64" s="219">
        <v>0.47699999999999998</v>
      </c>
      <c r="V64" s="219">
        <f>ROUND(E64*U64,2)</f>
        <v>0.69</v>
      </c>
      <c r="W64" s="219"/>
      <c r="X64" s="219" t="s">
        <v>109</v>
      </c>
      <c r="Y64" s="219" t="s">
        <v>110</v>
      </c>
      <c r="Z64" s="220"/>
      <c r="AA64" s="220"/>
      <c r="AB64" s="220"/>
      <c r="AC64" s="220"/>
      <c r="AD64" s="220"/>
      <c r="AE64" s="220"/>
      <c r="AF64" s="220"/>
      <c r="AG64" s="220" t="s">
        <v>111</v>
      </c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2" x14ac:dyDescent="0.2">
      <c r="A65" s="221"/>
      <c r="B65" s="222"/>
      <c r="C65" s="224" t="s">
        <v>1200</v>
      </c>
      <c r="D65" s="225"/>
      <c r="E65" s="226">
        <v>1.44</v>
      </c>
      <c r="F65" s="393"/>
      <c r="G65" s="219"/>
      <c r="H65" s="219"/>
      <c r="I65" s="219"/>
      <c r="J65" s="219"/>
      <c r="K65" s="219"/>
      <c r="L65" s="219"/>
      <c r="M65" s="219"/>
      <c r="N65" s="223"/>
      <c r="O65" s="223"/>
      <c r="P65" s="223"/>
      <c r="Q65" s="223"/>
      <c r="R65" s="219"/>
      <c r="S65" s="219"/>
      <c r="T65" s="219"/>
      <c r="U65" s="219"/>
      <c r="V65" s="219"/>
      <c r="W65" s="219"/>
      <c r="X65" s="219"/>
      <c r="Y65" s="219"/>
      <c r="Z65" s="220"/>
      <c r="AA65" s="220"/>
      <c r="AB65" s="220"/>
      <c r="AC65" s="220"/>
      <c r="AD65" s="220"/>
      <c r="AE65" s="220"/>
      <c r="AF65" s="220"/>
      <c r="AG65" s="220" t="s">
        <v>123</v>
      </c>
      <c r="AH65" s="220">
        <v>0</v>
      </c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 x14ac:dyDescent="0.2">
      <c r="A66" s="211">
        <v>18</v>
      </c>
      <c r="B66" s="212" t="s">
        <v>679</v>
      </c>
      <c r="C66" s="213" t="s">
        <v>680</v>
      </c>
      <c r="D66" s="214" t="s">
        <v>106</v>
      </c>
      <c r="E66" s="215">
        <v>45.237499999999997</v>
      </c>
      <c r="F66" s="216"/>
      <c r="G66" s="217">
        <f>ROUND(E66*F66,2)</f>
        <v>0</v>
      </c>
      <c r="H66" s="216">
        <v>3785.23</v>
      </c>
      <c r="I66" s="217">
        <f>ROUND(E66*H66,2)</f>
        <v>171234.34</v>
      </c>
      <c r="J66" s="216">
        <v>324.77</v>
      </c>
      <c r="K66" s="217">
        <f>ROUND(E66*J66,2)</f>
        <v>14691.78</v>
      </c>
      <c r="L66" s="217">
        <v>21</v>
      </c>
      <c r="M66" s="217">
        <f>G66*(1+L66/100)</f>
        <v>0</v>
      </c>
      <c r="N66" s="215">
        <v>2.5249999999999999</v>
      </c>
      <c r="O66" s="215">
        <f>ROUND(E66*N66,2)</f>
        <v>114.22</v>
      </c>
      <c r="P66" s="215">
        <v>0</v>
      </c>
      <c r="Q66" s="215">
        <f>ROUND(E66*P66,2)</f>
        <v>0</v>
      </c>
      <c r="R66" s="217" t="s">
        <v>121</v>
      </c>
      <c r="S66" s="217" t="s">
        <v>108</v>
      </c>
      <c r="T66" s="218" t="s">
        <v>108</v>
      </c>
      <c r="U66" s="219">
        <v>0.48</v>
      </c>
      <c r="V66" s="219">
        <f>ROUND(E66*U66,2)</f>
        <v>21.71</v>
      </c>
      <c r="W66" s="219"/>
      <c r="X66" s="219" t="s">
        <v>109</v>
      </c>
      <c r="Y66" s="219" t="s">
        <v>110</v>
      </c>
      <c r="Z66" s="220"/>
      <c r="AA66" s="220"/>
      <c r="AB66" s="220"/>
      <c r="AC66" s="220"/>
      <c r="AD66" s="220"/>
      <c r="AE66" s="220"/>
      <c r="AF66" s="220"/>
      <c r="AG66" s="220" t="s">
        <v>111</v>
      </c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2" x14ac:dyDescent="0.2">
      <c r="A67" s="221"/>
      <c r="B67" s="222"/>
      <c r="C67" s="376" t="s">
        <v>122</v>
      </c>
      <c r="D67" s="376"/>
      <c r="E67" s="376"/>
      <c r="F67" s="392"/>
      <c r="G67" s="376"/>
      <c r="H67" s="219"/>
      <c r="I67" s="219"/>
      <c r="J67" s="219"/>
      <c r="K67" s="219"/>
      <c r="L67" s="219"/>
      <c r="M67" s="219"/>
      <c r="N67" s="223"/>
      <c r="O67" s="223"/>
      <c r="P67" s="223"/>
      <c r="Q67" s="223"/>
      <c r="R67" s="219"/>
      <c r="S67" s="219"/>
      <c r="T67" s="219"/>
      <c r="U67" s="219"/>
      <c r="V67" s="219"/>
      <c r="W67" s="219"/>
      <c r="X67" s="219"/>
      <c r="Y67" s="219"/>
      <c r="Z67" s="220"/>
      <c r="AA67" s="220"/>
      <c r="AB67" s="220"/>
      <c r="AC67" s="220"/>
      <c r="AD67" s="220"/>
      <c r="AE67" s="220"/>
      <c r="AF67" s="220"/>
      <c r="AG67" s="220" t="s">
        <v>112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2" x14ac:dyDescent="0.2">
      <c r="A68" s="221"/>
      <c r="B68" s="222"/>
      <c r="C68" s="224" t="s">
        <v>1201</v>
      </c>
      <c r="D68" s="225"/>
      <c r="E68" s="226">
        <v>37.9375</v>
      </c>
      <c r="F68" s="393"/>
      <c r="G68" s="219"/>
      <c r="H68" s="219"/>
      <c r="I68" s="219"/>
      <c r="J68" s="219"/>
      <c r="K68" s="219"/>
      <c r="L68" s="219"/>
      <c r="M68" s="219"/>
      <c r="N68" s="223"/>
      <c r="O68" s="223"/>
      <c r="P68" s="223"/>
      <c r="Q68" s="223"/>
      <c r="R68" s="219"/>
      <c r="S68" s="219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123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3" x14ac:dyDescent="0.2">
      <c r="A69" s="221"/>
      <c r="B69" s="222"/>
      <c r="C69" s="224" t="s">
        <v>681</v>
      </c>
      <c r="D69" s="225"/>
      <c r="E69" s="226">
        <v>7.3</v>
      </c>
      <c r="F69" s="393"/>
      <c r="G69" s="219"/>
      <c r="H69" s="219"/>
      <c r="I69" s="219"/>
      <c r="J69" s="219"/>
      <c r="K69" s="219"/>
      <c r="L69" s="219"/>
      <c r="M69" s="219"/>
      <c r="N69" s="223"/>
      <c r="O69" s="223"/>
      <c r="P69" s="223"/>
      <c r="Q69" s="223"/>
      <c r="R69" s="219"/>
      <c r="S69" s="219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123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 x14ac:dyDescent="0.2">
      <c r="A70" s="211">
        <v>19</v>
      </c>
      <c r="B70" s="212" t="s">
        <v>489</v>
      </c>
      <c r="C70" s="213" t="s">
        <v>490</v>
      </c>
      <c r="D70" s="214" t="s">
        <v>132</v>
      </c>
      <c r="E70" s="215">
        <v>80.150000000000006</v>
      </c>
      <c r="F70" s="216"/>
      <c r="G70" s="217">
        <f>ROUND(E70*F70,2)</f>
        <v>0</v>
      </c>
      <c r="H70" s="216">
        <v>248.35</v>
      </c>
      <c r="I70" s="217">
        <f>ROUND(E70*H70,2)</f>
        <v>19905.25</v>
      </c>
      <c r="J70" s="216">
        <v>481.65</v>
      </c>
      <c r="K70" s="217">
        <f>ROUND(E70*J70,2)</f>
        <v>38604.25</v>
      </c>
      <c r="L70" s="217">
        <v>21</v>
      </c>
      <c r="M70" s="217">
        <f>G70*(1+L70/100)</f>
        <v>0</v>
      </c>
      <c r="N70" s="215">
        <v>3.9199999999999999E-2</v>
      </c>
      <c r="O70" s="215">
        <f>ROUND(E70*N70,2)</f>
        <v>3.14</v>
      </c>
      <c r="P70" s="215">
        <v>0</v>
      </c>
      <c r="Q70" s="215">
        <f>ROUND(E70*P70,2)</f>
        <v>0</v>
      </c>
      <c r="R70" s="217" t="s">
        <v>121</v>
      </c>
      <c r="S70" s="217" t="s">
        <v>108</v>
      </c>
      <c r="T70" s="218" t="s">
        <v>108</v>
      </c>
      <c r="U70" s="219">
        <v>1.05</v>
      </c>
      <c r="V70" s="219">
        <f>ROUND(E70*U70,2)</f>
        <v>84.16</v>
      </c>
      <c r="W70" s="219"/>
      <c r="X70" s="219" t="s">
        <v>109</v>
      </c>
      <c r="Y70" s="219" t="s">
        <v>110</v>
      </c>
      <c r="Z70" s="220"/>
      <c r="AA70" s="220"/>
      <c r="AB70" s="220"/>
      <c r="AC70" s="220"/>
      <c r="AD70" s="220"/>
      <c r="AE70" s="220"/>
      <c r="AF70" s="220"/>
      <c r="AG70" s="220" t="s">
        <v>111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ht="22.5" customHeight="1" outlineLevel="2" x14ac:dyDescent="0.2">
      <c r="A71" s="221"/>
      <c r="B71" s="222"/>
      <c r="C71" s="376" t="s">
        <v>491</v>
      </c>
      <c r="D71" s="376"/>
      <c r="E71" s="376"/>
      <c r="F71" s="392"/>
      <c r="G71" s="376"/>
      <c r="H71" s="219"/>
      <c r="I71" s="219"/>
      <c r="J71" s="219"/>
      <c r="K71" s="219"/>
      <c r="L71" s="219"/>
      <c r="M71" s="219"/>
      <c r="N71" s="223"/>
      <c r="O71" s="223"/>
      <c r="P71" s="223"/>
      <c r="Q71" s="223"/>
      <c r="R71" s="219"/>
      <c r="S71" s="219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112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36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20"/>
      <c r="BC71" s="220"/>
      <c r="BD71" s="220"/>
      <c r="BE71" s="220"/>
      <c r="BF71" s="220"/>
      <c r="BG71" s="220"/>
      <c r="BH71" s="220"/>
    </row>
    <row r="72" spans="1:60" outlineLevel="2" x14ac:dyDescent="0.2">
      <c r="A72" s="221"/>
      <c r="B72" s="222"/>
      <c r="C72" s="224" t="s">
        <v>1202</v>
      </c>
      <c r="D72" s="225"/>
      <c r="E72" s="226">
        <v>46.35</v>
      </c>
      <c r="F72" s="393"/>
      <c r="G72" s="219"/>
      <c r="H72" s="219"/>
      <c r="I72" s="219"/>
      <c r="J72" s="219"/>
      <c r="K72" s="219"/>
      <c r="L72" s="219"/>
      <c r="M72" s="219"/>
      <c r="N72" s="223"/>
      <c r="O72" s="223"/>
      <c r="P72" s="223"/>
      <c r="Q72" s="223"/>
      <c r="R72" s="219"/>
      <c r="S72" s="219"/>
      <c r="T72" s="219"/>
      <c r="U72" s="219"/>
      <c r="V72" s="219"/>
      <c r="W72" s="219"/>
      <c r="X72" s="219"/>
      <c r="Y72" s="219"/>
      <c r="Z72" s="220"/>
      <c r="AA72" s="220"/>
      <c r="AB72" s="220"/>
      <c r="AC72" s="220"/>
      <c r="AD72" s="220"/>
      <c r="AE72" s="220"/>
      <c r="AF72" s="220"/>
      <c r="AG72" s="220" t="s">
        <v>123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3" x14ac:dyDescent="0.2">
      <c r="A73" s="221"/>
      <c r="B73" s="222"/>
      <c r="C73" s="224" t="s">
        <v>682</v>
      </c>
      <c r="D73" s="225"/>
      <c r="E73" s="226">
        <v>33.799999999999997</v>
      </c>
      <c r="F73" s="393"/>
      <c r="G73" s="219"/>
      <c r="H73" s="219"/>
      <c r="I73" s="219"/>
      <c r="J73" s="219"/>
      <c r="K73" s="219"/>
      <c r="L73" s="219"/>
      <c r="M73" s="219"/>
      <c r="N73" s="223"/>
      <c r="O73" s="223"/>
      <c r="P73" s="223"/>
      <c r="Q73" s="223"/>
      <c r="R73" s="219"/>
      <c r="S73" s="219"/>
      <c r="T73" s="219"/>
      <c r="U73" s="219"/>
      <c r="V73" s="219"/>
      <c r="W73" s="219"/>
      <c r="X73" s="219"/>
      <c r="Y73" s="219"/>
      <c r="Z73" s="220"/>
      <c r="AA73" s="220"/>
      <c r="AB73" s="220"/>
      <c r="AC73" s="220"/>
      <c r="AD73" s="220"/>
      <c r="AE73" s="220"/>
      <c r="AF73" s="220"/>
      <c r="AG73" s="220" t="s">
        <v>123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 x14ac:dyDescent="0.2">
      <c r="A74" s="211">
        <v>20</v>
      </c>
      <c r="B74" s="212" t="s">
        <v>492</v>
      </c>
      <c r="C74" s="213" t="s">
        <v>493</v>
      </c>
      <c r="D74" s="214" t="s">
        <v>132</v>
      </c>
      <c r="E74" s="215">
        <v>80.150000000000006</v>
      </c>
      <c r="F74" s="216"/>
      <c r="G74" s="217">
        <f>ROUND(E74*F74,2)</f>
        <v>0</v>
      </c>
      <c r="H74" s="216">
        <v>0</v>
      </c>
      <c r="I74" s="217">
        <f>ROUND(E74*H74,2)</f>
        <v>0</v>
      </c>
      <c r="J74" s="216">
        <v>148.5</v>
      </c>
      <c r="K74" s="217">
        <f>ROUND(E74*J74,2)</f>
        <v>11902.28</v>
      </c>
      <c r="L74" s="217">
        <v>21</v>
      </c>
      <c r="M74" s="217">
        <f>G74*(1+L74/100)</f>
        <v>0</v>
      </c>
      <c r="N74" s="215">
        <v>0</v>
      </c>
      <c r="O74" s="215">
        <f>ROUND(E74*N74,2)</f>
        <v>0</v>
      </c>
      <c r="P74" s="215">
        <v>0</v>
      </c>
      <c r="Q74" s="215">
        <f>ROUND(E74*P74,2)</f>
        <v>0</v>
      </c>
      <c r="R74" s="217" t="s">
        <v>121</v>
      </c>
      <c r="S74" s="217" t="s">
        <v>108</v>
      </c>
      <c r="T74" s="218" t="s">
        <v>108</v>
      </c>
      <c r="U74" s="219">
        <v>0.32</v>
      </c>
      <c r="V74" s="219">
        <f>ROUND(E74*U74,2)</f>
        <v>25.65</v>
      </c>
      <c r="W74" s="219"/>
      <c r="X74" s="219" t="s">
        <v>109</v>
      </c>
      <c r="Y74" s="219" t="s">
        <v>110</v>
      </c>
      <c r="Z74" s="220"/>
      <c r="AA74" s="220"/>
      <c r="AB74" s="220"/>
      <c r="AC74" s="220"/>
      <c r="AD74" s="220"/>
      <c r="AE74" s="220"/>
      <c r="AF74" s="220"/>
      <c r="AG74" s="220" t="s">
        <v>111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customHeight="1" outlineLevel="2" x14ac:dyDescent="0.2">
      <c r="A75" s="221"/>
      <c r="B75" s="222"/>
      <c r="C75" s="376" t="s">
        <v>491</v>
      </c>
      <c r="D75" s="376"/>
      <c r="E75" s="376"/>
      <c r="F75" s="392"/>
      <c r="G75" s="376"/>
      <c r="H75" s="219"/>
      <c r="I75" s="219"/>
      <c r="J75" s="219"/>
      <c r="K75" s="219"/>
      <c r="L75" s="219"/>
      <c r="M75" s="219"/>
      <c r="N75" s="223"/>
      <c r="O75" s="223"/>
      <c r="P75" s="223"/>
      <c r="Q75" s="223"/>
      <c r="R75" s="219"/>
      <c r="S75" s="219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112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36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20"/>
      <c r="BC75" s="220"/>
      <c r="BD75" s="220"/>
      <c r="BE75" s="220"/>
      <c r="BF75" s="220"/>
      <c r="BG75" s="220"/>
      <c r="BH75" s="220"/>
    </row>
    <row r="76" spans="1:60" outlineLevel="2" x14ac:dyDescent="0.2">
      <c r="A76" s="221"/>
      <c r="B76" s="222"/>
      <c r="C76" s="381" t="s">
        <v>494</v>
      </c>
      <c r="D76" s="381"/>
      <c r="E76" s="381"/>
      <c r="F76" s="394"/>
      <c r="G76" s="381"/>
      <c r="H76" s="219"/>
      <c r="I76" s="219"/>
      <c r="J76" s="219"/>
      <c r="K76" s="219"/>
      <c r="L76" s="219"/>
      <c r="M76" s="219"/>
      <c r="N76" s="223"/>
      <c r="O76" s="223"/>
      <c r="P76" s="223"/>
      <c r="Q76" s="223"/>
      <c r="R76" s="219"/>
      <c r="S76" s="219"/>
      <c r="T76" s="219"/>
      <c r="U76" s="219"/>
      <c r="V76" s="219"/>
      <c r="W76" s="219"/>
      <c r="X76" s="219"/>
      <c r="Y76" s="219"/>
      <c r="Z76" s="220"/>
      <c r="AA76" s="220"/>
      <c r="AB76" s="220"/>
      <c r="AC76" s="220"/>
      <c r="AD76" s="220"/>
      <c r="AE76" s="220"/>
      <c r="AF76" s="220"/>
      <c r="AG76" s="220" t="s">
        <v>131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 x14ac:dyDescent="0.2">
      <c r="A77" s="211">
        <v>21</v>
      </c>
      <c r="B77" s="212" t="s">
        <v>683</v>
      </c>
      <c r="C77" s="213" t="s">
        <v>684</v>
      </c>
      <c r="D77" s="214" t="s">
        <v>126</v>
      </c>
      <c r="E77" s="215">
        <v>3.6190000000000002</v>
      </c>
      <c r="F77" s="216"/>
      <c r="G77" s="217">
        <f>ROUND(E77*F77,2)</f>
        <v>0</v>
      </c>
      <c r="H77" s="216">
        <v>43298.66</v>
      </c>
      <c r="I77" s="217">
        <f>ROUND(E77*H77,2)</f>
        <v>156697.85</v>
      </c>
      <c r="J77" s="216">
        <v>14241.34</v>
      </c>
      <c r="K77" s="217">
        <f>ROUND(E77*J77,2)</f>
        <v>51539.41</v>
      </c>
      <c r="L77" s="217">
        <v>21</v>
      </c>
      <c r="M77" s="217">
        <f>G77*(1+L77/100)</f>
        <v>0</v>
      </c>
      <c r="N77" s="215">
        <v>1.0211600000000001</v>
      </c>
      <c r="O77" s="215">
        <f>ROUND(E77*N77,2)</f>
        <v>3.7</v>
      </c>
      <c r="P77" s="215">
        <v>0</v>
      </c>
      <c r="Q77" s="215">
        <f>ROUND(E77*P77,2)</f>
        <v>0</v>
      </c>
      <c r="R77" s="217" t="s">
        <v>121</v>
      </c>
      <c r="S77" s="217" t="s">
        <v>108</v>
      </c>
      <c r="T77" s="218" t="s">
        <v>108</v>
      </c>
      <c r="U77" s="219">
        <v>23.530999999999999</v>
      </c>
      <c r="V77" s="219">
        <f>ROUND(E77*U77,2)</f>
        <v>85.16</v>
      </c>
      <c r="W77" s="219"/>
      <c r="X77" s="219" t="s">
        <v>109</v>
      </c>
      <c r="Y77" s="219" t="s">
        <v>110</v>
      </c>
      <c r="Z77" s="220"/>
      <c r="AA77" s="220"/>
      <c r="AB77" s="220"/>
      <c r="AC77" s="220"/>
      <c r="AD77" s="220"/>
      <c r="AE77" s="220"/>
      <c r="AF77" s="220"/>
      <c r="AG77" s="220" t="s">
        <v>111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2" x14ac:dyDescent="0.2">
      <c r="A78" s="221"/>
      <c r="B78" s="222"/>
      <c r="C78" s="376" t="s">
        <v>127</v>
      </c>
      <c r="D78" s="376"/>
      <c r="E78" s="376"/>
      <c r="F78" s="392"/>
      <c r="G78" s="376"/>
      <c r="H78" s="219"/>
      <c r="I78" s="219"/>
      <c r="J78" s="219"/>
      <c r="K78" s="219"/>
      <c r="L78" s="219"/>
      <c r="M78" s="219"/>
      <c r="N78" s="223"/>
      <c r="O78" s="223"/>
      <c r="P78" s="223"/>
      <c r="Q78" s="223"/>
      <c r="R78" s="219"/>
      <c r="S78" s="219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112</v>
      </c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2" x14ac:dyDescent="0.2">
      <c r="A79" s="221"/>
      <c r="B79" s="222"/>
      <c r="C79" s="224" t="s">
        <v>1203</v>
      </c>
      <c r="D79" s="225"/>
      <c r="E79" s="226">
        <v>3.6190000000000002</v>
      </c>
      <c r="F79" s="393"/>
      <c r="G79" s="219"/>
      <c r="H79" s="219"/>
      <c r="I79" s="219"/>
      <c r="J79" s="219"/>
      <c r="K79" s="219"/>
      <c r="L79" s="219"/>
      <c r="M79" s="219"/>
      <c r="N79" s="223"/>
      <c r="O79" s="223"/>
      <c r="P79" s="223"/>
      <c r="Q79" s="223"/>
      <c r="R79" s="219"/>
      <c r="S79" s="219"/>
      <c r="T79" s="219"/>
      <c r="U79" s="219"/>
      <c r="V79" s="219"/>
      <c r="W79" s="219"/>
      <c r="X79" s="219"/>
      <c r="Y79" s="219"/>
      <c r="Z79" s="220"/>
      <c r="AA79" s="220"/>
      <c r="AB79" s="220"/>
      <c r="AC79" s="220"/>
      <c r="AD79" s="220"/>
      <c r="AE79" s="220"/>
      <c r="AF79" s="220"/>
      <c r="AG79" s="220" t="s">
        <v>123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 x14ac:dyDescent="0.2">
      <c r="A80" s="211">
        <v>22</v>
      </c>
      <c r="B80" s="212" t="s">
        <v>495</v>
      </c>
      <c r="C80" s="213" t="s">
        <v>496</v>
      </c>
      <c r="D80" s="214" t="s">
        <v>106</v>
      </c>
      <c r="E80" s="215">
        <v>60.06174</v>
      </c>
      <c r="F80" s="216"/>
      <c r="G80" s="217">
        <f>ROUND(E80*F80,2)</f>
        <v>0</v>
      </c>
      <c r="H80" s="216">
        <v>3349.82</v>
      </c>
      <c r="I80" s="217">
        <f>ROUND(E80*H80,2)</f>
        <v>201196.02</v>
      </c>
      <c r="J80" s="216">
        <v>1200.18</v>
      </c>
      <c r="K80" s="217">
        <f>ROUND(E80*J80,2)</f>
        <v>72084.899999999994</v>
      </c>
      <c r="L80" s="217">
        <v>21</v>
      </c>
      <c r="M80" s="217">
        <f>G80*(1+L80/100)</f>
        <v>0</v>
      </c>
      <c r="N80" s="215">
        <v>2.5249999999999999</v>
      </c>
      <c r="O80" s="215">
        <f>ROUND(E80*N80,2)</f>
        <v>151.66</v>
      </c>
      <c r="P80" s="215">
        <v>0</v>
      </c>
      <c r="Q80" s="215">
        <f>ROUND(E80*P80,2)</f>
        <v>0</v>
      </c>
      <c r="R80" s="217" t="s">
        <v>121</v>
      </c>
      <c r="S80" s="217" t="s">
        <v>108</v>
      </c>
      <c r="T80" s="218" t="s">
        <v>108</v>
      </c>
      <c r="U80" s="219">
        <v>2.58</v>
      </c>
      <c r="V80" s="219">
        <f>ROUND(E80*U80,2)</f>
        <v>154.96</v>
      </c>
      <c r="W80" s="219"/>
      <c r="X80" s="219" t="s">
        <v>109</v>
      </c>
      <c r="Y80" s="219" t="s">
        <v>110</v>
      </c>
      <c r="Z80" s="220"/>
      <c r="AA80" s="220"/>
      <c r="AB80" s="220"/>
      <c r="AC80" s="220"/>
      <c r="AD80" s="220"/>
      <c r="AE80" s="220"/>
      <c r="AF80" s="220"/>
      <c r="AG80" s="220" t="s">
        <v>115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2" x14ac:dyDescent="0.2">
      <c r="A81" s="221"/>
      <c r="B81" s="222"/>
      <c r="C81" s="376" t="s">
        <v>146</v>
      </c>
      <c r="D81" s="376"/>
      <c r="E81" s="376"/>
      <c r="F81" s="392"/>
      <c r="G81" s="376"/>
      <c r="H81" s="219"/>
      <c r="I81" s="219"/>
      <c r="J81" s="219"/>
      <c r="K81" s="219"/>
      <c r="L81" s="219"/>
      <c r="M81" s="219"/>
      <c r="N81" s="223"/>
      <c r="O81" s="223"/>
      <c r="P81" s="223"/>
      <c r="Q81" s="223"/>
      <c r="R81" s="219"/>
      <c r="S81" s="219"/>
      <c r="T81" s="219"/>
      <c r="U81" s="219"/>
      <c r="V81" s="219"/>
      <c r="W81" s="219"/>
      <c r="X81" s="219"/>
      <c r="Y81" s="219"/>
      <c r="Z81" s="220"/>
      <c r="AA81" s="220"/>
      <c r="AB81" s="220"/>
      <c r="AC81" s="220"/>
      <c r="AD81" s="220"/>
      <c r="AE81" s="220"/>
      <c r="AF81" s="220"/>
      <c r="AG81" s="220" t="s">
        <v>112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2" x14ac:dyDescent="0.2">
      <c r="A82" s="221"/>
      <c r="B82" s="222"/>
      <c r="C82" s="381" t="s">
        <v>147</v>
      </c>
      <c r="D82" s="381"/>
      <c r="E82" s="381"/>
      <c r="F82" s="394"/>
      <c r="G82" s="381"/>
      <c r="H82" s="219"/>
      <c r="I82" s="219"/>
      <c r="J82" s="219"/>
      <c r="K82" s="219"/>
      <c r="L82" s="219"/>
      <c r="M82" s="219"/>
      <c r="N82" s="223"/>
      <c r="O82" s="223"/>
      <c r="P82" s="223"/>
      <c r="Q82" s="223"/>
      <c r="R82" s="219"/>
      <c r="S82" s="219"/>
      <c r="T82" s="219"/>
      <c r="U82" s="219"/>
      <c r="V82" s="219"/>
      <c r="W82" s="219"/>
      <c r="X82" s="219"/>
      <c r="Y82" s="219"/>
      <c r="Z82" s="220"/>
      <c r="AA82" s="220"/>
      <c r="AB82" s="220"/>
      <c r="AC82" s="220"/>
      <c r="AD82" s="220"/>
      <c r="AE82" s="220"/>
      <c r="AF82" s="220"/>
      <c r="AG82" s="220" t="s">
        <v>131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2" x14ac:dyDescent="0.2">
      <c r="A83" s="221"/>
      <c r="B83" s="222"/>
      <c r="C83" s="224" t="s">
        <v>685</v>
      </c>
      <c r="D83" s="225"/>
      <c r="E83" s="226">
        <v>51.409399999999998</v>
      </c>
      <c r="F83" s="393"/>
      <c r="G83" s="219"/>
      <c r="H83" s="219"/>
      <c r="I83" s="219"/>
      <c r="J83" s="219"/>
      <c r="K83" s="219"/>
      <c r="L83" s="219"/>
      <c r="M83" s="219"/>
      <c r="N83" s="223"/>
      <c r="O83" s="223"/>
      <c r="P83" s="223"/>
      <c r="Q83" s="223"/>
      <c r="R83" s="219"/>
      <c r="S83" s="219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123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3" x14ac:dyDescent="0.2">
      <c r="A84" s="221"/>
      <c r="B84" s="222"/>
      <c r="C84" s="224" t="s">
        <v>1204</v>
      </c>
      <c r="D84" s="225"/>
      <c r="E84" s="226">
        <v>3.87276</v>
      </c>
      <c r="F84" s="393"/>
      <c r="G84" s="219"/>
      <c r="H84" s="219"/>
      <c r="I84" s="219"/>
      <c r="J84" s="219"/>
      <c r="K84" s="219"/>
      <c r="L84" s="219"/>
      <c r="M84" s="219"/>
      <c r="N84" s="223"/>
      <c r="O84" s="223"/>
      <c r="P84" s="223"/>
      <c r="Q84" s="223"/>
      <c r="R84" s="219"/>
      <c r="S84" s="219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123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3" x14ac:dyDescent="0.2">
      <c r="A85" s="221"/>
      <c r="B85" s="222"/>
      <c r="C85" s="224" t="s">
        <v>1205</v>
      </c>
      <c r="D85" s="225"/>
      <c r="E85" s="226">
        <v>1.3295999999999999</v>
      </c>
      <c r="F85" s="393"/>
      <c r="G85" s="219"/>
      <c r="H85" s="219"/>
      <c r="I85" s="219"/>
      <c r="J85" s="219"/>
      <c r="K85" s="219"/>
      <c r="L85" s="219"/>
      <c r="M85" s="219"/>
      <c r="N85" s="223"/>
      <c r="O85" s="223"/>
      <c r="P85" s="223"/>
      <c r="Q85" s="223"/>
      <c r="R85" s="219"/>
      <c r="S85" s="219"/>
      <c r="T85" s="219"/>
      <c r="U85" s="219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 t="s">
        <v>123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3" x14ac:dyDescent="0.2">
      <c r="A86" s="221"/>
      <c r="B86" s="222"/>
      <c r="C86" s="224" t="s">
        <v>1186</v>
      </c>
      <c r="D86" s="225"/>
      <c r="E86" s="226">
        <v>3.44998</v>
      </c>
      <c r="F86" s="393"/>
      <c r="G86" s="219"/>
      <c r="H86" s="219"/>
      <c r="I86" s="219"/>
      <c r="J86" s="219"/>
      <c r="K86" s="219"/>
      <c r="L86" s="219"/>
      <c r="M86" s="219"/>
      <c r="N86" s="223"/>
      <c r="O86" s="223"/>
      <c r="P86" s="223"/>
      <c r="Q86" s="223"/>
      <c r="R86" s="219"/>
      <c r="S86" s="219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123</v>
      </c>
      <c r="AH86" s="220">
        <v>0</v>
      </c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 x14ac:dyDescent="0.2">
      <c r="A87" s="227">
        <v>23</v>
      </c>
      <c r="B87" s="228" t="s">
        <v>497</v>
      </c>
      <c r="C87" s="229" t="s">
        <v>686</v>
      </c>
      <c r="D87" s="230" t="s">
        <v>165</v>
      </c>
      <c r="E87" s="231">
        <v>8</v>
      </c>
      <c r="F87" s="232"/>
      <c r="G87" s="233">
        <f>ROUND(E87*F87,2)</f>
        <v>0</v>
      </c>
      <c r="H87" s="232">
        <v>0</v>
      </c>
      <c r="I87" s="233">
        <f>ROUND(E87*H87,2)</f>
        <v>0</v>
      </c>
      <c r="J87" s="232">
        <v>500</v>
      </c>
      <c r="K87" s="233">
        <f>ROUND(E87*J87,2)</f>
        <v>4000</v>
      </c>
      <c r="L87" s="233">
        <v>21</v>
      </c>
      <c r="M87" s="233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3"/>
      <c r="S87" s="233" t="s">
        <v>135</v>
      </c>
      <c r="T87" s="234" t="s">
        <v>136</v>
      </c>
      <c r="U87" s="219">
        <v>0</v>
      </c>
      <c r="V87" s="219">
        <f>ROUND(E87*U87,2)</f>
        <v>0</v>
      </c>
      <c r="W87" s="219"/>
      <c r="X87" s="219" t="s">
        <v>109</v>
      </c>
      <c r="Y87" s="219" t="s">
        <v>110</v>
      </c>
      <c r="Z87" s="220"/>
      <c r="AA87" s="220"/>
      <c r="AB87" s="220"/>
      <c r="AC87" s="220"/>
      <c r="AD87" s="220"/>
      <c r="AE87" s="220"/>
      <c r="AF87" s="220"/>
      <c r="AG87" s="220" t="s">
        <v>111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x14ac:dyDescent="0.2">
      <c r="A88" s="235" t="s">
        <v>104</v>
      </c>
      <c r="B88" s="204" t="s">
        <v>34</v>
      </c>
      <c r="C88" s="205" t="s">
        <v>35</v>
      </c>
      <c r="D88" s="206"/>
      <c r="E88" s="207"/>
      <c r="F88" s="391"/>
      <c r="G88" s="208">
        <f>SUMIF(AG89:AG141,"&lt;&gt;NOR",G89:G141)</f>
        <v>0</v>
      </c>
      <c r="H88" s="208"/>
      <c r="I88" s="208">
        <f>SUM(I89:I141)</f>
        <v>909157.28</v>
      </c>
      <c r="J88" s="208"/>
      <c r="K88" s="208">
        <f>SUM(K89:K141)</f>
        <v>2669538.02</v>
      </c>
      <c r="L88" s="208"/>
      <c r="M88" s="208">
        <f>SUM(M89:M141)</f>
        <v>0</v>
      </c>
      <c r="N88" s="207"/>
      <c r="O88" s="207">
        <f>SUM(O89:O141)</f>
        <v>120.72999999999999</v>
      </c>
      <c r="P88" s="207"/>
      <c r="Q88" s="207">
        <f>SUM(Q89:Q141)</f>
        <v>0</v>
      </c>
      <c r="R88" s="208"/>
      <c r="S88" s="208"/>
      <c r="T88" s="209"/>
      <c r="U88" s="210"/>
      <c r="V88" s="210">
        <f>SUM(V89:V141)</f>
        <v>621.54999999999995</v>
      </c>
      <c r="W88" s="210"/>
      <c r="X88" s="210"/>
      <c r="Y88" s="210"/>
      <c r="AG88" t="s">
        <v>105</v>
      </c>
    </row>
    <row r="89" spans="1:60" ht="33.75" outlineLevel="1" x14ac:dyDescent="0.2">
      <c r="A89" s="211">
        <v>24</v>
      </c>
      <c r="B89" s="212" t="s">
        <v>687</v>
      </c>
      <c r="C89" s="213" t="s">
        <v>688</v>
      </c>
      <c r="D89" s="214" t="s">
        <v>132</v>
      </c>
      <c r="E89" s="215">
        <v>101.16379999999999</v>
      </c>
      <c r="F89" s="216"/>
      <c r="G89" s="217">
        <f>ROUND(E89*F89,2)</f>
        <v>0</v>
      </c>
      <c r="H89" s="216">
        <v>1681.69</v>
      </c>
      <c r="I89" s="217">
        <f>ROUND(E89*H89,2)</f>
        <v>170126.15</v>
      </c>
      <c r="J89" s="216">
        <v>338.31</v>
      </c>
      <c r="K89" s="217">
        <f>ROUND(E89*J89,2)</f>
        <v>34224.730000000003</v>
      </c>
      <c r="L89" s="217">
        <v>21</v>
      </c>
      <c r="M89" s="217">
        <f>G89*(1+L89/100)</f>
        <v>0</v>
      </c>
      <c r="N89" s="215">
        <v>0.22569</v>
      </c>
      <c r="O89" s="215">
        <f>ROUND(E89*N89,2)</f>
        <v>22.83</v>
      </c>
      <c r="P89" s="215">
        <v>0</v>
      </c>
      <c r="Q89" s="215">
        <f>ROUND(E89*P89,2)</f>
        <v>0</v>
      </c>
      <c r="R89" s="217" t="s">
        <v>121</v>
      </c>
      <c r="S89" s="217" t="s">
        <v>108</v>
      </c>
      <c r="T89" s="218" t="s">
        <v>108</v>
      </c>
      <c r="U89" s="219">
        <v>0.62</v>
      </c>
      <c r="V89" s="219">
        <f>ROUND(E89*U89,2)</f>
        <v>62.72</v>
      </c>
      <c r="W89" s="219"/>
      <c r="X89" s="219" t="s">
        <v>109</v>
      </c>
      <c r="Y89" s="219" t="s">
        <v>110</v>
      </c>
      <c r="Z89" s="220"/>
      <c r="AA89" s="220"/>
      <c r="AB89" s="220"/>
      <c r="AC89" s="220"/>
      <c r="AD89" s="220"/>
      <c r="AE89" s="220"/>
      <c r="AF89" s="220"/>
      <c r="AG89" s="220" t="s">
        <v>111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2" x14ac:dyDescent="0.2">
      <c r="A90" s="221"/>
      <c r="B90" s="222"/>
      <c r="C90" s="224" t="s">
        <v>1206</v>
      </c>
      <c r="D90" s="225"/>
      <c r="E90" s="226">
        <v>56.1128</v>
      </c>
      <c r="F90" s="393"/>
      <c r="G90" s="219"/>
      <c r="H90" s="219"/>
      <c r="I90" s="219"/>
      <c r="J90" s="219"/>
      <c r="K90" s="219"/>
      <c r="L90" s="219"/>
      <c r="M90" s="219"/>
      <c r="N90" s="223"/>
      <c r="O90" s="223"/>
      <c r="P90" s="223"/>
      <c r="Q90" s="223"/>
      <c r="R90" s="219"/>
      <c r="S90" s="219"/>
      <c r="T90" s="219"/>
      <c r="U90" s="219"/>
      <c r="V90" s="219"/>
      <c r="W90" s="219"/>
      <c r="X90" s="219"/>
      <c r="Y90" s="219"/>
      <c r="Z90" s="220"/>
      <c r="AA90" s="220"/>
      <c r="AB90" s="220"/>
      <c r="AC90" s="220"/>
      <c r="AD90" s="220"/>
      <c r="AE90" s="220"/>
      <c r="AF90" s="220"/>
      <c r="AG90" s="220" t="s">
        <v>123</v>
      </c>
      <c r="AH90" s="220">
        <v>0</v>
      </c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3" x14ac:dyDescent="0.2">
      <c r="A91" s="221"/>
      <c r="B91" s="222"/>
      <c r="C91" s="224" t="s">
        <v>1207</v>
      </c>
      <c r="D91" s="225"/>
      <c r="E91" s="226">
        <v>45.051000000000002</v>
      </c>
      <c r="F91" s="393"/>
      <c r="G91" s="219"/>
      <c r="H91" s="219"/>
      <c r="I91" s="219"/>
      <c r="J91" s="219"/>
      <c r="K91" s="219"/>
      <c r="L91" s="219"/>
      <c r="M91" s="219"/>
      <c r="N91" s="223"/>
      <c r="O91" s="223"/>
      <c r="P91" s="223"/>
      <c r="Q91" s="223"/>
      <c r="R91" s="219"/>
      <c r="S91" s="219"/>
      <c r="T91" s="219"/>
      <c r="U91" s="219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 t="s">
        <v>123</v>
      </c>
      <c r="AH91" s="220">
        <v>0</v>
      </c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ht="33.75" outlineLevel="1" x14ac:dyDescent="0.2">
      <c r="A92" s="211">
        <v>25</v>
      </c>
      <c r="B92" s="212" t="s">
        <v>498</v>
      </c>
      <c r="C92" s="213" t="s">
        <v>499</v>
      </c>
      <c r="D92" s="214" t="s">
        <v>132</v>
      </c>
      <c r="E92" s="215">
        <v>200.93799999999999</v>
      </c>
      <c r="F92" s="216"/>
      <c r="G92" s="217">
        <f>ROUND(E92*F92,2)</f>
        <v>0</v>
      </c>
      <c r="H92" s="216">
        <v>2037.79</v>
      </c>
      <c r="I92" s="217">
        <f>ROUND(E92*H92,2)</f>
        <v>409469.45</v>
      </c>
      <c r="J92" s="216">
        <v>402.21</v>
      </c>
      <c r="K92" s="217">
        <f>ROUND(E92*J92,2)</f>
        <v>80819.27</v>
      </c>
      <c r="L92" s="217">
        <v>21</v>
      </c>
      <c r="M92" s="217">
        <f>G92*(1+L92/100)</f>
        <v>0</v>
      </c>
      <c r="N92" s="215">
        <v>0.26585999999999999</v>
      </c>
      <c r="O92" s="215">
        <f>ROUND(E92*N92,2)</f>
        <v>53.42</v>
      </c>
      <c r="P92" s="215">
        <v>0</v>
      </c>
      <c r="Q92" s="215">
        <f>ROUND(E92*P92,2)</f>
        <v>0</v>
      </c>
      <c r="R92" s="217" t="s">
        <v>121</v>
      </c>
      <c r="S92" s="217" t="s">
        <v>108</v>
      </c>
      <c r="T92" s="218" t="s">
        <v>108</v>
      </c>
      <c r="U92" s="219">
        <v>0.74</v>
      </c>
      <c r="V92" s="219">
        <f>ROUND(E92*U92,2)</f>
        <v>148.69</v>
      </c>
      <c r="W92" s="219"/>
      <c r="X92" s="219" t="s">
        <v>109</v>
      </c>
      <c r="Y92" s="219" t="s">
        <v>110</v>
      </c>
      <c r="Z92" s="220"/>
      <c r="AA92" s="220"/>
      <c r="AB92" s="220"/>
      <c r="AC92" s="220"/>
      <c r="AD92" s="220"/>
      <c r="AE92" s="220"/>
      <c r="AF92" s="220"/>
      <c r="AG92" s="220" t="s">
        <v>111</v>
      </c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2" x14ac:dyDescent="0.2">
      <c r="A93" s="221"/>
      <c r="B93" s="222"/>
      <c r="C93" s="224" t="s">
        <v>1208</v>
      </c>
      <c r="D93" s="225"/>
      <c r="E93" s="226">
        <v>223.18799999999999</v>
      </c>
      <c r="F93" s="393"/>
      <c r="G93" s="219"/>
      <c r="H93" s="219"/>
      <c r="I93" s="219"/>
      <c r="J93" s="219"/>
      <c r="K93" s="219"/>
      <c r="L93" s="219"/>
      <c r="M93" s="219"/>
      <c r="N93" s="223"/>
      <c r="O93" s="223"/>
      <c r="P93" s="223"/>
      <c r="Q93" s="223"/>
      <c r="R93" s="219"/>
      <c r="S93" s="219"/>
      <c r="T93" s="219"/>
      <c r="U93" s="219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 t="s">
        <v>123</v>
      </c>
      <c r="AH93" s="220">
        <v>0</v>
      </c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3" x14ac:dyDescent="0.2">
      <c r="A94" s="221"/>
      <c r="B94" s="222"/>
      <c r="C94" s="224" t="s">
        <v>689</v>
      </c>
      <c r="D94" s="225"/>
      <c r="E94" s="226">
        <v>-22.25</v>
      </c>
      <c r="F94" s="393"/>
      <c r="G94" s="219"/>
      <c r="H94" s="219"/>
      <c r="I94" s="219"/>
      <c r="J94" s="219"/>
      <c r="K94" s="219"/>
      <c r="L94" s="219"/>
      <c r="M94" s="219"/>
      <c r="N94" s="223"/>
      <c r="O94" s="223"/>
      <c r="P94" s="223"/>
      <c r="Q94" s="223"/>
      <c r="R94" s="219"/>
      <c r="S94" s="219"/>
      <c r="T94" s="219"/>
      <c r="U94" s="219"/>
      <c r="V94" s="219"/>
      <c r="W94" s="219"/>
      <c r="X94" s="219"/>
      <c r="Y94" s="219"/>
      <c r="Z94" s="220"/>
      <c r="AA94" s="220"/>
      <c r="AB94" s="220"/>
      <c r="AC94" s="220"/>
      <c r="AD94" s="220"/>
      <c r="AE94" s="220"/>
      <c r="AF94" s="220"/>
      <c r="AG94" s="220" t="s">
        <v>123</v>
      </c>
      <c r="AH94" s="220">
        <v>0</v>
      </c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ht="22.5" outlineLevel="1" x14ac:dyDescent="0.2">
      <c r="A95" s="211">
        <v>26</v>
      </c>
      <c r="B95" s="212" t="s">
        <v>133</v>
      </c>
      <c r="C95" s="213" t="s">
        <v>134</v>
      </c>
      <c r="D95" s="214" t="s">
        <v>132</v>
      </c>
      <c r="E95" s="215">
        <v>31.52</v>
      </c>
      <c r="F95" s="216"/>
      <c r="G95" s="217">
        <f>ROUND(E95*F95,2)</f>
        <v>0</v>
      </c>
      <c r="H95" s="216">
        <v>1810.35</v>
      </c>
      <c r="I95" s="217">
        <f>ROUND(E95*H95,2)</f>
        <v>57062.23</v>
      </c>
      <c r="J95" s="216">
        <v>419.65</v>
      </c>
      <c r="K95" s="217">
        <f>ROUND(E95*J95,2)</f>
        <v>13227.37</v>
      </c>
      <c r="L95" s="217">
        <v>21</v>
      </c>
      <c r="M95" s="217">
        <f>G95*(1+L95/100)</f>
        <v>0</v>
      </c>
      <c r="N95" s="215">
        <v>0.27964</v>
      </c>
      <c r="O95" s="215">
        <f>ROUND(E95*N95,2)</f>
        <v>8.81</v>
      </c>
      <c r="P95" s="215">
        <v>0</v>
      </c>
      <c r="Q95" s="215">
        <f>ROUND(E95*P95,2)</f>
        <v>0</v>
      </c>
      <c r="R95" s="217" t="s">
        <v>121</v>
      </c>
      <c r="S95" s="217" t="s">
        <v>108</v>
      </c>
      <c r="T95" s="218" t="s">
        <v>108</v>
      </c>
      <c r="U95" s="219">
        <v>0.78149999999999997</v>
      </c>
      <c r="V95" s="219">
        <f>ROUND(E95*U95,2)</f>
        <v>24.63</v>
      </c>
      <c r="W95" s="219"/>
      <c r="X95" s="219" t="s">
        <v>109</v>
      </c>
      <c r="Y95" s="219" t="s">
        <v>110</v>
      </c>
      <c r="Z95" s="220"/>
      <c r="AA95" s="220"/>
      <c r="AB95" s="220"/>
      <c r="AC95" s="220"/>
      <c r="AD95" s="220"/>
      <c r="AE95" s="220"/>
      <c r="AF95" s="220"/>
      <c r="AG95" s="220" t="s">
        <v>111</v>
      </c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2" x14ac:dyDescent="0.2">
      <c r="A96" s="221"/>
      <c r="B96" s="222"/>
      <c r="C96" s="224" t="s">
        <v>690</v>
      </c>
      <c r="D96" s="225"/>
      <c r="E96" s="226">
        <v>31.52</v>
      </c>
      <c r="F96" s="393"/>
      <c r="G96" s="219"/>
      <c r="H96" s="219"/>
      <c r="I96" s="219"/>
      <c r="J96" s="219"/>
      <c r="K96" s="219"/>
      <c r="L96" s="219"/>
      <c r="M96" s="219"/>
      <c r="N96" s="223"/>
      <c r="O96" s="223"/>
      <c r="P96" s="223"/>
      <c r="Q96" s="223"/>
      <c r="R96" s="219"/>
      <c r="S96" s="219"/>
      <c r="T96" s="219"/>
      <c r="U96" s="219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 t="s">
        <v>123</v>
      </c>
      <c r="AH96" s="220">
        <v>0</v>
      </c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ht="22.5" outlineLevel="1" x14ac:dyDescent="0.2">
      <c r="A97" s="211">
        <v>27</v>
      </c>
      <c r="B97" s="212" t="s">
        <v>691</v>
      </c>
      <c r="C97" s="213" t="s">
        <v>692</v>
      </c>
      <c r="D97" s="214" t="s">
        <v>80</v>
      </c>
      <c r="E97" s="215">
        <v>26</v>
      </c>
      <c r="F97" s="216"/>
      <c r="G97" s="217">
        <f>ROUND(E97*F97,2)</f>
        <v>0</v>
      </c>
      <c r="H97" s="216">
        <v>718.74</v>
      </c>
      <c r="I97" s="217">
        <f>ROUND(E97*H97,2)</f>
        <v>18687.240000000002</v>
      </c>
      <c r="J97" s="216">
        <v>134.26</v>
      </c>
      <c r="K97" s="217">
        <f>ROUND(E97*J97,2)</f>
        <v>3490.76</v>
      </c>
      <c r="L97" s="217">
        <v>21</v>
      </c>
      <c r="M97" s="217">
        <f>G97*(1+L97/100)</f>
        <v>0</v>
      </c>
      <c r="N97" s="215">
        <v>4.5289999999999997E-2</v>
      </c>
      <c r="O97" s="215">
        <f>ROUND(E97*N97,2)</f>
        <v>1.18</v>
      </c>
      <c r="P97" s="215">
        <v>0</v>
      </c>
      <c r="Q97" s="215">
        <f>ROUND(E97*P97,2)</f>
        <v>0</v>
      </c>
      <c r="R97" s="217" t="s">
        <v>121</v>
      </c>
      <c r="S97" s="217" t="s">
        <v>108</v>
      </c>
      <c r="T97" s="218" t="s">
        <v>108</v>
      </c>
      <c r="U97" s="219">
        <v>0.2525</v>
      </c>
      <c r="V97" s="219">
        <f>ROUND(E97*U97,2)</f>
        <v>6.57</v>
      </c>
      <c r="W97" s="219"/>
      <c r="X97" s="219" t="s">
        <v>109</v>
      </c>
      <c r="Y97" s="219" t="s">
        <v>110</v>
      </c>
      <c r="Z97" s="220"/>
      <c r="AA97" s="220"/>
      <c r="AB97" s="220"/>
      <c r="AC97" s="220"/>
      <c r="AD97" s="220"/>
      <c r="AE97" s="220"/>
      <c r="AF97" s="220"/>
      <c r="AG97" s="220" t="s">
        <v>111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2" x14ac:dyDescent="0.2">
      <c r="A98" s="221"/>
      <c r="B98" s="222"/>
      <c r="C98" s="224" t="s">
        <v>693</v>
      </c>
      <c r="D98" s="225"/>
      <c r="E98" s="226">
        <v>26</v>
      </c>
      <c r="F98" s="393"/>
      <c r="G98" s="219"/>
      <c r="H98" s="219"/>
      <c r="I98" s="219"/>
      <c r="J98" s="219"/>
      <c r="K98" s="219"/>
      <c r="L98" s="219"/>
      <c r="M98" s="219"/>
      <c r="N98" s="223"/>
      <c r="O98" s="223"/>
      <c r="P98" s="223"/>
      <c r="Q98" s="223"/>
      <c r="R98" s="219"/>
      <c r="S98" s="219"/>
      <c r="T98" s="219"/>
      <c r="U98" s="219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 t="s">
        <v>123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ht="22.5" outlineLevel="1" x14ac:dyDescent="0.2">
      <c r="A99" s="211">
        <v>28</v>
      </c>
      <c r="B99" s="212" t="s">
        <v>694</v>
      </c>
      <c r="C99" s="213" t="s">
        <v>695</v>
      </c>
      <c r="D99" s="214" t="s">
        <v>80</v>
      </c>
      <c r="E99" s="215">
        <v>28</v>
      </c>
      <c r="F99" s="216"/>
      <c r="G99" s="217">
        <f>ROUND(E99*F99,2)</f>
        <v>0</v>
      </c>
      <c r="H99" s="216">
        <v>1082.81</v>
      </c>
      <c r="I99" s="217">
        <f>ROUND(E99*H99,2)</f>
        <v>30318.68</v>
      </c>
      <c r="J99" s="216">
        <v>142.19</v>
      </c>
      <c r="K99" s="217">
        <f>ROUND(E99*J99,2)</f>
        <v>3981.32</v>
      </c>
      <c r="L99" s="217">
        <v>21</v>
      </c>
      <c r="M99" s="217">
        <f>G99*(1+L99/100)</f>
        <v>0</v>
      </c>
      <c r="N99" s="215">
        <v>6.3140000000000002E-2</v>
      </c>
      <c r="O99" s="215">
        <f>ROUND(E99*N99,2)</f>
        <v>1.77</v>
      </c>
      <c r="P99" s="215">
        <v>0</v>
      </c>
      <c r="Q99" s="215">
        <f>ROUND(E99*P99,2)</f>
        <v>0</v>
      </c>
      <c r="R99" s="217" t="s">
        <v>121</v>
      </c>
      <c r="S99" s="217" t="s">
        <v>108</v>
      </c>
      <c r="T99" s="218" t="s">
        <v>108</v>
      </c>
      <c r="U99" s="219">
        <v>0.26750000000000002</v>
      </c>
      <c r="V99" s="219">
        <f>ROUND(E99*U99,2)</f>
        <v>7.49</v>
      </c>
      <c r="W99" s="219"/>
      <c r="X99" s="219" t="s">
        <v>109</v>
      </c>
      <c r="Y99" s="219" t="s">
        <v>110</v>
      </c>
      <c r="Z99" s="220"/>
      <c r="AA99" s="220"/>
      <c r="AB99" s="220"/>
      <c r="AC99" s="220"/>
      <c r="AD99" s="220"/>
      <c r="AE99" s="220"/>
      <c r="AF99" s="220"/>
      <c r="AG99" s="220" t="s">
        <v>111</v>
      </c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2" x14ac:dyDescent="0.2">
      <c r="A100" s="221"/>
      <c r="B100" s="222"/>
      <c r="C100" s="224" t="s">
        <v>696</v>
      </c>
      <c r="D100" s="225"/>
      <c r="E100" s="226">
        <v>28</v>
      </c>
      <c r="F100" s="393"/>
      <c r="G100" s="219"/>
      <c r="H100" s="219"/>
      <c r="I100" s="219"/>
      <c r="J100" s="219"/>
      <c r="K100" s="219"/>
      <c r="L100" s="219"/>
      <c r="M100" s="219"/>
      <c r="N100" s="223"/>
      <c r="O100" s="223"/>
      <c r="P100" s="223"/>
      <c r="Q100" s="223"/>
      <c r="R100" s="219"/>
      <c r="S100" s="219"/>
      <c r="T100" s="219"/>
      <c r="U100" s="219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 t="s">
        <v>123</v>
      </c>
      <c r="AH100" s="220">
        <v>0</v>
      </c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ht="22.5" outlineLevel="1" x14ac:dyDescent="0.2">
      <c r="A101" s="211">
        <v>29</v>
      </c>
      <c r="B101" s="212" t="s">
        <v>697</v>
      </c>
      <c r="C101" s="213" t="s">
        <v>698</v>
      </c>
      <c r="D101" s="214" t="s">
        <v>80</v>
      </c>
      <c r="E101" s="215">
        <v>11</v>
      </c>
      <c r="F101" s="216"/>
      <c r="G101" s="217">
        <f>ROUND(E101*F101,2)</f>
        <v>0</v>
      </c>
      <c r="H101" s="216">
        <v>2017.72</v>
      </c>
      <c r="I101" s="217">
        <f>ROUND(E101*H101,2)</f>
        <v>22194.92</v>
      </c>
      <c r="J101" s="216">
        <v>202.28</v>
      </c>
      <c r="K101" s="217">
        <f>ROUND(E101*J101,2)</f>
        <v>2225.08</v>
      </c>
      <c r="L101" s="217">
        <v>21</v>
      </c>
      <c r="M101" s="217">
        <f>G101*(1+L101/100)</f>
        <v>0</v>
      </c>
      <c r="N101" s="215">
        <v>8.9990000000000001E-2</v>
      </c>
      <c r="O101" s="215">
        <f>ROUND(E101*N101,2)</f>
        <v>0.99</v>
      </c>
      <c r="P101" s="215">
        <v>0</v>
      </c>
      <c r="Q101" s="215">
        <f>ROUND(E101*P101,2)</f>
        <v>0</v>
      </c>
      <c r="R101" s="217" t="s">
        <v>121</v>
      </c>
      <c r="S101" s="217" t="s">
        <v>108</v>
      </c>
      <c r="T101" s="218" t="s">
        <v>108</v>
      </c>
      <c r="U101" s="219">
        <v>0.38</v>
      </c>
      <c r="V101" s="219">
        <f>ROUND(E101*U101,2)</f>
        <v>4.18</v>
      </c>
      <c r="W101" s="219"/>
      <c r="X101" s="219" t="s">
        <v>109</v>
      </c>
      <c r="Y101" s="219" t="s">
        <v>110</v>
      </c>
      <c r="Z101" s="220"/>
      <c r="AA101" s="220"/>
      <c r="AB101" s="220"/>
      <c r="AC101" s="220"/>
      <c r="AD101" s="220"/>
      <c r="AE101" s="220"/>
      <c r="AF101" s="220"/>
      <c r="AG101" s="220" t="s">
        <v>111</v>
      </c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2" x14ac:dyDescent="0.2">
      <c r="A102" s="221"/>
      <c r="B102" s="222"/>
      <c r="C102" s="224" t="s">
        <v>699</v>
      </c>
      <c r="D102" s="225"/>
      <c r="E102" s="226">
        <v>11</v>
      </c>
      <c r="F102" s="393"/>
      <c r="G102" s="219"/>
      <c r="H102" s="219"/>
      <c r="I102" s="219"/>
      <c r="J102" s="219"/>
      <c r="K102" s="219"/>
      <c r="L102" s="219"/>
      <c r="M102" s="219"/>
      <c r="N102" s="223"/>
      <c r="O102" s="223"/>
      <c r="P102" s="223"/>
      <c r="Q102" s="223"/>
      <c r="R102" s="219"/>
      <c r="S102" s="219"/>
      <c r="T102" s="219"/>
      <c r="U102" s="219"/>
      <c r="V102" s="219"/>
      <c r="W102" s="219"/>
      <c r="X102" s="219"/>
      <c r="Y102" s="219"/>
      <c r="Z102" s="220"/>
      <c r="AA102" s="220"/>
      <c r="AB102" s="220"/>
      <c r="AC102" s="220"/>
      <c r="AD102" s="220"/>
      <c r="AE102" s="220"/>
      <c r="AF102" s="220"/>
      <c r="AG102" s="220" t="s">
        <v>123</v>
      </c>
      <c r="AH102" s="220">
        <v>0</v>
      </c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ht="22.5" outlineLevel="1" x14ac:dyDescent="0.2">
      <c r="A103" s="211">
        <v>30</v>
      </c>
      <c r="B103" s="212" t="s">
        <v>700</v>
      </c>
      <c r="C103" s="213" t="s">
        <v>701</v>
      </c>
      <c r="D103" s="214" t="s">
        <v>80</v>
      </c>
      <c r="E103" s="215">
        <v>3</v>
      </c>
      <c r="F103" s="216"/>
      <c r="G103" s="217">
        <f>ROUND(E103*F103,2)</f>
        <v>0</v>
      </c>
      <c r="H103" s="216">
        <v>2161.39</v>
      </c>
      <c r="I103" s="217">
        <f>ROUND(E103*H103,2)</f>
        <v>6484.17</v>
      </c>
      <c r="J103" s="216">
        <v>218.61</v>
      </c>
      <c r="K103" s="217">
        <f>ROUND(E103*J103,2)</f>
        <v>655.83</v>
      </c>
      <c r="L103" s="217">
        <v>21</v>
      </c>
      <c r="M103" s="217">
        <f>G103*(1+L103/100)</f>
        <v>0</v>
      </c>
      <c r="N103" s="215">
        <v>9.8909999999999998E-2</v>
      </c>
      <c r="O103" s="215">
        <f>ROUND(E103*N103,2)</f>
        <v>0.3</v>
      </c>
      <c r="P103" s="215">
        <v>0</v>
      </c>
      <c r="Q103" s="215">
        <f>ROUND(E103*P103,2)</f>
        <v>0</v>
      </c>
      <c r="R103" s="217" t="s">
        <v>121</v>
      </c>
      <c r="S103" s="217" t="s">
        <v>108</v>
      </c>
      <c r="T103" s="218" t="s">
        <v>108</v>
      </c>
      <c r="U103" s="219">
        <v>0.41</v>
      </c>
      <c r="V103" s="219">
        <f>ROUND(E103*U103,2)</f>
        <v>1.23</v>
      </c>
      <c r="W103" s="219"/>
      <c r="X103" s="219" t="s">
        <v>109</v>
      </c>
      <c r="Y103" s="219" t="s">
        <v>110</v>
      </c>
      <c r="Z103" s="220"/>
      <c r="AA103" s="220"/>
      <c r="AB103" s="220"/>
      <c r="AC103" s="220"/>
      <c r="AD103" s="220"/>
      <c r="AE103" s="220"/>
      <c r="AF103" s="220"/>
      <c r="AG103" s="220" t="s">
        <v>111</v>
      </c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2" x14ac:dyDescent="0.2">
      <c r="A104" s="221"/>
      <c r="B104" s="222"/>
      <c r="C104" s="224" t="s">
        <v>702</v>
      </c>
      <c r="D104" s="225"/>
      <c r="E104" s="226">
        <v>3</v>
      </c>
      <c r="F104" s="393"/>
      <c r="G104" s="219"/>
      <c r="H104" s="219"/>
      <c r="I104" s="219"/>
      <c r="J104" s="219"/>
      <c r="K104" s="219"/>
      <c r="L104" s="219"/>
      <c r="M104" s="219"/>
      <c r="N104" s="223"/>
      <c r="O104" s="223"/>
      <c r="P104" s="223"/>
      <c r="Q104" s="223"/>
      <c r="R104" s="219"/>
      <c r="S104" s="219"/>
      <c r="T104" s="219"/>
      <c r="U104" s="219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 t="s">
        <v>123</v>
      </c>
      <c r="AH104" s="220">
        <v>0</v>
      </c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ht="22.5" outlineLevel="1" x14ac:dyDescent="0.2">
      <c r="A105" s="211">
        <v>31</v>
      </c>
      <c r="B105" s="212" t="s">
        <v>500</v>
      </c>
      <c r="C105" s="213" t="s">
        <v>501</v>
      </c>
      <c r="D105" s="214" t="s">
        <v>132</v>
      </c>
      <c r="E105" s="215">
        <v>46.222499999999997</v>
      </c>
      <c r="F105" s="216"/>
      <c r="G105" s="217">
        <f>ROUND(E105*F105,2)</f>
        <v>0</v>
      </c>
      <c r="H105" s="216">
        <v>933.09</v>
      </c>
      <c r="I105" s="217">
        <f>ROUND(E105*H105,2)</f>
        <v>43129.75</v>
      </c>
      <c r="J105" s="216">
        <v>272.91000000000003</v>
      </c>
      <c r="K105" s="217">
        <f>ROUND(E105*J105,2)</f>
        <v>12614.58</v>
      </c>
      <c r="L105" s="217">
        <v>21</v>
      </c>
      <c r="M105" s="217">
        <f>G105*(1+L105/100)</f>
        <v>0</v>
      </c>
      <c r="N105" s="215">
        <v>7.8560000000000005E-2</v>
      </c>
      <c r="O105" s="215">
        <f>ROUND(E105*N105,2)</f>
        <v>3.63</v>
      </c>
      <c r="P105" s="215">
        <v>0</v>
      </c>
      <c r="Q105" s="215">
        <f>ROUND(E105*P105,2)</f>
        <v>0</v>
      </c>
      <c r="R105" s="217" t="s">
        <v>121</v>
      </c>
      <c r="S105" s="217" t="s">
        <v>108</v>
      </c>
      <c r="T105" s="218" t="s">
        <v>108</v>
      </c>
      <c r="U105" s="219">
        <v>0.49390000000000001</v>
      </c>
      <c r="V105" s="219">
        <f>ROUND(E105*U105,2)</f>
        <v>22.83</v>
      </c>
      <c r="W105" s="219"/>
      <c r="X105" s="219" t="s">
        <v>109</v>
      </c>
      <c r="Y105" s="219" t="s">
        <v>110</v>
      </c>
      <c r="Z105" s="220"/>
      <c r="AA105" s="220"/>
      <c r="AB105" s="220"/>
      <c r="AC105" s="220"/>
      <c r="AD105" s="220"/>
      <c r="AE105" s="220"/>
      <c r="AF105" s="220"/>
      <c r="AG105" s="220" t="s">
        <v>111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ht="22.5" outlineLevel="2" x14ac:dyDescent="0.2">
      <c r="A106" s="221"/>
      <c r="B106" s="222"/>
      <c r="C106" s="376" t="s">
        <v>502</v>
      </c>
      <c r="D106" s="376"/>
      <c r="E106" s="376"/>
      <c r="F106" s="392"/>
      <c r="G106" s="376"/>
      <c r="H106" s="219"/>
      <c r="I106" s="219"/>
      <c r="J106" s="219"/>
      <c r="K106" s="219"/>
      <c r="L106" s="219"/>
      <c r="M106" s="219"/>
      <c r="N106" s="223"/>
      <c r="O106" s="223"/>
      <c r="P106" s="223"/>
      <c r="Q106" s="223"/>
      <c r="R106" s="219"/>
      <c r="S106" s="219"/>
      <c r="T106" s="219"/>
      <c r="U106" s="219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 t="s">
        <v>112</v>
      </c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36" t="str">
        <f>C106</f>
        <v>jednoduché nebo příčky zděné do svislé dřevěné, cihelné, betonové nebo ocelové konstrukce na jakoukoliv maltu vápenocementovou (MVC) nebo cementovou (MC),</v>
      </c>
      <c r="BB106" s="220"/>
      <c r="BC106" s="220"/>
      <c r="BD106" s="220"/>
      <c r="BE106" s="220"/>
      <c r="BF106" s="220"/>
      <c r="BG106" s="220"/>
      <c r="BH106" s="220"/>
    </row>
    <row r="107" spans="1:60" outlineLevel="2" x14ac:dyDescent="0.2">
      <c r="A107" s="221"/>
      <c r="B107" s="222"/>
      <c r="C107" s="224" t="s">
        <v>1209</v>
      </c>
      <c r="D107" s="225"/>
      <c r="E107" s="226">
        <v>6.8975</v>
      </c>
      <c r="F107" s="393"/>
      <c r="G107" s="219"/>
      <c r="H107" s="219"/>
      <c r="I107" s="219"/>
      <c r="J107" s="219"/>
      <c r="K107" s="219"/>
      <c r="L107" s="219"/>
      <c r="M107" s="219"/>
      <c r="N107" s="223"/>
      <c r="O107" s="223"/>
      <c r="P107" s="223"/>
      <c r="Q107" s="223"/>
      <c r="R107" s="219"/>
      <c r="S107" s="219"/>
      <c r="T107" s="219"/>
      <c r="U107" s="219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 t="s">
        <v>123</v>
      </c>
      <c r="AH107" s="220">
        <v>0</v>
      </c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3" x14ac:dyDescent="0.2">
      <c r="A108" s="221"/>
      <c r="B108" s="222"/>
      <c r="C108" s="224" t="s">
        <v>703</v>
      </c>
      <c r="D108" s="225"/>
      <c r="E108" s="226">
        <v>39.325000000000003</v>
      </c>
      <c r="F108" s="393"/>
      <c r="G108" s="219"/>
      <c r="H108" s="219"/>
      <c r="I108" s="219"/>
      <c r="J108" s="219"/>
      <c r="K108" s="219"/>
      <c r="L108" s="219"/>
      <c r="M108" s="219"/>
      <c r="N108" s="223"/>
      <c r="O108" s="223"/>
      <c r="P108" s="223"/>
      <c r="Q108" s="223"/>
      <c r="R108" s="219"/>
      <c r="S108" s="219"/>
      <c r="T108" s="219"/>
      <c r="U108" s="219"/>
      <c r="V108" s="219"/>
      <c r="W108" s="219"/>
      <c r="X108" s="219"/>
      <c r="Y108" s="219"/>
      <c r="Z108" s="220"/>
      <c r="AA108" s="220"/>
      <c r="AB108" s="220"/>
      <c r="AC108" s="220"/>
      <c r="AD108" s="220"/>
      <c r="AE108" s="220"/>
      <c r="AF108" s="220"/>
      <c r="AG108" s="220" t="s">
        <v>123</v>
      </c>
      <c r="AH108" s="220">
        <v>0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2.5" outlineLevel="1" x14ac:dyDescent="0.2">
      <c r="A109" s="211">
        <v>32</v>
      </c>
      <c r="B109" s="212" t="s">
        <v>503</v>
      </c>
      <c r="C109" s="213" t="s">
        <v>504</v>
      </c>
      <c r="D109" s="214" t="s">
        <v>132</v>
      </c>
      <c r="E109" s="215">
        <v>146.58500000000001</v>
      </c>
      <c r="F109" s="216"/>
      <c r="G109" s="217">
        <f>ROUND(E109*F109,2)</f>
        <v>0</v>
      </c>
      <c r="H109" s="216">
        <v>1034.79</v>
      </c>
      <c r="I109" s="217">
        <f>ROUND(E109*H109,2)</f>
        <v>151684.69</v>
      </c>
      <c r="J109" s="216">
        <v>304.20999999999998</v>
      </c>
      <c r="K109" s="217">
        <f>ROUND(E109*J109,2)</f>
        <v>44592.62</v>
      </c>
      <c r="L109" s="217">
        <v>21</v>
      </c>
      <c r="M109" s="217">
        <f>G109*(1+L109/100)</f>
        <v>0</v>
      </c>
      <c r="N109" s="215">
        <v>0.12268999999999999</v>
      </c>
      <c r="O109" s="215">
        <f>ROUND(E109*N109,2)</f>
        <v>17.98</v>
      </c>
      <c r="P109" s="215">
        <v>0</v>
      </c>
      <c r="Q109" s="215">
        <f>ROUND(E109*P109,2)</f>
        <v>0</v>
      </c>
      <c r="R109" s="217" t="s">
        <v>121</v>
      </c>
      <c r="S109" s="217" t="s">
        <v>108</v>
      </c>
      <c r="T109" s="218" t="s">
        <v>108</v>
      </c>
      <c r="U109" s="219">
        <v>0.55674999999999997</v>
      </c>
      <c r="V109" s="219">
        <f>ROUND(E109*U109,2)</f>
        <v>81.61</v>
      </c>
      <c r="W109" s="219"/>
      <c r="X109" s="219" t="s">
        <v>109</v>
      </c>
      <c r="Y109" s="219" t="s">
        <v>110</v>
      </c>
      <c r="Z109" s="220"/>
      <c r="AA109" s="220"/>
      <c r="AB109" s="220"/>
      <c r="AC109" s="220"/>
      <c r="AD109" s="220"/>
      <c r="AE109" s="220"/>
      <c r="AF109" s="220"/>
      <c r="AG109" s="220" t="s">
        <v>111</v>
      </c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ht="22.5" outlineLevel="2" x14ac:dyDescent="0.2">
      <c r="A110" s="221"/>
      <c r="B110" s="222"/>
      <c r="C110" s="376" t="s">
        <v>502</v>
      </c>
      <c r="D110" s="376"/>
      <c r="E110" s="376"/>
      <c r="F110" s="392"/>
      <c r="G110" s="376"/>
      <c r="H110" s="219"/>
      <c r="I110" s="219"/>
      <c r="J110" s="219"/>
      <c r="K110" s="219"/>
      <c r="L110" s="219"/>
      <c r="M110" s="219"/>
      <c r="N110" s="223"/>
      <c r="O110" s="223"/>
      <c r="P110" s="223"/>
      <c r="Q110" s="223"/>
      <c r="R110" s="219"/>
      <c r="S110" s="219"/>
      <c r="T110" s="219"/>
      <c r="U110" s="219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 t="s">
        <v>112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36" t="str">
        <f>C110</f>
        <v>jednoduché nebo příčky zděné do svislé dřevěné, cihelné, betonové nebo ocelové konstrukce na jakoukoliv maltu vápenocementovou (MVC) nebo cementovou (MC),</v>
      </c>
      <c r="BB110" s="220"/>
      <c r="BC110" s="220"/>
      <c r="BD110" s="220"/>
      <c r="BE110" s="220"/>
      <c r="BF110" s="220"/>
      <c r="BG110" s="220"/>
      <c r="BH110" s="220"/>
    </row>
    <row r="111" spans="1:60" outlineLevel="2" x14ac:dyDescent="0.2">
      <c r="A111" s="221"/>
      <c r="B111" s="222"/>
      <c r="C111" s="224" t="s">
        <v>1210</v>
      </c>
      <c r="D111" s="225"/>
      <c r="E111" s="226">
        <v>82.927499999999995</v>
      </c>
      <c r="F111" s="393"/>
      <c r="G111" s="219"/>
      <c r="H111" s="219"/>
      <c r="I111" s="219"/>
      <c r="J111" s="219"/>
      <c r="K111" s="219"/>
      <c r="L111" s="219"/>
      <c r="M111" s="219"/>
      <c r="N111" s="223"/>
      <c r="O111" s="223"/>
      <c r="P111" s="223"/>
      <c r="Q111" s="223"/>
      <c r="R111" s="219"/>
      <c r="S111" s="219"/>
      <c r="T111" s="219"/>
      <c r="U111" s="219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 t="s">
        <v>123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3" x14ac:dyDescent="0.2">
      <c r="A112" s="221"/>
      <c r="B112" s="222"/>
      <c r="C112" s="224" t="s">
        <v>704</v>
      </c>
      <c r="D112" s="225"/>
      <c r="E112" s="226">
        <v>25.6</v>
      </c>
      <c r="F112" s="393"/>
      <c r="G112" s="219"/>
      <c r="H112" s="219"/>
      <c r="I112" s="219"/>
      <c r="J112" s="219"/>
      <c r="K112" s="219"/>
      <c r="L112" s="219"/>
      <c r="M112" s="219"/>
      <c r="N112" s="223"/>
      <c r="O112" s="223"/>
      <c r="P112" s="223"/>
      <c r="Q112" s="223"/>
      <c r="R112" s="219"/>
      <c r="S112" s="219"/>
      <c r="T112" s="219"/>
      <c r="U112" s="219"/>
      <c r="V112" s="219"/>
      <c r="W112" s="219"/>
      <c r="X112" s="219"/>
      <c r="Y112" s="219"/>
      <c r="Z112" s="220"/>
      <c r="AA112" s="220"/>
      <c r="AB112" s="220"/>
      <c r="AC112" s="220"/>
      <c r="AD112" s="220"/>
      <c r="AE112" s="220"/>
      <c r="AF112" s="220"/>
      <c r="AG112" s="220" t="s">
        <v>123</v>
      </c>
      <c r="AH112" s="220">
        <v>0</v>
      </c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3" x14ac:dyDescent="0.2">
      <c r="A113" s="221"/>
      <c r="B113" s="222"/>
      <c r="C113" s="224" t="s">
        <v>705</v>
      </c>
      <c r="D113" s="225"/>
      <c r="E113" s="226">
        <v>6.1749999999999998</v>
      </c>
      <c r="F113" s="393"/>
      <c r="G113" s="219"/>
      <c r="H113" s="219"/>
      <c r="I113" s="219"/>
      <c r="J113" s="219"/>
      <c r="K113" s="219"/>
      <c r="L113" s="219"/>
      <c r="M113" s="219"/>
      <c r="N113" s="223"/>
      <c r="O113" s="223"/>
      <c r="P113" s="223"/>
      <c r="Q113" s="223"/>
      <c r="R113" s="219"/>
      <c r="S113" s="219"/>
      <c r="T113" s="219"/>
      <c r="U113" s="219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 t="s">
        <v>123</v>
      </c>
      <c r="AH113" s="220">
        <v>0</v>
      </c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3" x14ac:dyDescent="0.2">
      <c r="A114" s="221"/>
      <c r="B114" s="222"/>
      <c r="C114" s="224" t="s">
        <v>1211</v>
      </c>
      <c r="D114" s="225"/>
      <c r="E114" s="226">
        <v>31.8825</v>
      </c>
      <c r="F114" s="393"/>
      <c r="G114" s="219"/>
      <c r="H114" s="219"/>
      <c r="I114" s="219"/>
      <c r="J114" s="219"/>
      <c r="K114" s="219"/>
      <c r="L114" s="219"/>
      <c r="M114" s="219"/>
      <c r="N114" s="223"/>
      <c r="O114" s="223"/>
      <c r="P114" s="223"/>
      <c r="Q114" s="223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 t="s">
        <v>123</v>
      </c>
      <c r="AH114" s="220">
        <v>0</v>
      </c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 x14ac:dyDescent="0.2">
      <c r="A115" s="211">
        <v>33</v>
      </c>
      <c r="B115" s="212" t="s">
        <v>706</v>
      </c>
      <c r="C115" s="213" t="s">
        <v>707</v>
      </c>
      <c r="D115" s="214" t="s">
        <v>106</v>
      </c>
      <c r="E115" s="215">
        <v>10.852</v>
      </c>
      <c r="F115" s="216"/>
      <c r="G115" s="217">
        <f>ROUND(E115*F115,2)</f>
        <v>0</v>
      </c>
      <c r="H115" s="216">
        <v>0</v>
      </c>
      <c r="I115" s="217">
        <f>ROUND(E115*H115,2)</f>
        <v>0</v>
      </c>
      <c r="J115" s="216">
        <v>31500</v>
      </c>
      <c r="K115" s="217">
        <f>ROUND(E115*J115,2)</f>
        <v>341838</v>
      </c>
      <c r="L115" s="217">
        <v>21</v>
      </c>
      <c r="M115" s="217">
        <f>G115*(1+L115/100)</f>
        <v>0</v>
      </c>
      <c r="N115" s="215">
        <v>0</v>
      </c>
      <c r="O115" s="215">
        <f>ROUND(E115*N115,2)</f>
        <v>0</v>
      </c>
      <c r="P115" s="215">
        <v>0</v>
      </c>
      <c r="Q115" s="215">
        <f>ROUND(E115*P115,2)</f>
        <v>0</v>
      </c>
      <c r="R115" s="217"/>
      <c r="S115" s="217" t="s">
        <v>135</v>
      </c>
      <c r="T115" s="218" t="s">
        <v>136</v>
      </c>
      <c r="U115" s="219">
        <v>0</v>
      </c>
      <c r="V115" s="219">
        <f>ROUND(E115*U115,2)</f>
        <v>0</v>
      </c>
      <c r="W115" s="219"/>
      <c r="X115" s="219" t="s">
        <v>109</v>
      </c>
      <c r="Y115" s="219" t="s">
        <v>110</v>
      </c>
      <c r="Z115" s="220"/>
      <c r="AA115" s="220"/>
      <c r="AB115" s="220"/>
      <c r="AC115" s="220"/>
      <c r="AD115" s="220"/>
      <c r="AE115" s="220"/>
      <c r="AF115" s="220"/>
      <c r="AG115" s="220" t="s">
        <v>111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2" x14ac:dyDescent="0.2">
      <c r="A116" s="221"/>
      <c r="B116" s="222"/>
      <c r="C116" s="224" t="s">
        <v>708</v>
      </c>
      <c r="D116" s="225"/>
      <c r="E116" s="226">
        <v>8.9120000000000008</v>
      </c>
      <c r="F116" s="393"/>
      <c r="G116" s="219"/>
      <c r="H116" s="219"/>
      <c r="I116" s="219"/>
      <c r="J116" s="219"/>
      <c r="K116" s="219"/>
      <c r="L116" s="219"/>
      <c r="M116" s="219"/>
      <c r="N116" s="223"/>
      <c r="O116" s="223"/>
      <c r="P116" s="223"/>
      <c r="Q116" s="223"/>
      <c r="R116" s="219"/>
      <c r="S116" s="219"/>
      <c r="T116" s="219"/>
      <c r="U116" s="219"/>
      <c r="V116" s="219"/>
      <c r="W116" s="219"/>
      <c r="X116" s="219"/>
      <c r="Y116" s="219"/>
      <c r="Z116" s="220"/>
      <c r="AA116" s="220"/>
      <c r="AB116" s="220"/>
      <c r="AC116" s="220"/>
      <c r="AD116" s="220"/>
      <c r="AE116" s="220"/>
      <c r="AF116" s="220"/>
      <c r="AG116" s="220" t="s">
        <v>123</v>
      </c>
      <c r="AH116" s="220">
        <v>0</v>
      </c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3" x14ac:dyDescent="0.2">
      <c r="A117" s="221"/>
      <c r="B117" s="222"/>
      <c r="C117" s="224" t="s">
        <v>709</v>
      </c>
      <c r="D117" s="225"/>
      <c r="E117" s="226">
        <v>1.94</v>
      </c>
      <c r="F117" s="393"/>
      <c r="G117" s="219"/>
      <c r="H117" s="219"/>
      <c r="I117" s="219"/>
      <c r="J117" s="219"/>
      <c r="K117" s="219"/>
      <c r="L117" s="219"/>
      <c r="M117" s="219"/>
      <c r="N117" s="223"/>
      <c r="O117" s="223"/>
      <c r="P117" s="223"/>
      <c r="Q117" s="223"/>
      <c r="R117" s="219"/>
      <c r="S117" s="219"/>
      <c r="T117" s="219"/>
      <c r="U117" s="219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 t="s">
        <v>123</v>
      </c>
      <c r="AH117" s="220">
        <v>0</v>
      </c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1" x14ac:dyDescent="0.2">
      <c r="A118" s="211">
        <v>34</v>
      </c>
      <c r="B118" s="212" t="s">
        <v>710</v>
      </c>
      <c r="C118" s="213" t="s">
        <v>711</v>
      </c>
      <c r="D118" s="214" t="s">
        <v>106</v>
      </c>
      <c r="E118" s="215">
        <v>21.338999999999999</v>
      </c>
      <c r="F118" s="216"/>
      <c r="G118" s="217">
        <f>ROUND(E118*F118,2)</f>
        <v>0</v>
      </c>
      <c r="H118" s="216">
        <v>0</v>
      </c>
      <c r="I118" s="217">
        <f>ROUND(E118*H118,2)</f>
        <v>0</v>
      </c>
      <c r="J118" s="216">
        <v>31500</v>
      </c>
      <c r="K118" s="217">
        <f>ROUND(E118*J118,2)</f>
        <v>672178.5</v>
      </c>
      <c r="L118" s="217">
        <v>21</v>
      </c>
      <c r="M118" s="217">
        <f>G118*(1+L118/100)</f>
        <v>0</v>
      </c>
      <c r="N118" s="215">
        <v>0</v>
      </c>
      <c r="O118" s="215">
        <f>ROUND(E118*N118,2)</f>
        <v>0</v>
      </c>
      <c r="P118" s="215">
        <v>0</v>
      </c>
      <c r="Q118" s="215">
        <f>ROUND(E118*P118,2)</f>
        <v>0</v>
      </c>
      <c r="R118" s="217"/>
      <c r="S118" s="217" t="s">
        <v>135</v>
      </c>
      <c r="T118" s="218" t="s">
        <v>136</v>
      </c>
      <c r="U118" s="219">
        <v>0</v>
      </c>
      <c r="V118" s="219">
        <f>ROUND(E118*U118,2)</f>
        <v>0</v>
      </c>
      <c r="W118" s="219"/>
      <c r="X118" s="219" t="s">
        <v>109</v>
      </c>
      <c r="Y118" s="219" t="s">
        <v>110</v>
      </c>
      <c r="Z118" s="220"/>
      <c r="AA118" s="220"/>
      <c r="AB118" s="220"/>
      <c r="AC118" s="220"/>
      <c r="AD118" s="220"/>
      <c r="AE118" s="220"/>
      <c r="AF118" s="220"/>
      <c r="AG118" s="220" t="s">
        <v>111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2" x14ac:dyDescent="0.2">
      <c r="A119" s="221"/>
      <c r="B119" s="222"/>
      <c r="C119" s="224" t="s">
        <v>712</v>
      </c>
      <c r="D119" s="225"/>
      <c r="E119" s="226">
        <v>4.8230000000000004</v>
      </c>
      <c r="F119" s="393"/>
      <c r="G119" s="219"/>
      <c r="H119" s="219"/>
      <c r="I119" s="219"/>
      <c r="J119" s="219"/>
      <c r="K119" s="219"/>
      <c r="L119" s="219"/>
      <c r="M119" s="219"/>
      <c r="N119" s="223"/>
      <c r="O119" s="223"/>
      <c r="P119" s="223"/>
      <c r="Q119" s="223"/>
      <c r="R119" s="219"/>
      <c r="S119" s="219"/>
      <c r="T119" s="219"/>
      <c r="U119" s="219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 t="s">
        <v>123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3" x14ac:dyDescent="0.2">
      <c r="A120" s="221"/>
      <c r="B120" s="222"/>
      <c r="C120" s="224" t="s">
        <v>713</v>
      </c>
      <c r="D120" s="225"/>
      <c r="E120" s="226">
        <v>7.7539999999999996</v>
      </c>
      <c r="F120" s="393"/>
      <c r="G120" s="219"/>
      <c r="H120" s="219"/>
      <c r="I120" s="219"/>
      <c r="J120" s="219"/>
      <c r="K120" s="219"/>
      <c r="L120" s="219"/>
      <c r="M120" s="219"/>
      <c r="N120" s="223"/>
      <c r="O120" s="223"/>
      <c r="P120" s="223"/>
      <c r="Q120" s="223"/>
      <c r="R120" s="219"/>
      <c r="S120" s="219"/>
      <c r="T120" s="219"/>
      <c r="U120" s="219"/>
      <c r="V120" s="219"/>
      <c r="W120" s="219"/>
      <c r="X120" s="219"/>
      <c r="Y120" s="219"/>
      <c r="Z120" s="220"/>
      <c r="AA120" s="220"/>
      <c r="AB120" s="220"/>
      <c r="AC120" s="220"/>
      <c r="AD120" s="220"/>
      <c r="AE120" s="220"/>
      <c r="AF120" s="220"/>
      <c r="AG120" s="220" t="s">
        <v>123</v>
      </c>
      <c r="AH120" s="220">
        <v>0</v>
      </c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3" x14ac:dyDescent="0.2">
      <c r="A121" s="221"/>
      <c r="B121" s="222"/>
      <c r="C121" s="224" t="s">
        <v>714</v>
      </c>
      <c r="D121" s="225"/>
      <c r="E121" s="226">
        <v>8.7620000000000005</v>
      </c>
      <c r="F121" s="393"/>
      <c r="G121" s="219"/>
      <c r="H121" s="219"/>
      <c r="I121" s="219"/>
      <c r="J121" s="219"/>
      <c r="K121" s="219"/>
      <c r="L121" s="219"/>
      <c r="M121" s="219"/>
      <c r="N121" s="223"/>
      <c r="O121" s="223"/>
      <c r="P121" s="223"/>
      <c r="Q121" s="223"/>
      <c r="R121" s="219"/>
      <c r="S121" s="219"/>
      <c r="T121" s="219"/>
      <c r="U121" s="219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 t="s">
        <v>123</v>
      </c>
      <c r="AH121" s="220">
        <v>0</v>
      </c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1" x14ac:dyDescent="0.2">
      <c r="A122" s="211">
        <v>35</v>
      </c>
      <c r="B122" s="212" t="s">
        <v>715</v>
      </c>
      <c r="C122" s="213" t="s">
        <v>716</v>
      </c>
      <c r="D122" s="214" t="s">
        <v>106</v>
      </c>
      <c r="E122" s="215">
        <v>17.276</v>
      </c>
      <c r="F122" s="216"/>
      <c r="G122" s="217">
        <f>ROUND(E122*F122,2)</f>
        <v>0</v>
      </c>
      <c r="H122" s="216">
        <v>0</v>
      </c>
      <c r="I122" s="217">
        <f>ROUND(E122*H122,2)</f>
        <v>0</v>
      </c>
      <c r="J122" s="216">
        <v>31500</v>
      </c>
      <c r="K122" s="217">
        <f>ROUND(E122*J122,2)</f>
        <v>544194</v>
      </c>
      <c r="L122" s="217">
        <v>21</v>
      </c>
      <c r="M122" s="217">
        <f>G122*(1+L122/100)</f>
        <v>0</v>
      </c>
      <c r="N122" s="215">
        <v>0</v>
      </c>
      <c r="O122" s="215">
        <f>ROUND(E122*N122,2)</f>
        <v>0</v>
      </c>
      <c r="P122" s="215">
        <v>0</v>
      </c>
      <c r="Q122" s="215">
        <f>ROUND(E122*P122,2)</f>
        <v>0</v>
      </c>
      <c r="R122" s="217"/>
      <c r="S122" s="217" t="s">
        <v>135</v>
      </c>
      <c r="T122" s="218" t="s">
        <v>136</v>
      </c>
      <c r="U122" s="219">
        <v>0</v>
      </c>
      <c r="V122" s="219">
        <f>ROUND(E122*U122,2)</f>
        <v>0</v>
      </c>
      <c r="W122" s="219"/>
      <c r="X122" s="219" t="s">
        <v>109</v>
      </c>
      <c r="Y122" s="219" t="s">
        <v>110</v>
      </c>
      <c r="Z122" s="220"/>
      <c r="AA122" s="220"/>
      <c r="AB122" s="220"/>
      <c r="AC122" s="220"/>
      <c r="AD122" s="220"/>
      <c r="AE122" s="220"/>
      <c r="AF122" s="220"/>
      <c r="AG122" s="220" t="s">
        <v>111</v>
      </c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2" x14ac:dyDescent="0.2">
      <c r="A123" s="221"/>
      <c r="B123" s="222"/>
      <c r="C123" s="224" t="s">
        <v>717</v>
      </c>
      <c r="D123" s="225"/>
      <c r="E123" s="226">
        <v>17.276</v>
      </c>
      <c r="F123" s="393"/>
      <c r="G123" s="219"/>
      <c r="H123" s="219"/>
      <c r="I123" s="219"/>
      <c r="J123" s="219"/>
      <c r="K123" s="219"/>
      <c r="L123" s="219"/>
      <c r="M123" s="219"/>
      <c r="N123" s="223"/>
      <c r="O123" s="223"/>
      <c r="P123" s="223"/>
      <c r="Q123" s="223"/>
      <c r="R123" s="219"/>
      <c r="S123" s="219"/>
      <c r="T123" s="219"/>
      <c r="U123" s="219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 t="s">
        <v>123</v>
      </c>
      <c r="AH123" s="220">
        <v>0</v>
      </c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 x14ac:dyDescent="0.2">
      <c r="A124" s="211">
        <v>36</v>
      </c>
      <c r="B124" s="212" t="s">
        <v>718</v>
      </c>
      <c r="C124" s="213" t="s">
        <v>719</v>
      </c>
      <c r="D124" s="214" t="s">
        <v>106</v>
      </c>
      <c r="E124" s="215">
        <v>0.17399999999999999</v>
      </c>
      <c r="F124" s="216"/>
      <c r="G124" s="217">
        <f>ROUND(E124*F124,2)</f>
        <v>0</v>
      </c>
      <c r="H124" s="216">
        <v>0</v>
      </c>
      <c r="I124" s="217">
        <f>ROUND(E124*H124,2)</f>
        <v>0</v>
      </c>
      <c r="J124" s="216">
        <v>31500</v>
      </c>
      <c r="K124" s="217">
        <f>ROUND(E124*J124,2)</f>
        <v>5481</v>
      </c>
      <c r="L124" s="217">
        <v>21</v>
      </c>
      <c r="M124" s="217">
        <f>G124*(1+L124/100)</f>
        <v>0</v>
      </c>
      <c r="N124" s="215">
        <v>0</v>
      </c>
      <c r="O124" s="215">
        <f>ROUND(E124*N124,2)</f>
        <v>0</v>
      </c>
      <c r="P124" s="215">
        <v>0</v>
      </c>
      <c r="Q124" s="215">
        <f>ROUND(E124*P124,2)</f>
        <v>0</v>
      </c>
      <c r="R124" s="217"/>
      <c r="S124" s="217" t="s">
        <v>135</v>
      </c>
      <c r="T124" s="218" t="s">
        <v>136</v>
      </c>
      <c r="U124" s="219">
        <v>0</v>
      </c>
      <c r="V124" s="219">
        <f>ROUND(E124*U124,2)</f>
        <v>0</v>
      </c>
      <c r="W124" s="219"/>
      <c r="X124" s="219" t="s">
        <v>109</v>
      </c>
      <c r="Y124" s="219" t="s">
        <v>110</v>
      </c>
      <c r="Z124" s="220"/>
      <c r="AA124" s="220"/>
      <c r="AB124" s="220"/>
      <c r="AC124" s="220"/>
      <c r="AD124" s="220"/>
      <c r="AE124" s="220"/>
      <c r="AF124" s="220"/>
      <c r="AG124" s="220" t="s">
        <v>111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2" x14ac:dyDescent="0.2">
      <c r="A125" s="221"/>
      <c r="B125" s="222"/>
      <c r="C125" s="224" t="s">
        <v>720</v>
      </c>
      <c r="D125" s="225"/>
      <c r="E125" s="226">
        <v>0.17399999999999999</v>
      </c>
      <c r="F125" s="393"/>
      <c r="G125" s="219"/>
      <c r="H125" s="219"/>
      <c r="I125" s="219"/>
      <c r="J125" s="219"/>
      <c r="K125" s="219"/>
      <c r="L125" s="219"/>
      <c r="M125" s="219"/>
      <c r="N125" s="223"/>
      <c r="O125" s="223"/>
      <c r="P125" s="223"/>
      <c r="Q125" s="223"/>
      <c r="R125" s="219"/>
      <c r="S125" s="219"/>
      <c r="T125" s="219"/>
      <c r="U125" s="219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 t="s">
        <v>123</v>
      </c>
      <c r="AH125" s="220">
        <v>0</v>
      </c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 x14ac:dyDescent="0.2">
      <c r="A126" s="211">
        <v>37</v>
      </c>
      <c r="B126" s="212" t="s">
        <v>721</v>
      </c>
      <c r="C126" s="213" t="s">
        <v>722</v>
      </c>
      <c r="D126" s="214" t="s">
        <v>106</v>
      </c>
      <c r="E126" s="215">
        <v>16.228000000000002</v>
      </c>
      <c r="F126" s="216"/>
      <c r="G126" s="217">
        <f>ROUND(E126*F126,2)</f>
        <v>0</v>
      </c>
      <c r="H126" s="216">
        <v>0</v>
      </c>
      <c r="I126" s="217">
        <f>ROUND(E126*H126,2)</f>
        <v>0</v>
      </c>
      <c r="J126" s="216">
        <v>31500</v>
      </c>
      <c r="K126" s="217">
        <f>ROUND(E126*J126,2)</f>
        <v>511182</v>
      </c>
      <c r="L126" s="217">
        <v>21</v>
      </c>
      <c r="M126" s="217">
        <f>G126*(1+L126/100)</f>
        <v>0</v>
      </c>
      <c r="N126" s="215">
        <v>0</v>
      </c>
      <c r="O126" s="215">
        <f>ROUND(E126*N126,2)</f>
        <v>0</v>
      </c>
      <c r="P126" s="215">
        <v>0</v>
      </c>
      <c r="Q126" s="215">
        <f>ROUND(E126*P126,2)</f>
        <v>0</v>
      </c>
      <c r="R126" s="217"/>
      <c r="S126" s="217" t="s">
        <v>135</v>
      </c>
      <c r="T126" s="218" t="s">
        <v>136</v>
      </c>
      <c r="U126" s="219">
        <v>0</v>
      </c>
      <c r="V126" s="219">
        <f>ROUND(E126*U126,2)</f>
        <v>0</v>
      </c>
      <c r="W126" s="219"/>
      <c r="X126" s="219" t="s">
        <v>109</v>
      </c>
      <c r="Y126" s="219" t="s">
        <v>110</v>
      </c>
      <c r="Z126" s="220"/>
      <c r="AA126" s="220"/>
      <c r="AB126" s="220"/>
      <c r="AC126" s="220"/>
      <c r="AD126" s="220"/>
      <c r="AE126" s="220"/>
      <c r="AF126" s="220"/>
      <c r="AG126" s="220" t="s">
        <v>111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2" x14ac:dyDescent="0.2">
      <c r="A127" s="221"/>
      <c r="B127" s="222"/>
      <c r="C127" s="224" t="s">
        <v>723</v>
      </c>
      <c r="D127" s="225"/>
      <c r="E127" s="226">
        <v>16.228000000000002</v>
      </c>
      <c r="F127" s="393"/>
      <c r="G127" s="219"/>
      <c r="H127" s="219"/>
      <c r="I127" s="219"/>
      <c r="J127" s="219"/>
      <c r="K127" s="219"/>
      <c r="L127" s="219"/>
      <c r="M127" s="219"/>
      <c r="N127" s="223"/>
      <c r="O127" s="223"/>
      <c r="P127" s="223"/>
      <c r="Q127" s="223"/>
      <c r="R127" s="219"/>
      <c r="S127" s="219"/>
      <c r="T127" s="219"/>
      <c r="U127" s="219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 t="s">
        <v>123</v>
      </c>
      <c r="AH127" s="220">
        <v>0</v>
      </c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 x14ac:dyDescent="0.2">
      <c r="A128" s="211">
        <v>38</v>
      </c>
      <c r="B128" s="212" t="s">
        <v>137</v>
      </c>
      <c r="C128" s="213" t="s">
        <v>724</v>
      </c>
      <c r="D128" s="214" t="s">
        <v>132</v>
      </c>
      <c r="E128" s="215">
        <v>41.354999999999997</v>
      </c>
      <c r="F128" s="216"/>
      <c r="G128" s="217">
        <f>ROUND(E128*F128,2)</f>
        <v>0</v>
      </c>
      <c r="H128" s="216">
        <v>0</v>
      </c>
      <c r="I128" s="217">
        <f>ROUND(E128*H128,2)</f>
        <v>0</v>
      </c>
      <c r="J128" s="216">
        <v>800</v>
      </c>
      <c r="K128" s="217">
        <f>ROUND(E128*J128,2)</f>
        <v>33084</v>
      </c>
      <c r="L128" s="217">
        <v>21</v>
      </c>
      <c r="M128" s="217">
        <f>G128*(1+L128/100)</f>
        <v>0</v>
      </c>
      <c r="N128" s="215">
        <v>0</v>
      </c>
      <c r="O128" s="215">
        <f>ROUND(E128*N128,2)</f>
        <v>0</v>
      </c>
      <c r="P128" s="215">
        <v>0</v>
      </c>
      <c r="Q128" s="215">
        <f>ROUND(E128*P128,2)</f>
        <v>0</v>
      </c>
      <c r="R128" s="217"/>
      <c r="S128" s="217" t="s">
        <v>135</v>
      </c>
      <c r="T128" s="218" t="s">
        <v>136</v>
      </c>
      <c r="U128" s="219">
        <v>0</v>
      </c>
      <c r="V128" s="219">
        <f>ROUND(E128*U128,2)</f>
        <v>0</v>
      </c>
      <c r="W128" s="219"/>
      <c r="X128" s="219" t="s">
        <v>109</v>
      </c>
      <c r="Y128" s="219" t="s">
        <v>110</v>
      </c>
      <c r="Z128" s="220"/>
      <c r="AA128" s="220"/>
      <c r="AB128" s="220"/>
      <c r="AC128" s="220"/>
      <c r="AD128" s="220"/>
      <c r="AE128" s="220"/>
      <c r="AF128" s="220"/>
      <c r="AG128" s="220" t="s">
        <v>111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2" x14ac:dyDescent="0.2">
      <c r="A129" s="221"/>
      <c r="B129" s="222"/>
      <c r="C129" s="224" t="s">
        <v>1212</v>
      </c>
      <c r="D129" s="225"/>
      <c r="E129" s="226">
        <v>1.98</v>
      </c>
      <c r="F129" s="393"/>
      <c r="G129" s="219"/>
      <c r="H129" s="219"/>
      <c r="I129" s="219"/>
      <c r="J129" s="219"/>
      <c r="K129" s="219"/>
      <c r="L129" s="219"/>
      <c r="M129" s="219"/>
      <c r="N129" s="223"/>
      <c r="O129" s="223"/>
      <c r="P129" s="223"/>
      <c r="Q129" s="223"/>
      <c r="R129" s="219"/>
      <c r="S129" s="219"/>
      <c r="T129" s="219"/>
      <c r="U129" s="219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 t="s">
        <v>123</v>
      </c>
      <c r="AH129" s="220">
        <v>0</v>
      </c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3" x14ac:dyDescent="0.2">
      <c r="A130" s="221"/>
      <c r="B130" s="222"/>
      <c r="C130" s="224" t="s">
        <v>1213</v>
      </c>
      <c r="D130" s="225"/>
      <c r="E130" s="226">
        <v>35.515000000000001</v>
      </c>
      <c r="F130" s="393"/>
      <c r="G130" s="219"/>
      <c r="H130" s="219"/>
      <c r="I130" s="219"/>
      <c r="J130" s="219"/>
      <c r="K130" s="219"/>
      <c r="L130" s="219"/>
      <c r="M130" s="219"/>
      <c r="N130" s="223"/>
      <c r="O130" s="223"/>
      <c r="P130" s="223"/>
      <c r="Q130" s="223"/>
      <c r="R130" s="219"/>
      <c r="S130" s="219"/>
      <c r="T130" s="219"/>
      <c r="U130" s="219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 t="s">
        <v>123</v>
      </c>
      <c r="AH130" s="220">
        <v>0</v>
      </c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3" x14ac:dyDescent="0.2">
      <c r="A131" s="221"/>
      <c r="B131" s="222"/>
      <c r="C131" s="224" t="s">
        <v>1214</v>
      </c>
      <c r="D131" s="225"/>
      <c r="E131" s="226">
        <v>3.86</v>
      </c>
      <c r="F131" s="393"/>
      <c r="G131" s="219"/>
      <c r="H131" s="219"/>
      <c r="I131" s="219"/>
      <c r="J131" s="219"/>
      <c r="K131" s="219"/>
      <c r="L131" s="219"/>
      <c r="M131" s="219"/>
      <c r="N131" s="223"/>
      <c r="O131" s="223"/>
      <c r="P131" s="223"/>
      <c r="Q131" s="223"/>
      <c r="R131" s="219"/>
      <c r="S131" s="219"/>
      <c r="T131" s="219"/>
      <c r="U131" s="219"/>
      <c r="V131" s="219"/>
      <c r="W131" s="219"/>
      <c r="X131" s="219"/>
      <c r="Y131" s="219"/>
      <c r="Z131" s="220"/>
      <c r="AA131" s="220"/>
      <c r="AB131" s="220"/>
      <c r="AC131" s="220"/>
      <c r="AD131" s="220"/>
      <c r="AE131" s="220"/>
      <c r="AF131" s="220"/>
      <c r="AG131" s="220" t="s">
        <v>123</v>
      </c>
      <c r="AH131" s="220">
        <v>0</v>
      </c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 x14ac:dyDescent="0.2">
      <c r="A132" s="211">
        <v>39</v>
      </c>
      <c r="B132" s="212" t="s">
        <v>138</v>
      </c>
      <c r="C132" s="213" t="s">
        <v>1215</v>
      </c>
      <c r="D132" s="214" t="s">
        <v>132</v>
      </c>
      <c r="E132" s="215">
        <v>2.4700000000000002</v>
      </c>
      <c r="F132" s="216"/>
      <c r="G132" s="217">
        <f>ROUND(E132*F132,2)</f>
        <v>0</v>
      </c>
      <c r="H132" s="216">
        <v>0</v>
      </c>
      <c r="I132" s="217">
        <f>ROUND(E132*H132,2)</f>
        <v>0</v>
      </c>
      <c r="J132" s="216">
        <v>1300</v>
      </c>
      <c r="K132" s="217">
        <f>ROUND(E132*J132,2)</f>
        <v>3211</v>
      </c>
      <c r="L132" s="217">
        <v>21</v>
      </c>
      <c r="M132" s="217">
        <f>G132*(1+L132/100)</f>
        <v>0</v>
      </c>
      <c r="N132" s="215">
        <v>0</v>
      </c>
      <c r="O132" s="215">
        <f>ROUND(E132*N132,2)</f>
        <v>0</v>
      </c>
      <c r="P132" s="215">
        <v>0</v>
      </c>
      <c r="Q132" s="215">
        <f>ROUND(E132*P132,2)</f>
        <v>0</v>
      </c>
      <c r="R132" s="217"/>
      <c r="S132" s="217" t="s">
        <v>135</v>
      </c>
      <c r="T132" s="218" t="s">
        <v>136</v>
      </c>
      <c r="U132" s="219">
        <v>0</v>
      </c>
      <c r="V132" s="219">
        <f>ROUND(E132*U132,2)</f>
        <v>0</v>
      </c>
      <c r="W132" s="219"/>
      <c r="X132" s="219" t="s">
        <v>109</v>
      </c>
      <c r="Y132" s="219" t="s">
        <v>110</v>
      </c>
      <c r="Z132" s="220"/>
      <c r="AA132" s="220"/>
      <c r="AB132" s="220"/>
      <c r="AC132" s="220"/>
      <c r="AD132" s="220"/>
      <c r="AE132" s="220"/>
      <c r="AF132" s="220"/>
      <c r="AG132" s="220" t="s">
        <v>111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2" x14ac:dyDescent="0.2">
      <c r="A133" s="221"/>
      <c r="B133" s="222"/>
      <c r="C133" s="224" t="s">
        <v>1216</v>
      </c>
      <c r="D133" s="225"/>
      <c r="E133" s="226">
        <v>2.4700000000000002</v>
      </c>
      <c r="F133" s="393"/>
      <c r="G133" s="219"/>
      <c r="H133" s="219"/>
      <c r="I133" s="219"/>
      <c r="J133" s="219"/>
      <c r="K133" s="219"/>
      <c r="L133" s="219"/>
      <c r="M133" s="219"/>
      <c r="N133" s="223"/>
      <c r="O133" s="223"/>
      <c r="P133" s="223"/>
      <c r="Q133" s="223"/>
      <c r="R133" s="219"/>
      <c r="S133" s="219"/>
      <c r="T133" s="219"/>
      <c r="U133" s="219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 t="s">
        <v>123</v>
      </c>
      <c r="AH133" s="220">
        <v>0</v>
      </c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 x14ac:dyDescent="0.2">
      <c r="A134" s="211">
        <v>40</v>
      </c>
      <c r="B134" s="212" t="s">
        <v>509</v>
      </c>
      <c r="C134" s="213" t="s">
        <v>725</v>
      </c>
      <c r="D134" s="214" t="s">
        <v>132</v>
      </c>
      <c r="E134" s="215">
        <v>311.9948</v>
      </c>
      <c r="F134" s="216"/>
      <c r="G134" s="217">
        <f>ROUND(E134*F134,2)</f>
        <v>0</v>
      </c>
      <c r="H134" s="216">
        <v>0</v>
      </c>
      <c r="I134" s="217">
        <f>ROUND(E134*H134,2)</f>
        <v>0</v>
      </c>
      <c r="J134" s="216">
        <v>1162</v>
      </c>
      <c r="K134" s="217">
        <f>ROUND(E134*J134,2)</f>
        <v>362537.96</v>
      </c>
      <c r="L134" s="217">
        <v>21</v>
      </c>
      <c r="M134" s="217">
        <f>G134*(1+L134/100)</f>
        <v>0</v>
      </c>
      <c r="N134" s="215">
        <v>3.1469999999999998E-2</v>
      </c>
      <c r="O134" s="215">
        <f>ROUND(E134*N134,2)</f>
        <v>9.82</v>
      </c>
      <c r="P134" s="215">
        <v>0</v>
      </c>
      <c r="Q134" s="215">
        <f>ROUND(E134*P134,2)</f>
        <v>0</v>
      </c>
      <c r="R134" s="217"/>
      <c r="S134" s="217" t="s">
        <v>135</v>
      </c>
      <c r="T134" s="218" t="s">
        <v>108</v>
      </c>
      <c r="U134" s="219">
        <v>0.83848999999999996</v>
      </c>
      <c r="V134" s="219">
        <f>ROUND(E134*U134,2)</f>
        <v>261.60000000000002</v>
      </c>
      <c r="W134" s="219"/>
      <c r="X134" s="219" t="s">
        <v>109</v>
      </c>
      <c r="Y134" s="219" t="s">
        <v>110</v>
      </c>
      <c r="Z134" s="220"/>
      <c r="AA134" s="220"/>
      <c r="AB134" s="220"/>
      <c r="AC134" s="220"/>
      <c r="AD134" s="220"/>
      <c r="AE134" s="220"/>
      <c r="AF134" s="220"/>
      <c r="AG134" s="220" t="s">
        <v>111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2" x14ac:dyDescent="0.2">
      <c r="A135" s="221"/>
      <c r="B135" s="222"/>
      <c r="C135" s="382" t="s">
        <v>505</v>
      </c>
      <c r="D135" s="382"/>
      <c r="E135" s="382"/>
      <c r="F135" s="395"/>
      <c r="G135" s="382"/>
      <c r="H135" s="219"/>
      <c r="I135" s="219"/>
      <c r="J135" s="219"/>
      <c r="K135" s="219"/>
      <c r="L135" s="219"/>
      <c r="M135" s="219"/>
      <c r="N135" s="223"/>
      <c r="O135" s="223"/>
      <c r="P135" s="223"/>
      <c r="Q135" s="223"/>
      <c r="R135" s="219"/>
      <c r="S135" s="219"/>
      <c r="T135" s="219"/>
      <c r="U135" s="219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 t="s">
        <v>131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3" x14ac:dyDescent="0.2">
      <c r="A136" s="221"/>
      <c r="B136" s="222"/>
      <c r="C136" s="381" t="s">
        <v>506</v>
      </c>
      <c r="D136" s="381"/>
      <c r="E136" s="381"/>
      <c r="F136" s="394"/>
      <c r="G136" s="381"/>
      <c r="H136" s="219"/>
      <c r="I136" s="219"/>
      <c r="J136" s="219"/>
      <c r="K136" s="219"/>
      <c r="L136" s="219"/>
      <c r="M136" s="219"/>
      <c r="N136" s="223"/>
      <c r="O136" s="223"/>
      <c r="P136" s="223"/>
      <c r="Q136" s="223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 t="s">
        <v>131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3" x14ac:dyDescent="0.2">
      <c r="A137" s="221"/>
      <c r="B137" s="222"/>
      <c r="C137" s="381" t="s">
        <v>507</v>
      </c>
      <c r="D137" s="381"/>
      <c r="E137" s="381"/>
      <c r="F137" s="394"/>
      <c r="G137" s="381"/>
      <c r="H137" s="219"/>
      <c r="I137" s="219"/>
      <c r="J137" s="219"/>
      <c r="K137" s="219"/>
      <c r="L137" s="219"/>
      <c r="M137" s="219"/>
      <c r="N137" s="223"/>
      <c r="O137" s="223"/>
      <c r="P137" s="223"/>
      <c r="Q137" s="223"/>
      <c r="R137" s="219"/>
      <c r="S137" s="219"/>
      <c r="T137" s="219"/>
      <c r="U137" s="219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 t="s">
        <v>131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ht="12.75" customHeight="1" outlineLevel="3" x14ac:dyDescent="0.2">
      <c r="A138" s="221"/>
      <c r="B138" s="222"/>
      <c r="C138" s="381" t="s">
        <v>508</v>
      </c>
      <c r="D138" s="381"/>
      <c r="E138" s="381"/>
      <c r="F138" s="394"/>
      <c r="G138" s="381"/>
      <c r="H138" s="219"/>
      <c r="I138" s="219"/>
      <c r="J138" s="219"/>
      <c r="K138" s="219"/>
      <c r="L138" s="219"/>
      <c r="M138" s="219"/>
      <c r="N138" s="223"/>
      <c r="O138" s="223"/>
      <c r="P138" s="223"/>
      <c r="Q138" s="223"/>
      <c r="R138" s="219"/>
      <c r="S138" s="219"/>
      <c r="T138" s="219"/>
      <c r="U138" s="219"/>
      <c r="V138" s="219"/>
      <c r="W138" s="219"/>
      <c r="X138" s="219"/>
      <c r="Y138" s="219"/>
      <c r="Z138" s="220"/>
      <c r="AA138" s="220"/>
      <c r="AB138" s="220"/>
      <c r="AC138" s="220"/>
      <c r="AD138" s="220"/>
      <c r="AE138" s="220"/>
      <c r="AF138" s="220"/>
      <c r="AG138" s="220" t="s">
        <v>131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36" t="str">
        <f>C138</f>
        <v>- standardního tmelení Q2, to je: základní tmelení Q1+ dodatečné tmelení (tmelení najemno) a případné přebroušení.</v>
      </c>
      <c r="BB138" s="220"/>
      <c r="BC138" s="220"/>
      <c r="BD138" s="220"/>
      <c r="BE138" s="220"/>
      <c r="BF138" s="220"/>
      <c r="BG138" s="220"/>
      <c r="BH138" s="220"/>
    </row>
    <row r="139" spans="1:60" outlineLevel="2" x14ac:dyDescent="0.2">
      <c r="A139" s="221"/>
      <c r="B139" s="222"/>
      <c r="C139" s="224" t="s">
        <v>1217</v>
      </c>
      <c r="D139" s="225"/>
      <c r="E139" s="226">
        <v>129.87</v>
      </c>
      <c r="F139" s="393"/>
      <c r="G139" s="219"/>
      <c r="H139" s="219"/>
      <c r="I139" s="219"/>
      <c r="J139" s="219"/>
      <c r="K139" s="219"/>
      <c r="L139" s="219"/>
      <c r="M139" s="219"/>
      <c r="N139" s="223"/>
      <c r="O139" s="223"/>
      <c r="P139" s="223"/>
      <c r="Q139" s="223"/>
      <c r="R139" s="219"/>
      <c r="S139" s="219"/>
      <c r="T139" s="219"/>
      <c r="U139" s="219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 t="s">
        <v>123</v>
      </c>
      <c r="AH139" s="220">
        <v>0</v>
      </c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3" x14ac:dyDescent="0.2">
      <c r="A140" s="221"/>
      <c r="B140" s="222"/>
      <c r="C140" s="224" t="s">
        <v>726</v>
      </c>
      <c r="D140" s="225"/>
      <c r="E140" s="226">
        <v>218.89279999999999</v>
      </c>
      <c r="F140" s="393"/>
      <c r="G140" s="219"/>
      <c r="H140" s="219"/>
      <c r="I140" s="219"/>
      <c r="J140" s="219"/>
      <c r="K140" s="219"/>
      <c r="L140" s="219"/>
      <c r="M140" s="219"/>
      <c r="N140" s="223"/>
      <c r="O140" s="223"/>
      <c r="P140" s="223"/>
      <c r="Q140" s="223"/>
      <c r="R140" s="219"/>
      <c r="S140" s="219"/>
      <c r="T140" s="219"/>
      <c r="U140" s="219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 t="s">
        <v>123</v>
      </c>
      <c r="AH140" s="220">
        <v>0</v>
      </c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3" x14ac:dyDescent="0.2">
      <c r="A141" s="221"/>
      <c r="B141" s="222"/>
      <c r="C141" s="224" t="s">
        <v>727</v>
      </c>
      <c r="D141" s="225"/>
      <c r="E141" s="226">
        <v>-36.768000000000001</v>
      </c>
      <c r="F141" s="393"/>
      <c r="G141" s="219"/>
      <c r="H141" s="219"/>
      <c r="I141" s="219"/>
      <c r="J141" s="219"/>
      <c r="K141" s="219"/>
      <c r="L141" s="219"/>
      <c r="M141" s="219"/>
      <c r="N141" s="223"/>
      <c r="O141" s="223"/>
      <c r="P141" s="223"/>
      <c r="Q141" s="223"/>
      <c r="R141" s="219"/>
      <c r="S141" s="219"/>
      <c r="T141" s="219"/>
      <c r="U141" s="219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 t="s">
        <v>123</v>
      </c>
      <c r="AH141" s="220">
        <v>0</v>
      </c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x14ac:dyDescent="0.2">
      <c r="A142" s="235" t="s">
        <v>104</v>
      </c>
      <c r="B142" s="204" t="s">
        <v>36</v>
      </c>
      <c r="C142" s="205" t="s">
        <v>37</v>
      </c>
      <c r="D142" s="206"/>
      <c r="E142" s="207"/>
      <c r="F142" s="391"/>
      <c r="G142" s="208">
        <f>SUMIF(AG143:AG185,"&lt;&gt;NOR",G143:G185)</f>
        <v>0</v>
      </c>
      <c r="H142" s="208"/>
      <c r="I142" s="208">
        <f>SUM(I143:I185)</f>
        <v>1004952.93</v>
      </c>
      <c r="J142" s="208"/>
      <c r="K142" s="208">
        <f>SUM(K143:K185)</f>
        <v>420984.86999999994</v>
      </c>
      <c r="L142" s="208"/>
      <c r="M142" s="208">
        <f>SUM(M143:M185)</f>
        <v>0</v>
      </c>
      <c r="N142" s="207"/>
      <c r="O142" s="207">
        <f>SUM(O143:O185)</f>
        <v>265.86</v>
      </c>
      <c r="P142" s="207"/>
      <c r="Q142" s="207">
        <f>SUM(Q143:Q185)</f>
        <v>0</v>
      </c>
      <c r="R142" s="208"/>
      <c r="S142" s="208"/>
      <c r="T142" s="209"/>
      <c r="U142" s="210"/>
      <c r="V142" s="210">
        <f>SUM(V143:V185)</f>
        <v>587.89</v>
      </c>
      <c r="W142" s="210"/>
      <c r="X142" s="210"/>
      <c r="Y142" s="210"/>
      <c r="AG142" t="s">
        <v>105</v>
      </c>
    </row>
    <row r="143" spans="1:60" ht="33.75" outlineLevel="1" x14ac:dyDescent="0.2">
      <c r="A143" s="211">
        <v>41</v>
      </c>
      <c r="B143" s="212" t="s">
        <v>511</v>
      </c>
      <c r="C143" s="213" t="s">
        <v>512</v>
      </c>
      <c r="D143" s="214" t="s">
        <v>106</v>
      </c>
      <c r="E143" s="215">
        <v>28.933199999999999</v>
      </c>
      <c r="F143" s="216"/>
      <c r="G143" s="217">
        <f>ROUND(E143*F143,2)</f>
        <v>0</v>
      </c>
      <c r="H143" s="216">
        <v>3796.1</v>
      </c>
      <c r="I143" s="217">
        <f>ROUND(E143*H143,2)</f>
        <v>109833.32</v>
      </c>
      <c r="J143" s="216">
        <v>573.9</v>
      </c>
      <c r="K143" s="217">
        <f>ROUND(E143*J143,2)</f>
        <v>16604.759999999998</v>
      </c>
      <c r="L143" s="217">
        <v>21</v>
      </c>
      <c r="M143" s="217">
        <f>G143*(1+L143/100)</f>
        <v>0</v>
      </c>
      <c r="N143" s="215">
        <v>2.5251399999999999</v>
      </c>
      <c r="O143" s="215">
        <f>ROUND(E143*N143,2)</f>
        <v>73.06</v>
      </c>
      <c r="P143" s="215">
        <v>0</v>
      </c>
      <c r="Q143" s="215">
        <f>ROUND(E143*P143,2)</f>
        <v>0</v>
      </c>
      <c r="R143" s="217" t="s">
        <v>121</v>
      </c>
      <c r="S143" s="217" t="s">
        <v>108</v>
      </c>
      <c r="T143" s="218" t="s">
        <v>108</v>
      </c>
      <c r="U143" s="219">
        <v>0.98699999999999999</v>
      </c>
      <c r="V143" s="219">
        <f>ROUND(E143*U143,2)</f>
        <v>28.56</v>
      </c>
      <c r="W143" s="219"/>
      <c r="X143" s="219" t="s">
        <v>109</v>
      </c>
      <c r="Y143" s="219" t="s">
        <v>110</v>
      </c>
      <c r="Z143" s="220"/>
      <c r="AA143" s="220"/>
      <c r="AB143" s="220"/>
      <c r="AC143" s="220"/>
      <c r="AD143" s="220"/>
      <c r="AE143" s="220"/>
      <c r="AF143" s="220"/>
      <c r="AG143" s="220" t="s">
        <v>115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2" x14ac:dyDescent="0.2">
      <c r="A144" s="221"/>
      <c r="B144" s="222"/>
      <c r="C144" s="224" t="s">
        <v>728</v>
      </c>
      <c r="D144" s="225"/>
      <c r="E144" s="226">
        <v>28.933199999999999</v>
      </c>
      <c r="F144" s="393"/>
      <c r="G144" s="219"/>
      <c r="H144" s="219"/>
      <c r="I144" s="219"/>
      <c r="J144" s="219"/>
      <c r="K144" s="219"/>
      <c r="L144" s="219"/>
      <c r="M144" s="219"/>
      <c r="N144" s="223"/>
      <c r="O144" s="223"/>
      <c r="P144" s="223"/>
      <c r="Q144" s="223"/>
      <c r="R144" s="219"/>
      <c r="S144" s="219"/>
      <c r="T144" s="219"/>
      <c r="U144" s="219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 t="s">
        <v>123</v>
      </c>
      <c r="AH144" s="220">
        <v>0</v>
      </c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ht="22.5" outlineLevel="1" x14ac:dyDescent="0.2">
      <c r="A145" s="211">
        <v>42</v>
      </c>
      <c r="B145" s="212" t="s">
        <v>729</v>
      </c>
      <c r="C145" s="213" t="s">
        <v>730</v>
      </c>
      <c r="D145" s="214" t="s">
        <v>132</v>
      </c>
      <c r="E145" s="215">
        <v>160.74</v>
      </c>
      <c r="F145" s="216"/>
      <c r="G145" s="217">
        <f>ROUND(E145*F145,2)</f>
        <v>0</v>
      </c>
      <c r="H145" s="216">
        <v>377.99</v>
      </c>
      <c r="I145" s="217">
        <f>ROUND(E145*H145,2)</f>
        <v>60758.11</v>
      </c>
      <c r="J145" s="216">
        <v>446.01</v>
      </c>
      <c r="K145" s="217">
        <f>ROUND(E145*J145,2)</f>
        <v>71691.649999999994</v>
      </c>
      <c r="L145" s="217">
        <v>21</v>
      </c>
      <c r="M145" s="217">
        <f>G145*(1+L145/100)</f>
        <v>0</v>
      </c>
      <c r="N145" s="215">
        <v>0.19419</v>
      </c>
      <c r="O145" s="215">
        <f>ROUND(E145*N145,2)</f>
        <v>31.21</v>
      </c>
      <c r="P145" s="215">
        <v>0</v>
      </c>
      <c r="Q145" s="215">
        <f>ROUND(E145*P145,2)</f>
        <v>0</v>
      </c>
      <c r="R145" s="217" t="s">
        <v>121</v>
      </c>
      <c r="S145" s="217" t="s">
        <v>108</v>
      </c>
      <c r="T145" s="218" t="s">
        <v>108</v>
      </c>
      <c r="U145" s="219">
        <v>0.65</v>
      </c>
      <c r="V145" s="219">
        <f>ROUND(E145*U145,2)</f>
        <v>104.48</v>
      </c>
      <c r="W145" s="219"/>
      <c r="X145" s="219" t="s">
        <v>109</v>
      </c>
      <c r="Y145" s="219" t="s">
        <v>110</v>
      </c>
      <c r="Z145" s="220"/>
      <c r="AA145" s="220"/>
      <c r="AB145" s="220"/>
      <c r="AC145" s="220"/>
      <c r="AD145" s="220"/>
      <c r="AE145" s="220"/>
      <c r="AF145" s="220"/>
      <c r="AG145" s="220" t="s">
        <v>115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2" x14ac:dyDescent="0.2">
      <c r="A146" s="221"/>
      <c r="B146" s="222"/>
      <c r="C146" s="376" t="s">
        <v>731</v>
      </c>
      <c r="D146" s="376"/>
      <c r="E146" s="376"/>
      <c r="F146" s="392"/>
      <c r="G146" s="376"/>
      <c r="H146" s="219"/>
      <c r="I146" s="219"/>
      <c r="J146" s="219"/>
      <c r="K146" s="219"/>
      <c r="L146" s="219"/>
      <c r="M146" s="219"/>
      <c r="N146" s="223"/>
      <c r="O146" s="223"/>
      <c r="P146" s="223"/>
      <c r="Q146" s="223"/>
      <c r="R146" s="219"/>
      <c r="S146" s="219"/>
      <c r="T146" s="219"/>
      <c r="U146" s="219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 t="s">
        <v>112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2" x14ac:dyDescent="0.2">
      <c r="A147" s="221"/>
      <c r="B147" s="222"/>
      <c r="C147" s="224" t="s">
        <v>732</v>
      </c>
      <c r="D147" s="225"/>
      <c r="E147" s="226">
        <v>160.74</v>
      </c>
      <c r="F147" s="393"/>
      <c r="G147" s="219"/>
      <c r="H147" s="219"/>
      <c r="I147" s="219"/>
      <c r="J147" s="219"/>
      <c r="K147" s="219"/>
      <c r="L147" s="219"/>
      <c r="M147" s="219"/>
      <c r="N147" s="223"/>
      <c r="O147" s="223"/>
      <c r="P147" s="223"/>
      <c r="Q147" s="223"/>
      <c r="R147" s="219"/>
      <c r="S147" s="219"/>
      <c r="T147" s="219"/>
      <c r="U147" s="219"/>
      <c r="V147" s="219"/>
      <c r="W147" s="219"/>
      <c r="X147" s="219"/>
      <c r="Y147" s="219"/>
      <c r="Z147" s="220"/>
      <c r="AA147" s="220"/>
      <c r="AB147" s="220"/>
      <c r="AC147" s="220"/>
      <c r="AD147" s="220"/>
      <c r="AE147" s="220"/>
      <c r="AF147" s="220"/>
      <c r="AG147" s="220" t="s">
        <v>123</v>
      </c>
      <c r="AH147" s="220">
        <v>0</v>
      </c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ht="22.5" outlineLevel="1" x14ac:dyDescent="0.2">
      <c r="A148" s="211">
        <v>43</v>
      </c>
      <c r="B148" s="212" t="s">
        <v>733</v>
      </c>
      <c r="C148" s="213" t="s">
        <v>734</v>
      </c>
      <c r="D148" s="214" t="s">
        <v>132</v>
      </c>
      <c r="E148" s="215">
        <v>160.74</v>
      </c>
      <c r="F148" s="216"/>
      <c r="G148" s="217">
        <f>ROUND(E148*F148,2)</f>
        <v>0</v>
      </c>
      <c r="H148" s="216">
        <v>0</v>
      </c>
      <c r="I148" s="217">
        <f>ROUND(E148*H148,2)</f>
        <v>0</v>
      </c>
      <c r="J148" s="216">
        <v>160.5</v>
      </c>
      <c r="K148" s="217">
        <f>ROUND(E148*J148,2)</f>
        <v>25798.77</v>
      </c>
      <c r="L148" s="217">
        <v>21</v>
      </c>
      <c r="M148" s="217">
        <f>G148*(1+L148/100)</f>
        <v>0</v>
      </c>
      <c r="N148" s="215">
        <v>0</v>
      </c>
      <c r="O148" s="215">
        <f>ROUND(E148*N148,2)</f>
        <v>0</v>
      </c>
      <c r="P148" s="215">
        <v>0</v>
      </c>
      <c r="Q148" s="215">
        <f>ROUND(E148*P148,2)</f>
        <v>0</v>
      </c>
      <c r="R148" s="217" t="s">
        <v>121</v>
      </c>
      <c r="S148" s="217" t="s">
        <v>108</v>
      </c>
      <c r="T148" s="218" t="s">
        <v>108</v>
      </c>
      <c r="U148" s="219">
        <v>0.17299999999999999</v>
      </c>
      <c r="V148" s="219">
        <f>ROUND(E148*U148,2)</f>
        <v>27.81</v>
      </c>
      <c r="W148" s="219"/>
      <c r="X148" s="219" t="s">
        <v>109</v>
      </c>
      <c r="Y148" s="219" t="s">
        <v>110</v>
      </c>
      <c r="Z148" s="220"/>
      <c r="AA148" s="220"/>
      <c r="AB148" s="220"/>
      <c r="AC148" s="220"/>
      <c r="AD148" s="220"/>
      <c r="AE148" s="220"/>
      <c r="AF148" s="220"/>
      <c r="AG148" s="220" t="s">
        <v>115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2" x14ac:dyDescent="0.2">
      <c r="A149" s="221"/>
      <c r="B149" s="222"/>
      <c r="C149" s="376" t="s">
        <v>731</v>
      </c>
      <c r="D149" s="376"/>
      <c r="E149" s="376"/>
      <c r="F149" s="392"/>
      <c r="G149" s="376"/>
      <c r="H149" s="219"/>
      <c r="I149" s="219"/>
      <c r="J149" s="219"/>
      <c r="K149" s="219"/>
      <c r="L149" s="219"/>
      <c r="M149" s="219"/>
      <c r="N149" s="223"/>
      <c r="O149" s="223"/>
      <c r="P149" s="223"/>
      <c r="Q149" s="223"/>
      <c r="R149" s="219"/>
      <c r="S149" s="219"/>
      <c r="T149" s="219"/>
      <c r="U149" s="219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 t="s">
        <v>112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 x14ac:dyDescent="0.2">
      <c r="A150" s="211">
        <v>44</v>
      </c>
      <c r="B150" s="212" t="s">
        <v>735</v>
      </c>
      <c r="C150" s="213" t="s">
        <v>736</v>
      </c>
      <c r="D150" s="214" t="s">
        <v>132</v>
      </c>
      <c r="E150" s="215">
        <v>160.74</v>
      </c>
      <c r="F150" s="216"/>
      <c r="G150" s="217">
        <f>ROUND(E150*F150,2)</f>
        <v>0</v>
      </c>
      <c r="H150" s="216">
        <v>23.08</v>
      </c>
      <c r="I150" s="217">
        <f>ROUND(E150*H150,2)</f>
        <v>3709.88</v>
      </c>
      <c r="J150" s="216">
        <v>210.42</v>
      </c>
      <c r="K150" s="217">
        <f>ROUND(E150*J150,2)</f>
        <v>33822.910000000003</v>
      </c>
      <c r="L150" s="217">
        <v>21</v>
      </c>
      <c r="M150" s="217">
        <f>G150*(1+L150/100)</f>
        <v>0</v>
      </c>
      <c r="N150" s="215">
        <v>2.2699999999999999E-3</v>
      </c>
      <c r="O150" s="215">
        <f>ROUND(E150*N150,2)</f>
        <v>0.36</v>
      </c>
      <c r="P150" s="215">
        <v>0</v>
      </c>
      <c r="Q150" s="215">
        <f>ROUND(E150*P150,2)</f>
        <v>0</v>
      </c>
      <c r="R150" s="217" t="s">
        <v>121</v>
      </c>
      <c r="S150" s="217" t="s">
        <v>108</v>
      </c>
      <c r="T150" s="218" t="s">
        <v>108</v>
      </c>
      <c r="U150" s="219">
        <v>0.38600000000000001</v>
      </c>
      <c r="V150" s="219">
        <f>ROUND(E150*U150,2)</f>
        <v>62.05</v>
      </c>
      <c r="W150" s="219"/>
      <c r="X150" s="219" t="s">
        <v>109</v>
      </c>
      <c r="Y150" s="219" t="s">
        <v>110</v>
      </c>
      <c r="Z150" s="220"/>
      <c r="AA150" s="220"/>
      <c r="AB150" s="220"/>
      <c r="AC150" s="220"/>
      <c r="AD150" s="220"/>
      <c r="AE150" s="220"/>
      <c r="AF150" s="220"/>
      <c r="AG150" s="220" t="s">
        <v>115</v>
      </c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ht="12.75" customHeight="1" outlineLevel="2" x14ac:dyDescent="0.2">
      <c r="A151" s="221"/>
      <c r="B151" s="222"/>
      <c r="C151" s="376" t="s">
        <v>737</v>
      </c>
      <c r="D151" s="376"/>
      <c r="E151" s="376"/>
      <c r="F151" s="392"/>
      <c r="G151" s="376"/>
      <c r="H151" s="219"/>
      <c r="I151" s="219"/>
      <c r="J151" s="219"/>
      <c r="K151" s="219"/>
      <c r="L151" s="219"/>
      <c r="M151" s="219"/>
      <c r="N151" s="223"/>
      <c r="O151" s="223"/>
      <c r="P151" s="223"/>
      <c r="Q151" s="223"/>
      <c r="R151" s="219"/>
      <c r="S151" s="219"/>
      <c r="T151" s="219"/>
      <c r="U151" s="219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 t="s">
        <v>112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36" t="str">
        <f>C151</f>
        <v>výšky do 4 m se zesílením dna bednění podle hodnoty zatížení betonovou směsí a výztuží. Bez pomocného lešení.</v>
      </c>
      <c r="BB151" s="220"/>
      <c r="BC151" s="220"/>
      <c r="BD151" s="220"/>
      <c r="BE151" s="220"/>
      <c r="BF151" s="220"/>
      <c r="BG151" s="220"/>
      <c r="BH151" s="220"/>
    </row>
    <row r="152" spans="1:60" outlineLevel="1" x14ac:dyDescent="0.2">
      <c r="A152" s="211">
        <v>45</v>
      </c>
      <c r="B152" s="212" t="s">
        <v>738</v>
      </c>
      <c r="C152" s="213" t="s">
        <v>739</v>
      </c>
      <c r="D152" s="214" t="s">
        <v>132</v>
      </c>
      <c r="E152" s="215">
        <v>160.74</v>
      </c>
      <c r="F152" s="216"/>
      <c r="G152" s="217">
        <f>ROUND(E152*F152,2)</f>
        <v>0</v>
      </c>
      <c r="H152" s="216">
        <v>0</v>
      </c>
      <c r="I152" s="217">
        <f>ROUND(E152*H152,2)</f>
        <v>0</v>
      </c>
      <c r="J152" s="216">
        <v>64.2</v>
      </c>
      <c r="K152" s="217">
        <f>ROUND(E152*J152,2)</f>
        <v>10319.51</v>
      </c>
      <c r="L152" s="217">
        <v>21</v>
      </c>
      <c r="M152" s="217">
        <f>G152*(1+L152/100)</f>
        <v>0</v>
      </c>
      <c r="N152" s="215">
        <v>0</v>
      </c>
      <c r="O152" s="215">
        <f>ROUND(E152*N152,2)</f>
        <v>0</v>
      </c>
      <c r="P152" s="215">
        <v>0</v>
      </c>
      <c r="Q152" s="215">
        <f>ROUND(E152*P152,2)</f>
        <v>0</v>
      </c>
      <c r="R152" s="217" t="s">
        <v>121</v>
      </c>
      <c r="S152" s="217" t="s">
        <v>108</v>
      </c>
      <c r="T152" s="218" t="s">
        <v>108</v>
      </c>
      <c r="U152" s="219">
        <v>0.13</v>
      </c>
      <c r="V152" s="219">
        <f>ROUND(E152*U152,2)</f>
        <v>20.9</v>
      </c>
      <c r="W152" s="219"/>
      <c r="X152" s="219" t="s">
        <v>109</v>
      </c>
      <c r="Y152" s="219" t="s">
        <v>110</v>
      </c>
      <c r="Z152" s="220"/>
      <c r="AA152" s="220"/>
      <c r="AB152" s="220"/>
      <c r="AC152" s="220"/>
      <c r="AD152" s="220"/>
      <c r="AE152" s="220"/>
      <c r="AF152" s="220"/>
      <c r="AG152" s="220" t="s">
        <v>115</v>
      </c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ht="12.75" customHeight="1" outlineLevel="2" x14ac:dyDescent="0.2">
      <c r="A153" s="221"/>
      <c r="B153" s="222"/>
      <c r="C153" s="376" t="s">
        <v>737</v>
      </c>
      <c r="D153" s="376"/>
      <c r="E153" s="376"/>
      <c r="F153" s="392"/>
      <c r="G153" s="376"/>
      <c r="H153" s="219"/>
      <c r="I153" s="219"/>
      <c r="J153" s="219"/>
      <c r="K153" s="219"/>
      <c r="L153" s="219"/>
      <c r="M153" s="219"/>
      <c r="N153" s="223"/>
      <c r="O153" s="223"/>
      <c r="P153" s="223"/>
      <c r="Q153" s="223"/>
      <c r="R153" s="219"/>
      <c r="S153" s="219"/>
      <c r="T153" s="219"/>
      <c r="U153" s="219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 t="s">
        <v>112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36" t="str">
        <f>C153</f>
        <v>výšky do 4 m se zesílením dna bednění podle hodnoty zatížení betonovou směsí a výztuží. Bez pomocného lešení.</v>
      </c>
      <c r="BB153" s="220"/>
      <c r="BC153" s="220"/>
      <c r="BD153" s="220"/>
      <c r="BE153" s="220"/>
      <c r="BF153" s="220"/>
      <c r="BG153" s="220"/>
      <c r="BH153" s="220"/>
    </row>
    <row r="154" spans="1:60" outlineLevel="1" x14ac:dyDescent="0.2">
      <c r="A154" s="211">
        <v>46</v>
      </c>
      <c r="B154" s="212" t="s">
        <v>139</v>
      </c>
      <c r="C154" s="213" t="s">
        <v>140</v>
      </c>
      <c r="D154" s="214" t="s">
        <v>126</v>
      </c>
      <c r="E154" s="215">
        <v>0.72160000000000002</v>
      </c>
      <c r="F154" s="216"/>
      <c r="G154" s="217">
        <f>ROUND(E154*F154,2)</f>
        <v>0</v>
      </c>
      <c r="H154" s="216">
        <v>33004.67</v>
      </c>
      <c r="I154" s="217">
        <f>ROUND(E154*H154,2)</f>
        <v>23816.17</v>
      </c>
      <c r="J154" s="216">
        <v>8205.33</v>
      </c>
      <c r="K154" s="217">
        <f>ROUND(E154*J154,2)</f>
        <v>5920.97</v>
      </c>
      <c r="L154" s="217">
        <v>21</v>
      </c>
      <c r="M154" s="217">
        <f>G154*(1+L154/100)</f>
        <v>0</v>
      </c>
      <c r="N154" s="215">
        <v>1.0554399999999999</v>
      </c>
      <c r="O154" s="215">
        <f>ROUND(E154*N154,2)</f>
        <v>0.76</v>
      </c>
      <c r="P154" s="215">
        <v>0</v>
      </c>
      <c r="Q154" s="215">
        <f>ROUND(E154*P154,2)</f>
        <v>0</v>
      </c>
      <c r="R154" s="217" t="s">
        <v>121</v>
      </c>
      <c r="S154" s="217" t="s">
        <v>108</v>
      </c>
      <c r="T154" s="218" t="s">
        <v>108</v>
      </c>
      <c r="U154" s="219">
        <v>15.211</v>
      </c>
      <c r="V154" s="219">
        <f>ROUND(E154*U154,2)</f>
        <v>10.98</v>
      </c>
      <c r="W154" s="219"/>
      <c r="X154" s="219" t="s">
        <v>109</v>
      </c>
      <c r="Y154" s="219" t="s">
        <v>110</v>
      </c>
      <c r="Z154" s="220"/>
      <c r="AA154" s="220"/>
      <c r="AB154" s="220"/>
      <c r="AC154" s="220"/>
      <c r="AD154" s="220"/>
      <c r="AE154" s="220"/>
      <c r="AF154" s="220"/>
      <c r="AG154" s="220" t="s">
        <v>111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ht="33.75" customHeight="1" outlineLevel="2" x14ac:dyDescent="0.2">
      <c r="A155" s="221"/>
      <c r="B155" s="222"/>
      <c r="C155" s="376" t="s">
        <v>141</v>
      </c>
      <c r="D155" s="376"/>
      <c r="E155" s="376"/>
      <c r="F155" s="392"/>
      <c r="G155" s="376"/>
      <c r="H155" s="219"/>
      <c r="I155" s="219"/>
      <c r="J155" s="219"/>
      <c r="K155" s="219"/>
      <c r="L155" s="219"/>
      <c r="M155" s="219"/>
      <c r="N155" s="223"/>
      <c r="O155" s="223"/>
      <c r="P155" s="223"/>
      <c r="Q155" s="223"/>
      <c r="R155" s="219"/>
      <c r="S155" s="219"/>
      <c r="T155" s="219"/>
      <c r="U155" s="219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 t="s">
        <v>112</v>
      </c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36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20"/>
      <c r="BC155" s="220"/>
      <c r="BD155" s="220"/>
      <c r="BE155" s="220"/>
      <c r="BF155" s="220"/>
      <c r="BG155" s="220"/>
      <c r="BH155" s="220"/>
    </row>
    <row r="156" spans="1:60" outlineLevel="2" x14ac:dyDescent="0.2">
      <c r="A156" s="221"/>
      <c r="B156" s="222"/>
      <c r="C156" s="224" t="s">
        <v>740</v>
      </c>
      <c r="D156" s="225"/>
      <c r="E156" s="226">
        <v>0.65600000000000003</v>
      </c>
      <c r="F156" s="393"/>
      <c r="G156" s="219"/>
      <c r="H156" s="219"/>
      <c r="I156" s="219"/>
      <c r="J156" s="219"/>
      <c r="K156" s="219"/>
      <c r="L156" s="219"/>
      <c r="M156" s="219"/>
      <c r="N156" s="223"/>
      <c r="O156" s="223"/>
      <c r="P156" s="223"/>
      <c r="Q156" s="223"/>
      <c r="R156" s="219"/>
      <c r="S156" s="219"/>
      <c r="T156" s="219"/>
      <c r="U156" s="219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 t="s">
        <v>123</v>
      </c>
      <c r="AH156" s="220">
        <v>0</v>
      </c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3" x14ac:dyDescent="0.2">
      <c r="A157" s="221"/>
      <c r="B157" s="222"/>
      <c r="C157" s="224" t="s">
        <v>741</v>
      </c>
      <c r="D157" s="225"/>
      <c r="E157" s="226">
        <v>6.5600000000000006E-2</v>
      </c>
      <c r="F157" s="393"/>
      <c r="G157" s="219"/>
      <c r="H157" s="219"/>
      <c r="I157" s="219"/>
      <c r="J157" s="219"/>
      <c r="K157" s="219"/>
      <c r="L157" s="219"/>
      <c r="M157" s="219"/>
      <c r="N157" s="223"/>
      <c r="O157" s="223"/>
      <c r="P157" s="223"/>
      <c r="Q157" s="223"/>
      <c r="R157" s="219"/>
      <c r="S157" s="219"/>
      <c r="T157" s="219"/>
      <c r="U157" s="219"/>
      <c r="V157" s="219"/>
      <c r="W157" s="219"/>
      <c r="X157" s="219"/>
      <c r="Y157" s="219"/>
      <c r="Z157" s="220"/>
      <c r="AA157" s="220"/>
      <c r="AB157" s="220"/>
      <c r="AC157" s="220"/>
      <c r="AD157" s="220"/>
      <c r="AE157" s="220"/>
      <c r="AF157" s="220"/>
      <c r="AG157" s="220" t="s">
        <v>123</v>
      </c>
      <c r="AH157" s="220">
        <v>0</v>
      </c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 x14ac:dyDescent="0.2">
      <c r="A158" s="211">
        <v>47</v>
      </c>
      <c r="B158" s="212" t="s">
        <v>742</v>
      </c>
      <c r="C158" s="213" t="s">
        <v>743</v>
      </c>
      <c r="D158" s="214" t="s">
        <v>126</v>
      </c>
      <c r="E158" s="215">
        <v>2.9613100000000001</v>
      </c>
      <c r="F158" s="216"/>
      <c r="G158" s="217">
        <f>ROUND(E158*F158,2)</f>
        <v>0</v>
      </c>
      <c r="H158" s="216">
        <v>43872.25</v>
      </c>
      <c r="I158" s="217">
        <f>ROUND(E158*H158,2)</f>
        <v>129919.33</v>
      </c>
      <c r="J158" s="216">
        <v>15787.75</v>
      </c>
      <c r="K158" s="217">
        <f>ROUND(E158*J158,2)</f>
        <v>46752.42</v>
      </c>
      <c r="L158" s="217">
        <v>21</v>
      </c>
      <c r="M158" s="217">
        <f>G158*(1+L158/100)</f>
        <v>0</v>
      </c>
      <c r="N158" s="215">
        <v>1.02139</v>
      </c>
      <c r="O158" s="215">
        <f>ROUND(E158*N158,2)</f>
        <v>3.02</v>
      </c>
      <c r="P158" s="215">
        <v>0</v>
      </c>
      <c r="Q158" s="215">
        <f>ROUND(E158*P158,2)</f>
        <v>0</v>
      </c>
      <c r="R158" s="217" t="s">
        <v>121</v>
      </c>
      <c r="S158" s="217" t="s">
        <v>108</v>
      </c>
      <c r="T158" s="218" t="s">
        <v>108</v>
      </c>
      <c r="U158" s="219">
        <v>26.616</v>
      </c>
      <c r="V158" s="219">
        <f>ROUND(E158*U158,2)</f>
        <v>78.819999999999993</v>
      </c>
      <c r="W158" s="219"/>
      <c r="X158" s="219" t="s">
        <v>109</v>
      </c>
      <c r="Y158" s="219" t="s">
        <v>110</v>
      </c>
      <c r="Z158" s="220"/>
      <c r="AA158" s="220"/>
      <c r="AB158" s="220"/>
      <c r="AC158" s="220"/>
      <c r="AD158" s="220"/>
      <c r="AE158" s="220"/>
      <c r="AF158" s="220"/>
      <c r="AG158" s="220" t="s">
        <v>115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ht="33.75" customHeight="1" outlineLevel="2" x14ac:dyDescent="0.2">
      <c r="A159" s="221"/>
      <c r="B159" s="222"/>
      <c r="C159" s="376" t="s">
        <v>141</v>
      </c>
      <c r="D159" s="376"/>
      <c r="E159" s="376"/>
      <c r="F159" s="392"/>
      <c r="G159" s="376"/>
      <c r="H159" s="219"/>
      <c r="I159" s="219"/>
      <c r="J159" s="219"/>
      <c r="K159" s="219"/>
      <c r="L159" s="219"/>
      <c r="M159" s="219"/>
      <c r="N159" s="223"/>
      <c r="O159" s="223"/>
      <c r="P159" s="223"/>
      <c r="Q159" s="223"/>
      <c r="R159" s="219"/>
      <c r="S159" s="219"/>
      <c r="T159" s="219"/>
      <c r="U159" s="219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 t="s">
        <v>112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36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20"/>
      <c r="BC159" s="220"/>
      <c r="BD159" s="220"/>
      <c r="BE159" s="220"/>
      <c r="BF159" s="220"/>
      <c r="BG159" s="220"/>
      <c r="BH159" s="220"/>
    </row>
    <row r="160" spans="1:60" outlineLevel="2" x14ac:dyDescent="0.2">
      <c r="A160" s="221"/>
      <c r="B160" s="222"/>
      <c r="C160" s="224" t="s">
        <v>744</v>
      </c>
      <c r="D160" s="225"/>
      <c r="E160" s="226">
        <v>2.6920999999999999</v>
      </c>
      <c r="F160" s="393"/>
      <c r="G160" s="219"/>
      <c r="H160" s="219"/>
      <c r="I160" s="219"/>
      <c r="J160" s="219"/>
      <c r="K160" s="219"/>
      <c r="L160" s="219"/>
      <c r="M160" s="219"/>
      <c r="N160" s="223"/>
      <c r="O160" s="223"/>
      <c r="P160" s="223"/>
      <c r="Q160" s="223"/>
      <c r="R160" s="219"/>
      <c r="S160" s="219"/>
      <c r="T160" s="219"/>
      <c r="U160" s="219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 t="s">
        <v>123</v>
      </c>
      <c r="AH160" s="220">
        <v>0</v>
      </c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3" x14ac:dyDescent="0.2">
      <c r="A161" s="221"/>
      <c r="B161" s="222"/>
      <c r="C161" s="224" t="s">
        <v>745</v>
      </c>
      <c r="D161" s="225"/>
      <c r="E161" s="226">
        <v>0.26921</v>
      </c>
      <c r="F161" s="393"/>
      <c r="G161" s="219"/>
      <c r="H161" s="219"/>
      <c r="I161" s="219"/>
      <c r="J161" s="219"/>
      <c r="K161" s="219"/>
      <c r="L161" s="219"/>
      <c r="M161" s="219"/>
      <c r="N161" s="223"/>
      <c r="O161" s="223"/>
      <c r="P161" s="223"/>
      <c r="Q161" s="223"/>
      <c r="R161" s="219"/>
      <c r="S161" s="219"/>
      <c r="T161" s="219"/>
      <c r="U161" s="219"/>
      <c r="V161" s="219"/>
      <c r="W161" s="219"/>
      <c r="X161" s="219"/>
      <c r="Y161" s="219"/>
      <c r="Z161" s="220"/>
      <c r="AA161" s="220"/>
      <c r="AB161" s="220"/>
      <c r="AC161" s="220"/>
      <c r="AD161" s="220"/>
      <c r="AE161" s="220"/>
      <c r="AF161" s="220"/>
      <c r="AG161" s="220" t="s">
        <v>123</v>
      </c>
      <c r="AH161" s="220">
        <v>0</v>
      </c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outlineLevel="1" x14ac:dyDescent="0.2">
      <c r="A162" s="211">
        <v>48</v>
      </c>
      <c r="B162" s="212" t="s">
        <v>746</v>
      </c>
      <c r="C162" s="213" t="s">
        <v>747</v>
      </c>
      <c r="D162" s="214" t="s">
        <v>106</v>
      </c>
      <c r="E162" s="215">
        <v>0.85499999999999998</v>
      </c>
      <c r="F162" s="216"/>
      <c r="G162" s="217">
        <f>ROUND(E162*F162,2)</f>
        <v>0</v>
      </c>
      <c r="H162" s="216">
        <v>3794.74</v>
      </c>
      <c r="I162" s="217">
        <f>ROUND(E162*H162,2)</f>
        <v>3244.5</v>
      </c>
      <c r="J162" s="216">
        <v>540.26</v>
      </c>
      <c r="K162" s="217">
        <f>ROUND(E162*J162,2)</f>
        <v>461.92</v>
      </c>
      <c r="L162" s="217">
        <v>21</v>
      </c>
      <c r="M162" s="217">
        <f>G162*(1+L162/100)</f>
        <v>0</v>
      </c>
      <c r="N162" s="215">
        <v>2.5250699999999999</v>
      </c>
      <c r="O162" s="215">
        <f>ROUND(E162*N162,2)</f>
        <v>2.16</v>
      </c>
      <c r="P162" s="215">
        <v>0</v>
      </c>
      <c r="Q162" s="215">
        <f>ROUND(E162*P162,2)</f>
        <v>0</v>
      </c>
      <c r="R162" s="217" t="s">
        <v>121</v>
      </c>
      <c r="S162" s="217" t="s">
        <v>108</v>
      </c>
      <c r="T162" s="218" t="s">
        <v>108</v>
      </c>
      <c r="U162" s="219">
        <v>0.86499999999999999</v>
      </c>
      <c r="V162" s="219">
        <f>ROUND(E162*U162,2)</f>
        <v>0.74</v>
      </c>
      <c r="W162" s="219"/>
      <c r="X162" s="219" t="s">
        <v>109</v>
      </c>
      <c r="Y162" s="219" t="s">
        <v>110</v>
      </c>
      <c r="Z162" s="220"/>
      <c r="AA162" s="220"/>
      <c r="AB162" s="220"/>
      <c r="AC162" s="220"/>
      <c r="AD162" s="220"/>
      <c r="AE162" s="220"/>
      <c r="AF162" s="220"/>
      <c r="AG162" s="220" t="s">
        <v>115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ht="22.5" outlineLevel="2" x14ac:dyDescent="0.2">
      <c r="A163" s="221"/>
      <c r="B163" s="222"/>
      <c r="C163" s="376" t="s">
        <v>748</v>
      </c>
      <c r="D163" s="376"/>
      <c r="E163" s="376"/>
      <c r="F163" s="392"/>
      <c r="G163" s="376"/>
      <c r="H163" s="219"/>
      <c r="I163" s="219"/>
      <c r="J163" s="219"/>
      <c r="K163" s="219"/>
      <c r="L163" s="219"/>
      <c r="M163" s="219"/>
      <c r="N163" s="223"/>
      <c r="O163" s="223"/>
      <c r="P163" s="223"/>
      <c r="Q163" s="223"/>
      <c r="R163" s="219"/>
      <c r="S163" s="219"/>
      <c r="T163" s="219"/>
      <c r="U163" s="219"/>
      <c r="V163" s="219"/>
      <c r="W163" s="219"/>
      <c r="X163" s="219"/>
      <c r="Y163" s="219"/>
      <c r="Z163" s="220"/>
      <c r="AA163" s="220"/>
      <c r="AB163" s="220"/>
      <c r="AC163" s="220"/>
      <c r="AD163" s="220"/>
      <c r="AE163" s="220"/>
      <c r="AF163" s="220"/>
      <c r="AG163" s="220" t="s">
        <v>112</v>
      </c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36" t="str">
        <f>C163</f>
        <v>včetně stěnových, nosníků jeřábových drah, volných trámů, průvlaků, rámových příčlí, ztužidel, konzol, vodorovných táhel a podobných tyčových konstrukcí,</v>
      </c>
      <c r="BB163" s="220"/>
      <c r="BC163" s="220"/>
      <c r="BD163" s="220"/>
      <c r="BE163" s="220"/>
      <c r="BF163" s="220"/>
      <c r="BG163" s="220"/>
      <c r="BH163" s="220"/>
    </row>
    <row r="164" spans="1:60" outlineLevel="2" x14ac:dyDescent="0.2">
      <c r="A164" s="221"/>
      <c r="B164" s="222"/>
      <c r="C164" s="224" t="s">
        <v>749</v>
      </c>
      <c r="D164" s="225"/>
      <c r="E164" s="226">
        <v>0.85499999999999998</v>
      </c>
      <c r="F164" s="393"/>
      <c r="G164" s="219"/>
      <c r="H164" s="219"/>
      <c r="I164" s="219"/>
      <c r="J164" s="219"/>
      <c r="K164" s="219"/>
      <c r="L164" s="219"/>
      <c r="M164" s="219"/>
      <c r="N164" s="223"/>
      <c r="O164" s="223"/>
      <c r="P164" s="223"/>
      <c r="Q164" s="223"/>
      <c r="R164" s="219"/>
      <c r="S164" s="219"/>
      <c r="T164" s="219"/>
      <c r="U164" s="219"/>
      <c r="V164" s="219"/>
      <c r="W164" s="219"/>
      <c r="X164" s="219"/>
      <c r="Y164" s="219"/>
      <c r="Z164" s="220"/>
      <c r="AA164" s="220"/>
      <c r="AB164" s="220"/>
      <c r="AC164" s="220"/>
      <c r="AD164" s="220"/>
      <c r="AE164" s="220"/>
      <c r="AF164" s="220"/>
      <c r="AG164" s="220" t="s">
        <v>123</v>
      </c>
      <c r="AH164" s="220">
        <v>0</v>
      </c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 x14ac:dyDescent="0.2">
      <c r="A165" s="211">
        <v>49</v>
      </c>
      <c r="B165" s="212" t="s">
        <v>750</v>
      </c>
      <c r="C165" s="213" t="s">
        <v>751</v>
      </c>
      <c r="D165" s="214" t="s">
        <v>132</v>
      </c>
      <c r="E165" s="215">
        <v>6.84</v>
      </c>
      <c r="F165" s="216"/>
      <c r="G165" s="217">
        <f>ROUND(E165*F165,2)</f>
        <v>0</v>
      </c>
      <c r="H165" s="216">
        <v>204.99</v>
      </c>
      <c r="I165" s="217">
        <f>ROUND(E165*H165,2)</f>
        <v>1402.13</v>
      </c>
      <c r="J165" s="216">
        <v>590.01</v>
      </c>
      <c r="K165" s="217">
        <f>ROUND(E165*J165,2)</f>
        <v>4035.67</v>
      </c>
      <c r="L165" s="217">
        <v>21</v>
      </c>
      <c r="M165" s="217">
        <f>G165*(1+L165/100)</f>
        <v>0</v>
      </c>
      <c r="N165" s="215">
        <v>0.24376999999999999</v>
      </c>
      <c r="O165" s="215">
        <f>ROUND(E165*N165,2)</f>
        <v>1.67</v>
      </c>
      <c r="P165" s="215">
        <v>0</v>
      </c>
      <c r="Q165" s="215">
        <f>ROUND(E165*P165,2)</f>
        <v>0</v>
      </c>
      <c r="R165" s="217" t="s">
        <v>121</v>
      </c>
      <c r="S165" s="217" t="s">
        <v>108</v>
      </c>
      <c r="T165" s="218" t="s">
        <v>108</v>
      </c>
      <c r="U165" s="219">
        <v>0.95</v>
      </c>
      <c r="V165" s="219">
        <f>ROUND(E165*U165,2)</f>
        <v>6.5</v>
      </c>
      <c r="W165" s="219"/>
      <c r="X165" s="219" t="s">
        <v>109</v>
      </c>
      <c r="Y165" s="219" t="s">
        <v>110</v>
      </c>
      <c r="Z165" s="220"/>
      <c r="AA165" s="220"/>
      <c r="AB165" s="220"/>
      <c r="AC165" s="220"/>
      <c r="AD165" s="220"/>
      <c r="AE165" s="220"/>
      <c r="AF165" s="220"/>
      <c r="AG165" s="220" t="s">
        <v>115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ht="33.75" customHeight="1" outlineLevel="2" x14ac:dyDescent="0.2">
      <c r="A166" s="221"/>
      <c r="B166" s="222"/>
      <c r="C166" s="376" t="s">
        <v>752</v>
      </c>
      <c r="D166" s="376"/>
      <c r="E166" s="376"/>
      <c r="F166" s="392"/>
      <c r="G166" s="376"/>
      <c r="H166" s="219"/>
      <c r="I166" s="219"/>
      <c r="J166" s="219"/>
      <c r="K166" s="219"/>
      <c r="L166" s="219"/>
      <c r="M166" s="219"/>
      <c r="N166" s="223"/>
      <c r="O166" s="223"/>
      <c r="P166" s="223"/>
      <c r="Q166" s="223"/>
      <c r="R166" s="219"/>
      <c r="S166" s="219"/>
      <c r="T166" s="219"/>
      <c r="U166" s="219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 t="s">
        <v>112</v>
      </c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36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20"/>
      <c r="BC166" s="220"/>
      <c r="BD166" s="220"/>
      <c r="BE166" s="220"/>
      <c r="BF166" s="220"/>
      <c r="BG166" s="220"/>
      <c r="BH166" s="220"/>
    </row>
    <row r="167" spans="1:60" outlineLevel="2" x14ac:dyDescent="0.2">
      <c r="A167" s="221"/>
      <c r="B167" s="222"/>
      <c r="C167" s="224" t="s">
        <v>753</v>
      </c>
      <c r="D167" s="225"/>
      <c r="E167" s="226">
        <v>6.84</v>
      </c>
      <c r="F167" s="393"/>
      <c r="G167" s="219"/>
      <c r="H167" s="219"/>
      <c r="I167" s="219"/>
      <c r="J167" s="219"/>
      <c r="K167" s="219"/>
      <c r="L167" s="219"/>
      <c r="M167" s="219"/>
      <c r="N167" s="223"/>
      <c r="O167" s="223"/>
      <c r="P167" s="223"/>
      <c r="Q167" s="223"/>
      <c r="R167" s="219"/>
      <c r="S167" s="219"/>
      <c r="T167" s="219"/>
      <c r="U167" s="219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 t="s">
        <v>123</v>
      </c>
      <c r="AH167" s="220">
        <v>0</v>
      </c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outlineLevel="1" x14ac:dyDescent="0.2">
      <c r="A168" s="211">
        <v>50</v>
      </c>
      <c r="B168" s="212" t="s">
        <v>754</v>
      </c>
      <c r="C168" s="213" t="s">
        <v>755</v>
      </c>
      <c r="D168" s="214" t="s">
        <v>132</v>
      </c>
      <c r="E168" s="215">
        <v>6.84</v>
      </c>
      <c r="F168" s="216"/>
      <c r="G168" s="217">
        <f>ROUND(E168*F168,2)</f>
        <v>0</v>
      </c>
      <c r="H168" s="216">
        <v>0</v>
      </c>
      <c r="I168" s="217">
        <f>ROUND(E168*H168,2)</f>
        <v>0</v>
      </c>
      <c r="J168" s="216">
        <v>304.5</v>
      </c>
      <c r="K168" s="217">
        <f>ROUND(E168*J168,2)</f>
        <v>2082.7800000000002</v>
      </c>
      <c r="L168" s="217">
        <v>21</v>
      </c>
      <c r="M168" s="217">
        <f>G168*(1+L168/100)</f>
        <v>0</v>
      </c>
      <c r="N168" s="215">
        <v>0</v>
      </c>
      <c r="O168" s="215">
        <f>ROUND(E168*N168,2)</f>
        <v>0</v>
      </c>
      <c r="P168" s="215">
        <v>0</v>
      </c>
      <c r="Q168" s="215">
        <f>ROUND(E168*P168,2)</f>
        <v>0</v>
      </c>
      <c r="R168" s="217" t="s">
        <v>121</v>
      </c>
      <c r="S168" s="217" t="s">
        <v>108</v>
      </c>
      <c r="T168" s="218" t="s">
        <v>108</v>
      </c>
      <c r="U168" s="219">
        <v>0.37</v>
      </c>
      <c r="V168" s="219">
        <f>ROUND(E168*U168,2)</f>
        <v>2.5299999999999998</v>
      </c>
      <c r="W168" s="219"/>
      <c r="X168" s="219" t="s">
        <v>109</v>
      </c>
      <c r="Y168" s="219" t="s">
        <v>110</v>
      </c>
      <c r="Z168" s="220"/>
      <c r="AA168" s="220"/>
      <c r="AB168" s="220"/>
      <c r="AC168" s="220"/>
      <c r="AD168" s="220"/>
      <c r="AE168" s="220"/>
      <c r="AF168" s="220"/>
      <c r="AG168" s="220" t="s">
        <v>115</v>
      </c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ht="33.75" customHeight="1" outlineLevel="2" x14ac:dyDescent="0.2">
      <c r="A169" s="221"/>
      <c r="B169" s="222"/>
      <c r="C169" s="376" t="s">
        <v>752</v>
      </c>
      <c r="D169" s="376"/>
      <c r="E169" s="376"/>
      <c r="F169" s="392"/>
      <c r="G169" s="376"/>
      <c r="H169" s="219"/>
      <c r="I169" s="219"/>
      <c r="J169" s="219"/>
      <c r="K169" s="219"/>
      <c r="L169" s="219"/>
      <c r="M169" s="219"/>
      <c r="N169" s="223"/>
      <c r="O169" s="223"/>
      <c r="P169" s="223"/>
      <c r="Q169" s="223"/>
      <c r="R169" s="219"/>
      <c r="S169" s="219"/>
      <c r="T169" s="219"/>
      <c r="U169" s="219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 t="s">
        <v>112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36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20"/>
      <c r="BC169" s="220"/>
      <c r="BD169" s="220"/>
      <c r="BE169" s="220"/>
      <c r="BF169" s="220"/>
      <c r="BG169" s="220"/>
      <c r="BH169" s="220"/>
    </row>
    <row r="170" spans="1:60" outlineLevel="1" x14ac:dyDescent="0.2">
      <c r="A170" s="211">
        <v>51</v>
      </c>
      <c r="B170" s="212" t="s">
        <v>756</v>
      </c>
      <c r="C170" s="213" t="s">
        <v>757</v>
      </c>
      <c r="D170" s="214" t="s">
        <v>106</v>
      </c>
      <c r="E170" s="215">
        <v>4.7279999999999998</v>
      </c>
      <c r="F170" s="216"/>
      <c r="G170" s="217">
        <f>ROUND(E170*F170,2)</f>
        <v>0</v>
      </c>
      <c r="H170" s="216">
        <v>4130.6099999999997</v>
      </c>
      <c r="I170" s="217">
        <f>ROUND(E170*H170,2)</f>
        <v>19529.52</v>
      </c>
      <c r="J170" s="216">
        <v>749.39</v>
      </c>
      <c r="K170" s="217">
        <f>ROUND(E170*J170,2)</f>
        <v>3543.12</v>
      </c>
      <c r="L170" s="217">
        <v>21</v>
      </c>
      <c r="M170" s="217">
        <f>G170*(1+L170/100)</f>
        <v>0</v>
      </c>
      <c r="N170" s="215">
        <v>2.5251100000000002</v>
      </c>
      <c r="O170" s="215">
        <f>ROUND(E170*N170,2)</f>
        <v>11.94</v>
      </c>
      <c r="P170" s="215">
        <v>0</v>
      </c>
      <c r="Q170" s="215">
        <f>ROUND(E170*P170,2)</f>
        <v>0</v>
      </c>
      <c r="R170" s="217" t="s">
        <v>121</v>
      </c>
      <c r="S170" s="217" t="s">
        <v>108</v>
      </c>
      <c r="T170" s="218" t="s">
        <v>108</v>
      </c>
      <c r="U170" s="219">
        <v>1.448</v>
      </c>
      <c r="V170" s="219">
        <f>ROUND(E170*U170,2)</f>
        <v>6.85</v>
      </c>
      <c r="W170" s="219"/>
      <c r="X170" s="219" t="s">
        <v>109</v>
      </c>
      <c r="Y170" s="219" t="s">
        <v>110</v>
      </c>
      <c r="Z170" s="220"/>
      <c r="AA170" s="220"/>
      <c r="AB170" s="220"/>
      <c r="AC170" s="220"/>
      <c r="AD170" s="220"/>
      <c r="AE170" s="220"/>
      <c r="AF170" s="220"/>
      <c r="AG170" s="220" t="s">
        <v>111</v>
      </c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</row>
    <row r="171" spans="1:60" outlineLevel="2" x14ac:dyDescent="0.2">
      <c r="A171" s="221"/>
      <c r="B171" s="222"/>
      <c r="C171" s="224" t="s">
        <v>758</v>
      </c>
      <c r="D171" s="225"/>
      <c r="E171" s="226">
        <v>4.7279999999999998</v>
      </c>
      <c r="F171" s="393"/>
      <c r="G171" s="219"/>
      <c r="H171" s="219"/>
      <c r="I171" s="219"/>
      <c r="J171" s="219"/>
      <c r="K171" s="219"/>
      <c r="L171" s="219"/>
      <c r="M171" s="219"/>
      <c r="N171" s="223"/>
      <c r="O171" s="223"/>
      <c r="P171" s="223"/>
      <c r="Q171" s="223"/>
      <c r="R171" s="219"/>
      <c r="S171" s="219"/>
      <c r="T171" s="219"/>
      <c r="U171" s="219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 t="s">
        <v>123</v>
      </c>
      <c r="AH171" s="220">
        <v>0</v>
      </c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 x14ac:dyDescent="0.2">
      <c r="A172" s="211">
        <v>52</v>
      </c>
      <c r="B172" s="212" t="s">
        <v>759</v>
      </c>
      <c r="C172" s="213" t="s">
        <v>760</v>
      </c>
      <c r="D172" s="214" t="s">
        <v>132</v>
      </c>
      <c r="E172" s="215">
        <v>31.52</v>
      </c>
      <c r="F172" s="216"/>
      <c r="G172" s="217">
        <f>ROUND(E172*F172,2)</f>
        <v>0</v>
      </c>
      <c r="H172" s="216">
        <v>98.2</v>
      </c>
      <c r="I172" s="217">
        <f>ROUND(E172*H172,2)</f>
        <v>3095.26</v>
      </c>
      <c r="J172" s="216">
        <v>376.8</v>
      </c>
      <c r="K172" s="217">
        <f>ROUND(E172*J172,2)</f>
        <v>11876.74</v>
      </c>
      <c r="L172" s="217">
        <v>21</v>
      </c>
      <c r="M172" s="217">
        <f>G172*(1+L172/100)</f>
        <v>0</v>
      </c>
      <c r="N172" s="215">
        <v>7.8200000000000006E-3</v>
      </c>
      <c r="O172" s="215">
        <f>ROUND(E172*N172,2)</f>
        <v>0.25</v>
      </c>
      <c r="P172" s="215">
        <v>0</v>
      </c>
      <c r="Q172" s="215">
        <f>ROUND(E172*P172,2)</f>
        <v>0</v>
      </c>
      <c r="R172" s="217" t="s">
        <v>121</v>
      </c>
      <c r="S172" s="217" t="s">
        <v>108</v>
      </c>
      <c r="T172" s="218" t="s">
        <v>108</v>
      </c>
      <c r="U172" s="219">
        <v>0.79</v>
      </c>
      <c r="V172" s="219">
        <f>ROUND(E172*U172,2)</f>
        <v>24.9</v>
      </c>
      <c r="W172" s="219"/>
      <c r="X172" s="219" t="s">
        <v>109</v>
      </c>
      <c r="Y172" s="219" t="s">
        <v>110</v>
      </c>
      <c r="Z172" s="220"/>
      <c r="AA172" s="220"/>
      <c r="AB172" s="220"/>
      <c r="AC172" s="220"/>
      <c r="AD172" s="220"/>
      <c r="AE172" s="220"/>
      <c r="AF172" s="220"/>
      <c r="AG172" s="220" t="s">
        <v>111</v>
      </c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2" x14ac:dyDescent="0.2">
      <c r="A173" s="221"/>
      <c r="B173" s="222"/>
      <c r="C173" s="224" t="s">
        <v>761</v>
      </c>
      <c r="D173" s="225"/>
      <c r="E173" s="226">
        <v>31.52</v>
      </c>
      <c r="F173" s="393"/>
      <c r="G173" s="219"/>
      <c r="H173" s="219"/>
      <c r="I173" s="219"/>
      <c r="J173" s="219"/>
      <c r="K173" s="219"/>
      <c r="L173" s="219"/>
      <c r="M173" s="219"/>
      <c r="N173" s="223"/>
      <c r="O173" s="223"/>
      <c r="P173" s="223"/>
      <c r="Q173" s="223"/>
      <c r="R173" s="219"/>
      <c r="S173" s="219"/>
      <c r="T173" s="219"/>
      <c r="U173" s="219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 t="s">
        <v>123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 x14ac:dyDescent="0.2">
      <c r="A174" s="227">
        <v>53</v>
      </c>
      <c r="B174" s="228" t="s">
        <v>762</v>
      </c>
      <c r="C174" s="229" t="s">
        <v>763</v>
      </c>
      <c r="D174" s="230" t="s">
        <v>132</v>
      </c>
      <c r="E174" s="231">
        <v>31.52</v>
      </c>
      <c r="F174" s="232"/>
      <c r="G174" s="233">
        <f>ROUND(E174*F174,2)</f>
        <v>0</v>
      </c>
      <c r="H174" s="232">
        <v>0</v>
      </c>
      <c r="I174" s="233">
        <f>ROUND(E174*H174,2)</f>
        <v>0</v>
      </c>
      <c r="J174" s="232">
        <v>115</v>
      </c>
      <c r="K174" s="233">
        <f>ROUND(E174*J174,2)</f>
        <v>3624.8</v>
      </c>
      <c r="L174" s="233">
        <v>21</v>
      </c>
      <c r="M174" s="233">
        <f>G174*(1+L174/100)</f>
        <v>0</v>
      </c>
      <c r="N174" s="231">
        <v>0</v>
      </c>
      <c r="O174" s="231">
        <f>ROUND(E174*N174,2)</f>
        <v>0</v>
      </c>
      <c r="P174" s="231">
        <v>0</v>
      </c>
      <c r="Q174" s="231">
        <f>ROUND(E174*P174,2)</f>
        <v>0</v>
      </c>
      <c r="R174" s="233" t="s">
        <v>121</v>
      </c>
      <c r="S174" s="233" t="s">
        <v>108</v>
      </c>
      <c r="T174" s="234" t="s">
        <v>108</v>
      </c>
      <c r="U174" s="219">
        <v>0.24</v>
      </c>
      <c r="V174" s="219">
        <f>ROUND(E174*U174,2)</f>
        <v>7.56</v>
      </c>
      <c r="W174" s="219"/>
      <c r="X174" s="219" t="s">
        <v>109</v>
      </c>
      <c r="Y174" s="219" t="s">
        <v>110</v>
      </c>
      <c r="Z174" s="220"/>
      <c r="AA174" s="220"/>
      <c r="AB174" s="220"/>
      <c r="AC174" s="220"/>
      <c r="AD174" s="220"/>
      <c r="AE174" s="220"/>
      <c r="AF174" s="220"/>
      <c r="AG174" s="220" t="s">
        <v>111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 x14ac:dyDescent="0.2">
      <c r="A175" s="211">
        <v>54</v>
      </c>
      <c r="B175" s="212" t="s">
        <v>764</v>
      </c>
      <c r="C175" s="213" t="s">
        <v>765</v>
      </c>
      <c r="D175" s="214" t="s">
        <v>126</v>
      </c>
      <c r="E175" s="215">
        <v>0.70920000000000005</v>
      </c>
      <c r="F175" s="216"/>
      <c r="G175" s="217">
        <f>ROUND(E175*F175,2)</f>
        <v>0</v>
      </c>
      <c r="H175" s="216">
        <v>42302.73</v>
      </c>
      <c r="I175" s="217">
        <f>ROUND(E175*H175,2)</f>
        <v>30001.1</v>
      </c>
      <c r="J175" s="216">
        <v>16327.27</v>
      </c>
      <c r="K175" s="217">
        <f>ROUND(E175*J175,2)</f>
        <v>11579.3</v>
      </c>
      <c r="L175" s="217">
        <v>21</v>
      </c>
      <c r="M175" s="217">
        <f>G175*(1+L175/100)</f>
        <v>0</v>
      </c>
      <c r="N175" s="215">
        <v>1.0166500000000001</v>
      </c>
      <c r="O175" s="215">
        <f>ROUND(E175*N175,2)</f>
        <v>0.72</v>
      </c>
      <c r="P175" s="215">
        <v>0</v>
      </c>
      <c r="Q175" s="215">
        <f>ROUND(E175*P175,2)</f>
        <v>0</v>
      </c>
      <c r="R175" s="217" t="s">
        <v>121</v>
      </c>
      <c r="S175" s="217" t="s">
        <v>108</v>
      </c>
      <c r="T175" s="218" t="s">
        <v>108</v>
      </c>
      <c r="U175" s="219">
        <v>27.672999999999998</v>
      </c>
      <c r="V175" s="219">
        <f>ROUND(E175*U175,2)</f>
        <v>19.63</v>
      </c>
      <c r="W175" s="219"/>
      <c r="X175" s="219" t="s">
        <v>109</v>
      </c>
      <c r="Y175" s="219" t="s">
        <v>110</v>
      </c>
      <c r="Z175" s="220"/>
      <c r="AA175" s="220"/>
      <c r="AB175" s="220"/>
      <c r="AC175" s="220"/>
      <c r="AD175" s="220"/>
      <c r="AE175" s="220"/>
      <c r="AF175" s="220"/>
      <c r="AG175" s="220" t="s">
        <v>111</v>
      </c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2" x14ac:dyDescent="0.2">
      <c r="A176" s="221"/>
      <c r="B176" s="222"/>
      <c r="C176" s="376" t="s">
        <v>766</v>
      </c>
      <c r="D176" s="376"/>
      <c r="E176" s="376"/>
      <c r="F176" s="392"/>
      <c r="G176" s="376"/>
      <c r="H176" s="219"/>
      <c r="I176" s="219"/>
      <c r="J176" s="219"/>
      <c r="K176" s="219"/>
      <c r="L176" s="219"/>
      <c r="M176" s="219"/>
      <c r="N176" s="223"/>
      <c r="O176" s="223"/>
      <c r="P176" s="223"/>
      <c r="Q176" s="223"/>
      <c r="R176" s="219"/>
      <c r="S176" s="219"/>
      <c r="T176" s="219"/>
      <c r="U176" s="219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 t="s">
        <v>112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2" x14ac:dyDescent="0.2">
      <c r="A177" s="221"/>
      <c r="B177" s="222"/>
      <c r="C177" s="224" t="s">
        <v>767</v>
      </c>
      <c r="D177" s="225"/>
      <c r="E177" s="226">
        <v>0.70920000000000005</v>
      </c>
      <c r="F177" s="393"/>
      <c r="G177" s="219"/>
      <c r="H177" s="219"/>
      <c r="I177" s="219"/>
      <c r="J177" s="219"/>
      <c r="K177" s="219"/>
      <c r="L177" s="219"/>
      <c r="M177" s="219"/>
      <c r="N177" s="223"/>
      <c r="O177" s="223"/>
      <c r="P177" s="223"/>
      <c r="Q177" s="223"/>
      <c r="R177" s="219"/>
      <c r="S177" s="219"/>
      <c r="T177" s="219"/>
      <c r="U177" s="219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 t="s">
        <v>123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 x14ac:dyDescent="0.2">
      <c r="A178" s="211">
        <v>55</v>
      </c>
      <c r="B178" s="212" t="s">
        <v>768</v>
      </c>
      <c r="C178" s="213" t="s">
        <v>769</v>
      </c>
      <c r="D178" s="214" t="s">
        <v>132</v>
      </c>
      <c r="E178" s="215">
        <v>13.656000000000001</v>
      </c>
      <c r="F178" s="216"/>
      <c r="G178" s="217">
        <f>ROUND(E178*F178,2)</f>
        <v>0</v>
      </c>
      <c r="H178" s="216">
        <v>148.07</v>
      </c>
      <c r="I178" s="217">
        <f>ROUND(E178*H178,2)</f>
        <v>2022.04</v>
      </c>
      <c r="J178" s="216">
        <v>127.93</v>
      </c>
      <c r="K178" s="217">
        <f>ROUND(E178*J178,2)</f>
        <v>1747.01</v>
      </c>
      <c r="L178" s="217">
        <v>21</v>
      </c>
      <c r="M178" s="217">
        <f>G178*(1+L178/100)</f>
        <v>0</v>
      </c>
      <c r="N178" s="215">
        <v>9.3000000000000005E-4</v>
      </c>
      <c r="O178" s="215">
        <f>ROUND(E178*N178,2)</f>
        <v>0.01</v>
      </c>
      <c r="P178" s="215">
        <v>0</v>
      </c>
      <c r="Q178" s="215">
        <f>ROUND(E178*P178,2)</f>
        <v>0</v>
      </c>
      <c r="R178" s="217" t="s">
        <v>121</v>
      </c>
      <c r="S178" s="217" t="s">
        <v>108</v>
      </c>
      <c r="T178" s="218" t="s">
        <v>108</v>
      </c>
      <c r="U178" s="219">
        <v>0.23499999999999999</v>
      </c>
      <c r="V178" s="219">
        <f>ROUND(E178*U178,2)</f>
        <v>3.21</v>
      </c>
      <c r="W178" s="219"/>
      <c r="X178" s="219" t="s">
        <v>109</v>
      </c>
      <c r="Y178" s="219" t="s">
        <v>110</v>
      </c>
      <c r="Z178" s="220"/>
      <c r="AA178" s="220"/>
      <c r="AB178" s="220"/>
      <c r="AC178" s="220"/>
      <c r="AD178" s="220"/>
      <c r="AE178" s="220"/>
      <c r="AF178" s="220"/>
      <c r="AG178" s="220" t="s">
        <v>111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2" x14ac:dyDescent="0.2">
      <c r="A179" s="221"/>
      <c r="B179" s="222"/>
      <c r="C179" s="376" t="s">
        <v>770</v>
      </c>
      <c r="D179" s="376"/>
      <c r="E179" s="376"/>
      <c r="F179" s="392"/>
      <c r="G179" s="376"/>
      <c r="H179" s="219"/>
      <c r="I179" s="219"/>
      <c r="J179" s="219"/>
      <c r="K179" s="219"/>
      <c r="L179" s="219"/>
      <c r="M179" s="219"/>
      <c r="N179" s="223"/>
      <c r="O179" s="223"/>
      <c r="P179" s="223"/>
      <c r="Q179" s="223"/>
      <c r="R179" s="219"/>
      <c r="S179" s="219"/>
      <c r="T179" s="219"/>
      <c r="U179" s="219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 t="s">
        <v>112</v>
      </c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2" x14ac:dyDescent="0.2">
      <c r="A180" s="221"/>
      <c r="B180" s="222"/>
      <c r="C180" s="224" t="s">
        <v>771</v>
      </c>
      <c r="D180" s="225"/>
      <c r="E180" s="226">
        <v>13.656000000000001</v>
      </c>
      <c r="F180" s="393"/>
      <c r="G180" s="219"/>
      <c r="H180" s="219"/>
      <c r="I180" s="219"/>
      <c r="J180" s="219"/>
      <c r="K180" s="219"/>
      <c r="L180" s="219"/>
      <c r="M180" s="219"/>
      <c r="N180" s="223"/>
      <c r="O180" s="223"/>
      <c r="P180" s="223"/>
      <c r="Q180" s="223"/>
      <c r="R180" s="219"/>
      <c r="S180" s="219"/>
      <c r="T180" s="219"/>
      <c r="U180" s="219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 t="s">
        <v>123</v>
      </c>
      <c r="AH180" s="220">
        <v>0</v>
      </c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ht="22.5" outlineLevel="1" x14ac:dyDescent="0.2">
      <c r="A181" s="211">
        <v>56</v>
      </c>
      <c r="B181" s="212" t="s">
        <v>772</v>
      </c>
      <c r="C181" s="213" t="s">
        <v>773</v>
      </c>
      <c r="D181" s="214" t="s">
        <v>132</v>
      </c>
      <c r="E181" s="215">
        <v>321.39999999999998</v>
      </c>
      <c r="F181" s="216"/>
      <c r="G181" s="217">
        <f>ROUND(E181*F181,2)</f>
        <v>0</v>
      </c>
      <c r="H181" s="216">
        <v>1868.4</v>
      </c>
      <c r="I181" s="217">
        <f>ROUND(E181*H181,2)</f>
        <v>600503.76</v>
      </c>
      <c r="J181" s="216">
        <v>461.6</v>
      </c>
      <c r="K181" s="217">
        <f>ROUND(E181*J181,2)</f>
        <v>148358.24</v>
      </c>
      <c r="L181" s="217">
        <v>21</v>
      </c>
      <c r="M181" s="217">
        <f>G181*(1+L181/100)</f>
        <v>0</v>
      </c>
      <c r="N181" s="215">
        <v>0.42838999999999999</v>
      </c>
      <c r="O181" s="215">
        <f>ROUND(E181*N181,2)</f>
        <v>137.68</v>
      </c>
      <c r="P181" s="215">
        <v>0</v>
      </c>
      <c r="Q181" s="215">
        <f>ROUND(E181*P181,2)</f>
        <v>0</v>
      </c>
      <c r="R181" s="217" t="s">
        <v>510</v>
      </c>
      <c r="S181" s="217" t="s">
        <v>108</v>
      </c>
      <c r="T181" s="218" t="s">
        <v>108</v>
      </c>
      <c r="U181" s="219">
        <v>0.44467000000000001</v>
      </c>
      <c r="V181" s="219">
        <f>ROUND(E181*U181,2)</f>
        <v>142.91999999999999</v>
      </c>
      <c r="W181" s="219"/>
      <c r="X181" s="219" t="s">
        <v>175</v>
      </c>
      <c r="Y181" s="219" t="s">
        <v>110</v>
      </c>
      <c r="Z181" s="220"/>
      <c r="AA181" s="220"/>
      <c r="AB181" s="220"/>
      <c r="AC181" s="220"/>
      <c r="AD181" s="220"/>
      <c r="AE181" s="220"/>
      <c r="AF181" s="220"/>
      <c r="AG181" s="220" t="s">
        <v>176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ht="12.75" customHeight="1" outlineLevel="2" x14ac:dyDescent="0.2">
      <c r="A182" s="221"/>
      <c r="B182" s="222"/>
      <c r="C182" s="376" t="s">
        <v>774</v>
      </c>
      <c r="D182" s="376"/>
      <c r="E182" s="376"/>
      <c r="F182" s="392"/>
      <c r="G182" s="376"/>
      <c r="H182" s="219"/>
      <c r="I182" s="219"/>
      <c r="J182" s="219"/>
      <c r="K182" s="219"/>
      <c r="L182" s="219"/>
      <c r="M182" s="219"/>
      <c r="N182" s="223"/>
      <c r="O182" s="223"/>
      <c r="P182" s="223"/>
      <c r="Q182" s="223"/>
      <c r="R182" s="219"/>
      <c r="S182" s="219"/>
      <c r="T182" s="219"/>
      <c r="U182" s="219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 t="s">
        <v>112</v>
      </c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2" x14ac:dyDescent="0.2">
      <c r="A183" s="221"/>
      <c r="B183" s="222"/>
      <c r="C183" s="224" t="s">
        <v>775</v>
      </c>
      <c r="D183" s="225"/>
      <c r="E183" s="226">
        <v>321.39999999999998</v>
      </c>
      <c r="F183" s="393"/>
      <c r="G183" s="219"/>
      <c r="H183" s="219"/>
      <c r="I183" s="219"/>
      <c r="J183" s="219"/>
      <c r="K183" s="219"/>
      <c r="L183" s="219"/>
      <c r="M183" s="219"/>
      <c r="N183" s="223"/>
      <c r="O183" s="223"/>
      <c r="P183" s="223"/>
      <c r="Q183" s="223"/>
      <c r="R183" s="219"/>
      <c r="S183" s="219"/>
      <c r="T183" s="219"/>
      <c r="U183" s="219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 t="s">
        <v>123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 x14ac:dyDescent="0.2">
      <c r="A184" s="211">
        <v>57</v>
      </c>
      <c r="B184" s="212" t="s">
        <v>646</v>
      </c>
      <c r="C184" s="213" t="s">
        <v>647</v>
      </c>
      <c r="D184" s="214" t="s">
        <v>106</v>
      </c>
      <c r="E184" s="215">
        <v>1</v>
      </c>
      <c r="F184" s="216"/>
      <c r="G184" s="217">
        <f>ROUND(E184*F184,2)</f>
        <v>0</v>
      </c>
      <c r="H184" s="216">
        <v>17117.810000000001</v>
      </c>
      <c r="I184" s="217">
        <f>ROUND(E184*H184,2)</f>
        <v>17117.810000000001</v>
      </c>
      <c r="J184" s="216">
        <v>22764.3</v>
      </c>
      <c r="K184" s="217">
        <f>ROUND(E184*J184,2)</f>
        <v>22764.3</v>
      </c>
      <c r="L184" s="217">
        <v>21</v>
      </c>
      <c r="M184" s="217">
        <f>G184*(1+L184/100)</f>
        <v>0</v>
      </c>
      <c r="N184" s="215">
        <v>3.0194999999999999</v>
      </c>
      <c r="O184" s="215">
        <f>ROUND(E184*N184,2)</f>
        <v>3.02</v>
      </c>
      <c r="P184" s="215">
        <v>0</v>
      </c>
      <c r="Q184" s="215">
        <f>ROUND(E184*P184,2)</f>
        <v>0</v>
      </c>
      <c r="R184" s="217" t="s">
        <v>510</v>
      </c>
      <c r="S184" s="217" t="s">
        <v>108</v>
      </c>
      <c r="T184" s="218" t="s">
        <v>179</v>
      </c>
      <c r="U184" s="219">
        <v>39.45243</v>
      </c>
      <c r="V184" s="219">
        <f>ROUND(E184*U184,2)</f>
        <v>39.450000000000003</v>
      </c>
      <c r="W184" s="219"/>
      <c r="X184" s="219" t="s">
        <v>175</v>
      </c>
      <c r="Y184" s="219" t="s">
        <v>110</v>
      </c>
      <c r="Z184" s="220"/>
      <c r="AA184" s="220"/>
      <c r="AB184" s="220"/>
      <c r="AC184" s="220"/>
      <c r="AD184" s="220"/>
      <c r="AE184" s="220"/>
      <c r="AF184" s="220"/>
      <c r="AG184" s="220" t="s">
        <v>176</v>
      </c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outlineLevel="2" x14ac:dyDescent="0.2">
      <c r="A185" s="221"/>
      <c r="B185" s="222"/>
      <c r="C185" s="376" t="s">
        <v>648</v>
      </c>
      <c r="D185" s="376"/>
      <c r="E185" s="376"/>
      <c r="F185" s="392"/>
      <c r="G185" s="376"/>
      <c r="H185" s="219"/>
      <c r="I185" s="219"/>
      <c r="J185" s="219"/>
      <c r="K185" s="219"/>
      <c r="L185" s="219"/>
      <c r="M185" s="219"/>
      <c r="N185" s="223"/>
      <c r="O185" s="223"/>
      <c r="P185" s="223"/>
      <c r="Q185" s="223"/>
      <c r="R185" s="219"/>
      <c r="S185" s="219"/>
      <c r="T185" s="219"/>
      <c r="U185" s="219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 t="s">
        <v>112</v>
      </c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x14ac:dyDescent="0.2">
      <c r="A186" s="235" t="s">
        <v>104</v>
      </c>
      <c r="B186" s="204" t="s">
        <v>39</v>
      </c>
      <c r="C186" s="205" t="s">
        <v>40</v>
      </c>
      <c r="D186" s="206"/>
      <c r="E186" s="207"/>
      <c r="F186" s="391"/>
      <c r="G186" s="208">
        <f>SUMIF(AG187:AG261,"&lt;&gt;NOR",G187:G261)</f>
        <v>0</v>
      </c>
      <c r="H186" s="208"/>
      <c r="I186" s="208">
        <f>SUM(I187:I261)</f>
        <v>1194078.02</v>
      </c>
      <c r="J186" s="208"/>
      <c r="K186" s="208">
        <f>SUM(K187:K261)</f>
        <v>2109567.96</v>
      </c>
      <c r="L186" s="208"/>
      <c r="M186" s="208">
        <f>SUM(M187:M261)</f>
        <v>0</v>
      </c>
      <c r="N186" s="207"/>
      <c r="O186" s="207">
        <f>SUM(O187:O261)</f>
        <v>257.41000000000003</v>
      </c>
      <c r="P186" s="207"/>
      <c r="Q186" s="207">
        <f>SUM(Q187:Q261)</f>
        <v>0</v>
      </c>
      <c r="R186" s="208"/>
      <c r="S186" s="208"/>
      <c r="T186" s="209"/>
      <c r="U186" s="210"/>
      <c r="V186" s="210">
        <f>SUM(V187:V261)</f>
        <v>1668.7700000000002</v>
      </c>
      <c r="W186" s="210"/>
      <c r="X186" s="210"/>
      <c r="Y186" s="210"/>
      <c r="AG186" t="s">
        <v>105</v>
      </c>
    </row>
    <row r="187" spans="1:60" ht="22.5" outlineLevel="1" x14ac:dyDescent="0.2">
      <c r="A187" s="211">
        <v>58</v>
      </c>
      <c r="B187" s="212" t="s">
        <v>776</v>
      </c>
      <c r="C187" s="213" t="s">
        <v>777</v>
      </c>
      <c r="D187" s="214" t="s">
        <v>132</v>
      </c>
      <c r="E187" s="215">
        <v>447.73250000000002</v>
      </c>
      <c r="F187" s="216"/>
      <c r="G187" s="217">
        <f>ROUND(E187*F187,2)</f>
        <v>0</v>
      </c>
      <c r="H187" s="216">
        <v>110.33</v>
      </c>
      <c r="I187" s="217">
        <f>ROUND(E187*H187,2)</f>
        <v>49398.33</v>
      </c>
      <c r="J187" s="216">
        <v>482.67</v>
      </c>
      <c r="K187" s="217">
        <f>ROUND(E187*J187,2)</f>
        <v>216107.05</v>
      </c>
      <c r="L187" s="217">
        <v>21</v>
      </c>
      <c r="M187" s="217">
        <f>G187*(1+L187/100)</f>
        <v>0</v>
      </c>
      <c r="N187" s="215">
        <v>5.1229999999999998E-2</v>
      </c>
      <c r="O187" s="215">
        <f>ROUND(E187*N187,2)</f>
        <v>22.94</v>
      </c>
      <c r="P187" s="215">
        <v>0</v>
      </c>
      <c r="Q187" s="215">
        <f>ROUND(E187*P187,2)</f>
        <v>0</v>
      </c>
      <c r="R187" s="217" t="s">
        <v>121</v>
      </c>
      <c r="S187" s="217" t="s">
        <v>108</v>
      </c>
      <c r="T187" s="218" t="s">
        <v>108</v>
      </c>
      <c r="U187" s="219">
        <v>0.90800000000000003</v>
      </c>
      <c r="V187" s="219">
        <f>ROUND(E187*U187,2)</f>
        <v>406.54</v>
      </c>
      <c r="W187" s="219"/>
      <c r="X187" s="219" t="s">
        <v>109</v>
      </c>
      <c r="Y187" s="219" t="s">
        <v>110</v>
      </c>
      <c r="Z187" s="220"/>
      <c r="AA187" s="220"/>
      <c r="AB187" s="220"/>
      <c r="AC187" s="220"/>
      <c r="AD187" s="220"/>
      <c r="AE187" s="220"/>
      <c r="AF187" s="220"/>
      <c r="AG187" s="220" t="s">
        <v>111</v>
      </c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2" x14ac:dyDescent="0.2">
      <c r="A188" s="221"/>
      <c r="B188" s="222"/>
      <c r="C188" s="376" t="s">
        <v>778</v>
      </c>
      <c r="D188" s="376"/>
      <c r="E188" s="376"/>
      <c r="F188" s="392"/>
      <c r="G188" s="376"/>
      <c r="H188" s="219"/>
      <c r="I188" s="219"/>
      <c r="J188" s="219"/>
      <c r="K188" s="219"/>
      <c r="L188" s="219"/>
      <c r="M188" s="219"/>
      <c r="N188" s="223"/>
      <c r="O188" s="223"/>
      <c r="P188" s="223"/>
      <c r="Q188" s="223"/>
      <c r="R188" s="219"/>
      <c r="S188" s="219"/>
      <c r="T188" s="219"/>
      <c r="U188" s="219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 t="s">
        <v>112</v>
      </c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2" x14ac:dyDescent="0.2">
      <c r="A189" s="221"/>
      <c r="B189" s="222"/>
      <c r="C189" s="224" t="s">
        <v>1218</v>
      </c>
      <c r="D189" s="225"/>
      <c r="E189" s="226">
        <v>66.839500000000001</v>
      </c>
      <c r="F189" s="393"/>
      <c r="G189" s="219"/>
      <c r="H189" s="219"/>
      <c r="I189" s="219"/>
      <c r="J189" s="219"/>
      <c r="K189" s="219"/>
      <c r="L189" s="219"/>
      <c r="M189" s="219"/>
      <c r="N189" s="223"/>
      <c r="O189" s="223"/>
      <c r="P189" s="223"/>
      <c r="Q189" s="223"/>
      <c r="R189" s="219"/>
      <c r="S189" s="219"/>
      <c r="T189" s="219"/>
      <c r="U189" s="219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 t="s">
        <v>123</v>
      </c>
      <c r="AH189" s="220">
        <v>0</v>
      </c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3" x14ac:dyDescent="0.2">
      <c r="A190" s="221"/>
      <c r="B190" s="222"/>
      <c r="C190" s="224" t="s">
        <v>1219</v>
      </c>
      <c r="D190" s="225"/>
      <c r="E190" s="226">
        <v>380.89299999999997</v>
      </c>
      <c r="F190" s="393"/>
      <c r="G190" s="219"/>
      <c r="H190" s="219"/>
      <c r="I190" s="219"/>
      <c r="J190" s="219"/>
      <c r="K190" s="219"/>
      <c r="L190" s="219"/>
      <c r="M190" s="219"/>
      <c r="N190" s="223"/>
      <c r="O190" s="223"/>
      <c r="P190" s="223"/>
      <c r="Q190" s="223"/>
      <c r="R190" s="219"/>
      <c r="S190" s="219"/>
      <c r="T190" s="219"/>
      <c r="U190" s="219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 t="s">
        <v>123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 x14ac:dyDescent="0.2">
      <c r="A191" s="211">
        <v>59</v>
      </c>
      <c r="B191" s="212" t="s">
        <v>779</v>
      </c>
      <c r="C191" s="213" t="s">
        <v>780</v>
      </c>
      <c r="D191" s="214" t="s">
        <v>132</v>
      </c>
      <c r="E191" s="215">
        <v>144.64179999999999</v>
      </c>
      <c r="F191" s="216"/>
      <c r="G191" s="217">
        <f>ROUND(E191*F191,2)</f>
        <v>0</v>
      </c>
      <c r="H191" s="216">
        <v>57.92</v>
      </c>
      <c r="I191" s="217">
        <f>ROUND(E191*H191,2)</f>
        <v>8377.65</v>
      </c>
      <c r="J191" s="216">
        <v>322.58</v>
      </c>
      <c r="K191" s="217">
        <f>ROUND(E191*J191,2)</f>
        <v>46658.55</v>
      </c>
      <c r="L191" s="217">
        <v>21</v>
      </c>
      <c r="M191" s="217">
        <f>G191*(1+L191/100)</f>
        <v>0</v>
      </c>
      <c r="N191" s="215">
        <v>4.4139999999999999E-2</v>
      </c>
      <c r="O191" s="215">
        <f>ROUND(E191*N191,2)</f>
        <v>6.38</v>
      </c>
      <c r="P191" s="215">
        <v>0</v>
      </c>
      <c r="Q191" s="215">
        <f>ROUND(E191*P191,2)</f>
        <v>0</v>
      </c>
      <c r="R191" s="217" t="s">
        <v>121</v>
      </c>
      <c r="S191" s="217" t="s">
        <v>108</v>
      </c>
      <c r="T191" s="218" t="s">
        <v>108</v>
      </c>
      <c r="U191" s="219">
        <v>0.6</v>
      </c>
      <c r="V191" s="219">
        <f>ROUND(E191*U191,2)</f>
        <v>86.79</v>
      </c>
      <c r="W191" s="219"/>
      <c r="X191" s="219" t="s">
        <v>109</v>
      </c>
      <c r="Y191" s="219" t="s">
        <v>110</v>
      </c>
      <c r="Z191" s="220"/>
      <c r="AA191" s="220"/>
      <c r="AB191" s="220"/>
      <c r="AC191" s="220"/>
      <c r="AD191" s="220"/>
      <c r="AE191" s="220"/>
      <c r="AF191" s="220"/>
      <c r="AG191" s="220" t="s">
        <v>111</v>
      </c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2" x14ac:dyDescent="0.2">
      <c r="A192" s="221"/>
      <c r="B192" s="222"/>
      <c r="C192" s="224" t="s">
        <v>1220</v>
      </c>
      <c r="D192" s="225"/>
      <c r="E192" s="226">
        <v>144.64179999999999</v>
      </c>
      <c r="F192" s="393"/>
      <c r="G192" s="219"/>
      <c r="H192" s="219"/>
      <c r="I192" s="219"/>
      <c r="J192" s="219"/>
      <c r="K192" s="219"/>
      <c r="L192" s="219"/>
      <c r="M192" s="219"/>
      <c r="N192" s="223"/>
      <c r="O192" s="223"/>
      <c r="P192" s="223"/>
      <c r="Q192" s="223"/>
      <c r="R192" s="219"/>
      <c r="S192" s="219"/>
      <c r="T192" s="219"/>
      <c r="U192" s="219"/>
      <c r="V192" s="219"/>
      <c r="W192" s="219"/>
      <c r="X192" s="219"/>
      <c r="Y192" s="219"/>
      <c r="Z192" s="220"/>
      <c r="AA192" s="220"/>
      <c r="AB192" s="220"/>
      <c r="AC192" s="220"/>
      <c r="AD192" s="220"/>
      <c r="AE192" s="220"/>
      <c r="AF192" s="220"/>
      <c r="AG192" s="220" t="s">
        <v>123</v>
      </c>
      <c r="AH192" s="220">
        <v>0</v>
      </c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 x14ac:dyDescent="0.2">
      <c r="A193" s="211">
        <v>60</v>
      </c>
      <c r="B193" s="212" t="s">
        <v>781</v>
      </c>
      <c r="C193" s="213" t="s">
        <v>782</v>
      </c>
      <c r="D193" s="214" t="s">
        <v>132</v>
      </c>
      <c r="E193" s="215">
        <v>559.37879999999996</v>
      </c>
      <c r="F193" s="216"/>
      <c r="G193" s="217">
        <f>ROUND(E193*F193,2)</f>
        <v>0</v>
      </c>
      <c r="H193" s="216">
        <v>68.5</v>
      </c>
      <c r="I193" s="217">
        <f>ROUND(E193*H193,2)</f>
        <v>38317.449999999997</v>
      </c>
      <c r="J193" s="216">
        <v>453.5</v>
      </c>
      <c r="K193" s="217">
        <f>ROUND(E193*J193,2)</f>
        <v>253678.29</v>
      </c>
      <c r="L193" s="217">
        <v>21</v>
      </c>
      <c r="M193" s="217">
        <f>G193*(1+L193/100)</f>
        <v>0</v>
      </c>
      <c r="N193" s="215">
        <v>4.7660000000000001E-2</v>
      </c>
      <c r="O193" s="215">
        <f>ROUND(E193*N193,2)</f>
        <v>26.66</v>
      </c>
      <c r="P193" s="215">
        <v>0</v>
      </c>
      <c r="Q193" s="215">
        <f>ROUND(E193*P193,2)</f>
        <v>0</v>
      </c>
      <c r="R193" s="217" t="s">
        <v>121</v>
      </c>
      <c r="S193" s="217" t="s">
        <v>108</v>
      </c>
      <c r="T193" s="218" t="s">
        <v>108</v>
      </c>
      <c r="U193" s="219">
        <v>0.84</v>
      </c>
      <c r="V193" s="219">
        <f>ROUND(E193*U193,2)</f>
        <v>469.88</v>
      </c>
      <c r="W193" s="219"/>
      <c r="X193" s="219" t="s">
        <v>109</v>
      </c>
      <c r="Y193" s="219" t="s">
        <v>110</v>
      </c>
      <c r="Z193" s="220"/>
      <c r="AA193" s="220"/>
      <c r="AB193" s="220"/>
      <c r="AC193" s="220"/>
      <c r="AD193" s="220"/>
      <c r="AE193" s="220"/>
      <c r="AF193" s="220"/>
      <c r="AG193" s="220" t="s">
        <v>111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2" x14ac:dyDescent="0.2">
      <c r="A194" s="221"/>
      <c r="B194" s="222"/>
      <c r="C194" s="224" t="s">
        <v>783</v>
      </c>
      <c r="D194" s="225"/>
      <c r="E194" s="226">
        <v>49.585000000000001</v>
      </c>
      <c r="F194" s="393"/>
      <c r="G194" s="219"/>
      <c r="H194" s="219"/>
      <c r="I194" s="219"/>
      <c r="J194" s="219"/>
      <c r="K194" s="219"/>
      <c r="L194" s="219"/>
      <c r="M194" s="219"/>
      <c r="N194" s="223"/>
      <c r="O194" s="223"/>
      <c r="P194" s="223"/>
      <c r="Q194" s="223"/>
      <c r="R194" s="219"/>
      <c r="S194" s="219"/>
      <c r="T194" s="219"/>
      <c r="U194" s="219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 t="s">
        <v>123</v>
      </c>
      <c r="AH194" s="220">
        <v>0</v>
      </c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3" x14ac:dyDescent="0.2">
      <c r="A195" s="221"/>
      <c r="B195" s="222"/>
      <c r="C195" s="224" t="s">
        <v>784</v>
      </c>
      <c r="D195" s="225"/>
      <c r="E195" s="226">
        <v>16.995000000000001</v>
      </c>
      <c r="F195" s="393"/>
      <c r="G195" s="219"/>
      <c r="H195" s="219"/>
      <c r="I195" s="219"/>
      <c r="J195" s="219"/>
      <c r="K195" s="219"/>
      <c r="L195" s="219"/>
      <c r="M195" s="219"/>
      <c r="N195" s="223"/>
      <c r="O195" s="223"/>
      <c r="P195" s="223"/>
      <c r="Q195" s="223"/>
      <c r="R195" s="219"/>
      <c r="S195" s="219"/>
      <c r="T195" s="219"/>
      <c r="U195" s="219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 t="s">
        <v>123</v>
      </c>
      <c r="AH195" s="220">
        <v>0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3" x14ac:dyDescent="0.2">
      <c r="A196" s="221"/>
      <c r="B196" s="222"/>
      <c r="C196" s="224" t="s">
        <v>785</v>
      </c>
      <c r="D196" s="225"/>
      <c r="E196" s="226">
        <v>50.66</v>
      </c>
      <c r="F196" s="393"/>
      <c r="G196" s="219"/>
      <c r="H196" s="219"/>
      <c r="I196" s="219"/>
      <c r="J196" s="219"/>
      <c r="K196" s="219"/>
      <c r="L196" s="219"/>
      <c r="M196" s="219"/>
      <c r="N196" s="223"/>
      <c r="O196" s="223"/>
      <c r="P196" s="223"/>
      <c r="Q196" s="223"/>
      <c r="R196" s="219"/>
      <c r="S196" s="219"/>
      <c r="T196" s="219"/>
      <c r="U196" s="219"/>
      <c r="V196" s="219"/>
      <c r="W196" s="219"/>
      <c r="X196" s="219"/>
      <c r="Y196" s="219"/>
      <c r="Z196" s="220"/>
      <c r="AA196" s="220"/>
      <c r="AB196" s="220"/>
      <c r="AC196" s="220"/>
      <c r="AD196" s="220"/>
      <c r="AE196" s="220"/>
      <c r="AF196" s="220"/>
      <c r="AG196" s="220" t="s">
        <v>123</v>
      </c>
      <c r="AH196" s="220">
        <v>0</v>
      </c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3" x14ac:dyDescent="0.2">
      <c r="A197" s="221"/>
      <c r="B197" s="222"/>
      <c r="C197" s="224" t="s">
        <v>786</v>
      </c>
      <c r="D197" s="225"/>
      <c r="E197" s="226">
        <v>65.959999999999994</v>
      </c>
      <c r="F197" s="393"/>
      <c r="G197" s="219"/>
      <c r="H197" s="219"/>
      <c r="I197" s="219"/>
      <c r="J197" s="219"/>
      <c r="K197" s="219"/>
      <c r="L197" s="219"/>
      <c r="M197" s="219"/>
      <c r="N197" s="223"/>
      <c r="O197" s="223"/>
      <c r="P197" s="223"/>
      <c r="Q197" s="223"/>
      <c r="R197" s="219"/>
      <c r="S197" s="219"/>
      <c r="T197" s="219"/>
      <c r="U197" s="219"/>
      <c r="V197" s="219"/>
      <c r="W197" s="219"/>
      <c r="X197" s="219"/>
      <c r="Y197" s="219"/>
      <c r="Z197" s="220"/>
      <c r="AA197" s="220"/>
      <c r="AB197" s="220"/>
      <c r="AC197" s="220"/>
      <c r="AD197" s="220"/>
      <c r="AE197" s="220"/>
      <c r="AF197" s="220"/>
      <c r="AG197" s="220" t="s">
        <v>123</v>
      </c>
      <c r="AH197" s="220">
        <v>0</v>
      </c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3" x14ac:dyDescent="0.2">
      <c r="A198" s="221"/>
      <c r="B198" s="222"/>
      <c r="C198" s="224" t="s">
        <v>787</v>
      </c>
      <c r="D198" s="225"/>
      <c r="E198" s="226">
        <v>33.31</v>
      </c>
      <c r="F198" s="393"/>
      <c r="G198" s="219"/>
      <c r="H198" s="219"/>
      <c r="I198" s="219"/>
      <c r="J198" s="219"/>
      <c r="K198" s="219"/>
      <c r="L198" s="219"/>
      <c r="M198" s="219"/>
      <c r="N198" s="223"/>
      <c r="O198" s="223"/>
      <c r="P198" s="223"/>
      <c r="Q198" s="223"/>
      <c r="R198" s="219"/>
      <c r="S198" s="219"/>
      <c r="T198" s="219"/>
      <c r="U198" s="219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 t="s">
        <v>123</v>
      </c>
      <c r="AH198" s="220">
        <v>0</v>
      </c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outlineLevel="3" x14ac:dyDescent="0.2">
      <c r="A199" s="221"/>
      <c r="B199" s="222"/>
      <c r="C199" s="224" t="s">
        <v>788</v>
      </c>
      <c r="D199" s="225"/>
      <c r="E199" s="226">
        <v>20.100000000000001</v>
      </c>
      <c r="F199" s="393"/>
      <c r="G199" s="219"/>
      <c r="H199" s="219"/>
      <c r="I199" s="219"/>
      <c r="J199" s="219"/>
      <c r="K199" s="219"/>
      <c r="L199" s="219"/>
      <c r="M199" s="219"/>
      <c r="N199" s="223"/>
      <c r="O199" s="223"/>
      <c r="P199" s="223"/>
      <c r="Q199" s="223"/>
      <c r="R199" s="219"/>
      <c r="S199" s="219"/>
      <c r="T199" s="219"/>
      <c r="U199" s="219"/>
      <c r="V199" s="219"/>
      <c r="W199" s="219"/>
      <c r="X199" s="219"/>
      <c r="Y199" s="219"/>
      <c r="Z199" s="220"/>
      <c r="AA199" s="220"/>
      <c r="AB199" s="220"/>
      <c r="AC199" s="220"/>
      <c r="AD199" s="220"/>
      <c r="AE199" s="220"/>
      <c r="AF199" s="220"/>
      <c r="AG199" s="220" t="s">
        <v>123</v>
      </c>
      <c r="AH199" s="220">
        <v>0</v>
      </c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3" x14ac:dyDescent="0.2">
      <c r="A200" s="221"/>
      <c r="B200" s="222"/>
      <c r="C200" s="224" t="s">
        <v>789</v>
      </c>
      <c r="D200" s="225"/>
      <c r="E200" s="226">
        <v>17.11</v>
      </c>
      <c r="F200" s="393"/>
      <c r="G200" s="219"/>
      <c r="H200" s="219"/>
      <c r="I200" s="219"/>
      <c r="J200" s="219"/>
      <c r="K200" s="219"/>
      <c r="L200" s="219"/>
      <c r="M200" s="219"/>
      <c r="N200" s="223"/>
      <c r="O200" s="223"/>
      <c r="P200" s="223"/>
      <c r="Q200" s="223"/>
      <c r="R200" s="219"/>
      <c r="S200" s="219"/>
      <c r="T200" s="219"/>
      <c r="U200" s="219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 t="s">
        <v>123</v>
      </c>
      <c r="AH200" s="220">
        <v>0</v>
      </c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3" x14ac:dyDescent="0.2">
      <c r="A201" s="221"/>
      <c r="B201" s="222"/>
      <c r="C201" s="224" t="s">
        <v>790</v>
      </c>
      <c r="D201" s="225"/>
      <c r="E201" s="226">
        <v>15.695</v>
      </c>
      <c r="F201" s="393"/>
      <c r="G201" s="219"/>
      <c r="H201" s="219"/>
      <c r="I201" s="219"/>
      <c r="J201" s="219"/>
      <c r="K201" s="219"/>
      <c r="L201" s="219"/>
      <c r="M201" s="219"/>
      <c r="N201" s="223"/>
      <c r="O201" s="223"/>
      <c r="P201" s="223"/>
      <c r="Q201" s="223"/>
      <c r="R201" s="219"/>
      <c r="S201" s="219"/>
      <c r="T201" s="219"/>
      <c r="U201" s="219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 t="s">
        <v>123</v>
      </c>
      <c r="AH201" s="220">
        <v>0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3" x14ac:dyDescent="0.2">
      <c r="A202" s="221"/>
      <c r="B202" s="222"/>
      <c r="C202" s="224" t="s">
        <v>791</v>
      </c>
      <c r="D202" s="225"/>
      <c r="E202" s="226">
        <v>17.12</v>
      </c>
      <c r="F202" s="393"/>
      <c r="G202" s="219"/>
      <c r="H202" s="219"/>
      <c r="I202" s="219"/>
      <c r="J202" s="219"/>
      <c r="K202" s="219"/>
      <c r="L202" s="219"/>
      <c r="M202" s="219"/>
      <c r="N202" s="223"/>
      <c r="O202" s="223"/>
      <c r="P202" s="223"/>
      <c r="Q202" s="223"/>
      <c r="R202" s="219"/>
      <c r="S202" s="219"/>
      <c r="T202" s="219"/>
      <c r="U202" s="219"/>
      <c r="V202" s="219"/>
      <c r="W202" s="219"/>
      <c r="X202" s="219"/>
      <c r="Y202" s="219"/>
      <c r="Z202" s="220"/>
      <c r="AA202" s="220"/>
      <c r="AB202" s="220"/>
      <c r="AC202" s="220"/>
      <c r="AD202" s="220"/>
      <c r="AE202" s="220"/>
      <c r="AF202" s="220"/>
      <c r="AG202" s="220" t="s">
        <v>123</v>
      </c>
      <c r="AH202" s="220">
        <v>0</v>
      </c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3" x14ac:dyDescent="0.2">
      <c r="A203" s="221"/>
      <c r="B203" s="222"/>
      <c r="C203" s="224" t="s">
        <v>792</v>
      </c>
      <c r="D203" s="225"/>
      <c r="E203" s="226">
        <v>14.48</v>
      </c>
      <c r="F203" s="393"/>
      <c r="G203" s="219"/>
      <c r="H203" s="219"/>
      <c r="I203" s="219"/>
      <c r="J203" s="219"/>
      <c r="K203" s="219"/>
      <c r="L203" s="219"/>
      <c r="M203" s="219"/>
      <c r="N203" s="223"/>
      <c r="O203" s="223"/>
      <c r="P203" s="223"/>
      <c r="Q203" s="223"/>
      <c r="R203" s="219"/>
      <c r="S203" s="219"/>
      <c r="T203" s="219"/>
      <c r="U203" s="219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 t="s">
        <v>123</v>
      </c>
      <c r="AH203" s="220">
        <v>0</v>
      </c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3" x14ac:dyDescent="0.2">
      <c r="A204" s="221"/>
      <c r="B204" s="222"/>
      <c r="C204" s="224" t="s">
        <v>1221</v>
      </c>
      <c r="D204" s="225"/>
      <c r="E204" s="226">
        <v>88.171499999999995</v>
      </c>
      <c r="F204" s="393"/>
      <c r="G204" s="219"/>
      <c r="H204" s="219"/>
      <c r="I204" s="219"/>
      <c r="J204" s="219"/>
      <c r="K204" s="219"/>
      <c r="L204" s="219"/>
      <c r="M204" s="219"/>
      <c r="N204" s="223"/>
      <c r="O204" s="223"/>
      <c r="P204" s="223"/>
      <c r="Q204" s="223"/>
      <c r="R204" s="219"/>
      <c r="S204" s="219"/>
      <c r="T204" s="219"/>
      <c r="U204" s="219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 t="s">
        <v>123</v>
      </c>
      <c r="AH204" s="220">
        <v>0</v>
      </c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3" x14ac:dyDescent="0.2">
      <c r="A205" s="221"/>
      <c r="B205" s="222"/>
      <c r="C205" s="224" t="s">
        <v>793</v>
      </c>
      <c r="D205" s="225"/>
      <c r="E205" s="226">
        <v>51.524999999999999</v>
      </c>
      <c r="F205" s="393"/>
      <c r="G205" s="219"/>
      <c r="H205" s="219"/>
      <c r="I205" s="219"/>
      <c r="J205" s="219"/>
      <c r="K205" s="219"/>
      <c r="L205" s="219"/>
      <c r="M205" s="219"/>
      <c r="N205" s="223"/>
      <c r="O205" s="223"/>
      <c r="P205" s="223"/>
      <c r="Q205" s="223"/>
      <c r="R205" s="219"/>
      <c r="S205" s="219"/>
      <c r="T205" s="219"/>
      <c r="U205" s="219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 t="s">
        <v>123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3" x14ac:dyDescent="0.2">
      <c r="A206" s="221"/>
      <c r="B206" s="222"/>
      <c r="C206" s="224" t="s">
        <v>794</v>
      </c>
      <c r="D206" s="225"/>
      <c r="E206" s="226">
        <v>73.093500000000006</v>
      </c>
      <c r="F206" s="393"/>
      <c r="G206" s="219"/>
      <c r="H206" s="219"/>
      <c r="I206" s="219"/>
      <c r="J206" s="219"/>
      <c r="K206" s="219"/>
      <c r="L206" s="219"/>
      <c r="M206" s="219"/>
      <c r="N206" s="223"/>
      <c r="O206" s="223"/>
      <c r="P206" s="223"/>
      <c r="Q206" s="223"/>
      <c r="R206" s="219"/>
      <c r="S206" s="219"/>
      <c r="T206" s="219"/>
      <c r="U206" s="219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 t="s">
        <v>123</v>
      </c>
      <c r="AH206" s="220">
        <v>0</v>
      </c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3" x14ac:dyDescent="0.2">
      <c r="A207" s="221"/>
      <c r="B207" s="222"/>
      <c r="C207" s="224" t="s">
        <v>1222</v>
      </c>
      <c r="D207" s="225"/>
      <c r="E207" s="226">
        <v>114.21559999999999</v>
      </c>
      <c r="F207" s="393"/>
      <c r="G207" s="219"/>
      <c r="H207" s="219"/>
      <c r="I207" s="219"/>
      <c r="J207" s="219"/>
      <c r="K207" s="219"/>
      <c r="L207" s="219"/>
      <c r="M207" s="219"/>
      <c r="N207" s="223"/>
      <c r="O207" s="223"/>
      <c r="P207" s="223"/>
      <c r="Q207" s="223"/>
      <c r="R207" s="219"/>
      <c r="S207" s="219"/>
      <c r="T207" s="219"/>
      <c r="U207" s="219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 t="s">
        <v>123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3" x14ac:dyDescent="0.2">
      <c r="A208" s="221"/>
      <c r="B208" s="222"/>
      <c r="C208" s="224" t="s">
        <v>795</v>
      </c>
      <c r="D208" s="225"/>
      <c r="E208" s="226">
        <v>76</v>
      </c>
      <c r="F208" s="393"/>
      <c r="G208" s="219"/>
      <c r="H208" s="219"/>
      <c r="I208" s="219"/>
      <c r="J208" s="219"/>
      <c r="K208" s="219"/>
      <c r="L208" s="219"/>
      <c r="M208" s="219"/>
      <c r="N208" s="223"/>
      <c r="O208" s="223"/>
      <c r="P208" s="223"/>
      <c r="Q208" s="223"/>
      <c r="R208" s="219"/>
      <c r="S208" s="219"/>
      <c r="T208" s="219"/>
      <c r="U208" s="219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 t="s">
        <v>123</v>
      </c>
      <c r="AH208" s="220">
        <v>0</v>
      </c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3" x14ac:dyDescent="0.2">
      <c r="A209" s="221"/>
      <c r="B209" s="222"/>
      <c r="C209" s="224" t="s">
        <v>1223</v>
      </c>
      <c r="D209" s="225"/>
      <c r="E209" s="226">
        <v>-144.64179999999999</v>
      </c>
      <c r="F209" s="393"/>
      <c r="G209" s="219"/>
      <c r="H209" s="219"/>
      <c r="I209" s="219"/>
      <c r="J209" s="219"/>
      <c r="K209" s="219"/>
      <c r="L209" s="219"/>
      <c r="M209" s="219"/>
      <c r="N209" s="223"/>
      <c r="O209" s="223"/>
      <c r="P209" s="223"/>
      <c r="Q209" s="223"/>
      <c r="R209" s="219"/>
      <c r="S209" s="219"/>
      <c r="T209" s="219"/>
      <c r="U209" s="219"/>
      <c r="V209" s="219"/>
      <c r="W209" s="219"/>
      <c r="X209" s="219"/>
      <c r="Y209" s="219"/>
      <c r="Z209" s="220"/>
      <c r="AA209" s="220"/>
      <c r="AB209" s="220"/>
      <c r="AC209" s="220"/>
      <c r="AD209" s="220"/>
      <c r="AE209" s="220"/>
      <c r="AF209" s="220"/>
      <c r="AG209" s="220" t="s">
        <v>123</v>
      </c>
      <c r="AH209" s="220">
        <v>0</v>
      </c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 x14ac:dyDescent="0.2">
      <c r="A210" s="211">
        <v>61</v>
      </c>
      <c r="B210" s="212" t="s">
        <v>142</v>
      </c>
      <c r="C210" s="213" t="s">
        <v>143</v>
      </c>
      <c r="D210" s="214" t="s">
        <v>144</v>
      </c>
      <c r="E210" s="215">
        <v>22.75</v>
      </c>
      <c r="F210" s="216"/>
      <c r="G210" s="217">
        <f>ROUND(E210*F210,2)</f>
        <v>0</v>
      </c>
      <c r="H210" s="216">
        <v>70.5</v>
      </c>
      <c r="I210" s="217">
        <f>ROUND(E210*H210,2)</f>
        <v>1603.88</v>
      </c>
      <c r="J210" s="216">
        <v>0</v>
      </c>
      <c r="K210" s="217">
        <f>ROUND(E210*J210,2)</f>
        <v>0</v>
      </c>
      <c r="L210" s="217">
        <v>21</v>
      </c>
      <c r="M210" s="217">
        <f>G210*(1+L210/100)</f>
        <v>0</v>
      </c>
      <c r="N210" s="215">
        <v>4.6000000000000001E-4</v>
      </c>
      <c r="O210" s="215">
        <f>ROUND(E210*N210,2)</f>
        <v>0.01</v>
      </c>
      <c r="P210" s="215">
        <v>0</v>
      </c>
      <c r="Q210" s="215">
        <f>ROUND(E210*P210,2)</f>
        <v>0</v>
      </c>
      <c r="R210" s="217" t="s">
        <v>121</v>
      </c>
      <c r="S210" s="217" t="s">
        <v>108</v>
      </c>
      <c r="T210" s="218" t="s">
        <v>108</v>
      </c>
      <c r="U210" s="219">
        <v>0</v>
      </c>
      <c r="V210" s="219">
        <f>ROUND(E210*U210,2)</f>
        <v>0</v>
      </c>
      <c r="W210" s="219"/>
      <c r="X210" s="219" t="s">
        <v>109</v>
      </c>
      <c r="Y210" s="219" t="s">
        <v>110</v>
      </c>
      <c r="Z210" s="220"/>
      <c r="AA210" s="220"/>
      <c r="AB210" s="220"/>
      <c r="AC210" s="220"/>
      <c r="AD210" s="220"/>
      <c r="AE210" s="220"/>
      <c r="AF210" s="220"/>
      <c r="AG210" s="220" t="s">
        <v>111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ht="12.75" customHeight="1" outlineLevel="2" x14ac:dyDescent="0.2">
      <c r="A211" s="221"/>
      <c r="B211" s="222"/>
      <c r="C211" s="376" t="s">
        <v>145</v>
      </c>
      <c r="D211" s="376"/>
      <c r="E211" s="376"/>
      <c r="F211" s="392"/>
      <c r="G211" s="376"/>
      <c r="H211" s="219"/>
      <c r="I211" s="219"/>
      <c r="J211" s="219"/>
      <c r="K211" s="219"/>
      <c r="L211" s="219"/>
      <c r="M211" s="219"/>
      <c r="N211" s="223"/>
      <c r="O211" s="223"/>
      <c r="P211" s="223"/>
      <c r="Q211" s="223"/>
      <c r="R211" s="219"/>
      <c r="S211" s="219"/>
      <c r="T211" s="219"/>
      <c r="U211" s="219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 t="s">
        <v>112</v>
      </c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36" t="str">
        <f>C211</f>
        <v>omítka vápenocementová, strojně nebo ručně nanášená v podlaží i ve schodišti na jakýkoliv druh podkladu, kompletní souvrství</v>
      </c>
      <c r="BB211" s="220"/>
      <c r="BC211" s="220"/>
      <c r="BD211" s="220"/>
      <c r="BE211" s="220"/>
      <c r="BF211" s="220"/>
      <c r="BG211" s="220"/>
      <c r="BH211" s="220"/>
    </row>
    <row r="212" spans="1:60" outlineLevel="2" x14ac:dyDescent="0.2">
      <c r="A212" s="221"/>
      <c r="B212" s="222"/>
      <c r="C212" s="224" t="s">
        <v>1224</v>
      </c>
      <c r="D212" s="225"/>
      <c r="E212" s="226">
        <v>22.75</v>
      </c>
      <c r="F212" s="393"/>
      <c r="G212" s="219"/>
      <c r="H212" s="219"/>
      <c r="I212" s="219"/>
      <c r="J212" s="219"/>
      <c r="K212" s="219"/>
      <c r="L212" s="219"/>
      <c r="M212" s="219"/>
      <c r="N212" s="223"/>
      <c r="O212" s="223"/>
      <c r="P212" s="223"/>
      <c r="Q212" s="223"/>
      <c r="R212" s="219"/>
      <c r="S212" s="219"/>
      <c r="T212" s="219"/>
      <c r="U212" s="219"/>
      <c r="V212" s="219"/>
      <c r="W212" s="219"/>
      <c r="X212" s="219"/>
      <c r="Y212" s="219"/>
      <c r="Z212" s="220"/>
      <c r="AA212" s="220"/>
      <c r="AB212" s="220"/>
      <c r="AC212" s="220"/>
      <c r="AD212" s="220"/>
      <c r="AE212" s="220"/>
      <c r="AF212" s="220"/>
      <c r="AG212" s="220" t="s">
        <v>123</v>
      </c>
      <c r="AH212" s="220">
        <v>0</v>
      </c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ht="33.75" outlineLevel="1" x14ac:dyDescent="0.2">
      <c r="A213" s="211">
        <v>62</v>
      </c>
      <c r="B213" s="212" t="s">
        <v>796</v>
      </c>
      <c r="C213" s="213" t="s">
        <v>797</v>
      </c>
      <c r="D213" s="214" t="s">
        <v>132</v>
      </c>
      <c r="E213" s="215">
        <v>73.845600000000005</v>
      </c>
      <c r="F213" s="216"/>
      <c r="G213" s="217">
        <f>ROUND(E213*F213,2)</f>
        <v>0</v>
      </c>
      <c r="H213" s="216">
        <v>1819.15</v>
      </c>
      <c r="I213" s="217">
        <f>ROUND(E213*H213,2)</f>
        <v>134336.22</v>
      </c>
      <c r="J213" s="216">
        <v>705.85</v>
      </c>
      <c r="K213" s="217">
        <f>ROUND(E213*J213,2)</f>
        <v>52123.92</v>
      </c>
      <c r="L213" s="217">
        <v>21</v>
      </c>
      <c r="M213" s="217">
        <f>G213*(1+L213/100)</f>
        <v>0</v>
      </c>
      <c r="N213" s="215">
        <v>1.8020000000000001E-2</v>
      </c>
      <c r="O213" s="215">
        <f>ROUND(E213*N213,2)</f>
        <v>1.33</v>
      </c>
      <c r="P213" s="215">
        <v>0</v>
      </c>
      <c r="Q213" s="215">
        <f>ROUND(E213*P213,2)</f>
        <v>0</v>
      </c>
      <c r="R213" s="217" t="s">
        <v>121</v>
      </c>
      <c r="S213" s="217" t="s">
        <v>108</v>
      </c>
      <c r="T213" s="218" t="s">
        <v>108</v>
      </c>
      <c r="U213" s="219">
        <v>1.2558</v>
      </c>
      <c r="V213" s="219">
        <f>ROUND(E213*U213,2)</f>
        <v>92.74</v>
      </c>
      <c r="W213" s="219"/>
      <c r="X213" s="219" t="s">
        <v>109</v>
      </c>
      <c r="Y213" s="219" t="s">
        <v>110</v>
      </c>
      <c r="Z213" s="220"/>
      <c r="AA213" s="220"/>
      <c r="AB213" s="220"/>
      <c r="AC213" s="220"/>
      <c r="AD213" s="220"/>
      <c r="AE213" s="220"/>
      <c r="AF213" s="220"/>
      <c r="AG213" s="220" t="s">
        <v>111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ht="22.5" customHeight="1" outlineLevel="2" x14ac:dyDescent="0.2">
      <c r="A214" s="221"/>
      <c r="B214" s="222"/>
      <c r="C214" s="376" t="s">
        <v>513</v>
      </c>
      <c r="D214" s="376"/>
      <c r="E214" s="376"/>
      <c r="F214" s="392"/>
      <c r="G214" s="376"/>
      <c r="H214" s="219"/>
      <c r="I214" s="219"/>
      <c r="J214" s="219"/>
      <c r="K214" s="219"/>
      <c r="L214" s="219"/>
      <c r="M214" s="219"/>
      <c r="N214" s="223"/>
      <c r="O214" s="223"/>
      <c r="P214" s="223"/>
      <c r="Q214" s="223"/>
      <c r="R214" s="219"/>
      <c r="S214" s="219"/>
      <c r="T214" s="219"/>
      <c r="U214" s="219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 t="s">
        <v>112</v>
      </c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36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20"/>
      <c r="BC214" s="220"/>
      <c r="BD214" s="220"/>
      <c r="BE214" s="220"/>
      <c r="BF214" s="220"/>
      <c r="BG214" s="220"/>
      <c r="BH214" s="220"/>
    </row>
    <row r="215" spans="1:60" outlineLevel="2" x14ac:dyDescent="0.2">
      <c r="A215" s="221"/>
      <c r="B215" s="222"/>
      <c r="C215" s="381" t="s">
        <v>649</v>
      </c>
      <c r="D215" s="381"/>
      <c r="E215" s="381"/>
      <c r="F215" s="394"/>
      <c r="G215" s="381"/>
      <c r="H215" s="219"/>
      <c r="I215" s="219"/>
      <c r="J215" s="219"/>
      <c r="K215" s="219"/>
      <c r="L215" s="219"/>
      <c r="M215" s="219"/>
      <c r="N215" s="223"/>
      <c r="O215" s="223"/>
      <c r="P215" s="223"/>
      <c r="Q215" s="223"/>
      <c r="R215" s="219"/>
      <c r="S215" s="219"/>
      <c r="T215" s="219"/>
      <c r="U215" s="219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 t="s">
        <v>131</v>
      </c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2" x14ac:dyDescent="0.2">
      <c r="A216" s="221"/>
      <c r="B216" s="222"/>
      <c r="C216" s="224" t="s">
        <v>798</v>
      </c>
      <c r="D216" s="225"/>
      <c r="E216" s="226">
        <v>34.468449999999997</v>
      </c>
      <c r="F216" s="393"/>
      <c r="G216" s="219"/>
      <c r="H216" s="219"/>
      <c r="I216" s="219"/>
      <c r="J216" s="219"/>
      <c r="K216" s="219"/>
      <c r="L216" s="219"/>
      <c r="M216" s="219"/>
      <c r="N216" s="223"/>
      <c r="O216" s="223"/>
      <c r="P216" s="223"/>
      <c r="Q216" s="223"/>
      <c r="R216" s="219"/>
      <c r="S216" s="219"/>
      <c r="T216" s="219"/>
      <c r="U216" s="219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 t="s">
        <v>123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3" x14ac:dyDescent="0.2">
      <c r="A217" s="221"/>
      <c r="B217" s="222"/>
      <c r="C217" s="224" t="s">
        <v>799</v>
      </c>
      <c r="D217" s="225"/>
      <c r="E217" s="226">
        <v>39.37715</v>
      </c>
      <c r="F217" s="393"/>
      <c r="G217" s="219"/>
      <c r="H217" s="219"/>
      <c r="I217" s="219"/>
      <c r="J217" s="219"/>
      <c r="K217" s="219"/>
      <c r="L217" s="219"/>
      <c r="M217" s="219"/>
      <c r="N217" s="223"/>
      <c r="O217" s="223"/>
      <c r="P217" s="223"/>
      <c r="Q217" s="223"/>
      <c r="R217" s="219"/>
      <c r="S217" s="219"/>
      <c r="T217" s="219"/>
      <c r="U217" s="219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 t="s">
        <v>123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22.5" outlineLevel="1" x14ac:dyDescent="0.2">
      <c r="A218" s="211">
        <v>63</v>
      </c>
      <c r="B218" s="212" t="s">
        <v>800</v>
      </c>
      <c r="C218" s="213" t="s">
        <v>801</v>
      </c>
      <c r="D218" s="214" t="s">
        <v>132</v>
      </c>
      <c r="E218" s="215">
        <v>228.04750000000001</v>
      </c>
      <c r="F218" s="216"/>
      <c r="G218" s="217">
        <f>ROUND(E218*F218,2)</f>
        <v>0</v>
      </c>
      <c r="H218" s="216">
        <v>2312.89</v>
      </c>
      <c r="I218" s="217">
        <f>ROUND(E218*H218,2)</f>
        <v>527448.78</v>
      </c>
      <c r="J218" s="216">
        <v>792.11</v>
      </c>
      <c r="K218" s="217">
        <f>ROUND(E218*J218,2)</f>
        <v>180638.71</v>
      </c>
      <c r="L218" s="217">
        <v>21</v>
      </c>
      <c r="M218" s="217">
        <f>G218*(1+L218/100)</f>
        <v>0</v>
      </c>
      <c r="N218" s="215">
        <v>4.9059999999999999E-2</v>
      </c>
      <c r="O218" s="215">
        <f>ROUND(E218*N218,2)</f>
        <v>11.19</v>
      </c>
      <c r="P218" s="215">
        <v>0</v>
      </c>
      <c r="Q218" s="215">
        <f>ROUND(E218*P218,2)</f>
        <v>0</v>
      </c>
      <c r="R218" s="217" t="s">
        <v>121</v>
      </c>
      <c r="S218" s="217" t="s">
        <v>108</v>
      </c>
      <c r="T218" s="218" t="s">
        <v>108</v>
      </c>
      <c r="U218" s="219">
        <v>1.4157999999999999</v>
      </c>
      <c r="V218" s="219">
        <f>ROUND(E218*U218,2)</f>
        <v>322.87</v>
      </c>
      <c r="W218" s="219"/>
      <c r="X218" s="219" t="s">
        <v>109</v>
      </c>
      <c r="Y218" s="219" t="s">
        <v>110</v>
      </c>
      <c r="Z218" s="220"/>
      <c r="AA218" s="220"/>
      <c r="AB218" s="220"/>
      <c r="AC218" s="220"/>
      <c r="AD218" s="220"/>
      <c r="AE218" s="220"/>
      <c r="AF218" s="220"/>
      <c r="AG218" s="220" t="s">
        <v>111</v>
      </c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ht="33.75" customHeight="1" outlineLevel="2" x14ac:dyDescent="0.2">
      <c r="A219" s="221"/>
      <c r="B219" s="222"/>
      <c r="C219" s="376" t="s">
        <v>802</v>
      </c>
      <c r="D219" s="376"/>
      <c r="E219" s="376"/>
      <c r="F219" s="392"/>
      <c r="G219" s="376"/>
      <c r="H219" s="219"/>
      <c r="I219" s="219"/>
      <c r="J219" s="219"/>
      <c r="K219" s="219"/>
      <c r="L219" s="219"/>
      <c r="M219" s="219"/>
      <c r="N219" s="223"/>
      <c r="O219" s="223"/>
      <c r="P219" s="223"/>
      <c r="Q219" s="223"/>
      <c r="R219" s="219"/>
      <c r="S219" s="219"/>
      <c r="T219" s="219"/>
      <c r="U219" s="219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 t="s">
        <v>112</v>
      </c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36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20"/>
      <c r="BC219" s="220"/>
      <c r="BD219" s="220"/>
      <c r="BE219" s="220"/>
      <c r="BF219" s="220"/>
      <c r="BG219" s="220"/>
      <c r="BH219" s="220"/>
    </row>
    <row r="220" spans="1:60" outlineLevel="2" x14ac:dyDescent="0.2">
      <c r="A220" s="221"/>
      <c r="B220" s="222"/>
      <c r="C220" s="381" t="s">
        <v>514</v>
      </c>
      <c r="D220" s="381"/>
      <c r="E220" s="381"/>
      <c r="F220" s="394"/>
      <c r="G220" s="381"/>
      <c r="H220" s="219"/>
      <c r="I220" s="219"/>
      <c r="J220" s="219"/>
      <c r="K220" s="219"/>
      <c r="L220" s="219"/>
      <c r="M220" s="219"/>
      <c r="N220" s="223"/>
      <c r="O220" s="223"/>
      <c r="P220" s="223"/>
      <c r="Q220" s="223"/>
      <c r="R220" s="219"/>
      <c r="S220" s="219"/>
      <c r="T220" s="219"/>
      <c r="U220" s="219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 t="s">
        <v>131</v>
      </c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2" x14ac:dyDescent="0.2">
      <c r="A221" s="221"/>
      <c r="B221" s="222"/>
      <c r="C221" s="224" t="s">
        <v>803</v>
      </c>
      <c r="D221" s="225"/>
      <c r="E221" s="226">
        <v>228.04750000000001</v>
      </c>
      <c r="F221" s="393"/>
      <c r="G221" s="219"/>
      <c r="H221" s="219"/>
      <c r="I221" s="219"/>
      <c r="J221" s="219"/>
      <c r="K221" s="219"/>
      <c r="L221" s="219"/>
      <c r="M221" s="219"/>
      <c r="N221" s="223"/>
      <c r="O221" s="223"/>
      <c r="P221" s="223"/>
      <c r="Q221" s="223"/>
      <c r="R221" s="219"/>
      <c r="S221" s="219"/>
      <c r="T221" s="219"/>
      <c r="U221" s="219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 t="s">
        <v>123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 x14ac:dyDescent="0.2">
      <c r="A222" s="211">
        <v>64</v>
      </c>
      <c r="B222" s="212" t="s">
        <v>1225</v>
      </c>
      <c r="C222" s="213" t="s">
        <v>1226</v>
      </c>
      <c r="D222" s="214" t="s">
        <v>106</v>
      </c>
      <c r="E222" s="215">
        <v>65.355400000000003</v>
      </c>
      <c r="F222" s="216"/>
      <c r="G222" s="217">
        <f>ROUND(E222*F222,2)</f>
        <v>0</v>
      </c>
      <c r="H222" s="216">
        <v>3751.39</v>
      </c>
      <c r="I222" s="217">
        <f>ROUND(E222*H222,2)</f>
        <v>245173.59</v>
      </c>
      <c r="J222" s="216">
        <v>1073.6099999999999</v>
      </c>
      <c r="K222" s="217">
        <f>ROUND(E222*J222,2)</f>
        <v>70166.210000000006</v>
      </c>
      <c r="L222" s="217">
        <v>21</v>
      </c>
      <c r="M222" s="217">
        <f>G222*(1+L222/100)</f>
        <v>0</v>
      </c>
      <c r="N222" s="215">
        <v>2.5249999999999999</v>
      </c>
      <c r="O222" s="215">
        <f>ROUND(E222*N222,2)</f>
        <v>165.02</v>
      </c>
      <c r="P222" s="215">
        <v>0</v>
      </c>
      <c r="Q222" s="215">
        <f>ROUND(E222*P222,2)</f>
        <v>0</v>
      </c>
      <c r="R222" s="217" t="s">
        <v>121</v>
      </c>
      <c r="S222" s="217" t="s">
        <v>108</v>
      </c>
      <c r="T222" s="218" t="s">
        <v>108</v>
      </c>
      <c r="U222" s="219">
        <v>2.3170000000000002</v>
      </c>
      <c r="V222" s="219">
        <f>ROUND(E222*U222,2)</f>
        <v>151.43</v>
      </c>
      <c r="W222" s="219"/>
      <c r="X222" s="219" t="s">
        <v>109</v>
      </c>
      <c r="Y222" s="219" t="s">
        <v>110</v>
      </c>
      <c r="Z222" s="220"/>
      <c r="AA222" s="220"/>
      <c r="AB222" s="220"/>
      <c r="AC222" s="220"/>
      <c r="AD222" s="220"/>
      <c r="AE222" s="220"/>
      <c r="AF222" s="220"/>
      <c r="AG222" s="220" t="s">
        <v>111</v>
      </c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2" x14ac:dyDescent="0.2">
      <c r="A223" s="221"/>
      <c r="B223" s="222"/>
      <c r="C223" s="376" t="s">
        <v>146</v>
      </c>
      <c r="D223" s="376"/>
      <c r="E223" s="376"/>
      <c r="F223" s="392"/>
      <c r="G223" s="376"/>
      <c r="H223" s="219"/>
      <c r="I223" s="219"/>
      <c r="J223" s="219"/>
      <c r="K223" s="219"/>
      <c r="L223" s="219"/>
      <c r="M223" s="219"/>
      <c r="N223" s="223"/>
      <c r="O223" s="223"/>
      <c r="P223" s="223"/>
      <c r="Q223" s="223"/>
      <c r="R223" s="219"/>
      <c r="S223" s="219"/>
      <c r="T223" s="219"/>
      <c r="U223" s="219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 t="s">
        <v>112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2" x14ac:dyDescent="0.2">
      <c r="A224" s="221"/>
      <c r="B224" s="222"/>
      <c r="C224" s="381" t="s">
        <v>147</v>
      </c>
      <c r="D224" s="381"/>
      <c r="E224" s="381"/>
      <c r="F224" s="394"/>
      <c r="G224" s="381"/>
      <c r="H224" s="219"/>
      <c r="I224" s="219"/>
      <c r="J224" s="219"/>
      <c r="K224" s="219"/>
      <c r="L224" s="219"/>
      <c r="M224" s="219"/>
      <c r="N224" s="223"/>
      <c r="O224" s="223"/>
      <c r="P224" s="223"/>
      <c r="Q224" s="223"/>
      <c r="R224" s="219"/>
      <c r="S224" s="219"/>
      <c r="T224" s="219"/>
      <c r="U224" s="219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 t="s">
        <v>131</v>
      </c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2" x14ac:dyDescent="0.2">
      <c r="A225" s="221"/>
      <c r="B225" s="222"/>
      <c r="C225" s="224" t="s">
        <v>1227</v>
      </c>
      <c r="D225" s="225"/>
      <c r="E225" s="226"/>
      <c r="F225" s="393"/>
      <c r="G225" s="219"/>
      <c r="H225" s="219"/>
      <c r="I225" s="219"/>
      <c r="J225" s="219"/>
      <c r="K225" s="219"/>
      <c r="L225" s="219"/>
      <c r="M225" s="219"/>
      <c r="N225" s="223"/>
      <c r="O225" s="223"/>
      <c r="P225" s="223"/>
      <c r="Q225" s="223"/>
      <c r="R225" s="219"/>
      <c r="S225" s="219"/>
      <c r="T225" s="219"/>
      <c r="U225" s="219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 t="s">
        <v>123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3" x14ac:dyDescent="0.2">
      <c r="A226" s="221"/>
      <c r="B226" s="222"/>
      <c r="C226" s="224" t="s">
        <v>1228</v>
      </c>
      <c r="D226" s="225"/>
      <c r="E226" s="226">
        <v>37.005540000000003</v>
      </c>
      <c r="F226" s="393"/>
      <c r="G226" s="219"/>
      <c r="H226" s="219"/>
      <c r="I226" s="219"/>
      <c r="J226" s="219"/>
      <c r="K226" s="219"/>
      <c r="L226" s="219"/>
      <c r="M226" s="219"/>
      <c r="N226" s="223"/>
      <c r="O226" s="223"/>
      <c r="P226" s="223"/>
      <c r="Q226" s="223"/>
      <c r="R226" s="219"/>
      <c r="S226" s="219"/>
      <c r="T226" s="219"/>
      <c r="U226" s="219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 t="s">
        <v>123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3" x14ac:dyDescent="0.2">
      <c r="A227" s="221"/>
      <c r="B227" s="222"/>
      <c r="C227" s="224" t="s">
        <v>1229</v>
      </c>
      <c r="D227" s="225"/>
      <c r="E227" s="226">
        <v>9.4039000000000001</v>
      </c>
      <c r="F227" s="393"/>
      <c r="G227" s="219"/>
      <c r="H227" s="219"/>
      <c r="I227" s="219"/>
      <c r="J227" s="219"/>
      <c r="K227" s="219"/>
      <c r="L227" s="219"/>
      <c r="M227" s="219"/>
      <c r="N227" s="223"/>
      <c r="O227" s="223"/>
      <c r="P227" s="223"/>
      <c r="Q227" s="223"/>
      <c r="R227" s="219"/>
      <c r="S227" s="219"/>
      <c r="T227" s="219"/>
      <c r="U227" s="219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 t="s">
        <v>123</v>
      </c>
      <c r="AH227" s="220">
        <v>0</v>
      </c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outlineLevel="3" x14ac:dyDescent="0.2">
      <c r="A228" s="221"/>
      <c r="B228" s="222"/>
      <c r="C228" s="224" t="s">
        <v>1230</v>
      </c>
      <c r="D228" s="225"/>
      <c r="E228" s="226">
        <v>3.3369599999999999</v>
      </c>
      <c r="F228" s="393"/>
      <c r="G228" s="219"/>
      <c r="H228" s="219"/>
      <c r="I228" s="219"/>
      <c r="J228" s="219"/>
      <c r="K228" s="219"/>
      <c r="L228" s="219"/>
      <c r="M228" s="219"/>
      <c r="N228" s="223"/>
      <c r="O228" s="223"/>
      <c r="P228" s="223"/>
      <c r="Q228" s="223"/>
      <c r="R228" s="219"/>
      <c r="S228" s="219"/>
      <c r="T228" s="219"/>
      <c r="U228" s="219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 t="s">
        <v>123</v>
      </c>
      <c r="AH228" s="220">
        <v>0</v>
      </c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3" x14ac:dyDescent="0.2">
      <c r="A229" s="221"/>
      <c r="B229" s="222"/>
      <c r="C229" s="224" t="s">
        <v>1231</v>
      </c>
      <c r="D229" s="225"/>
      <c r="E229" s="226">
        <v>15.609</v>
      </c>
      <c r="F229" s="393"/>
      <c r="G229" s="219"/>
      <c r="H229" s="219"/>
      <c r="I229" s="219"/>
      <c r="J229" s="219"/>
      <c r="K229" s="219"/>
      <c r="L229" s="219"/>
      <c r="M229" s="219"/>
      <c r="N229" s="223"/>
      <c r="O229" s="223"/>
      <c r="P229" s="223"/>
      <c r="Q229" s="223"/>
      <c r="R229" s="219"/>
      <c r="S229" s="219"/>
      <c r="T229" s="219"/>
      <c r="U229" s="219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 t="s">
        <v>123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ht="22.5" outlineLevel="1" x14ac:dyDescent="0.2">
      <c r="A230" s="211">
        <v>65</v>
      </c>
      <c r="B230" s="212" t="s">
        <v>804</v>
      </c>
      <c r="C230" s="213" t="s">
        <v>805</v>
      </c>
      <c r="D230" s="214" t="s">
        <v>106</v>
      </c>
      <c r="E230" s="215">
        <v>7.8936900000000003</v>
      </c>
      <c r="F230" s="216"/>
      <c r="G230" s="217">
        <f>ROUND(E230*F230,2)</f>
        <v>0</v>
      </c>
      <c r="H230" s="216">
        <v>3731.98</v>
      </c>
      <c r="I230" s="217">
        <f>ROUND(E230*H230,2)</f>
        <v>29459.09</v>
      </c>
      <c r="J230" s="216">
        <v>1503.02</v>
      </c>
      <c r="K230" s="217">
        <f>ROUND(E230*J230,2)</f>
        <v>11864.37</v>
      </c>
      <c r="L230" s="217">
        <v>21</v>
      </c>
      <c r="M230" s="217">
        <f>G230*(1+L230/100)</f>
        <v>0</v>
      </c>
      <c r="N230" s="215">
        <v>2.5255999999999998</v>
      </c>
      <c r="O230" s="215">
        <f>ROUND(E230*N230,2)</f>
        <v>19.940000000000001</v>
      </c>
      <c r="P230" s="215">
        <v>0</v>
      </c>
      <c r="Q230" s="215">
        <f>ROUND(E230*P230,2)</f>
        <v>0</v>
      </c>
      <c r="R230" s="217" t="s">
        <v>121</v>
      </c>
      <c r="S230" s="217" t="s">
        <v>108</v>
      </c>
      <c r="T230" s="218" t="s">
        <v>108</v>
      </c>
      <c r="U230" s="219">
        <v>3.2130000000000001</v>
      </c>
      <c r="V230" s="219">
        <f>ROUND(E230*U230,2)</f>
        <v>25.36</v>
      </c>
      <c r="W230" s="219"/>
      <c r="X230" s="219" t="s">
        <v>109</v>
      </c>
      <c r="Y230" s="219" t="s">
        <v>110</v>
      </c>
      <c r="Z230" s="220"/>
      <c r="AA230" s="220"/>
      <c r="AB230" s="220"/>
      <c r="AC230" s="220"/>
      <c r="AD230" s="220"/>
      <c r="AE230" s="220"/>
      <c r="AF230" s="220"/>
      <c r="AG230" s="220" t="s">
        <v>111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ht="22.5" customHeight="1" outlineLevel="2" x14ac:dyDescent="0.2">
      <c r="A231" s="221"/>
      <c r="B231" s="222"/>
      <c r="C231" s="376" t="s">
        <v>806</v>
      </c>
      <c r="D231" s="376"/>
      <c r="E231" s="376"/>
      <c r="F231" s="392"/>
      <c r="G231" s="376"/>
      <c r="H231" s="219"/>
      <c r="I231" s="219"/>
      <c r="J231" s="219"/>
      <c r="K231" s="219"/>
      <c r="L231" s="219"/>
      <c r="M231" s="219"/>
      <c r="N231" s="223"/>
      <c r="O231" s="223"/>
      <c r="P231" s="223"/>
      <c r="Q231" s="223"/>
      <c r="R231" s="219"/>
      <c r="S231" s="219"/>
      <c r="T231" s="219"/>
      <c r="U231" s="219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 t="s">
        <v>112</v>
      </c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36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20"/>
      <c r="BC231" s="220"/>
      <c r="BD231" s="220"/>
      <c r="BE231" s="220"/>
      <c r="BF231" s="220"/>
      <c r="BG231" s="220"/>
      <c r="BH231" s="220"/>
    </row>
    <row r="232" spans="1:60" outlineLevel="2" x14ac:dyDescent="0.2">
      <c r="A232" s="221"/>
      <c r="B232" s="222"/>
      <c r="C232" s="381" t="s">
        <v>147</v>
      </c>
      <c r="D232" s="381"/>
      <c r="E232" s="381"/>
      <c r="F232" s="394"/>
      <c r="G232" s="381"/>
      <c r="H232" s="219"/>
      <c r="I232" s="219"/>
      <c r="J232" s="219"/>
      <c r="K232" s="219"/>
      <c r="L232" s="219"/>
      <c r="M232" s="219"/>
      <c r="N232" s="223"/>
      <c r="O232" s="223"/>
      <c r="P232" s="223"/>
      <c r="Q232" s="223"/>
      <c r="R232" s="219"/>
      <c r="S232" s="219"/>
      <c r="T232" s="219"/>
      <c r="U232" s="219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 t="s">
        <v>131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2" x14ac:dyDescent="0.2">
      <c r="A233" s="221"/>
      <c r="B233" s="222"/>
      <c r="C233" s="224" t="s">
        <v>148</v>
      </c>
      <c r="D233" s="225"/>
      <c r="E233" s="226"/>
      <c r="F233" s="393"/>
      <c r="G233" s="219"/>
      <c r="H233" s="219"/>
      <c r="I233" s="219"/>
      <c r="J233" s="219"/>
      <c r="K233" s="219"/>
      <c r="L233" s="219"/>
      <c r="M233" s="219"/>
      <c r="N233" s="223"/>
      <c r="O233" s="223"/>
      <c r="P233" s="223"/>
      <c r="Q233" s="223"/>
      <c r="R233" s="219"/>
      <c r="S233" s="219"/>
      <c r="T233" s="219"/>
      <c r="U233" s="219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 t="s">
        <v>123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3" x14ac:dyDescent="0.2">
      <c r="A234" s="221"/>
      <c r="B234" s="222"/>
      <c r="C234" s="224" t="s">
        <v>1232</v>
      </c>
      <c r="D234" s="225"/>
      <c r="E234" s="226">
        <v>3.9721899999999999</v>
      </c>
      <c r="F234" s="393"/>
      <c r="G234" s="219"/>
      <c r="H234" s="219"/>
      <c r="I234" s="219"/>
      <c r="J234" s="219"/>
      <c r="K234" s="219"/>
      <c r="L234" s="219"/>
      <c r="M234" s="219"/>
      <c r="N234" s="223"/>
      <c r="O234" s="223"/>
      <c r="P234" s="223"/>
      <c r="Q234" s="223"/>
      <c r="R234" s="219"/>
      <c r="S234" s="219"/>
      <c r="T234" s="219"/>
      <c r="U234" s="219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 t="s">
        <v>123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3" x14ac:dyDescent="0.2">
      <c r="A235" s="221"/>
      <c r="B235" s="222"/>
      <c r="C235" s="224" t="s">
        <v>1233</v>
      </c>
      <c r="D235" s="225"/>
      <c r="E235" s="226">
        <v>0.66369</v>
      </c>
      <c r="F235" s="393"/>
      <c r="G235" s="219"/>
      <c r="H235" s="219"/>
      <c r="I235" s="219"/>
      <c r="J235" s="219"/>
      <c r="K235" s="219"/>
      <c r="L235" s="219"/>
      <c r="M235" s="219"/>
      <c r="N235" s="223"/>
      <c r="O235" s="223"/>
      <c r="P235" s="223"/>
      <c r="Q235" s="223"/>
      <c r="R235" s="219"/>
      <c r="S235" s="219"/>
      <c r="T235" s="219"/>
      <c r="U235" s="219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 t="s">
        <v>123</v>
      </c>
      <c r="AH235" s="220">
        <v>0</v>
      </c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3" x14ac:dyDescent="0.2">
      <c r="A236" s="221"/>
      <c r="B236" s="222"/>
      <c r="C236" s="224" t="s">
        <v>1234</v>
      </c>
      <c r="D236" s="225"/>
      <c r="E236" s="226">
        <v>2.6233399999999998</v>
      </c>
      <c r="F236" s="393"/>
      <c r="G236" s="219"/>
      <c r="H236" s="219"/>
      <c r="I236" s="219"/>
      <c r="J236" s="219"/>
      <c r="K236" s="219"/>
      <c r="L236" s="219"/>
      <c r="M236" s="219"/>
      <c r="N236" s="223"/>
      <c r="O236" s="223"/>
      <c r="P236" s="223"/>
      <c r="Q236" s="223"/>
      <c r="R236" s="219"/>
      <c r="S236" s="219"/>
      <c r="T236" s="219"/>
      <c r="U236" s="219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 t="s">
        <v>123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3" x14ac:dyDescent="0.2">
      <c r="A237" s="221"/>
      <c r="B237" s="222"/>
      <c r="C237" s="224" t="s">
        <v>1235</v>
      </c>
      <c r="D237" s="225"/>
      <c r="E237" s="226">
        <v>0.63448000000000004</v>
      </c>
      <c r="F237" s="393"/>
      <c r="G237" s="219"/>
      <c r="H237" s="219"/>
      <c r="I237" s="219"/>
      <c r="J237" s="219"/>
      <c r="K237" s="219"/>
      <c r="L237" s="219"/>
      <c r="M237" s="219"/>
      <c r="N237" s="223"/>
      <c r="O237" s="223"/>
      <c r="P237" s="223"/>
      <c r="Q237" s="223"/>
      <c r="R237" s="219"/>
      <c r="S237" s="219"/>
      <c r="T237" s="219"/>
      <c r="U237" s="219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 t="s">
        <v>123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 x14ac:dyDescent="0.2">
      <c r="A238" s="211">
        <v>66</v>
      </c>
      <c r="B238" s="212" t="s">
        <v>149</v>
      </c>
      <c r="C238" s="213" t="s">
        <v>150</v>
      </c>
      <c r="D238" s="214" t="s">
        <v>126</v>
      </c>
      <c r="E238" s="215">
        <v>2.55701</v>
      </c>
      <c r="F238" s="216"/>
      <c r="G238" s="217">
        <f>ROUND(E238*F238,2)</f>
        <v>0</v>
      </c>
      <c r="H238" s="216">
        <v>29763.78</v>
      </c>
      <c r="I238" s="217">
        <f>ROUND(E238*H238,2)</f>
        <v>76106.28</v>
      </c>
      <c r="J238" s="216">
        <v>8216.2199999999993</v>
      </c>
      <c r="K238" s="217">
        <f>ROUND(E238*J238,2)</f>
        <v>21008.959999999999</v>
      </c>
      <c r="L238" s="217">
        <v>21</v>
      </c>
      <c r="M238" s="217">
        <f>G238*(1+L238/100)</f>
        <v>0</v>
      </c>
      <c r="N238" s="215">
        <v>1.0662499999999999</v>
      </c>
      <c r="O238" s="215">
        <f>ROUND(E238*N238,2)</f>
        <v>2.73</v>
      </c>
      <c r="P238" s="215">
        <v>0</v>
      </c>
      <c r="Q238" s="215">
        <f>ROUND(E238*P238,2)</f>
        <v>0</v>
      </c>
      <c r="R238" s="217" t="s">
        <v>121</v>
      </c>
      <c r="S238" s="217" t="s">
        <v>108</v>
      </c>
      <c r="T238" s="218" t="s">
        <v>108</v>
      </c>
      <c r="U238" s="219">
        <v>15.231</v>
      </c>
      <c r="V238" s="219">
        <f>ROUND(E238*U238,2)</f>
        <v>38.950000000000003</v>
      </c>
      <c r="W238" s="219"/>
      <c r="X238" s="219" t="s">
        <v>109</v>
      </c>
      <c r="Y238" s="219" t="s">
        <v>110</v>
      </c>
      <c r="Z238" s="220"/>
      <c r="AA238" s="220"/>
      <c r="AB238" s="220"/>
      <c r="AC238" s="220"/>
      <c r="AD238" s="220"/>
      <c r="AE238" s="220"/>
      <c r="AF238" s="220"/>
      <c r="AG238" s="220" t="s">
        <v>111</v>
      </c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2" x14ac:dyDescent="0.2">
      <c r="A239" s="221"/>
      <c r="B239" s="222"/>
      <c r="C239" s="376" t="s">
        <v>127</v>
      </c>
      <c r="D239" s="376"/>
      <c r="E239" s="376"/>
      <c r="F239" s="392"/>
      <c r="G239" s="376"/>
      <c r="H239" s="219"/>
      <c r="I239" s="219"/>
      <c r="J239" s="219"/>
      <c r="K239" s="219"/>
      <c r="L239" s="219"/>
      <c r="M239" s="219"/>
      <c r="N239" s="223"/>
      <c r="O239" s="223"/>
      <c r="P239" s="223"/>
      <c r="Q239" s="223"/>
      <c r="R239" s="219"/>
      <c r="S239" s="219"/>
      <c r="T239" s="219"/>
      <c r="U239" s="219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 t="s">
        <v>112</v>
      </c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2" x14ac:dyDescent="0.2">
      <c r="A240" s="221"/>
      <c r="B240" s="222"/>
      <c r="C240" s="224" t="s">
        <v>1236</v>
      </c>
      <c r="D240" s="225"/>
      <c r="E240" s="226">
        <v>1.91648</v>
      </c>
      <c r="F240" s="393"/>
      <c r="G240" s="219"/>
      <c r="H240" s="219"/>
      <c r="I240" s="219"/>
      <c r="J240" s="219"/>
      <c r="K240" s="219"/>
      <c r="L240" s="219"/>
      <c r="M240" s="219"/>
      <c r="N240" s="223"/>
      <c r="O240" s="223"/>
      <c r="P240" s="223"/>
      <c r="Q240" s="223"/>
      <c r="R240" s="219"/>
      <c r="S240" s="219"/>
      <c r="T240" s="219"/>
      <c r="U240" s="219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 t="s">
        <v>123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3" x14ac:dyDescent="0.2">
      <c r="A241" s="221"/>
      <c r="B241" s="222"/>
      <c r="C241" s="224" t="s">
        <v>1237</v>
      </c>
      <c r="D241" s="225"/>
      <c r="E241" s="226">
        <v>0.64053000000000004</v>
      </c>
      <c r="F241" s="393"/>
      <c r="G241" s="219"/>
      <c r="H241" s="219"/>
      <c r="I241" s="219"/>
      <c r="J241" s="219"/>
      <c r="K241" s="219"/>
      <c r="L241" s="219"/>
      <c r="M241" s="219"/>
      <c r="N241" s="223"/>
      <c r="O241" s="223"/>
      <c r="P241" s="223"/>
      <c r="Q241" s="223"/>
      <c r="R241" s="219"/>
      <c r="S241" s="219"/>
      <c r="T241" s="219"/>
      <c r="U241" s="219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 t="s">
        <v>123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ht="22.5" outlineLevel="1" x14ac:dyDescent="0.2">
      <c r="A242" s="211">
        <v>67</v>
      </c>
      <c r="B242" s="212" t="s">
        <v>151</v>
      </c>
      <c r="C242" s="213" t="s">
        <v>152</v>
      </c>
      <c r="D242" s="214" t="s">
        <v>132</v>
      </c>
      <c r="E242" s="215">
        <v>120.22</v>
      </c>
      <c r="F242" s="216"/>
      <c r="G242" s="217">
        <f>ROUND(E242*F242,2)</f>
        <v>0</v>
      </c>
      <c r="H242" s="216">
        <v>316.33</v>
      </c>
      <c r="I242" s="217">
        <f>ROUND(E242*H242,2)</f>
        <v>38029.19</v>
      </c>
      <c r="J242" s="216">
        <v>138.66999999999999</v>
      </c>
      <c r="K242" s="217">
        <f>ROUND(E242*J242,2)</f>
        <v>16670.91</v>
      </c>
      <c r="L242" s="217">
        <v>21</v>
      </c>
      <c r="M242" s="217">
        <f>G242*(1+L242/100)</f>
        <v>0</v>
      </c>
      <c r="N242" s="215">
        <v>8.9200000000000008E-3</v>
      </c>
      <c r="O242" s="215">
        <f>ROUND(E242*N242,2)</f>
        <v>1.07</v>
      </c>
      <c r="P242" s="215">
        <v>0</v>
      </c>
      <c r="Q242" s="215">
        <f>ROUND(E242*P242,2)</f>
        <v>0</v>
      </c>
      <c r="R242" s="217" t="s">
        <v>121</v>
      </c>
      <c r="S242" s="217" t="s">
        <v>108</v>
      </c>
      <c r="T242" s="218" t="s">
        <v>108</v>
      </c>
      <c r="U242" s="219">
        <v>0.25800000000000001</v>
      </c>
      <c r="V242" s="219">
        <f>ROUND(E242*U242,2)</f>
        <v>31.02</v>
      </c>
      <c r="W242" s="219"/>
      <c r="X242" s="219" t="s">
        <v>109</v>
      </c>
      <c r="Y242" s="219" t="s">
        <v>110</v>
      </c>
      <c r="Z242" s="220"/>
      <c r="AA242" s="220"/>
      <c r="AB242" s="220"/>
      <c r="AC242" s="220"/>
      <c r="AD242" s="220"/>
      <c r="AE242" s="220"/>
      <c r="AF242" s="220"/>
      <c r="AG242" s="220" t="s">
        <v>111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2" x14ac:dyDescent="0.2">
      <c r="A243" s="221"/>
      <c r="B243" s="222"/>
      <c r="C243" s="376" t="s">
        <v>153</v>
      </c>
      <c r="D243" s="376"/>
      <c r="E243" s="376"/>
      <c r="F243" s="392"/>
      <c r="G243" s="376"/>
      <c r="H243" s="219"/>
      <c r="I243" s="219"/>
      <c r="J243" s="219"/>
      <c r="K243" s="219"/>
      <c r="L243" s="219"/>
      <c r="M243" s="219"/>
      <c r="N243" s="223"/>
      <c r="O243" s="223"/>
      <c r="P243" s="223"/>
      <c r="Q243" s="223"/>
      <c r="R243" s="219"/>
      <c r="S243" s="219"/>
      <c r="T243" s="219"/>
      <c r="U243" s="219"/>
      <c r="V243" s="219"/>
      <c r="W243" s="219"/>
      <c r="X243" s="219"/>
      <c r="Y243" s="219"/>
      <c r="Z243" s="220"/>
      <c r="AA243" s="220"/>
      <c r="AB243" s="220"/>
      <c r="AC243" s="220"/>
      <c r="AD243" s="220"/>
      <c r="AE243" s="220"/>
      <c r="AF243" s="220"/>
      <c r="AG243" s="220" t="s">
        <v>112</v>
      </c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outlineLevel="2" x14ac:dyDescent="0.2">
      <c r="A244" s="221"/>
      <c r="B244" s="222"/>
      <c r="C244" s="224" t="s">
        <v>1238</v>
      </c>
      <c r="D244" s="225"/>
      <c r="E244" s="226">
        <v>120.22</v>
      </c>
      <c r="F244" s="393"/>
      <c r="G244" s="219"/>
      <c r="H244" s="219"/>
      <c r="I244" s="219"/>
      <c r="J244" s="219"/>
      <c r="K244" s="219"/>
      <c r="L244" s="219"/>
      <c r="M244" s="219"/>
      <c r="N244" s="223"/>
      <c r="O244" s="223"/>
      <c r="P244" s="223"/>
      <c r="Q244" s="223"/>
      <c r="R244" s="219"/>
      <c r="S244" s="219"/>
      <c r="T244" s="219"/>
      <c r="U244" s="219"/>
      <c r="V244" s="219"/>
      <c r="W244" s="219"/>
      <c r="X244" s="219"/>
      <c r="Y244" s="219"/>
      <c r="Z244" s="220"/>
      <c r="AA244" s="220"/>
      <c r="AB244" s="220"/>
      <c r="AC244" s="220"/>
      <c r="AD244" s="220"/>
      <c r="AE244" s="220"/>
      <c r="AF244" s="220"/>
      <c r="AG244" s="220" t="s">
        <v>123</v>
      </c>
      <c r="AH244" s="220">
        <v>0</v>
      </c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ht="22.5" outlineLevel="1" x14ac:dyDescent="0.2">
      <c r="A245" s="211">
        <v>68</v>
      </c>
      <c r="B245" s="212" t="s">
        <v>154</v>
      </c>
      <c r="C245" s="213" t="s">
        <v>155</v>
      </c>
      <c r="D245" s="214" t="s">
        <v>132</v>
      </c>
      <c r="E245" s="215">
        <v>479.92</v>
      </c>
      <c r="F245" s="216"/>
      <c r="G245" s="217">
        <f>ROUND(E245*F245,2)</f>
        <v>0</v>
      </c>
      <c r="H245" s="216">
        <v>95.49</v>
      </c>
      <c r="I245" s="217">
        <f>ROUND(E245*H245,2)</f>
        <v>45827.56</v>
      </c>
      <c r="J245" s="216">
        <v>46.51</v>
      </c>
      <c r="K245" s="217">
        <f>ROUND(E245*J245,2)</f>
        <v>22321.08</v>
      </c>
      <c r="L245" s="217">
        <v>21</v>
      </c>
      <c r="M245" s="217">
        <f>G245*(1+L245/100)</f>
        <v>0</v>
      </c>
      <c r="N245" s="215">
        <v>2.9999999999999997E-4</v>
      </c>
      <c r="O245" s="215">
        <f>ROUND(E245*N245,2)</f>
        <v>0.14000000000000001</v>
      </c>
      <c r="P245" s="215">
        <v>0</v>
      </c>
      <c r="Q245" s="215">
        <f>ROUND(E245*P245,2)</f>
        <v>0</v>
      </c>
      <c r="R245" s="217" t="s">
        <v>121</v>
      </c>
      <c r="S245" s="217" t="s">
        <v>108</v>
      </c>
      <c r="T245" s="218" t="s">
        <v>108</v>
      </c>
      <c r="U245" s="219">
        <v>0.09</v>
      </c>
      <c r="V245" s="219">
        <f>ROUND(E245*U245,2)</f>
        <v>43.19</v>
      </c>
      <c r="W245" s="219"/>
      <c r="X245" s="219" t="s">
        <v>109</v>
      </c>
      <c r="Y245" s="219" t="s">
        <v>110</v>
      </c>
      <c r="Z245" s="220"/>
      <c r="AA245" s="220"/>
      <c r="AB245" s="220"/>
      <c r="AC245" s="220"/>
      <c r="AD245" s="220"/>
      <c r="AE245" s="220"/>
      <c r="AF245" s="220"/>
      <c r="AG245" s="220" t="s">
        <v>111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2" x14ac:dyDescent="0.2">
      <c r="A246" s="221"/>
      <c r="B246" s="222"/>
      <c r="C246" s="376" t="s">
        <v>153</v>
      </c>
      <c r="D246" s="376"/>
      <c r="E246" s="376"/>
      <c r="F246" s="392"/>
      <c r="G246" s="376"/>
      <c r="H246" s="219"/>
      <c r="I246" s="219"/>
      <c r="J246" s="219"/>
      <c r="K246" s="219"/>
      <c r="L246" s="219"/>
      <c r="M246" s="219"/>
      <c r="N246" s="223"/>
      <c r="O246" s="223"/>
      <c r="P246" s="223"/>
      <c r="Q246" s="223"/>
      <c r="R246" s="219"/>
      <c r="S246" s="219"/>
      <c r="T246" s="219"/>
      <c r="U246" s="219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 t="s">
        <v>112</v>
      </c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2" x14ac:dyDescent="0.2">
      <c r="A247" s="221"/>
      <c r="B247" s="222"/>
      <c r="C247" s="224" t="s">
        <v>515</v>
      </c>
      <c r="D247" s="225"/>
      <c r="E247" s="226"/>
      <c r="F247" s="393"/>
      <c r="G247" s="219"/>
      <c r="H247" s="219"/>
      <c r="I247" s="219"/>
      <c r="J247" s="219"/>
      <c r="K247" s="219"/>
      <c r="L247" s="219"/>
      <c r="M247" s="219"/>
      <c r="N247" s="223"/>
      <c r="O247" s="223"/>
      <c r="P247" s="223"/>
      <c r="Q247" s="223"/>
      <c r="R247" s="219"/>
      <c r="S247" s="219"/>
      <c r="T247" s="219"/>
      <c r="U247" s="219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 t="s">
        <v>123</v>
      </c>
      <c r="AH247" s="220">
        <v>0</v>
      </c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ht="22.5" outlineLevel="3" x14ac:dyDescent="0.2">
      <c r="A248" s="221"/>
      <c r="B248" s="222"/>
      <c r="C248" s="224" t="s">
        <v>1239</v>
      </c>
      <c r="D248" s="225"/>
      <c r="E248" s="226">
        <v>479.92</v>
      </c>
      <c r="F248" s="393"/>
      <c r="G248" s="219"/>
      <c r="H248" s="219"/>
      <c r="I248" s="219"/>
      <c r="J248" s="219"/>
      <c r="K248" s="219"/>
      <c r="L248" s="219"/>
      <c r="M248" s="219"/>
      <c r="N248" s="223"/>
      <c r="O248" s="223"/>
      <c r="P248" s="223"/>
      <c r="Q248" s="223"/>
      <c r="R248" s="219"/>
      <c r="S248" s="219"/>
      <c r="T248" s="219"/>
      <c r="U248" s="219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 t="s">
        <v>123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ht="22.5" outlineLevel="1" x14ac:dyDescent="0.2">
      <c r="A249" s="211">
        <v>69</v>
      </c>
      <c r="B249" s="212" t="s">
        <v>516</v>
      </c>
      <c r="C249" s="213" t="s">
        <v>807</v>
      </c>
      <c r="D249" s="214" t="s">
        <v>132</v>
      </c>
      <c r="E249" s="215">
        <v>504.28230000000002</v>
      </c>
      <c r="F249" s="216"/>
      <c r="G249" s="217">
        <f>ROUND(E249*F249,2)</f>
        <v>0</v>
      </c>
      <c r="H249" s="216">
        <v>0</v>
      </c>
      <c r="I249" s="217">
        <f>ROUND(E249*H249,2)</f>
        <v>0</v>
      </c>
      <c r="J249" s="216">
        <v>1700</v>
      </c>
      <c r="K249" s="217">
        <f>ROUND(E249*J249,2)</f>
        <v>857279.91</v>
      </c>
      <c r="L249" s="217">
        <v>21</v>
      </c>
      <c r="M249" s="217">
        <f>G249*(1+L249/100)</f>
        <v>0</v>
      </c>
      <c r="N249" s="215">
        <v>0</v>
      </c>
      <c r="O249" s="215">
        <f>ROUND(E249*N249,2)</f>
        <v>0</v>
      </c>
      <c r="P249" s="215">
        <v>0</v>
      </c>
      <c r="Q249" s="215">
        <f>ROUND(E249*P249,2)</f>
        <v>0</v>
      </c>
      <c r="R249" s="217"/>
      <c r="S249" s="217" t="s">
        <v>135</v>
      </c>
      <c r="T249" s="218" t="s">
        <v>136</v>
      </c>
      <c r="U249" s="219">
        <v>0</v>
      </c>
      <c r="V249" s="219">
        <f>ROUND(E249*U249,2)</f>
        <v>0</v>
      </c>
      <c r="W249" s="219"/>
      <c r="X249" s="219" t="s">
        <v>109</v>
      </c>
      <c r="Y249" s="219" t="s">
        <v>110</v>
      </c>
      <c r="Z249" s="220"/>
      <c r="AA249" s="220"/>
      <c r="AB249" s="220"/>
      <c r="AC249" s="220"/>
      <c r="AD249" s="220"/>
      <c r="AE249" s="220"/>
      <c r="AF249" s="220"/>
      <c r="AG249" s="220" t="s">
        <v>111</v>
      </c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2" x14ac:dyDescent="0.2">
      <c r="A250" s="221"/>
      <c r="B250" s="222"/>
      <c r="C250" s="224" t="s">
        <v>808</v>
      </c>
      <c r="D250" s="225"/>
      <c r="E250" s="226">
        <v>535.05029999999999</v>
      </c>
      <c r="F250" s="393"/>
      <c r="G250" s="219"/>
      <c r="H250" s="219"/>
      <c r="I250" s="219"/>
      <c r="J250" s="219"/>
      <c r="K250" s="219"/>
      <c r="L250" s="219"/>
      <c r="M250" s="219"/>
      <c r="N250" s="223"/>
      <c r="O250" s="223"/>
      <c r="P250" s="223"/>
      <c r="Q250" s="223"/>
      <c r="R250" s="219"/>
      <c r="S250" s="219"/>
      <c r="T250" s="219"/>
      <c r="U250" s="219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 t="s">
        <v>123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3" x14ac:dyDescent="0.2">
      <c r="A251" s="221"/>
      <c r="B251" s="222"/>
      <c r="C251" s="224" t="s">
        <v>809</v>
      </c>
      <c r="D251" s="225"/>
      <c r="E251" s="226">
        <v>9</v>
      </c>
      <c r="F251" s="393"/>
      <c r="G251" s="219"/>
      <c r="H251" s="219"/>
      <c r="I251" s="219"/>
      <c r="J251" s="219"/>
      <c r="K251" s="219"/>
      <c r="L251" s="219"/>
      <c r="M251" s="219"/>
      <c r="N251" s="223"/>
      <c r="O251" s="223"/>
      <c r="P251" s="223"/>
      <c r="Q251" s="223"/>
      <c r="R251" s="219"/>
      <c r="S251" s="219"/>
      <c r="T251" s="219"/>
      <c r="U251" s="219"/>
      <c r="V251" s="219"/>
      <c r="W251" s="219"/>
      <c r="X251" s="219"/>
      <c r="Y251" s="219"/>
      <c r="Z251" s="220"/>
      <c r="AA251" s="220"/>
      <c r="AB251" s="220"/>
      <c r="AC251" s="220"/>
      <c r="AD251" s="220"/>
      <c r="AE251" s="220"/>
      <c r="AF251" s="220"/>
      <c r="AG251" s="220" t="s">
        <v>123</v>
      </c>
      <c r="AH251" s="220">
        <v>0</v>
      </c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3" x14ac:dyDescent="0.2">
      <c r="A252" s="221"/>
      <c r="B252" s="222"/>
      <c r="C252" s="224" t="s">
        <v>810</v>
      </c>
      <c r="D252" s="225"/>
      <c r="E252" s="226">
        <v>-39.768000000000001</v>
      </c>
      <c r="F252" s="393"/>
      <c r="G252" s="219"/>
      <c r="H252" s="219"/>
      <c r="I252" s="219"/>
      <c r="J252" s="219"/>
      <c r="K252" s="219"/>
      <c r="L252" s="219"/>
      <c r="M252" s="219"/>
      <c r="N252" s="223"/>
      <c r="O252" s="223"/>
      <c r="P252" s="223"/>
      <c r="Q252" s="223"/>
      <c r="R252" s="219"/>
      <c r="S252" s="219"/>
      <c r="T252" s="219"/>
      <c r="U252" s="219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 t="s">
        <v>123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 x14ac:dyDescent="0.2">
      <c r="A253" s="211">
        <v>70</v>
      </c>
      <c r="B253" s="212" t="s">
        <v>156</v>
      </c>
      <c r="C253" s="213" t="s">
        <v>1728</v>
      </c>
      <c r="D253" s="214" t="s">
        <v>132</v>
      </c>
      <c r="E253" s="215">
        <v>359.7</v>
      </c>
      <c r="F253" s="216"/>
      <c r="G253" s="217">
        <f>ROUND(E253*F253,2)</f>
        <v>0</v>
      </c>
      <c r="H253" s="216">
        <v>0</v>
      </c>
      <c r="I253" s="217">
        <f>ROUND(E253*H253,2)</f>
        <v>0</v>
      </c>
      <c r="J253" s="216">
        <v>1000</v>
      </c>
      <c r="K253" s="217">
        <f>ROUND(E253*J253,2)</f>
        <v>359700</v>
      </c>
      <c r="L253" s="217">
        <v>21</v>
      </c>
      <c r="M253" s="217">
        <f>G253*(1+L253/100)</f>
        <v>0</v>
      </c>
      <c r="N253" s="215">
        <v>0</v>
      </c>
      <c r="O253" s="215">
        <f>ROUND(E253*N253,2)</f>
        <v>0</v>
      </c>
      <c r="P253" s="215">
        <v>0</v>
      </c>
      <c r="Q253" s="215">
        <f>ROUND(E253*P253,2)</f>
        <v>0</v>
      </c>
      <c r="R253" s="217"/>
      <c r="S253" s="217" t="s">
        <v>135</v>
      </c>
      <c r="T253" s="218" t="s">
        <v>136</v>
      </c>
      <c r="U253" s="219">
        <v>0</v>
      </c>
      <c r="V253" s="219">
        <f>ROUND(E253*U253,2)</f>
        <v>0</v>
      </c>
      <c r="W253" s="219"/>
      <c r="X253" s="219" t="s">
        <v>109</v>
      </c>
      <c r="Y253" s="219" t="s">
        <v>110</v>
      </c>
      <c r="Z253" s="220"/>
      <c r="AA253" s="220"/>
      <c r="AB253" s="220"/>
      <c r="AC253" s="220"/>
      <c r="AD253" s="220"/>
      <c r="AE253" s="220"/>
      <c r="AF253" s="220"/>
      <c r="AG253" s="220" t="s">
        <v>111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2" x14ac:dyDescent="0.2">
      <c r="A254" s="221"/>
      <c r="B254" s="222"/>
      <c r="C254" s="224" t="s">
        <v>811</v>
      </c>
      <c r="D254" s="225"/>
      <c r="E254" s="226"/>
      <c r="F254" s="393"/>
      <c r="G254" s="219"/>
      <c r="H254" s="219"/>
      <c r="I254" s="219"/>
      <c r="J254" s="219"/>
      <c r="K254" s="219"/>
      <c r="L254" s="219"/>
      <c r="M254" s="219"/>
      <c r="N254" s="223"/>
      <c r="O254" s="223"/>
      <c r="P254" s="223"/>
      <c r="Q254" s="223"/>
      <c r="R254" s="219"/>
      <c r="S254" s="219"/>
      <c r="T254" s="219"/>
      <c r="U254" s="219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 t="s">
        <v>123</v>
      </c>
      <c r="AH254" s="220">
        <v>0</v>
      </c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3" x14ac:dyDescent="0.2">
      <c r="A255" s="221"/>
      <c r="B255" s="222"/>
      <c r="C255" s="224" t="s">
        <v>1240</v>
      </c>
      <c r="D255" s="225"/>
      <c r="E255" s="226">
        <v>215.65</v>
      </c>
      <c r="F255" s="393"/>
      <c r="G255" s="219"/>
      <c r="H255" s="219"/>
      <c r="I255" s="219"/>
      <c r="J255" s="219"/>
      <c r="K255" s="219"/>
      <c r="L255" s="219"/>
      <c r="M255" s="219"/>
      <c r="N255" s="223"/>
      <c r="O255" s="223"/>
      <c r="P255" s="223"/>
      <c r="Q255" s="223"/>
      <c r="R255" s="219"/>
      <c r="S255" s="219"/>
      <c r="T255" s="219"/>
      <c r="U255" s="219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 t="s">
        <v>123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3" x14ac:dyDescent="0.2">
      <c r="A256" s="221"/>
      <c r="B256" s="222"/>
      <c r="C256" s="224" t="s">
        <v>1241</v>
      </c>
      <c r="D256" s="225"/>
      <c r="E256" s="226">
        <v>41.5</v>
      </c>
      <c r="F256" s="393"/>
      <c r="G256" s="219"/>
      <c r="H256" s="219"/>
      <c r="I256" s="219"/>
      <c r="J256" s="219"/>
      <c r="K256" s="219"/>
      <c r="L256" s="219"/>
      <c r="M256" s="219"/>
      <c r="N256" s="223"/>
      <c r="O256" s="223"/>
      <c r="P256" s="223"/>
      <c r="Q256" s="223"/>
      <c r="R256" s="219"/>
      <c r="S256" s="219"/>
      <c r="T256" s="219"/>
      <c r="U256" s="219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 t="s">
        <v>123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3" x14ac:dyDescent="0.2">
      <c r="A257" s="221"/>
      <c r="B257" s="222"/>
      <c r="C257" s="224" t="s">
        <v>1242</v>
      </c>
      <c r="D257" s="225"/>
      <c r="E257" s="226">
        <v>31.6</v>
      </c>
      <c r="F257" s="393"/>
      <c r="G257" s="219"/>
      <c r="H257" s="219"/>
      <c r="I257" s="219"/>
      <c r="J257" s="219"/>
      <c r="K257" s="219"/>
      <c r="L257" s="219"/>
      <c r="M257" s="219"/>
      <c r="N257" s="223"/>
      <c r="O257" s="223"/>
      <c r="P257" s="223"/>
      <c r="Q257" s="223"/>
      <c r="R257" s="219"/>
      <c r="S257" s="219"/>
      <c r="T257" s="219"/>
      <c r="U257" s="219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 t="s">
        <v>123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3" x14ac:dyDescent="0.2">
      <c r="A258" s="221"/>
      <c r="B258" s="222"/>
      <c r="C258" s="224" t="s">
        <v>1243</v>
      </c>
      <c r="D258" s="225"/>
      <c r="E258" s="226">
        <v>70.95</v>
      </c>
      <c r="F258" s="393"/>
      <c r="G258" s="219"/>
      <c r="H258" s="219"/>
      <c r="I258" s="219"/>
      <c r="J258" s="219"/>
      <c r="K258" s="219"/>
      <c r="L258" s="219"/>
      <c r="M258" s="219"/>
      <c r="N258" s="223"/>
      <c r="O258" s="223"/>
      <c r="P258" s="223"/>
      <c r="Q258" s="223"/>
      <c r="R258" s="219"/>
      <c r="S258" s="219"/>
      <c r="T258" s="219"/>
      <c r="U258" s="219"/>
      <c r="V258" s="219"/>
      <c r="W258" s="219"/>
      <c r="X258" s="219"/>
      <c r="Y258" s="219"/>
      <c r="Z258" s="220"/>
      <c r="AA258" s="220"/>
      <c r="AB258" s="220"/>
      <c r="AC258" s="220"/>
      <c r="AD258" s="220"/>
      <c r="AE258" s="220"/>
      <c r="AF258" s="220"/>
      <c r="AG258" s="220" t="s">
        <v>123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 x14ac:dyDescent="0.2">
      <c r="A259" s="211">
        <v>71</v>
      </c>
      <c r="B259" s="212" t="s">
        <v>157</v>
      </c>
      <c r="C259" s="213" t="s">
        <v>812</v>
      </c>
      <c r="D259" s="214" t="s">
        <v>144</v>
      </c>
      <c r="E259" s="215">
        <v>1.5</v>
      </c>
      <c r="F259" s="216"/>
      <c r="G259" s="217">
        <f>ROUND(E259*F259,2)</f>
        <v>0</v>
      </c>
      <c r="H259" s="216">
        <v>0</v>
      </c>
      <c r="I259" s="217">
        <f>ROUND(E259*H259,2)</f>
        <v>0</v>
      </c>
      <c r="J259" s="216">
        <v>300</v>
      </c>
      <c r="K259" s="217">
        <f>ROUND(E259*J259,2)</f>
        <v>450</v>
      </c>
      <c r="L259" s="217">
        <v>21</v>
      </c>
      <c r="M259" s="217">
        <f>G259*(1+L259/100)</f>
        <v>0</v>
      </c>
      <c r="N259" s="215">
        <v>0</v>
      </c>
      <c r="O259" s="215">
        <f>ROUND(E259*N259,2)</f>
        <v>0</v>
      </c>
      <c r="P259" s="215">
        <v>0</v>
      </c>
      <c r="Q259" s="215">
        <f>ROUND(E259*P259,2)</f>
        <v>0</v>
      </c>
      <c r="R259" s="217"/>
      <c r="S259" s="217" t="s">
        <v>135</v>
      </c>
      <c r="T259" s="218" t="s">
        <v>136</v>
      </c>
      <c r="U259" s="219">
        <v>0</v>
      </c>
      <c r="V259" s="219">
        <f>ROUND(E259*U259,2)</f>
        <v>0</v>
      </c>
      <c r="W259" s="219"/>
      <c r="X259" s="219" t="s">
        <v>109</v>
      </c>
      <c r="Y259" s="219" t="s">
        <v>110</v>
      </c>
      <c r="Z259" s="220"/>
      <c r="AA259" s="220"/>
      <c r="AB259" s="220"/>
      <c r="AC259" s="220"/>
      <c r="AD259" s="220"/>
      <c r="AE259" s="220"/>
      <c r="AF259" s="220"/>
      <c r="AG259" s="220" t="s">
        <v>111</v>
      </c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2" x14ac:dyDescent="0.2">
      <c r="A260" s="221"/>
      <c r="B260" s="222"/>
      <c r="C260" s="224" t="s">
        <v>813</v>
      </c>
      <c r="D260" s="225"/>
      <c r="E260" s="226">
        <v>1.5</v>
      </c>
      <c r="F260" s="393"/>
      <c r="G260" s="219"/>
      <c r="H260" s="219"/>
      <c r="I260" s="219"/>
      <c r="J260" s="219"/>
      <c r="K260" s="219"/>
      <c r="L260" s="219"/>
      <c r="M260" s="219"/>
      <c r="N260" s="223"/>
      <c r="O260" s="223"/>
      <c r="P260" s="223"/>
      <c r="Q260" s="223"/>
      <c r="R260" s="219"/>
      <c r="S260" s="219"/>
      <c r="T260" s="219"/>
      <c r="U260" s="219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 t="s">
        <v>123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 x14ac:dyDescent="0.2">
      <c r="A261" s="227">
        <v>72</v>
      </c>
      <c r="B261" s="228" t="s">
        <v>1184</v>
      </c>
      <c r="C261" s="229" t="s">
        <v>1185</v>
      </c>
      <c r="D261" s="230" t="s">
        <v>144</v>
      </c>
      <c r="E261" s="231">
        <v>1.8</v>
      </c>
      <c r="F261" s="232"/>
      <c r="G261" s="233">
        <f>ROUND(E261*F261,2)</f>
        <v>0</v>
      </c>
      <c r="H261" s="232">
        <v>0</v>
      </c>
      <c r="I261" s="233">
        <f>ROUND(E261*H261,2)</f>
        <v>0</v>
      </c>
      <c r="J261" s="232">
        <v>500</v>
      </c>
      <c r="K261" s="233">
        <f>ROUND(E261*J261,2)</f>
        <v>900</v>
      </c>
      <c r="L261" s="233">
        <v>21</v>
      </c>
      <c r="M261" s="233">
        <f>G261*(1+L261/100)</f>
        <v>0</v>
      </c>
      <c r="N261" s="231">
        <v>0</v>
      </c>
      <c r="O261" s="231">
        <f>ROUND(E261*N261,2)</f>
        <v>0</v>
      </c>
      <c r="P261" s="231">
        <v>0</v>
      </c>
      <c r="Q261" s="231">
        <f>ROUND(E261*P261,2)</f>
        <v>0</v>
      </c>
      <c r="R261" s="233"/>
      <c r="S261" s="233" t="s">
        <v>135</v>
      </c>
      <c r="T261" s="234" t="s">
        <v>136</v>
      </c>
      <c r="U261" s="219">
        <v>0</v>
      </c>
      <c r="V261" s="219">
        <f>ROUND(E261*U261,2)</f>
        <v>0</v>
      </c>
      <c r="W261" s="219"/>
      <c r="X261" s="219" t="s">
        <v>109</v>
      </c>
      <c r="Y261" s="219" t="s">
        <v>110</v>
      </c>
      <c r="Z261" s="220"/>
      <c r="AA261" s="220"/>
      <c r="AB261" s="220"/>
      <c r="AC261" s="220"/>
      <c r="AD261" s="220"/>
      <c r="AE261" s="220"/>
      <c r="AF261" s="220"/>
      <c r="AG261" s="220" t="s">
        <v>111</v>
      </c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x14ac:dyDescent="0.2">
      <c r="A262" s="235" t="s">
        <v>104</v>
      </c>
      <c r="B262" s="204" t="s">
        <v>41</v>
      </c>
      <c r="C262" s="205" t="s">
        <v>42</v>
      </c>
      <c r="D262" s="206"/>
      <c r="E262" s="207"/>
      <c r="F262" s="391"/>
      <c r="G262" s="208">
        <f>SUMIF(AG263:AG293,"&lt;&gt;NOR",G263:G293)</f>
        <v>0</v>
      </c>
      <c r="H262" s="208"/>
      <c r="I262" s="208">
        <f>SUM(I263:I293)</f>
        <v>161017.03</v>
      </c>
      <c r="J262" s="208"/>
      <c r="K262" s="208">
        <f>SUM(K263:K293)</f>
        <v>1432416.26</v>
      </c>
      <c r="L262" s="208"/>
      <c r="M262" s="208">
        <f>SUM(M263:M293)</f>
        <v>0</v>
      </c>
      <c r="N262" s="207"/>
      <c r="O262" s="207">
        <f>SUM(O263:O293)</f>
        <v>24.529999999999998</v>
      </c>
      <c r="P262" s="207"/>
      <c r="Q262" s="207">
        <f>SUM(Q263:Q293)</f>
        <v>386.39</v>
      </c>
      <c r="R262" s="208"/>
      <c r="S262" s="208"/>
      <c r="T262" s="209"/>
      <c r="U262" s="210"/>
      <c r="V262" s="210">
        <f>SUM(V263:V293)</f>
        <v>2185.9499999999998</v>
      </c>
      <c r="W262" s="210"/>
      <c r="X262" s="210"/>
      <c r="Y262" s="210"/>
      <c r="AG262" t="s">
        <v>105</v>
      </c>
    </row>
    <row r="263" spans="1:60" ht="22.5" outlineLevel="1" x14ac:dyDescent="0.2">
      <c r="A263" s="211">
        <v>73</v>
      </c>
      <c r="B263" s="212" t="s">
        <v>814</v>
      </c>
      <c r="C263" s="213" t="s">
        <v>815</v>
      </c>
      <c r="D263" s="214" t="s">
        <v>132</v>
      </c>
      <c r="E263" s="215">
        <v>800</v>
      </c>
      <c r="F263" s="216"/>
      <c r="G263" s="217">
        <f>ROUND(E263*F263,2)</f>
        <v>0</v>
      </c>
      <c r="H263" s="216">
        <v>0.08</v>
      </c>
      <c r="I263" s="217">
        <f>ROUND(E263*H263,2)</f>
        <v>64</v>
      </c>
      <c r="J263" s="216">
        <v>87.42</v>
      </c>
      <c r="K263" s="217">
        <f>ROUND(E263*J263,2)</f>
        <v>69936</v>
      </c>
      <c r="L263" s="217">
        <v>21</v>
      </c>
      <c r="M263" s="217">
        <f>G263*(1+L263/100)</f>
        <v>0</v>
      </c>
      <c r="N263" s="215">
        <v>2.426E-2</v>
      </c>
      <c r="O263" s="215">
        <f>ROUND(E263*N263,2)</f>
        <v>19.41</v>
      </c>
      <c r="P263" s="215">
        <v>0</v>
      </c>
      <c r="Q263" s="215">
        <f>ROUND(E263*P263,2)</f>
        <v>0</v>
      </c>
      <c r="R263" s="217" t="s">
        <v>816</v>
      </c>
      <c r="S263" s="217" t="s">
        <v>108</v>
      </c>
      <c r="T263" s="218" t="s">
        <v>108</v>
      </c>
      <c r="U263" s="219">
        <v>0.16</v>
      </c>
      <c r="V263" s="219">
        <f>ROUND(E263*U263,2)</f>
        <v>128</v>
      </c>
      <c r="W263" s="219"/>
      <c r="X263" s="219" t="s">
        <v>109</v>
      </c>
      <c r="Y263" s="219" t="s">
        <v>110</v>
      </c>
      <c r="Z263" s="220"/>
      <c r="AA263" s="220"/>
      <c r="AB263" s="220"/>
      <c r="AC263" s="220"/>
      <c r="AD263" s="220"/>
      <c r="AE263" s="220"/>
      <c r="AF263" s="220"/>
      <c r="AG263" s="220" t="s">
        <v>115</v>
      </c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2" x14ac:dyDescent="0.2">
      <c r="A264" s="221"/>
      <c r="B264" s="222"/>
      <c r="C264" s="376" t="s">
        <v>817</v>
      </c>
      <c r="D264" s="376"/>
      <c r="E264" s="376"/>
      <c r="F264" s="392"/>
      <c r="G264" s="376"/>
      <c r="H264" s="219"/>
      <c r="I264" s="219"/>
      <c r="J264" s="219"/>
      <c r="K264" s="219"/>
      <c r="L264" s="219"/>
      <c r="M264" s="219"/>
      <c r="N264" s="223"/>
      <c r="O264" s="223"/>
      <c r="P264" s="223"/>
      <c r="Q264" s="223"/>
      <c r="R264" s="219"/>
      <c r="S264" s="219"/>
      <c r="T264" s="219"/>
      <c r="U264" s="219"/>
      <c r="V264" s="219"/>
      <c r="W264" s="219"/>
      <c r="X264" s="219"/>
      <c r="Y264" s="219"/>
      <c r="Z264" s="220"/>
      <c r="AA264" s="220"/>
      <c r="AB264" s="220"/>
      <c r="AC264" s="220"/>
      <c r="AD264" s="220"/>
      <c r="AE264" s="220"/>
      <c r="AF264" s="220"/>
      <c r="AG264" s="220" t="s">
        <v>112</v>
      </c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ht="22.5" outlineLevel="1" x14ac:dyDescent="0.2">
      <c r="A265" s="211">
        <v>74</v>
      </c>
      <c r="B265" s="212" t="s">
        <v>818</v>
      </c>
      <c r="C265" s="213" t="s">
        <v>819</v>
      </c>
      <c r="D265" s="214" t="s">
        <v>132</v>
      </c>
      <c r="E265" s="215">
        <v>1600</v>
      </c>
      <c r="F265" s="216"/>
      <c r="G265" s="217">
        <f>ROUND(E265*F265,2)</f>
        <v>0</v>
      </c>
      <c r="H265" s="216">
        <v>60.45</v>
      </c>
      <c r="I265" s="217">
        <f>ROUND(E265*H265,2)</f>
        <v>96720</v>
      </c>
      <c r="J265" s="216">
        <v>3.45</v>
      </c>
      <c r="K265" s="217">
        <f>ROUND(E265*J265,2)</f>
        <v>5520</v>
      </c>
      <c r="L265" s="217">
        <v>21</v>
      </c>
      <c r="M265" s="217">
        <f>G265*(1+L265/100)</f>
        <v>0</v>
      </c>
      <c r="N265" s="215">
        <v>1.09E-3</v>
      </c>
      <c r="O265" s="215">
        <f>ROUND(E265*N265,2)</f>
        <v>1.74</v>
      </c>
      <c r="P265" s="215">
        <v>0</v>
      </c>
      <c r="Q265" s="215">
        <f>ROUND(E265*P265,2)</f>
        <v>0</v>
      </c>
      <c r="R265" s="217" t="s">
        <v>816</v>
      </c>
      <c r="S265" s="217" t="s">
        <v>108</v>
      </c>
      <c r="T265" s="218" t="s">
        <v>108</v>
      </c>
      <c r="U265" s="219">
        <v>0.01</v>
      </c>
      <c r="V265" s="219">
        <f>ROUND(E265*U265,2)</f>
        <v>16</v>
      </c>
      <c r="W265" s="219"/>
      <c r="X265" s="219" t="s">
        <v>109</v>
      </c>
      <c r="Y265" s="219" t="s">
        <v>110</v>
      </c>
      <c r="Z265" s="220"/>
      <c r="AA265" s="220"/>
      <c r="AB265" s="220"/>
      <c r="AC265" s="220"/>
      <c r="AD265" s="220"/>
      <c r="AE265" s="220"/>
      <c r="AF265" s="220"/>
      <c r="AG265" s="220" t="s">
        <v>115</v>
      </c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2" x14ac:dyDescent="0.2">
      <c r="A266" s="221"/>
      <c r="B266" s="222"/>
      <c r="C266" s="376" t="s">
        <v>817</v>
      </c>
      <c r="D266" s="376"/>
      <c r="E266" s="376"/>
      <c r="F266" s="392"/>
      <c r="G266" s="376"/>
      <c r="H266" s="219"/>
      <c r="I266" s="219"/>
      <c r="J266" s="219"/>
      <c r="K266" s="219"/>
      <c r="L266" s="219"/>
      <c r="M266" s="219"/>
      <c r="N266" s="223"/>
      <c r="O266" s="223"/>
      <c r="P266" s="223"/>
      <c r="Q266" s="223"/>
      <c r="R266" s="219"/>
      <c r="S266" s="219"/>
      <c r="T266" s="219"/>
      <c r="U266" s="219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 t="s">
        <v>112</v>
      </c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 x14ac:dyDescent="0.2">
      <c r="A267" s="227">
        <v>75</v>
      </c>
      <c r="B267" s="228" t="s">
        <v>820</v>
      </c>
      <c r="C267" s="229" t="s">
        <v>821</v>
      </c>
      <c r="D267" s="230" t="s">
        <v>132</v>
      </c>
      <c r="E267" s="231">
        <v>800</v>
      </c>
      <c r="F267" s="232"/>
      <c r="G267" s="233">
        <f>ROUND(E267*F267,2)</f>
        <v>0</v>
      </c>
      <c r="H267" s="232">
        <v>0</v>
      </c>
      <c r="I267" s="233">
        <f>ROUND(E267*H267,2)</f>
        <v>0</v>
      </c>
      <c r="J267" s="232">
        <v>78</v>
      </c>
      <c r="K267" s="233">
        <f>ROUND(E267*J267,2)</f>
        <v>62400</v>
      </c>
      <c r="L267" s="233">
        <v>21</v>
      </c>
      <c r="M267" s="233">
        <f>G267*(1+L267/100)</f>
        <v>0</v>
      </c>
      <c r="N267" s="231">
        <v>0</v>
      </c>
      <c r="O267" s="231">
        <f>ROUND(E267*N267,2)</f>
        <v>0</v>
      </c>
      <c r="P267" s="231">
        <v>0</v>
      </c>
      <c r="Q267" s="231">
        <f>ROUND(E267*P267,2)</f>
        <v>0</v>
      </c>
      <c r="R267" s="233" t="s">
        <v>816</v>
      </c>
      <c r="S267" s="233" t="s">
        <v>108</v>
      </c>
      <c r="T267" s="234" t="s">
        <v>108</v>
      </c>
      <c r="U267" s="219">
        <v>0.14000000000000001</v>
      </c>
      <c r="V267" s="219">
        <f>ROUND(E267*U267,2)</f>
        <v>112</v>
      </c>
      <c r="W267" s="219"/>
      <c r="X267" s="219" t="s">
        <v>109</v>
      </c>
      <c r="Y267" s="219" t="s">
        <v>110</v>
      </c>
      <c r="Z267" s="220"/>
      <c r="AA267" s="220"/>
      <c r="AB267" s="220"/>
      <c r="AC267" s="220"/>
      <c r="AD267" s="220"/>
      <c r="AE267" s="220"/>
      <c r="AF267" s="220"/>
      <c r="AG267" s="220" t="s">
        <v>115</v>
      </c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 x14ac:dyDescent="0.2">
      <c r="A268" s="211">
        <v>76</v>
      </c>
      <c r="B268" s="212" t="s">
        <v>822</v>
      </c>
      <c r="C268" s="213" t="s">
        <v>823</v>
      </c>
      <c r="D268" s="214" t="s">
        <v>132</v>
      </c>
      <c r="E268" s="215">
        <v>113.82</v>
      </c>
      <c r="F268" s="216"/>
      <c r="G268" s="217">
        <f>ROUND(E268*F268,2)</f>
        <v>0</v>
      </c>
      <c r="H268" s="216">
        <v>72.78</v>
      </c>
      <c r="I268" s="217">
        <f>ROUND(E268*H268,2)</f>
        <v>8283.82</v>
      </c>
      <c r="J268" s="216">
        <v>105.72</v>
      </c>
      <c r="K268" s="217">
        <f>ROUND(E268*J268,2)</f>
        <v>12033.05</v>
      </c>
      <c r="L268" s="217">
        <v>21</v>
      </c>
      <c r="M268" s="217">
        <f>G268*(1+L268/100)</f>
        <v>0</v>
      </c>
      <c r="N268" s="215">
        <v>1.58E-3</v>
      </c>
      <c r="O268" s="215">
        <f>ROUND(E268*N268,2)</f>
        <v>0.18</v>
      </c>
      <c r="P268" s="215">
        <v>0</v>
      </c>
      <c r="Q268" s="215">
        <f>ROUND(E268*P268,2)</f>
        <v>0</v>
      </c>
      <c r="R268" s="217" t="s">
        <v>816</v>
      </c>
      <c r="S268" s="217" t="s">
        <v>108</v>
      </c>
      <c r="T268" s="218" t="s">
        <v>108</v>
      </c>
      <c r="U268" s="219">
        <v>0.214</v>
      </c>
      <c r="V268" s="219">
        <f>ROUND(E268*U268,2)</f>
        <v>24.36</v>
      </c>
      <c r="W268" s="219"/>
      <c r="X268" s="219" t="s">
        <v>109</v>
      </c>
      <c r="Y268" s="219" t="s">
        <v>110</v>
      </c>
      <c r="Z268" s="220"/>
      <c r="AA268" s="220"/>
      <c r="AB268" s="220"/>
      <c r="AC268" s="220"/>
      <c r="AD268" s="220"/>
      <c r="AE268" s="220"/>
      <c r="AF268" s="220"/>
      <c r="AG268" s="220" t="s">
        <v>111</v>
      </c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2" x14ac:dyDescent="0.2">
      <c r="A269" s="221"/>
      <c r="B269" s="222"/>
      <c r="C269" s="224" t="s">
        <v>824</v>
      </c>
      <c r="D269" s="225"/>
      <c r="E269" s="226">
        <v>113.82</v>
      </c>
      <c r="F269" s="393"/>
      <c r="G269" s="219"/>
      <c r="H269" s="219"/>
      <c r="I269" s="219"/>
      <c r="J269" s="219"/>
      <c r="K269" s="219"/>
      <c r="L269" s="219"/>
      <c r="M269" s="219"/>
      <c r="N269" s="223"/>
      <c r="O269" s="223"/>
      <c r="P269" s="223"/>
      <c r="Q269" s="223"/>
      <c r="R269" s="219"/>
      <c r="S269" s="219"/>
      <c r="T269" s="219"/>
      <c r="U269" s="219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 t="s">
        <v>123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 x14ac:dyDescent="0.2">
      <c r="A270" s="211">
        <v>77</v>
      </c>
      <c r="B270" s="212" t="s">
        <v>825</v>
      </c>
      <c r="C270" s="213" t="s">
        <v>826</v>
      </c>
      <c r="D270" s="214" t="s">
        <v>132</v>
      </c>
      <c r="E270" s="215">
        <v>357.59</v>
      </c>
      <c r="F270" s="216"/>
      <c r="G270" s="217">
        <f>ROUND(E270*F270,2)</f>
        <v>0</v>
      </c>
      <c r="H270" s="216">
        <v>86.19</v>
      </c>
      <c r="I270" s="217">
        <f>ROUND(E270*H270,2)</f>
        <v>30820.68</v>
      </c>
      <c r="J270" s="216">
        <v>128.31</v>
      </c>
      <c r="K270" s="217">
        <f>ROUND(E270*J270,2)</f>
        <v>45882.37</v>
      </c>
      <c r="L270" s="217">
        <v>21</v>
      </c>
      <c r="M270" s="217">
        <f>G270*(1+L270/100)</f>
        <v>0</v>
      </c>
      <c r="N270" s="215">
        <v>6.3499999999999997E-3</v>
      </c>
      <c r="O270" s="215">
        <f>ROUND(E270*N270,2)</f>
        <v>2.27</v>
      </c>
      <c r="P270" s="215">
        <v>0</v>
      </c>
      <c r="Q270" s="215">
        <f>ROUND(E270*P270,2)</f>
        <v>0</v>
      </c>
      <c r="R270" s="217" t="s">
        <v>816</v>
      </c>
      <c r="S270" s="217" t="s">
        <v>108</v>
      </c>
      <c r="T270" s="218" t="s">
        <v>108</v>
      </c>
      <c r="U270" s="219">
        <v>0.26</v>
      </c>
      <c r="V270" s="219">
        <f>ROUND(E270*U270,2)</f>
        <v>92.97</v>
      </c>
      <c r="W270" s="219"/>
      <c r="X270" s="219" t="s">
        <v>109</v>
      </c>
      <c r="Y270" s="219" t="s">
        <v>110</v>
      </c>
      <c r="Z270" s="220"/>
      <c r="AA270" s="220"/>
      <c r="AB270" s="220"/>
      <c r="AC270" s="220"/>
      <c r="AD270" s="220"/>
      <c r="AE270" s="220"/>
      <c r="AF270" s="220"/>
      <c r="AG270" s="220" t="s">
        <v>111</v>
      </c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2" x14ac:dyDescent="0.2">
      <c r="A271" s="221"/>
      <c r="B271" s="222"/>
      <c r="C271" s="224" t="s">
        <v>827</v>
      </c>
      <c r="D271" s="225"/>
      <c r="E271" s="226">
        <v>357.59</v>
      </c>
      <c r="F271" s="393"/>
      <c r="G271" s="219"/>
      <c r="H271" s="219"/>
      <c r="I271" s="219"/>
      <c r="J271" s="219"/>
      <c r="K271" s="219"/>
      <c r="L271" s="219"/>
      <c r="M271" s="219"/>
      <c r="N271" s="223"/>
      <c r="O271" s="223"/>
      <c r="P271" s="223"/>
      <c r="Q271" s="223"/>
      <c r="R271" s="219"/>
      <c r="S271" s="219"/>
      <c r="T271" s="219"/>
      <c r="U271" s="219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 t="s">
        <v>123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 x14ac:dyDescent="0.2">
      <c r="A272" s="211">
        <v>78</v>
      </c>
      <c r="B272" s="212" t="s">
        <v>828</v>
      </c>
      <c r="C272" s="213" t="s">
        <v>829</v>
      </c>
      <c r="D272" s="214" t="s">
        <v>106</v>
      </c>
      <c r="E272" s="215">
        <v>128.04427000000001</v>
      </c>
      <c r="F272" s="216"/>
      <c r="G272" s="217">
        <f>ROUND(E272*F272,2)</f>
        <v>0</v>
      </c>
      <c r="H272" s="216">
        <v>0</v>
      </c>
      <c r="I272" s="217">
        <f>ROUND(E272*H272,2)</f>
        <v>0</v>
      </c>
      <c r="J272" s="216">
        <v>8105</v>
      </c>
      <c r="K272" s="217">
        <f>ROUND(E272*J272,2)</f>
        <v>1037798.81</v>
      </c>
      <c r="L272" s="217">
        <v>21</v>
      </c>
      <c r="M272" s="217">
        <f>G272*(1+L272/100)</f>
        <v>0</v>
      </c>
      <c r="N272" s="215">
        <v>0</v>
      </c>
      <c r="O272" s="215">
        <f>ROUND(E272*N272,2)</f>
        <v>0</v>
      </c>
      <c r="P272" s="215">
        <v>2.4</v>
      </c>
      <c r="Q272" s="215">
        <f>ROUND(E272*P272,2)</f>
        <v>307.31</v>
      </c>
      <c r="R272" s="217" t="s">
        <v>158</v>
      </c>
      <c r="S272" s="217" t="s">
        <v>108</v>
      </c>
      <c r="T272" s="218" t="s">
        <v>108</v>
      </c>
      <c r="U272" s="219">
        <v>13.301</v>
      </c>
      <c r="V272" s="219">
        <f>ROUND(E272*U272,2)</f>
        <v>1703.12</v>
      </c>
      <c r="W272" s="219"/>
      <c r="X272" s="219" t="s">
        <v>109</v>
      </c>
      <c r="Y272" s="219" t="s">
        <v>110</v>
      </c>
      <c r="Z272" s="220"/>
      <c r="AA272" s="220"/>
      <c r="AB272" s="220"/>
      <c r="AC272" s="220"/>
      <c r="AD272" s="220"/>
      <c r="AE272" s="220"/>
      <c r="AF272" s="220"/>
      <c r="AG272" s="220" t="s">
        <v>111</v>
      </c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2" x14ac:dyDescent="0.2">
      <c r="A273" s="221"/>
      <c r="B273" s="222"/>
      <c r="C273" s="376" t="s">
        <v>830</v>
      </c>
      <c r="D273" s="376"/>
      <c r="E273" s="376"/>
      <c r="F273" s="392"/>
      <c r="G273" s="376"/>
      <c r="H273" s="219"/>
      <c r="I273" s="219"/>
      <c r="J273" s="219"/>
      <c r="K273" s="219"/>
      <c r="L273" s="219"/>
      <c r="M273" s="219"/>
      <c r="N273" s="223"/>
      <c r="O273" s="223"/>
      <c r="P273" s="223"/>
      <c r="Q273" s="223"/>
      <c r="R273" s="219"/>
      <c r="S273" s="219"/>
      <c r="T273" s="219"/>
      <c r="U273" s="219"/>
      <c r="V273" s="219"/>
      <c r="W273" s="219"/>
      <c r="X273" s="219"/>
      <c r="Y273" s="219"/>
      <c r="Z273" s="220"/>
      <c r="AA273" s="220"/>
      <c r="AB273" s="220"/>
      <c r="AC273" s="220"/>
      <c r="AD273" s="220"/>
      <c r="AE273" s="220"/>
      <c r="AF273" s="220"/>
      <c r="AG273" s="220" t="s">
        <v>112</v>
      </c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2" x14ac:dyDescent="0.2">
      <c r="A274" s="221"/>
      <c r="B274" s="222"/>
      <c r="C274" s="224" t="s">
        <v>831</v>
      </c>
      <c r="D274" s="225"/>
      <c r="E274" s="226">
        <v>78.059939999999997</v>
      </c>
      <c r="F274" s="393"/>
      <c r="G274" s="219"/>
      <c r="H274" s="219"/>
      <c r="I274" s="219"/>
      <c r="J274" s="219"/>
      <c r="K274" s="219"/>
      <c r="L274" s="219"/>
      <c r="M274" s="219"/>
      <c r="N274" s="223"/>
      <c r="O274" s="223"/>
      <c r="P274" s="223"/>
      <c r="Q274" s="223"/>
      <c r="R274" s="219"/>
      <c r="S274" s="219"/>
      <c r="T274" s="219"/>
      <c r="U274" s="219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 t="s">
        <v>123</v>
      </c>
      <c r="AH274" s="220">
        <v>0</v>
      </c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3" x14ac:dyDescent="0.2">
      <c r="A275" s="221"/>
      <c r="B275" s="222"/>
      <c r="C275" s="224" t="s">
        <v>832</v>
      </c>
      <c r="D275" s="225"/>
      <c r="E275" s="226">
        <v>30.832329999999999</v>
      </c>
      <c r="F275" s="393"/>
      <c r="G275" s="219"/>
      <c r="H275" s="219"/>
      <c r="I275" s="219"/>
      <c r="J275" s="219"/>
      <c r="K275" s="219"/>
      <c r="L275" s="219"/>
      <c r="M275" s="219"/>
      <c r="N275" s="223"/>
      <c r="O275" s="223"/>
      <c r="P275" s="223"/>
      <c r="Q275" s="223"/>
      <c r="R275" s="219"/>
      <c r="S275" s="219"/>
      <c r="T275" s="219"/>
      <c r="U275" s="219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 t="s">
        <v>123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3" x14ac:dyDescent="0.2">
      <c r="A276" s="221"/>
      <c r="B276" s="222"/>
      <c r="C276" s="224" t="s">
        <v>1244</v>
      </c>
      <c r="D276" s="225"/>
      <c r="E276" s="226">
        <v>19.152000000000001</v>
      </c>
      <c r="F276" s="393"/>
      <c r="G276" s="219"/>
      <c r="H276" s="219"/>
      <c r="I276" s="219"/>
      <c r="J276" s="219"/>
      <c r="K276" s="219"/>
      <c r="L276" s="219"/>
      <c r="M276" s="219"/>
      <c r="N276" s="223"/>
      <c r="O276" s="223"/>
      <c r="P276" s="223"/>
      <c r="Q276" s="223"/>
      <c r="R276" s="219"/>
      <c r="S276" s="219"/>
      <c r="T276" s="219"/>
      <c r="U276" s="219"/>
      <c r="V276" s="219"/>
      <c r="W276" s="219"/>
      <c r="X276" s="219"/>
      <c r="Y276" s="219"/>
      <c r="Z276" s="220"/>
      <c r="AA276" s="220"/>
      <c r="AB276" s="220"/>
      <c r="AC276" s="220"/>
      <c r="AD276" s="220"/>
      <c r="AE276" s="220"/>
      <c r="AF276" s="220"/>
      <c r="AG276" s="220" t="s">
        <v>123</v>
      </c>
      <c r="AH276" s="220">
        <v>0</v>
      </c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ht="22.5" outlineLevel="1" x14ac:dyDescent="0.2">
      <c r="A277" s="211">
        <v>79</v>
      </c>
      <c r="B277" s="212" t="s">
        <v>159</v>
      </c>
      <c r="C277" s="213" t="s">
        <v>160</v>
      </c>
      <c r="D277" s="214" t="s">
        <v>106</v>
      </c>
      <c r="E277" s="215">
        <v>43.93421</v>
      </c>
      <c r="F277" s="216"/>
      <c r="G277" s="217">
        <f>ROUND(E277*F277,2)</f>
        <v>0</v>
      </c>
      <c r="H277" s="216">
        <v>37.29</v>
      </c>
      <c r="I277" s="217">
        <f>ROUND(E277*H277,2)</f>
        <v>1638.31</v>
      </c>
      <c r="J277" s="216">
        <v>912.71</v>
      </c>
      <c r="K277" s="217">
        <f>ROUND(E277*J277,2)</f>
        <v>40099.19</v>
      </c>
      <c r="L277" s="217">
        <v>21</v>
      </c>
      <c r="M277" s="217">
        <f>G277*(1+L277/100)</f>
        <v>0</v>
      </c>
      <c r="N277" s="215">
        <v>1.2800000000000001E-3</v>
      </c>
      <c r="O277" s="215">
        <f>ROUND(E277*N277,2)</f>
        <v>0.06</v>
      </c>
      <c r="P277" s="215">
        <v>1.8</v>
      </c>
      <c r="Q277" s="215">
        <f>ROUND(E277*P277,2)</f>
        <v>79.08</v>
      </c>
      <c r="R277" s="217" t="s">
        <v>158</v>
      </c>
      <c r="S277" s="217" t="s">
        <v>108</v>
      </c>
      <c r="T277" s="218" t="s">
        <v>108</v>
      </c>
      <c r="U277" s="219">
        <v>1.52</v>
      </c>
      <c r="V277" s="219">
        <f>ROUND(E277*U277,2)</f>
        <v>66.78</v>
      </c>
      <c r="W277" s="219"/>
      <c r="X277" s="219" t="s">
        <v>109</v>
      </c>
      <c r="Y277" s="219" t="s">
        <v>110</v>
      </c>
      <c r="Z277" s="220"/>
      <c r="AA277" s="220"/>
      <c r="AB277" s="220"/>
      <c r="AC277" s="220"/>
      <c r="AD277" s="220"/>
      <c r="AE277" s="220"/>
      <c r="AF277" s="220"/>
      <c r="AG277" s="220" t="s">
        <v>111</v>
      </c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ht="22.5" outlineLevel="2" x14ac:dyDescent="0.2">
      <c r="A278" s="221"/>
      <c r="B278" s="222"/>
      <c r="C278" s="376" t="s">
        <v>161</v>
      </c>
      <c r="D278" s="376"/>
      <c r="E278" s="376"/>
      <c r="F278" s="392"/>
      <c r="G278" s="376"/>
      <c r="H278" s="219"/>
      <c r="I278" s="219"/>
      <c r="J278" s="219"/>
      <c r="K278" s="219"/>
      <c r="L278" s="219"/>
      <c r="M278" s="219"/>
      <c r="N278" s="223"/>
      <c r="O278" s="223"/>
      <c r="P278" s="223"/>
      <c r="Q278" s="223"/>
      <c r="R278" s="219"/>
      <c r="S278" s="219"/>
      <c r="T278" s="219"/>
      <c r="U278" s="219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 t="s">
        <v>112</v>
      </c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36" t="str">
        <f>C278</f>
        <v>nebo vybourání otvorů průřezové plochy přes 4 m2 ve zdivu nadzákladovém, včetně pomocného lešení o výšce podlahy do 1900 mm a pro zatížení do 1,5 kPa  (150 kg/m2)</v>
      </c>
      <c r="BB278" s="220"/>
      <c r="BC278" s="220"/>
      <c r="BD278" s="220"/>
      <c r="BE278" s="220"/>
      <c r="BF278" s="220"/>
      <c r="BG278" s="220"/>
      <c r="BH278" s="220"/>
    </row>
    <row r="279" spans="1:60" outlineLevel="2" x14ac:dyDescent="0.2">
      <c r="A279" s="221"/>
      <c r="B279" s="222"/>
      <c r="C279" s="224" t="s">
        <v>1245</v>
      </c>
      <c r="D279" s="225"/>
      <c r="E279" s="226">
        <v>26.511209999999998</v>
      </c>
      <c r="F279" s="393"/>
      <c r="G279" s="219"/>
      <c r="H279" s="219"/>
      <c r="I279" s="219"/>
      <c r="J279" s="219"/>
      <c r="K279" s="219"/>
      <c r="L279" s="219"/>
      <c r="M279" s="219"/>
      <c r="N279" s="223"/>
      <c r="O279" s="223"/>
      <c r="P279" s="223"/>
      <c r="Q279" s="223"/>
      <c r="R279" s="219"/>
      <c r="S279" s="219"/>
      <c r="T279" s="219"/>
      <c r="U279" s="219"/>
      <c r="V279" s="219"/>
      <c r="W279" s="219"/>
      <c r="X279" s="219"/>
      <c r="Y279" s="219"/>
      <c r="Z279" s="220"/>
      <c r="AA279" s="220"/>
      <c r="AB279" s="220"/>
      <c r="AC279" s="220"/>
      <c r="AD279" s="220"/>
      <c r="AE279" s="220"/>
      <c r="AF279" s="220"/>
      <c r="AG279" s="220" t="s">
        <v>123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3" x14ac:dyDescent="0.2">
      <c r="A280" s="221"/>
      <c r="B280" s="222"/>
      <c r="C280" s="224" t="s">
        <v>1246</v>
      </c>
      <c r="D280" s="225"/>
      <c r="E280" s="226">
        <v>17.422999999999998</v>
      </c>
      <c r="F280" s="393"/>
      <c r="G280" s="219"/>
      <c r="H280" s="219"/>
      <c r="I280" s="219"/>
      <c r="J280" s="219"/>
      <c r="K280" s="219"/>
      <c r="L280" s="219"/>
      <c r="M280" s="219"/>
      <c r="N280" s="223"/>
      <c r="O280" s="223"/>
      <c r="P280" s="223"/>
      <c r="Q280" s="223"/>
      <c r="R280" s="219"/>
      <c r="S280" s="219"/>
      <c r="T280" s="219"/>
      <c r="U280" s="219"/>
      <c r="V280" s="219"/>
      <c r="W280" s="219"/>
      <c r="X280" s="219"/>
      <c r="Y280" s="219"/>
      <c r="Z280" s="220"/>
      <c r="AA280" s="220"/>
      <c r="AB280" s="220"/>
      <c r="AC280" s="220"/>
      <c r="AD280" s="220"/>
      <c r="AE280" s="220"/>
      <c r="AF280" s="220"/>
      <c r="AG280" s="220" t="s">
        <v>123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ht="22.5" outlineLevel="1" x14ac:dyDescent="0.2">
      <c r="A281" s="211">
        <v>80</v>
      </c>
      <c r="B281" s="212" t="s">
        <v>833</v>
      </c>
      <c r="C281" s="213" t="s">
        <v>834</v>
      </c>
      <c r="D281" s="214" t="s">
        <v>132</v>
      </c>
      <c r="E281" s="215">
        <v>88.080600000000004</v>
      </c>
      <c r="F281" s="216"/>
      <c r="G281" s="217">
        <f>ROUND(E281*F281,2)</f>
        <v>0</v>
      </c>
      <c r="H281" s="216">
        <v>266.69</v>
      </c>
      <c r="I281" s="217">
        <f>ROUND(E281*H281,2)</f>
        <v>23490.22</v>
      </c>
      <c r="J281" s="216">
        <v>292.31</v>
      </c>
      <c r="K281" s="217">
        <f>ROUND(E281*J281,2)</f>
        <v>25746.84</v>
      </c>
      <c r="L281" s="217">
        <v>21</v>
      </c>
      <c r="M281" s="217">
        <f>G281*(1+L281/100)</f>
        <v>0</v>
      </c>
      <c r="N281" s="215">
        <v>9.8300000000000002E-3</v>
      </c>
      <c r="O281" s="215">
        <f>ROUND(E281*N281,2)</f>
        <v>0.87</v>
      </c>
      <c r="P281" s="215">
        <v>0</v>
      </c>
      <c r="Q281" s="215">
        <f>ROUND(E281*P281,2)</f>
        <v>0</v>
      </c>
      <c r="R281" s="217" t="s">
        <v>835</v>
      </c>
      <c r="S281" s="217" t="s">
        <v>108</v>
      </c>
      <c r="T281" s="218" t="s">
        <v>108</v>
      </c>
      <c r="U281" s="219">
        <v>0.48499999999999999</v>
      </c>
      <c r="V281" s="219">
        <f>ROUND(E281*U281,2)</f>
        <v>42.72</v>
      </c>
      <c r="W281" s="219"/>
      <c r="X281" s="219" t="s">
        <v>109</v>
      </c>
      <c r="Y281" s="219" t="s">
        <v>110</v>
      </c>
      <c r="Z281" s="220"/>
      <c r="AA281" s="220"/>
      <c r="AB281" s="220"/>
      <c r="AC281" s="220"/>
      <c r="AD281" s="220"/>
      <c r="AE281" s="220"/>
      <c r="AF281" s="220"/>
      <c r="AG281" s="220" t="s">
        <v>111</v>
      </c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2" x14ac:dyDescent="0.2">
      <c r="A282" s="221"/>
      <c r="B282" s="222"/>
      <c r="C282" s="224" t="s">
        <v>836</v>
      </c>
      <c r="D282" s="225"/>
      <c r="E282" s="226">
        <v>36.734999999999999</v>
      </c>
      <c r="F282" s="393"/>
      <c r="G282" s="219"/>
      <c r="H282" s="219"/>
      <c r="I282" s="219"/>
      <c r="J282" s="219"/>
      <c r="K282" s="219"/>
      <c r="L282" s="219"/>
      <c r="M282" s="219"/>
      <c r="N282" s="223"/>
      <c r="O282" s="223"/>
      <c r="P282" s="223"/>
      <c r="Q282" s="223"/>
      <c r="R282" s="219"/>
      <c r="S282" s="219"/>
      <c r="T282" s="219"/>
      <c r="U282" s="219"/>
      <c r="V282" s="219"/>
      <c r="W282" s="219"/>
      <c r="X282" s="219"/>
      <c r="Y282" s="219"/>
      <c r="Z282" s="220"/>
      <c r="AA282" s="220"/>
      <c r="AB282" s="220"/>
      <c r="AC282" s="220"/>
      <c r="AD282" s="220"/>
      <c r="AE282" s="220"/>
      <c r="AF282" s="220"/>
      <c r="AG282" s="220" t="s">
        <v>123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3" x14ac:dyDescent="0.2">
      <c r="A283" s="221"/>
      <c r="B283" s="222"/>
      <c r="C283" s="224" t="s">
        <v>837</v>
      </c>
      <c r="D283" s="225"/>
      <c r="E283" s="226">
        <v>51.345599999999997</v>
      </c>
      <c r="F283" s="393"/>
      <c r="G283" s="219"/>
      <c r="H283" s="219"/>
      <c r="I283" s="219"/>
      <c r="J283" s="219"/>
      <c r="K283" s="219"/>
      <c r="L283" s="219"/>
      <c r="M283" s="219"/>
      <c r="N283" s="223"/>
      <c r="O283" s="223"/>
      <c r="P283" s="223"/>
      <c r="Q283" s="223"/>
      <c r="R283" s="219"/>
      <c r="S283" s="219"/>
      <c r="T283" s="219"/>
      <c r="U283" s="219"/>
      <c r="V283" s="219"/>
      <c r="W283" s="219"/>
      <c r="X283" s="219"/>
      <c r="Y283" s="219"/>
      <c r="Z283" s="220"/>
      <c r="AA283" s="220"/>
      <c r="AB283" s="220"/>
      <c r="AC283" s="220"/>
      <c r="AD283" s="220"/>
      <c r="AE283" s="220"/>
      <c r="AF283" s="220"/>
      <c r="AG283" s="220" t="s">
        <v>123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 x14ac:dyDescent="0.2">
      <c r="A284" s="227">
        <v>81</v>
      </c>
      <c r="B284" s="228" t="s">
        <v>164</v>
      </c>
      <c r="C284" s="229" t="s">
        <v>838</v>
      </c>
      <c r="D284" s="230" t="s">
        <v>166</v>
      </c>
      <c r="E284" s="231">
        <v>1</v>
      </c>
      <c r="F284" s="216"/>
      <c r="G284" s="233">
        <f t="shared" ref="G284:G293" si="0">ROUND(E284*F284,2)</f>
        <v>0</v>
      </c>
      <c r="H284" s="458">
        <v>0</v>
      </c>
      <c r="I284" s="233">
        <f t="shared" ref="I284:I293" si="1">ROUND(E284*H284,2)</f>
        <v>0</v>
      </c>
      <c r="J284" s="458">
        <v>100000</v>
      </c>
      <c r="K284" s="233">
        <f t="shared" ref="K284:K293" si="2">ROUND(E284*J284,2)</f>
        <v>100000</v>
      </c>
      <c r="L284" s="233">
        <v>21</v>
      </c>
      <c r="M284" s="233">
        <f t="shared" ref="M284:M293" si="3">G284*(1+L284/100)</f>
        <v>0</v>
      </c>
      <c r="N284" s="231">
        <v>0</v>
      </c>
      <c r="O284" s="231">
        <f t="shared" ref="O284:O293" si="4">ROUND(E284*N284,2)</f>
        <v>0</v>
      </c>
      <c r="P284" s="231">
        <v>0</v>
      </c>
      <c r="Q284" s="231">
        <f t="shared" ref="Q284:Q293" si="5">ROUND(E284*P284,2)</f>
        <v>0</v>
      </c>
      <c r="R284" s="233"/>
      <c r="S284" s="233" t="s">
        <v>135</v>
      </c>
      <c r="T284" s="234" t="s">
        <v>136</v>
      </c>
      <c r="U284" s="219">
        <v>0</v>
      </c>
      <c r="V284" s="219">
        <f t="shared" ref="V284:V293" si="6">ROUND(E284*U284,2)</f>
        <v>0</v>
      </c>
      <c r="W284" s="219"/>
      <c r="X284" s="219" t="s">
        <v>109</v>
      </c>
      <c r="Y284" s="219" t="s">
        <v>110</v>
      </c>
      <c r="Z284" s="220"/>
      <c r="AA284" s="220"/>
      <c r="AB284" s="220"/>
      <c r="AC284" s="220"/>
      <c r="AD284" s="220"/>
      <c r="AE284" s="220"/>
      <c r="AF284" s="220"/>
      <c r="AG284" s="220" t="s">
        <v>111</v>
      </c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47.25" customHeight="1" outlineLevel="1" x14ac:dyDescent="0.2">
      <c r="A285" s="227"/>
      <c r="B285" s="228"/>
      <c r="C285" s="229" t="s">
        <v>1724</v>
      </c>
      <c r="D285" s="230"/>
      <c r="E285" s="231"/>
      <c r="F285" s="458"/>
      <c r="G285" s="233"/>
      <c r="H285" s="458"/>
      <c r="I285" s="233"/>
      <c r="J285" s="458"/>
      <c r="K285" s="233"/>
      <c r="L285" s="233"/>
      <c r="M285" s="233"/>
      <c r="N285" s="231"/>
      <c r="O285" s="231"/>
      <c r="P285" s="231"/>
      <c r="Q285" s="231"/>
      <c r="R285" s="233"/>
      <c r="S285" s="233"/>
      <c r="T285" s="234"/>
      <c r="U285" s="219"/>
      <c r="V285" s="219"/>
      <c r="W285" s="219"/>
      <c r="X285" s="219"/>
      <c r="Y285" s="219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ht="22.5" outlineLevel="1" x14ac:dyDescent="0.2">
      <c r="A286" s="468"/>
      <c r="B286" s="469"/>
      <c r="C286" s="470" t="s">
        <v>1726</v>
      </c>
      <c r="D286" s="471"/>
      <c r="E286" s="461"/>
      <c r="F286" s="459"/>
      <c r="G286" s="460"/>
      <c r="H286" s="459"/>
      <c r="I286" s="460"/>
      <c r="J286" s="459"/>
      <c r="K286" s="460"/>
      <c r="L286" s="460"/>
      <c r="M286" s="460"/>
      <c r="N286" s="461"/>
      <c r="O286" s="461"/>
      <c r="P286" s="461"/>
      <c r="Q286" s="461"/>
      <c r="R286" s="460"/>
      <c r="S286" s="460"/>
      <c r="T286" s="462"/>
      <c r="U286" s="219"/>
      <c r="V286" s="219"/>
      <c r="W286" s="219"/>
      <c r="X286" s="219"/>
      <c r="Y286" s="219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ht="22.5" outlineLevel="1" x14ac:dyDescent="0.2">
      <c r="A287" s="472"/>
      <c r="B287" s="473"/>
      <c r="C287" s="474" t="s">
        <v>1725</v>
      </c>
      <c r="D287" s="475"/>
      <c r="E287" s="465"/>
      <c r="F287" s="463"/>
      <c r="G287" s="464"/>
      <c r="H287" s="463"/>
      <c r="I287" s="464"/>
      <c r="J287" s="463"/>
      <c r="K287" s="464"/>
      <c r="L287" s="464"/>
      <c r="M287" s="464"/>
      <c r="N287" s="465"/>
      <c r="O287" s="465"/>
      <c r="P287" s="465"/>
      <c r="Q287" s="465"/>
      <c r="R287" s="464"/>
      <c r="S287" s="464"/>
      <c r="T287" s="466"/>
      <c r="U287" s="219"/>
      <c r="V287" s="219"/>
      <c r="W287" s="219"/>
      <c r="X287" s="219"/>
      <c r="Y287" s="219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1" x14ac:dyDescent="0.2">
      <c r="A288" s="227">
        <v>82</v>
      </c>
      <c r="B288" s="228" t="s">
        <v>167</v>
      </c>
      <c r="C288" s="229" t="s">
        <v>839</v>
      </c>
      <c r="D288" s="230" t="s">
        <v>165</v>
      </c>
      <c r="E288" s="231">
        <v>1</v>
      </c>
      <c r="F288" s="232"/>
      <c r="G288" s="233">
        <f t="shared" si="0"/>
        <v>0</v>
      </c>
      <c r="H288" s="232">
        <v>0</v>
      </c>
      <c r="I288" s="233">
        <f t="shared" si="1"/>
        <v>0</v>
      </c>
      <c r="J288" s="232">
        <v>15000</v>
      </c>
      <c r="K288" s="233">
        <f t="shared" si="2"/>
        <v>15000</v>
      </c>
      <c r="L288" s="233">
        <v>21</v>
      </c>
      <c r="M288" s="233">
        <f t="shared" si="3"/>
        <v>0</v>
      </c>
      <c r="N288" s="231">
        <v>0</v>
      </c>
      <c r="O288" s="231">
        <f t="shared" si="4"/>
        <v>0</v>
      </c>
      <c r="P288" s="231">
        <v>0</v>
      </c>
      <c r="Q288" s="231">
        <f t="shared" si="5"/>
        <v>0</v>
      </c>
      <c r="R288" s="233"/>
      <c r="S288" s="233" t="s">
        <v>135</v>
      </c>
      <c r="T288" s="234" t="s">
        <v>136</v>
      </c>
      <c r="U288" s="219">
        <v>0</v>
      </c>
      <c r="V288" s="219">
        <f t="shared" si="6"/>
        <v>0</v>
      </c>
      <c r="W288" s="219"/>
      <c r="X288" s="219" t="s">
        <v>109</v>
      </c>
      <c r="Y288" s="219" t="s">
        <v>110</v>
      </c>
      <c r="Z288" s="220"/>
      <c r="AA288" s="220"/>
      <c r="AB288" s="220"/>
      <c r="AC288" s="220"/>
      <c r="AD288" s="220"/>
      <c r="AE288" s="220"/>
      <c r="AF288" s="220"/>
      <c r="AG288" s="220" t="s">
        <v>111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1" x14ac:dyDescent="0.2">
      <c r="A289" s="227">
        <v>83</v>
      </c>
      <c r="B289" s="228" t="s">
        <v>168</v>
      </c>
      <c r="C289" s="229" t="s">
        <v>517</v>
      </c>
      <c r="D289" s="230" t="s">
        <v>165</v>
      </c>
      <c r="E289" s="231">
        <v>1</v>
      </c>
      <c r="F289" s="232"/>
      <c r="G289" s="233">
        <f t="shared" si="0"/>
        <v>0</v>
      </c>
      <c r="H289" s="232">
        <v>0</v>
      </c>
      <c r="I289" s="233">
        <f t="shared" si="1"/>
        <v>0</v>
      </c>
      <c r="J289" s="232">
        <v>2000</v>
      </c>
      <c r="K289" s="233">
        <f t="shared" si="2"/>
        <v>2000</v>
      </c>
      <c r="L289" s="233">
        <v>21</v>
      </c>
      <c r="M289" s="233">
        <f t="shared" si="3"/>
        <v>0</v>
      </c>
      <c r="N289" s="231">
        <v>0</v>
      </c>
      <c r="O289" s="231">
        <f t="shared" si="4"/>
        <v>0</v>
      </c>
      <c r="P289" s="231">
        <v>0</v>
      </c>
      <c r="Q289" s="231">
        <f t="shared" si="5"/>
        <v>0</v>
      </c>
      <c r="R289" s="233"/>
      <c r="S289" s="233" t="s">
        <v>135</v>
      </c>
      <c r="T289" s="234" t="s">
        <v>136</v>
      </c>
      <c r="U289" s="219">
        <v>0</v>
      </c>
      <c r="V289" s="219">
        <f t="shared" si="6"/>
        <v>0</v>
      </c>
      <c r="W289" s="219"/>
      <c r="X289" s="219" t="s">
        <v>109</v>
      </c>
      <c r="Y289" s="219" t="s">
        <v>110</v>
      </c>
      <c r="Z289" s="220"/>
      <c r="AA289" s="220"/>
      <c r="AB289" s="220"/>
      <c r="AC289" s="220"/>
      <c r="AD289" s="220"/>
      <c r="AE289" s="220"/>
      <c r="AF289" s="220"/>
      <c r="AG289" s="220" t="s">
        <v>111</v>
      </c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</row>
    <row r="290" spans="1:60" outlineLevel="1" x14ac:dyDescent="0.2">
      <c r="A290" s="227">
        <v>84</v>
      </c>
      <c r="B290" s="228" t="s">
        <v>169</v>
      </c>
      <c r="C290" s="229" t="s">
        <v>170</v>
      </c>
      <c r="D290" s="230" t="s">
        <v>165</v>
      </c>
      <c r="E290" s="231">
        <v>1</v>
      </c>
      <c r="F290" s="232"/>
      <c r="G290" s="233">
        <f t="shared" si="0"/>
        <v>0</v>
      </c>
      <c r="H290" s="232">
        <v>0</v>
      </c>
      <c r="I290" s="233">
        <f t="shared" si="1"/>
        <v>0</v>
      </c>
      <c r="J290" s="232">
        <v>2000</v>
      </c>
      <c r="K290" s="233">
        <f t="shared" si="2"/>
        <v>2000</v>
      </c>
      <c r="L290" s="233">
        <v>21</v>
      </c>
      <c r="M290" s="233">
        <f t="shared" si="3"/>
        <v>0</v>
      </c>
      <c r="N290" s="231">
        <v>0</v>
      </c>
      <c r="O290" s="231">
        <f t="shared" si="4"/>
        <v>0</v>
      </c>
      <c r="P290" s="231">
        <v>0</v>
      </c>
      <c r="Q290" s="231">
        <f t="shared" si="5"/>
        <v>0</v>
      </c>
      <c r="R290" s="233"/>
      <c r="S290" s="233" t="s">
        <v>135</v>
      </c>
      <c r="T290" s="234" t="s">
        <v>136</v>
      </c>
      <c r="U290" s="219">
        <v>0</v>
      </c>
      <c r="V290" s="219">
        <f t="shared" si="6"/>
        <v>0</v>
      </c>
      <c r="W290" s="219"/>
      <c r="X290" s="219" t="s">
        <v>109</v>
      </c>
      <c r="Y290" s="219" t="s">
        <v>110</v>
      </c>
      <c r="Z290" s="220"/>
      <c r="AA290" s="220"/>
      <c r="AB290" s="220"/>
      <c r="AC290" s="220"/>
      <c r="AD290" s="220"/>
      <c r="AE290" s="220"/>
      <c r="AF290" s="220"/>
      <c r="AG290" s="220" t="s">
        <v>111</v>
      </c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outlineLevel="1" x14ac:dyDescent="0.2">
      <c r="A291" s="227">
        <v>85</v>
      </c>
      <c r="B291" s="228" t="s">
        <v>171</v>
      </c>
      <c r="C291" s="229" t="s">
        <v>172</v>
      </c>
      <c r="D291" s="230" t="s">
        <v>165</v>
      </c>
      <c r="E291" s="231">
        <v>1</v>
      </c>
      <c r="F291" s="232"/>
      <c r="G291" s="233">
        <f t="shared" si="0"/>
        <v>0</v>
      </c>
      <c r="H291" s="232">
        <v>0</v>
      </c>
      <c r="I291" s="233">
        <f t="shared" si="1"/>
        <v>0</v>
      </c>
      <c r="J291" s="232">
        <v>2000</v>
      </c>
      <c r="K291" s="233">
        <f t="shared" si="2"/>
        <v>2000</v>
      </c>
      <c r="L291" s="233">
        <v>21</v>
      </c>
      <c r="M291" s="233">
        <f t="shared" si="3"/>
        <v>0</v>
      </c>
      <c r="N291" s="231">
        <v>0</v>
      </c>
      <c r="O291" s="231">
        <f t="shared" si="4"/>
        <v>0</v>
      </c>
      <c r="P291" s="231">
        <v>0</v>
      </c>
      <c r="Q291" s="231">
        <f t="shared" si="5"/>
        <v>0</v>
      </c>
      <c r="R291" s="233"/>
      <c r="S291" s="233" t="s">
        <v>135</v>
      </c>
      <c r="T291" s="234" t="s">
        <v>136</v>
      </c>
      <c r="U291" s="219">
        <v>0</v>
      </c>
      <c r="V291" s="219">
        <f t="shared" si="6"/>
        <v>0</v>
      </c>
      <c r="W291" s="219"/>
      <c r="X291" s="219" t="s">
        <v>109</v>
      </c>
      <c r="Y291" s="219" t="s">
        <v>110</v>
      </c>
      <c r="Z291" s="220"/>
      <c r="AA291" s="220"/>
      <c r="AB291" s="220"/>
      <c r="AC291" s="220"/>
      <c r="AD291" s="220"/>
      <c r="AE291" s="220"/>
      <c r="AF291" s="220"/>
      <c r="AG291" s="220" t="s">
        <v>111</v>
      </c>
      <c r="AH291" s="220"/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outlineLevel="1" x14ac:dyDescent="0.2">
      <c r="A292" s="227">
        <v>86</v>
      </c>
      <c r="B292" s="228" t="s">
        <v>173</v>
      </c>
      <c r="C292" s="229" t="s">
        <v>518</v>
      </c>
      <c r="D292" s="230" t="s">
        <v>165</v>
      </c>
      <c r="E292" s="231">
        <v>1</v>
      </c>
      <c r="F292" s="232"/>
      <c r="G292" s="233">
        <f t="shared" si="0"/>
        <v>0</v>
      </c>
      <c r="H292" s="232">
        <v>0</v>
      </c>
      <c r="I292" s="233">
        <f t="shared" si="1"/>
        <v>0</v>
      </c>
      <c r="J292" s="232">
        <v>2000</v>
      </c>
      <c r="K292" s="233">
        <f t="shared" si="2"/>
        <v>2000</v>
      </c>
      <c r="L292" s="233">
        <v>21</v>
      </c>
      <c r="M292" s="233">
        <f t="shared" si="3"/>
        <v>0</v>
      </c>
      <c r="N292" s="231">
        <v>0</v>
      </c>
      <c r="O292" s="231">
        <f t="shared" si="4"/>
        <v>0</v>
      </c>
      <c r="P292" s="231">
        <v>0</v>
      </c>
      <c r="Q292" s="231">
        <f t="shared" si="5"/>
        <v>0</v>
      </c>
      <c r="R292" s="233"/>
      <c r="S292" s="233" t="s">
        <v>135</v>
      </c>
      <c r="T292" s="234" t="s">
        <v>136</v>
      </c>
      <c r="U292" s="219">
        <v>0</v>
      </c>
      <c r="V292" s="219">
        <f t="shared" si="6"/>
        <v>0</v>
      </c>
      <c r="W292" s="219"/>
      <c r="X292" s="219" t="s">
        <v>109</v>
      </c>
      <c r="Y292" s="219" t="s">
        <v>110</v>
      </c>
      <c r="Z292" s="220"/>
      <c r="AA292" s="220"/>
      <c r="AB292" s="220"/>
      <c r="AC292" s="220"/>
      <c r="AD292" s="220"/>
      <c r="AE292" s="220"/>
      <c r="AF292" s="220"/>
      <c r="AG292" s="220" t="s">
        <v>111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 x14ac:dyDescent="0.2">
      <c r="A293" s="227">
        <v>87</v>
      </c>
      <c r="B293" s="228" t="s">
        <v>519</v>
      </c>
      <c r="C293" s="229" t="s">
        <v>840</v>
      </c>
      <c r="D293" s="230" t="s">
        <v>165</v>
      </c>
      <c r="E293" s="231">
        <v>1</v>
      </c>
      <c r="F293" s="232"/>
      <c r="G293" s="233">
        <f t="shared" si="0"/>
        <v>0</v>
      </c>
      <c r="H293" s="232">
        <v>0</v>
      </c>
      <c r="I293" s="233">
        <f t="shared" si="1"/>
        <v>0</v>
      </c>
      <c r="J293" s="232">
        <v>10000</v>
      </c>
      <c r="K293" s="233">
        <f t="shared" si="2"/>
        <v>10000</v>
      </c>
      <c r="L293" s="233">
        <v>21</v>
      </c>
      <c r="M293" s="233">
        <f t="shared" si="3"/>
        <v>0</v>
      </c>
      <c r="N293" s="231">
        <v>0</v>
      </c>
      <c r="O293" s="231">
        <f t="shared" si="4"/>
        <v>0</v>
      </c>
      <c r="P293" s="231">
        <v>0</v>
      </c>
      <c r="Q293" s="231">
        <f t="shared" si="5"/>
        <v>0</v>
      </c>
      <c r="R293" s="233"/>
      <c r="S293" s="233" t="s">
        <v>135</v>
      </c>
      <c r="T293" s="234" t="s">
        <v>136</v>
      </c>
      <c r="U293" s="219">
        <v>0</v>
      </c>
      <c r="V293" s="219">
        <f t="shared" si="6"/>
        <v>0</v>
      </c>
      <c r="W293" s="219"/>
      <c r="X293" s="219" t="s">
        <v>109</v>
      </c>
      <c r="Y293" s="219" t="s">
        <v>110</v>
      </c>
      <c r="Z293" s="220"/>
      <c r="AA293" s="220"/>
      <c r="AB293" s="220"/>
      <c r="AC293" s="220"/>
      <c r="AD293" s="220"/>
      <c r="AE293" s="220"/>
      <c r="AF293" s="220"/>
      <c r="AG293" s="220" t="s">
        <v>111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x14ac:dyDescent="0.2">
      <c r="A294" s="235" t="s">
        <v>104</v>
      </c>
      <c r="B294" s="204" t="s">
        <v>43</v>
      </c>
      <c r="C294" s="205" t="s">
        <v>44</v>
      </c>
      <c r="D294" s="206"/>
      <c r="E294" s="207"/>
      <c r="F294" s="391"/>
      <c r="G294" s="208">
        <f>SUMIF(AG295:AG296,"&lt;&gt;NOR",G295:G296)</f>
        <v>0</v>
      </c>
      <c r="H294" s="208"/>
      <c r="I294" s="208">
        <f>SUM(I295:I296)</f>
        <v>0</v>
      </c>
      <c r="J294" s="208"/>
      <c r="K294" s="208">
        <f>SUM(K295:K296)</f>
        <v>582056.94999999995</v>
      </c>
      <c r="L294" s="208"/>
      <c r="M294" s="208">
        <f>SUM(M295:M296)</f>
        <v>0</v>
      </c>
      <c r="N294" s="207"/>
      <c r="O294" s="207">
        <f>SUM(O295:O296)</f>
        <v>0</v>
      </c>
      <c r="P294" s="207"/>
      <c r="Q294" s="207">
        <f>SUM(Q295:Q296)</f>
        <v>0</v>
      </c>
      <c r="R294" s="208"/>
      <c r="S294" s="208"/>
      <c r="T294" s="209"/>
      <c r="U294" s="210"/>
      <c r="V294" s="210">
        <f>SUM(V295:V296)</f>
        <v>1193.53</v>
      </c>
      <c r="W294" s="210"/>
      <c r="X294" s="210"/>
      <c r="Y294" s="210"/>
      <c r="AG294" t="s">
        <v>105</v>
      </c>
    </row>
    <row r="295" spans="1:60" outlineLevel="1" x14ac:dyDescent="0.2">
      <c r="A295" s="211">
        <v>88</v>
      </c>
      <c r="B295" s="212" t="s">
        <v>841</v>
      </c>
      <c r="C295" s="213" t="s">
        <v>842</v>
      </c>
      <c r="D295" s="214" t="s">
        <v>126</v>
      </c>
      <c r="E295" s="215">
        <v>1400.8590799999999</v>
      </c>
      <c r="F295" s="216"/>
      <c r="G295" s="217">
        <f>ROUND(E295*F295,2)</f>
        <v>0</v>
      </c>
      <c r="H295" s="216">
        <v>0</v>
      </c>
      <c r="I295" s="217">
        <f>ROUND(E295*H295,2)</f>
        <v>0</v>
      </c>
      <c r="J295" s="216">
        <v>415.5</v>
      </c>
      <c r="K295" s="217">
        <f>ROUND(E295*J295,2)</f>
        <v>582056.94999999995</v>
      </c>
      <c r="L295" s="217">
        <v>21</v>
      </c>
      <c r="M295" s="217">
        <f>G295*(1+L295/100)</f>
        <v>0</v>
      </c>
      <c r="N295" s="215">
        <v>0</v>
      </c>
      <c r="O295" s="215">
        <f>ROUND(E295*N295,2)</f>
        <v>0</v>
      </c>
      <c r="P295" s="215">
        <v>0</v>
      </c>
      <c r="Q295" s="215">
        <f>ROUND(E295*P295,2)</f>
        <v>0</v>
      </c>
      <c r="R295" s="217" t="s">
        <v>121</v>
      </c>
      <c r="S295" s="217" t="s">
        <v>108</v>
      </c>
      <c r="T295" s="218" t="s">
        <v>108</v>
      </c>
      <c r="U295" s="219">
        <v>0.85199999999999998</v>
      </c>
      <c r="V295" s="219">
        <f>ROUND(E295*U295,2)</f>
        <v>1193.53</v>
      </c>
      <c r="W295" s="219"/>
      <c r="X295" s="219" t="s">
        <v>177</v>
      </c>
      <c r="Y295" s="219" t="s">
        <v>110</v>
      </c>
      <c r="Z295" s="220"/>
      <c r="AA295" s="220"/>
      <c r="AB295" s="220"/>
      <c r="AC295" s="220"/>
      <c r="AD295" s="220"/>
      <c r="AE295" s="220"/>
      <c r="AF295" s="220"/>
      <c r="AG295" s="220" t="s">
        <v>178</v>
      </c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ht="22.5" customHeight="1" outlineLevel="2" x14ac:dyDescent="0.2">
      <c r="A296" s="221"/>
      <c r="B296" s="222"/>
      <c r="C296" s="376" t="s">
        <v>843</v>
      </c>
      <c r="D296" s="376"/>
      <c r="E296" s="376"/>
      <c r="F296" s="392"/>
      <c r="G296" s="376"/>
      <c r="H296" s="219"/>
      <c r="I296" s="219"/>
      <c r="J296" s="219"/>
      <c r="K296" s="219"/>
      <c r="L296" s="219"/>
      <c r="M296" s="219"/>
      <c r="N296" s="223"/>
      <c r="O296" s="223"/>
      <c r="P296" s="223"/>
      <c r="Q296" s="223"/>
      <c r="R296" s="219"/>
      <c r="S296" s="219"/>
      <c r="T296" s="219"/>
      <c r="U296" s="219"/>
      <c r="V296" s="219"/>
      <c r="W296" s="219"/>
      <c r="X296" s="219"/>
      <c r="Y296" s="219"/>
      <c r="Z296" s="220"/>
      <c r="AA296" s="220"/>
      <c r="AB296" s="220"/>
      <c r="AC296" s="220"/>
      <c r="AD296" s="220"/>
      <c r="AE296" s="220"/>
      <c r="AF296" s="220"/>
      <c r="AG296" s="220" t="s">
        <v>112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36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20"/>
      <c r="BC296" s="220"/>
      <c r="BD296" s="220"/>
      <c r="BE296" s="220"/>
      <c r="BF296" s="220"/>
      <c r="BG296" s="220"/>
      <c r="BH296" s="220"/>
    </row>
    <row r="297" spans="1:60" x14ac:dyDescent="0.2">
      <c r="A297" s="235" t="s">
        <v>104</v>
      </c>
      <c r="B297" s="204" t="s">
        <v>45</v>
      </c>
      <c r="C297" s="205" t="s">
        <v>46</v>
      </c>
      <c r="D297" s="206"/>
      <c r="E297" s="207"/>
      <c r="F297" s="391"/>
      <c r="G297" s="208">
        <f>SUMIF(AG298:AG320,"&lt;&gt;NOR",G298:G320)</f>
        <v>0</v>
      </c>
      <c r="H297" s="208"/>
      <c r="I297" s="208">
        <f>SUM(I298:I320)</f>
        <v>635190.97</v>
      </c>
      <c r="J297" s="208"/>
      <c r="K297" s="208">
        <f>SUM(K298:K320)</f>
        <v>246408.58</v>
      </c>
      <c r="L297" s="208"/>
      <c r="M297" s="208">
        <f>SUM(M298:M320)</f>
        <v>0</v>
      </c>
      <c r="N297" s="207"/>
      <c r="O297" s="207">
        <f>SUM(O298:O320)</f>
        <v>9.08</v>
      </c>
      <c r="P297" s="207"/>
      <c r="Q297" s="207">
        <f>SUM(Q298:Q320)</f>
        <v>0</v>
      </c>
      <c r="R297" s="208"/>
      <c r="S297" s="208"/>
      <c r="T297" s="209"/>
      <c r="U297" s="210"/>
      <c r="V297" s="210">
        <f>SUM(V298:V320)</f>
        <v>477.87</v>
      </c>
      <c r="W297" s="210"/>
      <c r="X297" s="210"/>
      <c r="Y297" s="210"/>
      <c r="AG297" t="s">
        <v>105</v>
      </c>
    </row>
    <row r="298" spans="1:60" ht="22.5" outlineLevel="1" x14ac:dyDescent="0.2">
      <c r="A298" s="211">
        <v>89</v>
      </c>
      <c r="B298" s="212" t="s">
        <v>520</v>
      </c>
      <c r="C298" s="213" t="s">
        <v>521</v>
      </c>
      <c r="D298" s="214" t="s">
        <v>132</v>
      </c>
      <c r="E298" s="215">
        <v>359.7</v>
      </c>
      <c r="F298" s="216"/>
      <c r="G298" s="217">
        <f>ROUND(E298*F298,2)</f>
        <v>0</v>
      </c>
      <c r="H298" s="216">
        <v>0</v>
      </c>
      <c r="I298" s="217">
        <f>ROUND(E298*H298,2)</f>
        <v>0</v>
      </c>
      <c r="J298" s="216">
        <v>28.2</v>
      </c>
      <c r="K298" s="217">
        <f>ROUND(E298*J298,2)</f>
        <v>10143.540000000001</v>
      </c>
      <c r="L298" s="217">
        <v>21</v>
      </c>
      <c r="M298" s="217">
        <f>G298*(1+L298/100)</f>
        <v>0</v>
      </c>
      <c r="N298" s="215">
        <v>0</v>
      </c>
      <c r="O298" s="215">
        <f>ROUND(E298*N298,2)</f>
        <v>0</v>
      </c>
      <c r="P298" s="215">
        <v>0</v>
      </c>
      <c r="Q298" s="215">
        <f>ROUND(E298*P298,2)</f>
        <v>0</v>
      </c>
      <c r="R298" s="217" t="s">
        <v>162</v>
      </c>
      <c r="S298" s="217" t="s">
        <v>108</v>
      </c>
      <c r="T298" s="218" t="s">
        <v>108</v>
      </c>
      <c r="U298" s="219">
        <v>0.05</v>
      </c>
      <c r="V298" s="219">
        <f>ROUND(E298*U298,2)</f>
        <v>17.989999999999998</v>
      </c>
      <c r="W298" s="219"/>
      <c r="X298" s="219" t="s">
        <v>109</v>
      </c>
      <c r="Y298" s="219" t="s">
        <v>110</v>
      </c>
      <c r="Z298" s="220"/>
      <c r="AA298" s="220"/>
      <c r="AB298" s="220"/>
      <c r="AC298" s="220"/>
      <c r="AD298" s="220"/>
      <c r="AE298" s="220"/>
      <c r="AF298" s="220"/>
      <c r="AG298" s="220" t="s">
        <v>111</v>
      </c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2" x14ac:dyDescent="0.2">
      <c r="A299" s="221"/>
      <c r="B299" s="222"/>
      <c r="C299" s="224" t="s">
        <v>522</v>
      </c>
      <c r="D299" s="225"/>
      <c r="E299" s="226"/>
      <c r="F299" s="393"/>
      <c r="G299" s="219"/>
      <c r="H299" s="219"/>
      <c r="I299" s="219"/>
      <c r="J299" s="219"/>
      <c r="K299" s="219"/>
      <c r="L299" s="219"/>
      <c r="M299" s="219"/>
      <c r="N299" s="223"/>
      <c r="O299" s="223"/>
      <c r="P299" s="223"/>
      <c r="Q299" s="223"/>
      <c r="R299" s="219"/>
      <c r="S299" s="219"/>
      <c r="T299" s="219"/>
      <c r="U299" s="219"/>
      <c r="V299" s="219"/>
      <c r="W299" s="219"/>
      <c r="X299" s="219"/>
      <c r="Y299" s="219"/>
      <c r="Z299" s="220"/>
      <c r="AA299" s="220"/>
      <c r="AB299" s="220"/>
      <c r="AC299" s="220"/>
      <c r="AD299" s="220"/>
      <c r="AE299" s="220"/>
      <c r="AF299" s="220"/>
      <c r="AG299" s="220" t="s">
        <v>123</v>
      </c>
      <c r="AH299" s="220">
        <v>0</v>
      </c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3" x14ac:dyDescent="0.2">
      <c r="A300" s="221"/>
      <c r="B300" s="222"/>
      <c r="C300" s="224" t="s">
        <v>1247</v>
      </c>
      <c r="D300" s="225"/>
      <c r="E300" s="226">
        <v>359.7</v>
      </c>
      <c r="F300" s="393"/>
      <c r="G300" s="219"/>
      <c r="H300" s="219"/>
      <c r="I300" s="219"/>
      <c r="J300" s="219"/>
      <c r="K300" s="219"/>
      <c r="L300" s="219"/>
      <c r="M300" s="219"/>
      <c r="N300" s="223"/>
      <c r="O300" s="223"/>
      <c r="P300" s="223"/>
      <c r="Q300" s="223"/>
      <c r="R300" s="219"/>
      <c r="S300" s="219"/>
      <c r="T300" s="219"/>
      <c r="U300" s="219"/>
      <c r="V300" s="219"/>
      <c r="W300" s="219"/>
      <c r="X300" s="219"/>
      <c r="Y300" s="219"/>
      <c r="Z300" s="220"/>
      <c r="AA300" s="220"/>
      <c r="AB300" s="220"/>
      <c r="AC300" s="220"/>
      <c r="AD300" s="220"/>
      <c r="AE300" s="220"/>
      <c r="AF300" s="220"/>
      <c r="AG300" s="220" t="s">
        <v>123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ht="22.5" outlineLevel="1" x14ac:dyDescent="0.2">
      <c r="A301" s="211">
        <v>90</v>
      </c>
      <c r="B301" s="212" t="s">
        <v>523</v>
      </c>
      <c r="C301" s="213" t="s">
        <v>524</v>
      </c>
      <c r="D301" s="214" t="s">
        <v>132</v>
      </c>
      <c r="E301" s="215">
        <v>199.76009999999999</v>
      </c>
      <c r="F301" s="216"/>
      <c r="G301" s="217">
        <f>ROUND(E301*F301,2)</f>
        <v>0</v>
      </c>
      <c r="H301" s="216">
        <v>11.61</v>
      </c>
      <c r="I301" s="217">
        <f>ROUND(E301*H301,2)</f>
        <v>2319.21</v>
      </c>
      <c r="J301" s="216">
        <v>109.39</v>
      </c>
      <c r="K301" s="217">
        <f>ROUND(E301*J301,2)</f>
        <v>21851.759999999998</v>
      </c>
      <c r="L301" s="217">
        <v>21</v>
      </c>
      <c r="M301" s="217">
        <f>G301*(1+L301/100)</f>
        <v>0</v>
      </c>
      <c r="N301" s="215">
        <v>1.9000000000000001E-4</v>
      </c>
      <c r="O301" s="215">
        <f>ROUND(E301*N301,2)</f>
        <v>0.04</v>
      </c>
      <c r="P301" s="215">
        <v>0</v>
      </c>
      <c r="Q301" s="215">
        <f>ROUND(E301*P301,2)</f>
        <v>0</v>
      </c>
      <c r="R301" s="217" t="s">
        <v>162</v>
      </c>
      <c r="S301" s="217" t="s">
        <v>108</v>
      </c>
      <c r="T301" s="218" t="s">
        <v>108</v>
      </c>
      <c r="U301" s="219">
        <v>0.19600000000000001</v>
      </c>
      <c r="V301" s="219">
        <f>ROUND(E301*U301,2)</f>
        <v>39.15</v>
      </c>
      <c r="W301" s="219"/>
      <c r="X301" s="219" t="s">
        <v>109</v>
      </c>
      <c r="Y301" s="219" t="s">
        <v>110</v>
      </c>
      <c r="Z301" s="220"/>
      <c r="AA301" s="220"/>
      <c r="AB301" s="220"/>
      <c r="AC301" s="220"/>
      <c r="AD301" s="220"/>
      <c r="AE301" s="220"/>
      <c r="AF301" s="220"/>
      <c r="AG301" s="220" t="s">
        <v>111</v>
      </c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2" x14ac:dyDescent="0.2">
      <c r="A302" s="221"/>
      <c r="B302" s="222"/>
      <c r="C302" s="224" t="s">
        <v>844</v>
      </c>
      <c r="D302" s="225"/>
      <c r="E302" s="226">
        <v>199.76009999999999</v>
      </c>
      <c r="F302" s="393"/>
      <c r="G302" s="219"/>
      <c r="H302" s="219"/>
      <c r="I302" s="219"/>
      <c r="J302" s="219"/>
      <c r="K302" s="219"/>
      <c r="L302" s="219"/>
      <c r="M302" s="219"/>
      <c r="N302" s="223"/>
      <c r="O302" s="223"/>
      <c r="P302" s="223"/>
      <c r="Q302" s="223"/>
      <c r="R302" s="219"/>
      <c r="S302" s="219"/>
      <c r="T302" s="219"/>
      <c r="U302" s="219"/>
      <c r="V302" s="219"/>
      <c r="W302" s="219"/>
      <c r="X302" s="219"/>
      <c r="Y302" s="219"/>
      <c r="Z302" s="220"/>
      <c r="AA302" s="220"/>
      <c r="AB302" s="220"/>
      <c r="AC302" s="220"/>
      <c r="AD302" s="220"/>
      <c r="AE302" s="220"/>
      <c r="AF302" s="220"/>
      <c r="AG302" s="220" t="s">
        <v>123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ht="56.25" outlineLevel="1" x14ac:dyDescent="0.2">
      <c r="A303" s="211">
        <v>91</v>
      </c>
      <c r="B303" s="212" t="s">
        <v>525</v>
      </c>
      <c r="C303" s="213" t="s">
        <v>526</v>
      </c>
      <c r="D303" s="214" t="s">
        <v>132</v>
      </c>
      <c r="E303" s="215">
        <v>514.09400000000005</v>
      </c>
      <c r="F303" s="216"/>
      <c r="G303" s="217">
        <f>ROUND(E303*F303,2)</f>
        <v>0</v>
      </c>
      <c r="H303" s="216">
        <v>789.41</v>
      </c>
      <c r="I303" s="217">
        <f>ROUND(E303*H303,2)</f>
        <v>405830.94</v>
      </c>
      <c r="J303" s="216">
        <v>267.33999999999997</v>
      </c>
      <c r="K303" s="217">
        <f>ROUND(E303*J303,2)</f>
        <v>137437.89000000001</v>
      </c>
      <c r="L303" s="217">
        <v>21</v>
      </c>
      <c r="M303" s="217">
        <f>G303*(1+L303/100)</f>
        <v>0</v>
      </c>
      <c r="N303" s="215">
        <v>1.15E-2</v>
      </c>
      <c r="O303" s="215">
        <f>ROUND(E303*N303,2)</f>
        <v>5.91</v>
      </c>
      <c r="P303" s="215">
        <v>0</v>
      </c>
      <c r="Q303" s="215">
        <f>ROUND(E303*P303,2)</f>
        <v>0</v>
      </c>
      <c r="R303" s="217" t="s">
        <v>174</v>
      </c>
      <c r="S303" s="217" t="s">
        <v>108</v>
      </c>
      <c r="T303" s="218" t="s">
        <v>179</v>
      </c>
      <c r="U303" s="219">
        <v>0.52407999999999999</v>
      </c>
      <c r="V303" s="219">
        <f>ROUND(E303*U303,2)</f>
        <v>269.43</v>
      </c>
      <c r="W303" s="219"/>
      <c r="X303" s="219" t="s">
        <v>175</v>
      </c>
      <c r="Y303" s="219" t="s">
        <v>110</v>
      </c>
      <c r="Z303" s="220"/>
      <c r="AA303" s="220"/>
      <c r="AB303" s="220"/>
      <c r="AC303" s="220"/>
      <c r="AD303" s="220"/>
      <c r="AE303" s="220"/>
      <c r="AF303" s="220"/>
      <c r="AG303" s="220" t="s">
        <v>176</v>
      </c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2" x14ac:dyDescent="0.2">
      <c r="A304" s="221"/>
      <c r="B304" s="222"/>
      <c r="C304" s="224" t="s">
        <v>845</v>
      </c>
      <c r="D304" s="225"/>
      <c r="E304" s="226">
        <v>514.09400000000005</v>
      </c>
      <c r="F304" s="393"/>
      <c r="G304" s="219"/>
      <c r="H304" s="219"/>
      <c r="I304" s="219"/>
      <c r="J304" s="219"/>
      <c r="K304" s="219"/>
      <c r="L304" s="219"/>
      <c r="M304" s="219"/>
      <c r="N304" s="223"/>
      <c r="O304" s="223"/>
      <c r="P304" s="223"/>
      <c r="Q304" s="223"/>
      <c r="R304" s="219"/>
      <c r="S304" s="219"/>
      <c r="T304" s="219"/>
      <c r="U304" s="219"/>
      <c r="V304" s="219"/>
      <c r="W304" s="219"/>
      <c r="X304" s="219"/>
      <c r="Y304" s="219"/>
      <c r="Z304" s="220"/>
      <c r="AA304" s="220"/>
      <c r="AB304" s="220"/>
      <c r="AC304" s="220"/>
      <c r="AD304" s="220"/>
      <c r="AE304" s="220"/>
      <c r="AF304" s="220"/>
      <c r="AG304" s="220" t="s">
        <v>123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ht="56.25" outlineLevel="1" x14ac:dyDescent="0.2">
      <c r="A305" s="211">
        <v>92</v>
      </c>
      <c r="B305" s="212" t="s">
        <v>527</v>
      </c>
      <c r="C305" s="213" t="s">
        <v>528</v>
      </c>
      <c r="D305" s="214" t="s">
        <v>132</v>
      </c>
      <c r="E305" s="215">
        <v>228.31309999999999</v>
      </c>
      <c r="F305" s="216"/>
      <c r="G305" s="217">
        <f>ROUND(E305*F305,2)</f>
        <v>0</v>
      </c>
      <c r="H305" s="216">
        <v>892.67</v>
      </c>
      <c r="I305" s="217">
        <f>ROUND(E305*H305,2)</f>
        <v>203808.25</v>
      </c>
      <c r="J305" s="216">
        <v>316.22000000000003</v>
      </c>
      <c r="K305" s="217">
        <f>ROUND(E305*J305,2)</f>
        <v>72197.17</v>
      </c>
      <c r="L305" s="217">
        <v>21</v>
      </c>
      <c r="M305" s="217">
        <f>G305*(1+L305/100)</f>
        <v>0</v>
      </c>
      <c r="N305" s="215">
        <v>1.255E-2</v>
      </c>
      <c r="O305" s="215">
        <f>ROUND(E305*N305,2)</f>
        <v>2.87</v>
      </c>
      <c r="P305" s="215">
        <v>0</v>
      </c>
      <c r="Q305" s="215">
        <f>ROUND(E305*P305,2)</f>
        <v>0</v>
      </c>
      <c r="R305" s="217" t="s">
        <v>174</v>
      </c>
      <c r="S305" s="217" t="s">
        <v>108</v>
      </c>
      <c r="T305" s="218" t="s">
        <v>179</v>
      </c>
      <c r="U305" s="219">
        <v>0.62034</v>
      </c>
      <c r="V305" s="219">
        <f>ROUND(E305*U305,2)</f>
        <v>141.63</v>
      </c>
      <c r="W305" s="219"/>
      <c r="X305" s="219" t="s">
        <v>175</v>
      </c>
      <c r="Y305" s="219" t="s">
        <v>110</v>
      </c>
      <c r="Z305" s="220"/>
      <c r="AA305" s="220"/>
      <c r="AB305" s="220"/>
      <c r="AC305" s="220"/>
      <c r="AD305" s="220"/>
      <c r="AE305" s="220"/>
      <c r="AF305" s="220"/>
      <c r="AG305" s="220" t="s">
        <v>176</v>
      </c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2" x14ac:dyDescent="0.2">
      <c r="A306" s="221"/>
      <c r="B306" s="222"/>
      <c r="C306" s="224" t="s">
        <v>846</v>
      </c>
      <c r="D306" s="225"/>
      <c r="E306" s="226">
        <v>92.332499999999996</v>
      </c>
      <c r="F306" s="393"/>
      <c r="G306" s="219"/>
      <c r="H306" s="219"/>
      <c r="I306" s="219"/>
      <c r="J306" s="219"/>
      <c r="K306" s="219"/>
      <c r="L306" s="219"/>
      <c r="M306" s="219"/>
      <c r="N306" s="223"/>
      <c r="O306" s="223"/>
      <c r="P306" s="223"/>
      <c r="Q306" s="223"/>
      <c r="R306" s="219"/>
      <c r="S306" s="219"/>
      <c r="T306" s="219"/>
      <c r="U306" s="219"/>
      <c r="V306" s="219"/>
      <c r="W306" s="219"/>
      <c r="X306" s="219"/>
      <c r="Y306" s="219"/>
      <c r="Z306" s="220"/>
      <c r="AA306" s="220"/>
      <c r="AB306" s="220"/>
      <c r="AC306" s="220"/>
      <c r="AD306" s="220"/>
      <c r="AE306" s="220"/>
      <c r="AF306" s="220"/>
      <c r="AG306" s="220" t="s">
        <v>123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3" x14ac:dyDescent="0.2">
      <c r="A307" s="221"/>
      <c r="B307" s="222"/>
      <c r="C307" s="224" t="s">
        <v>847</v>
      </c>
      <c r="D307" s="225"/>
      <c r="E307" s="226">
        <v>107.4276</v>
      </c>
      <c r="F307" s="393"/>
      <c r="G307" s="219"/>
      <c r="H307" s="219"/>
      <c r="I307" s="219"/>
      <c r="J307" s="219"/>
      <c r="K307" s="219"/>
      <c r="L307" s="219"/>
      <c r="M307" s="219"/>
      <c r="N307" s="223"/>
      <c r="O307" s="223"/>
      <c r="P307" s="223"/>
      <c r="Q307" s="223"/>
      <c r="R307" s="219"/>
      <c r="S307" s="219"/>
      <c r="T307" s="219"/>
      <c r="U307" s="219"/>
      <c r="V307" s="219"/>
      <c r="W307" s="219"/>
      <c r="X307" s="219"/>
      <c r="Y307" s="219"/>
      <c r="Z307" s="220"/>
      <c r="AA307" s="220"/>
      <c r="AB307" s="220"/>
      <c r="AC307" s="220"/>
      <c r="AD307" s="220"/>
      <c r="AE307" s="220"/>
      <c r="AF307" s="220"/>
      <c r="AG307" s="220" t="s">
        <v>123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outlineLevel="3" x14ac:dyDescent="0.2">
      <c r="A308" s="221"/>
      <c r="B308" s="222"/>
      <c r="C308" s="224" t="s">
        <v>848</v>
      </c>
      <c r="D308" s="225"/>
      <c r="E308" s="226">
        <v>28.553000000000001</v>
      </c>
      <c r="F308" s="393"/>
      <c r="G308" s="219"/>
      <c r="H308" s="219"/>
      <c r="I308" s="219"/>
      <c r="J308" s="219"/>
      <c r="K308" s="219"/>
      <c r="L308" s="219"/>
      <c r="M308" s="219"/>
      <c r="N308" s="223"/>
      <c r="O308" s="223"/>
      <c r="P308" s="223"/>
      <c r="Q308" s="223"/>
      <c r="R308" s="219"/>
      <c r="S308" s="219"/>
      <c r="T308" s="219"/>
      <c r="U308" s="219"/>
      <c r="V308" s="219"/>
      <c r="W308" s="219"/>
      <c r="X308" s="219"/>
      <c r="Y308" s="219"/>
      <c r="Z308" s="220"/>
      <c r="AA308" s="220"/>
      <c r="AB308" s="220"/>
      <c r="AC308" s="220"/>
      <c r="AD308" s="220"/>
      <c r="AE308" s="220"/>
      <c r="AF308" s="220"/>
      <c r="AG308" s="220" t="s">
        <v>123</v>
      </c>
      <c r="AH308" s="220">
        <v>0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ht="22.5" outlineLevel="1" x14ac:dyDescent="0.2">
      <c r="A309" s="211">
        <v>93</v>
      </c>
      <c r="B309" s="212" t="s">
        <v>180</v>
      </c>
      <c r="C309" s="213" t="s">
        <v>181</v>
      </c>
      <c r="D309" s="214" t="s">
        <v>132</v>
      </c>
      <c r="E309" s="215">
        <v>18.661999999999999</v>
      </c>
      <c r="F309" s="216"/>
      <c r="G309" s="217">
        <f>ROUND(E309*F309,2)</f>
        <v>0</v>
      </c>
      <c r="H309" s="216">
        <v>546.55999999999995</v>
      </c>
      <c r="I309" s="217">
        <f>ROUND(E309*H309,2)</f>
        <v>10199.9</v>
      </c>
      <c r="J309" s="216">
        <v>240.44</v>
      </c>
      <c r="K309" s="217">
        <f>ROUND(E309*J309,2)</f>
        <v>4487.09</v>
      </c>
      <c r="L309" s="217">
        <v>21</v>
      </c>
      <c r="M309" s="217">
        <f>G309*(1+L309/100)</f>
        <v>0</v>
      </c>
      <c r="N309" s="215">
        <v>3.7799999999999999E-3</v>
      </c>
      <c r="O309" s="215">
        <f>ROUND(E309*N309,2)</f>
        <v>7.0000000000000007E-2</v>
      </c>
      <c r="P309" s="215">
        <v>0</v>
      </c>
      <c r="Q309" s="215">
        <f>ROUND(E309*P309,2)</f>
        <v>0</v>
      </c>
      <c r="R309" s="217" t="s">
        <v>174</v>
      </c>
      <c r="S309" s="217" t="s">
        <v>108</v>
      </c>
      <c r="T309" s="218" t="s">
        <v>108</v>
      </c>
      <c r="U309" s="219">
        <v>0.44212000000000001</v>
      </c>
      <c r="V309" s="219">
        <f>ROUND(E309*U309,2)</f>
        <v>8.25</v>
      </c>
      <c r="W309" s="219"/>
      <c r="X309" s="219" t="s">
        <v>175</v>
      </c>
      <c r="Y309" s="219" t="s">
        <v>110</v>
      </c>
      <c r="Z309" s="220"/>
      <c r="AA309" s="220"/>
      <c r="AB309" s="220"/>
      <c r="AC309" s="220"/>
      <c r="AD309" s="220"/>
      <c r="AE309" s="220"/>
      <c r="AF309" s="220"/>
      <c r="AG309" s="220" t="s">
        <v>176</v>
      </c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ht="22.5" outlineLevel="2" x14ac:dyDescent="0.2">
      <c r="A310" s="221"/>
      <c r="B310" s="222"/>
      <c r="C310" s="382" t="s">
        <v>182</v>
      </c>
      <c r="D310" s="382"/>
      <c r="E310" s="382"/>
      <c r="F310" s="395"/>
      <c r="G310" s="382"/>
      <c r="H310" s="219"/>
      <c r="I310" s="219"/>
      <c r="J310" s="219"/>
      <c r="K310" s="219"/>
      <c r="L310" s="219"/>
      <c r="M310" s="219"/>
      <c r="N310" s="223"/>
      <c r="O310" s="223"/>
      <c r="P310" s="223"/>
      <c r="Q310" s="223"/>
      <c r="R310" s="219"/>
      <c r="S310" s="219"/>
      <c r="T310" s="219"/>
      <c r="U310" s="219"/>
      <c r="V310" s="219"/>
      <c r="W310" s="219"/>
      <c r="X310" s="219"/>
      <c r="Y310" s="219"/>
      <c r="Z310" s="220"/>
      <c r="AA310" s="220"/>
      <c r="AB310" s="220"/>
      <c r="AC310" s="220"/>
      <c r="AD310" s="220"/>
      <c r="AE310" s="220"/>
      <c r="AF310" s="220"/>
      <c r="AG310" s="220" t="s">
        <v>131</v>
      </c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36" t="str">
        <f>C310</f>
        <v>Nanesení hydroizolační stěrky ve dvou vrstvách. Vlepení těsnicí pásky do spoje podlaha-stěna, přitlačení a uhlazení, přetažení pásky další vrstvou izolační stěrky.</v>
      </c>
      <c r="BB310" s="220"/>
      <c r="BC310" s="220"/>
      <c r="BD310" s="220"/>
      <c r="BE310" s="220"/>
      <c r="BF310" s="220"/>
      <c r="BG310" s="220"/>
      <c r="BH310" s="220"/>
    </row>
    <row r="311" spans="1:60" outlineLevel="2" x14ac:dyDescent="0.2">
      <c r="A311" s="221"/>
      <c r="B311" s="222"/>
      <c r="C311" s="224" t="s">
        <v>1248</v>
      </c>
      <c r="D311" s="225"/>
      <c r="E311" s="226">
        <v>1.6</v>
      </c>
      <c r="F311" s="393"/>
      <c r="G311" s="219"/>
      <c r="H311" s="219"/>
      <c r="I311" s="219"/>
      <c r="J311" s="219"/>
      <c r="K311" s="219"/>
      <c r="L311" s="219"/>
      <c r="M311" s="219"/>
      <c r="N311" s="223"/>
      <c r="O311" s="223"/>
      <c r="P311" s="223"/>
      <c r="Q311" s="223"/>
      <c r="R311" s="219"/>
      <c r="S311" s="219"/>
      <c r="T311" s="219"/>
      <c r="U311" s="219"/>
      <c r="V311" s="219"/>
      <c r="W311" s="219"/>
      <c r="X311" s="219"/>
      <c r="Y311" s="219"/>
      <c r="Z311" s="220"/>
      <c r="AA311" s="220"/>
      <c r="AB311" s="220"/>
      <c r="AC311" s="220"/>
      <c r="AD311" s="220"/>
      <c r="AE311" s="220"/>
      <c r="AF311" s="220"/>
      <c r="AG311" s="220" t="s">
        <v>123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ht="22.5" outlineLevel="3" x14ac:dyDescent="0.2">
      <c r="A312" s="221"/>
      <c r="B312" s="222"/>
      <c r="C312" s="224" t="s">
        <v>849</v>
      </c>
      <c r="D312" s="225"/>
      <c r="E312" s="226">
        <v>7.0620000000000003</v>
      </c>
      <c r="F312" s="393"/>
      <c r="G312" s="219"/>
      <c r="H312" s="219"/>
      <c r="I312" s="219"/>
      <c r="J312" s="219"/>
      <c r="K312" s="219"/>
      <c r="L312" s="219"/>
      <c r="M312" s="219"/>
      <c r="N312" s="223"/>
      <c r="O312" s="223"/>
      <c r="P312" s="223"/>
      <c r="Q312" s="223"/>
      <c r="R312" s="219"/>
      <c r="S312" s="219"/>
      <c r="T312" s="219"/>
      <c r="U312" s="219"/>
      <c r="V312" s="219"/>
      <c r="W312" s="219"/>
      <c r="X312" s="219"/>
      <c r="Y312" s="219"/>
      <c r="Z312" s="220"/>
      <c r="AA312" s="220"/>
      <c r="AB312" s="220"/>
      <c r="AC312" s="220"/>
      <c r="AD312" s="220"/>
      <c r="AE312" s="220"/>
      <c r="AF312" s="220"/>
      <c r="AG312" s="220" t="s">
        <v>123</v>
      </c>
      <c r="AH312" s="220">
        <v>0</v>
      </c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3" x14ac:dyDescent="0.2">
      <c r="A313" s="221"/>
      <c r="B313" s="222"/>
      <c r="C313" s="224" t="s">
        <v>850</v>
      </c>
      <c r="D313" s="225"/>
      <c r="E313" s="226"/>
      <c r="F313" s="393"/>
      <c r="G313" s="219"/>
      <c r="H313" s="219"/>
      <c r="I313" s="219"/>
      <c r="J313" s="219"/>
      <c r="K313" s="219"/>
      <c r="L313" s="219"/>
      <c r="M313" s="219"/>
      <c r="N313" s="223"/>
      <c r="O313" s="223"/>
      <c r="P313" s="223"/>
      <c r="Q313" s="223"/>
      <c r="R313" s="219"/>
      <c r="S313" s="219"/>
      <c r="T313" s="219"/>
      <c r="U313" s="219"/>
      <c r="V313" s="219"/>
      <c r="W313" s="219"/>
      <c r="X313" s="219"/>
      <c r="Y313" s="219"/>
      <c r="Z313" s="220"/>
      <c r="AA313" s="220"/>
      <c r="AB313" s="220"/>
      <c r="AC313" s="220"/>
      <c r="AD313" s="220"/>
      <c r="AE313" s="220"/>
      <c r="AF313" s="220"/>
      <c r="AG313" s="220" t="s">
        <v>123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3" x14ac:dyDescent="0.2">
      <c r="A314" s="221"/>
      <c r="B314" s="222"/>
      <c r="C314" s="224" t="s">
        <v>851</v>
      </c>
      <c r="D314" s="225"/>
      <c r="E314" s="226">
        <v>10</v>
      </c>
      <c r="F314" s="393"/>
      <c r="G314" s="219"/>
      <c r="H314" s="219"/>
      <c r="I314" s="219"/>
      <c r="J314" s="219"/>
      <c r="K314" s="219"/>
      <c r="L314" s="219"/>
      <c r="M314" s="219"/>
      <c r="N314" s="223"/>
      <c r="O314" s="223"/>
      <c r="P314" s="223"/>
      <c r="Q314" s="223"/>
      <c r="R314" s="219"/>
      <c r="S314" s="219"/>
      <c r="T314" s="219"/>
      <c r="U314" s="219"/>
      <c r="V314" s="219"/>
      <c r="W314" s="219"/>
      <c r="X314" s="219"/>
      <c r="Y314" s="219"/>
      <c r="Z314" s="220"/>
      <c r="AA314" s="220"/>
      <c r="AB314" s="220"/>
      <c r="AC314" s="220"/>
      <c r="AD314" s="220"/>
      <c r="AE314" s="220"/>
      <c r="AF314" s="220"/>
      <c r="AG314" s="220" t="s">
        <v>123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ht="22.5" outlineLevel="1" x14ac:dyDescent="0.2">
      <c r="A315" s="211">
        <v>94</v>
      </c>
      <c r="B315" s="212" t="s">
        <v>852</v>
      </c>
      <c r="C315" s="213" t="s">
        <v>853</v>
      </c>
      <c r="D315" s="214" t="s">
        <v>132</v>
      </c>
      <c r="E315" s="215">
        <v>219.73611</v>
      </c>
      <c r="F315" s="216"/>
      <c r="G315" s="217">
        <f>ROUND(E315*F315,2)</f>
        <v>0</v>
      </c>
      <c r="H315" s="216">
        <v>30.5</v>
      </c>
      <c r="I315" s="217">
        <f>ROUND(E315*H315,2)</f>
        <v>6701.95</v>
      </c>
      <c r="J315" s="216">
        <v>0</v>
      </c>
      <c r="K315" s="217">
        <f>ROUND(E315*J315,2)</f>
        <v>0</v>
      </c>
      <c r="L315" s="217">
        <v>21</v>
      </c>
      <c r="M315" s="217">
        <f>G315*(1+L315/100)</f>
        <v>0</v>
      </c>
      <c r="N315" s="215">
        <v>2.9999999999999997E-4</v>
      </c>
      <c r="O315" s="215">
        <f>ROUND(E315*N315,2)</f>
        <v>7.0000000000000007E-2</v>
      </c>
      <c r="P315" s="215">
        <v>0</v>
      </c>
      <c r="Q315" s="215">
        <f>ROUND(E315*P315,2)</f>
        <v>0</v>
      </c>
      <c r="R315" s="217" t="s">
        <v>193</v>
      </c>
      <c r="S315" s="217" t="s">
        <v>108</v>
      </c>
      <c r="T315" s="218" t="s">
        <v>108</v>
      </c>
      <c r="U315" s="219">
        <v>0</v>
      </c>
      <c r="V315" s="219">
        <f>ROUND(E315*U315,2)</f>
        <v>0</v>
      </c>
      <c r="W315" s="219"/>
      <c r="X315" s="219" t="s">
        <v>194</v>
      </c>
      <c r="Y315" s="219" t="s">
        <v>110</v>
      </c>
      <c r="Z315" s="220"/>
      <c r="AA315" s="220"/>
      <c r="AB315" s="220"/>
      <c r="AC315" s="220"/>
      <c r="AD315" s="220"/>
      <c r="AE315" s="220"/>
      <c r="AF315" s="220"/>
      <c r="AG315" s="220" t="s">
        <v>195</v>
      </c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2" x14ac:dyDescent="0.2">
      <c r="A316" s="221"/>
      <c r="B316" s="222"/>
      <c r="C316" s="224" t="s">
        <v>854</v>
      </c>
      <c r="D316" s="225"/>
      <c r="E316" s="226">
        <v>219.73611</v>
      </c>
      <c r="F316" s="393"/>
      <c r="G316" s="219"/>
      <c r="H316" s="219"/>
      <c r="I316" s="219"/>
      <c r="J316" s="219"/>
      <c r="K316" s="219"/>
      <c r="L316" s="219"/>
      <c r="M316" s="219"/>
      <c r="N316" s="223"/>
      <c r="O316" s="223"/>
      <c r="P316" s="223"/>
      <c r="Q316" s="223"/>
      <c r="R316" s="219"/>
      <c r="S316" s="219"/>
      <c r="T316" s="219"/>
      <c r="U316" s="219"/>
      <c r="V316" s="219"/>
      <c r="W316" s="219"/>
      <c r="X316" s="219"/>
      <c r="Y316" s="219"/>
      <c r="Z316" s="220"/>
      <c r="AA316" s="220"/>
      <c r="AB316" s="220"/>
      <c r="AC316" s="220"/>
      <c r="AD316" s="220"/>
      <c r="AE316" s="220"/>
      <c r="AF316" s="220"/>
      <c r="AG316" s="220" t="s">
        <v>123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ht="22.5" outlineLevel="1" x14ac:dyDescent="0.2">
      <c r="A317" s="211">
        <v>95</v>
      </c>
      <c r="B317" s="212" t="s">
        <v>529</v>
      </c>
      <c r="C317" s="213" t="s">
        <v>530</v>
      </c>
      <c r="D317" s="214" t="s">
        <v>132</v>
      </c>
      <c r="E317" s="215">
        <v>395.67</v>
      </c>
      <c r="F317" s="216"/>
      <c r="G317" s="217">
        <f>ROUND(E317*F317,2)</f>
        <v>0</v>
      </c>
      <c r="H317" s="216">
        <v>16</v>
      </c>
      <c r="I317" s="217">
        <f>ROUND(E317*H317,2)</f>
        <v>6330.72</v>
      </c>
      <c r="J317" s="216">
        <v>0</v>
      </c>
      <c r="K317" s="217">
        <f>ROUND(E317*J317,2)</f>
        <v>0</v>
      </c>
      <c r="L317" s="217">
        <v>21</v>
      </c>
      <c r="M317" s="217">
        <f>G317*(1+L317/100)</f>
        <v>0</v>
      </c>
      <c r="N317" s="215">
        <v>2.9999999999999997E-4</v>
      </c>
      <c r="O317" s="215">
        <f>ROUND(E317*N317,2)</f>
        <v>0.12</v>
      </c>
      <c r="P317" s="215">
        <v>0</v>
      </c>
      <c r="Q317" s="215">
        <f>ROUND(E317*P317,2)</f>
        <v>0</v>
      </c>
      <c r="R317" s="217" t="s">
        <v>193</v>
      </c>
      <c r="S317" s="217" t="s">
        <v>108</v>
      </c>
      <c r="T317" s="218" t="s">
        <v>108</v>
      </c>
      <c r="U317" s="219">
        <v>0</v>
      </c>
      <c r="V317" s="219">
        <f>ROUND(E317*U317,2)</f>
        <v>0</v>
      </c>
      <c r="W317" s="219"/>
      <c r="X317" s="219" t="s">
        <v>194</v>
      </c>
      <c r="Y317" s="219" t="s">
        <v>110</v>
      </c>
      <c r="Z317" s="220"/>
      <c r="AA317" s="220"/>
      <c r="AB317" s="220"/>
      <c r="AC317" s="220"/>
      <c r="AD317" s="220"/>
      <c r="AE317" s="220"/>
      <c r="AF317" s="220"/>
      <c r="AG317" s="220" t="s">
        <v>195</v>
      </c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2" x14ac:dyDescent="0.2">
      <c r="A318" s="221"/>
      <c r="B318" s="222"/>
      <c r="C318" s="224" t="s">
        <v>1249</v>
      </c>
      <c r="D318" s="225"/>
      <c r="E318" s="226">
        <v>395.67</v>
      </c>
      <c r="F318" s="393"/>
      <c r="G318" s="219"/>
      <c r="H318" s="219"/>
      <c r="I318" s="219"/>
      <c r="J318" s="219"/>
      <c r="K318" s="219"/>
      <c r="L318" s="219"/>
      <c r="M318" s="219"/>
      <c r="N318" s="223"/>
      <c r="O318" s="223"/>
      <c r="P318" s="223"/>
      <c r="Q318" s="223"/>
      <c r="R318" s="219"/>
      <c r="S318" s="219"/>
      <c r="T318" s="219"/>
      <c r="U318" s="219"/>
      <c r="V318" s="219"/>
      <c r="W318" s="219"/>
      <c r="X318" s="219"/>
      <c r="Y318" s="219"/>
      <c r="Z318" s="220"/>
      <c r="AA318" s="220"/>
      <c r="AB318" s="220"/>
      <c r="AC318" s="220"/>
      <c r="AD318" s="220"/>
      <c r="AE318" s="220"/>
      <c r="AF318" s="220"/>
      <c r="AG318" s="220" t="s">
        <v>123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 x14ac:dyDescent="0.2">
      <c r="A319" s="211">
        <v>96</v>
      </c>
      <c r="B319" s="212" t="s">
        <v>531</v>
      </c>
      <c r="C319" s="213" t="s">
        <v>532</v>
      </c>
      <c r="D319" s="214" t="s">
        <v>126</v>
      </c>
      <c r="E319" s="215">
        <v>0.22258</v>
      </c>
      <c r="F319" s="216"/>
      <c r="G319" s="217">
        <f>ROUND(E319*F319,2)</f>
        <v>0</v>
      </c>
      <c r="H319" s="216">
        <v>0</v>
      </c>
      <c r="I319" s="217">
        <f>ROUND(E319*H319,2)</f>
        <v>0</v>
      </c>
      <c r="J319" s="216">
        <v>1308</v>
      </c>
      <c r="K319" s="217">
        <f>ROUND(E319*J319,2)</f>
        <v>291.13</v>
      </c>
      <c r="L319" s="217">
        <v>21</v>
      </c>
      <c r="M319" s="217">
        <f>G319*(1+L319/100)</f>
        <v>0</v>
      </c>
      <c r="N319" s="215">
        <v>0</v>
      </c>
      <c r="O319" s="215">
        <f>ROUND(E319*N319,2)</f>
        <v>0</v>
      </c>
      <c r="P319" s="215">
        <v>0</v>
      </c>
      <c r="Q319" s="215">
        <f>ROUND(E319*P319,2)</f>
        <v>0</v>
      </c>
      <c r="R319" s="217" t="s">
        <v>162</v>
      </c>
      <c r="S319" s="217" t="s">
        <v>108</v>
      </c>
      <c r="T319" s="218" t="s">
        <v>108</v>
      </c>
      <c r="U319" s="219">
        <v>6.3920000000000003</v>
      </c>
      <c r="V319" s="219">
        <f>ROUND(E319*U319,2)</f>
        <v>1.42</v>
      </c>
      <c r="W319" s="219"/>
      <c r="X319" s="219" t="s">
        <v>177</v>
      </c>
      <c r="Y319" s="219" t="s">
        <v>110</v>
      </c>
      <c r="Z319" s="220"/>
      <c r="AA319" s="220"/>
      <c r="AB319" s="220"/>
      <c r="AC319" s="220"/>
      <c r="AD319" s="220"/>
      <c r="AE319" s="220"/>
      <c r="AF319" s="220"/>
      <c r="AG319" s="220" t="s">
        <v>178</v>
      </c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 ht="12.75" customHeight="1" outlineLevel="2" x14ac:dyDescent="0.2">
      <c r="A320" s="221"/>
      <c r="B320" s="222"/>
      <c r="C320" s="376" t="s">
        <v>533</v>
      </c>
      <c r="D320" s="376"/>
      <c r="E320" s="376"/>
      <c r="F320" s="392"/>
      <c r="G320" s="376"/>
      <c r="H320" s="219"/>
      <c r="I320" s="219"/>
      <c r="J320" s="219"/>
      <c r="K320" s="219"/>
      <c r="L320" s="219"/>
      <c r="M320" s="219"/>
      <c r="N320" s="223"/>
      <c r="O320" s="223"/>
      <c r="P320" s="223"/>
      <c r="Q320" s="223"/>
      <c r="R320" s="219"/>
      <c r="S320" s="219"/>
      <c r="T320" s="219"/>
      <c r="U320" s="219"/>
      <c r="V320" s="219"/>
      <c r="W320" s="219"/>
      <c r="X320" s="219"/>
      <c r="Y320" s="219"/>
      <c r="Z320" s="220"/>
      <c r="AA320" s="220"/>
      <c r="AB320" s="220"/>
      <c r="AC320" s="220"/>
      <c r="AD320" s="220"/>
      <c r="AE320" s="220"/>
      <c r="AF320" s="220"/>
      <c r="AG320" s="220" t="s">
        <v>112</v>
      </c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</row>
    <row r="321" spans="1:60" x14ac:dyDescent="0.2">
      <c r="A321" s="235" t="s">
        <v>104</v>
      </c>
      <c r="B321" s="204" t="s">
        <v>47</v>
      </c>
      <c r="C321" s="205" t="s">
        <v>48</v>
      </c>
      <c r="D321" s="206"/>
      <c r="E321" s="207"/>
      <c r="F321" s="391"/>
      <c r="G321" s="208">
        <f>SUMIF(AG322:AG364,"&lt;&gt;NOR",G322:G364)</f>
        <v>0</v>
      </c>
      <c r="H321" s="208"/>
      <c r="I321" s="208">
        <f>SUM(I322:I364)</f>
        <v>2669983.4799999995</v>
      </c>
      <c r="J321" s="208"/>
      <c r="K321" s="208">
        <f>SUM(K322:K364)</f>
        <v>794337.67999999993</v>
      </c>
      <c r="L321" s="208"/>
      <c r="M321" s="208">
        <f>SUM(M322:M364)</f>
        <v>0</v>
      </c>
      <c r="N321" s="207"/>
      <c r="O321" s="207">
        <f>SUM(O322:O364)</f>
        <v>312.41000000000003</v>
      </c>
      <c r="P321" s="207"/>
      <c r="Q321" s="207">
        <f>SUM(Q322:Q364)</f>
        <v>0</v>
      </c>
      <c r="R321" s="208"/>
      <c r="S321" s="208"/>
      <c r="T321" s="209"/>
      <c r="U321" s="210"/>
      <c r="V321" s="210">
        <f>SUM(V322:V364)</f>
        <v>1396.48</v>
      </c>
      <c r="W321" s="210"/>
      <c r="X321" s="210"/>
      <c r="Y321" s="210"/>
      <c r="AG321" t="s">
        <v>105</v>
      </c>
    </row>
    <row r="322" spans="1:60" ht="22.5" outlineLevel="1" x14ac:dyDescent="0.2">
      <c r="A322" s="211">
        <v>97</v>
      </c>
      <c r="B322" s="212" t="s">
        <v>855</v>
      </c>
      <c r="C322" s="213" t="s">
        <v>856</v>
      </c>
      <c r="D322" s="214" t="s">
        <v>132</v>
      </c>
      <c r="E322" s="215">
        <v>731.62</v>
      </c>
      <c r="F322" s="216"/>
      <c r="G322" s="217">
        <f>ROUND(E322*F322,2)</f>
        <v>0</v>
      </c>
      <c r="H322" s="216">
        <v>0</v>
      </c>
      <c r="I322" s="217">
        <f>ROUND(E322*H322,2)</f>
        <v>0</v>
      </c>
      <c r="J322" s="216">
        <v>57.9</v>
      </c>
      <c r="K322" s="217">
        <f>ROUND(E322*J322,2)</f>
        <v>42360.800000000003</v>
      </c>
      <c r="L322" s="217">
        <v>21</v>
      </c>
      <c r="M322" s="217">
        <f>G322*(1+L322/100)</f>
        <v>0</v>
      </c>
      <c r="N322" s="215">
        <v>0</v>
      </c>
      <c r="O322" s="215">
        <f>ROUND(E322*N322,2)</f>
        <v>0</v>
      </c>
      <c r="P322" s="215">
        <v>0</v>
      </c>
      <c r="Q322" s="215">
        <f>ROUND(E322*P322,2)</f>
        <v>0</v>
      </c>
      <c r="R322" s="217" t="s">
        <v>107</v>
      </c>
      <c r="S322" s="217" t="s">
        <v>108</v>
      </c>
      <c r="T322" s="218" t="s">
        <v>108</v>
      </c>
      <c r="U322" s="219">
        <v>0.13</v>
      </c>
      <c r="V322" s="219">
        <f>ROUND(E322*U322,2)</f>
        <v>95.11</v>
      </c>
      <c r="W322" s="219"/>
      <c r="X322" s="219" t="s">
        <v>109</v>
      </c>
      <c r="Y322" s="219" t="s">
        <v>110</v>
      </c>
      <c r="Z322" s="220"/>
      <c r="AA322" s="220"/>
      <c r="AB322" s="220"/>
      <c r="AC322" s="220"/>
      <c r="AD322" s="220"/>
      <c r="AE322" s="220"/>
      <c r="AF322" s="220"/>
      <c r="AG322" s="220" t="s">
        <v>111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ht="22.5" outlineLevel="2" x14ac:dyDescent="0.2">
      <c r="A323" s="221"/>
      <c r="B323" s="222"/>
      <c r="C323" s="376" t="s">
        <v>857</v>
      </c>
      <c r="D323" s="376"/>
      <c r="E323" s="376"/>
      <c r="F323" s="392"/>
      <c r="G323" s="376"/>
      <c r="H323" s="219"/>
      <c r="I323" s="219"/>
      <c r="J323" s="219"/>
      <c r="K323" s="219"/>
      <c r="L323" s="219"/>
      <c r="M323" s="219"/>
      <c r="N323" s="223"/>
      <c r="O323" s="223"/>
      <c r="P323" s="223"/>
      <c r="Q323" s="223"/>
      <c r="R323" s="219"/>
      <c r="S323" s="219"/>
      <c r="T323" s="219"/>
      <c r="U323" s="219"/>
      <c r="V323" s="219"/>
      <c r="W323" s="219"/>
      <c r="X323" s="219"/>
      <c r="Y323" s="219"/>
      <c r="Z323" s="220"/>
      <c r="AA323" s="220"/>
      <c r="AB323" s="220"/>
      <c r="AC323" s="220"/>
      <c r="AD323" s="220"/>
      <c r="AE323" s="220"/>
      <c r="AF323" s="220"/>
      <c r="AG323" s="220" t="s">
        <v>112</v>
      </c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36" t="str">
        <f>C323</f>
        <v>s případným nutným přemístěním hromad nebo dočasných skládek na místo potřeby ze vzdálenosti do 30 m, v rovině nebo ve svahu do 1 : 5,</v>
      </c>
      <c r="BB323" s="220"/>
      <c r="BC323" s="220"/>
      <c r="BD323" s="220"/>
      <c r="BE323" s="220"/>
      <c r="BF323" s="220"/>
      <c r="BG323" s="220"/>
      <c r="BH323" s="220"/>
    </row>
    <row r="324" spans="1:60" outlineLevel="2" x14ac:dyDescent="0.2">
      <c r="A324" s="221"/>
      <c r="B324" s="222"/>
      <c r="C324" s="224" t="s">
        <v>1250</v>
      </c>
      <c r="D324" s="225"/>
      <c r="E324" s="226">
        <v>731.62</v>
      </c>
      <c r="F324" s="393"/>
      <c r="G324" s="219"/>
      <c r="H324" s="219"/>
      <c r="I324" s="219"/>
      <c r="J324" s="219"/>
      <c r="K324" s="219"/>
      <c r="L324" s="219"/>
      <c r="M324" s="219"/>
      <c r="N324" s="223"/>
      <c r="O324" s="223"/>
      <c r="P324" s="223"/>
      <c r="Q324" s="223"/>
      <c r="R324" s="219"/>
      <c r="S324" s="219"/>
      <c r="T324" s="219"/>
      <c r="U324" s="219"/>
      <c r="V324" s="219"/>
      <c r="W324" s="219"/>
      <c r="X324" s="219"/>
      <c r="Y324" s="219"/>
      <c r="Z324" s="220"/>
      <c r="AA324" s="220"/>
      <c r="AB324" s="220"/>
      <c r="AC324" s="220"/>
      <c r="AD324" s="220"/>
      <c r="AE324" s="220"/>
      <c r="AF324" s="220"/>
      <c r="AG324" s="220" t="s">
        <v>123</v>
      </c>
      <c r="AH324" s="220">
        <v>0</v>
      </c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</row>
    <row r="325" spans="1:60" outlineLevel="1" x14ac:dyDescent="0.2">
      <c r="A325" s="211">
        <v>98</v>
      </c>
      <c r="B325" s="212" t="s">
        <v>858</v>
      </c>
      <c r="C325" s="213" t="s">
        <v>859</v>
      </c>
      <c r="D325" s="214" t="s">
        <v>106</v>
      </c>
      <c r="E325" s="215">
        <v>15.834</v>
      </c>
      <c r="F325" s="216"/>
      <c r="G325" s="217">
        <f>ROUND(E325*F325,2)</f>
        <v>0</v>
      </c>
      <c r="H325" s="216">
        <v>6873.38</v>
      </c>
      <c r="I325" s="217">
        <f>ROUND(E325*H325,2)</f>
        <v>108833.1</v>
      </c>
      <c r="J325" s="216">
        <v>836.62</v>
      </c>
      <c r="K325" s="217">
        <f>ROUND(E325*J325,2)</f>
        <v>13247.04</v>
      </c>
      <c r="L325" s="217">
        <v>21</v>
      </c>
      <c r="M325" s="217">
        <f>G325*(1+L325/100)</f>
        <v>0</v>
      </c>
      <c r="N325" s="215">
        <v>1.6</v>
      </c>
      <c r="O325" s="215">
        <f>ROUND(E325*N325,2)</f>
        <v>25.33</v>
      </c>
      <c r="P325" s="215">
        <v>0</v>
      </c>
      <c r="Q325" s="215">
        <f>ROUND(E325*P325,2)</f>
        <v>0</v>
      </c>
      <c r="R325" s="217" t="s">
        <v>121</v>
      </c>
      <c r="S325" s="217" t="s">
        <v>108</v>
      </c>
      <c r="T325" s="218" t="s">
        <v>108</v>
      </c>
      <c r="U325" s="219">
        <v>1.8360000000000001</v>
      </c>
      <c r="V325" s="219">
        <f>ROUND(E325*U325,2)</f>
        <v>29.07</v>
      </c>
      <c r="W325" s="219"/>
      <c r="X325" s="219" t="s">
        <v>109</v>
      </c>
      <c r="Y325" s="219" t="s">
        <v>110</v>
      </c>
      <c r="Z325" s="220"/>
      <c r="AA325" s="220"/>
      <c r="AB325" s="220"/>
      <c r="AC325" s="220"/>
      <c r="AD325" s="220"/>
      <c r="AE325" s="220"/>
      <c r="AF325" s="220"/>
      <c r="AG325" s="220" t="s">
        <v>111</v>
      </c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 ht="12.75" customHeight="1" outlineLevel="2" x14ac:dyDescent="0.2">
      <c r="A326" s="221"/>
      <c r="B326" s="222"/>
      <c r="C326" s="376" t="s">
        <v>860</v>
      </c>
      <c r="D326" s="376"/>
      <c r="E326" s="376"/>
      <c r="F326" s="392"/>
      <c r="G326" s="376"/>
      <c r="H326" s="219"/>
      <c r="I326" s="219"/>
      <c r="J326" s="219"/>
      <c r="K326" s="219"/>
      <c r="L326" s="219"/>
      <c r="M326" s="219"/>
      <c r="N326" s="223"/>
      <c r="O326" s="223"/>
      <c r="P326" s="223"/>
      <c r="Q326" s="223"/>
      <c r="R326" s="219"/>
      <c r="S326" s="219"/>
      <c r="T326" s="219"/>
      <c r="U326" s="219"/>
      <c r="V326" s="219"/>
      <c r="W326" s="219"/>
      <c r="X326" s="219"/>
      <c r="Y326" s="219"/>
      <c r="Z326" s="220"/>
      <c r="AA326" s="220"/>
      <c r="AB326" s="220"/>
      <c r="AC326" s="220"/>
      <c r="AD326" s="220"/>
      <c r="AE326" s="220"/>
      <c r="AF326" s="220"/>
      <c r="AG326" s="220" t="s">
        <v>112</v>
      </c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36" t="str">
        <f>C326</f>
        <v>pod mazaniny a dlažby, popř. na plochých střechách, vodorovný nebo ve spádu, s udusáním a urovnáním povrchu,</v>
      </c>
      <c r="BB326" s="220"/>
      <c r="BC326" s="220"/>
      <c r="BD326" s="220"/>
      <c r="BE326" s="220"/>
      <c r="BF326" s="220"/>
      <c r="BG326" s="220"/>
      <c r="BH326" s="220"/>
    </row>
    <row r="327" spans="1:60" outlineLevel="2" x14ac:dyDescent="0.2">
      <c r="A327" s="221"/>
      <c r="B327" s="222"/>
      <c r="C327" s="224" t="s">
        <v>1251</v>
      </c>
      <c r="D327" s="225"/>
      <c r="E327" s="226">
        <v>15.834</v>
      </c>
      <c r="F327" s="393"/>
      <c r="G327" s="219"/>
      <c r="H327" s="219"/>
      <c r="I327" s="219"/>
      <c r="J327" s="219"/>
      <c r="K327" s="219"/>
      <c r="L327" s="219"/>
      <c r="M327" s="219"/>
      <c r="N327" s="223"/>
      <c r="O327" s="223"/>
      <c r="P327" s="223"/>
      <c r="Q327" s="223"/>
      <c r="R327" s="219"/>
      <c r="S327" s="219"/>
      <c r="T327" s="219"/>
      <c r="U327" s="219"/>
      <c r="V327" s="219"/>
      <c r="W327" s="219"/>
      <c r="X327" s="219"/>
      <c r="Y327" s="219"/>
      <c r="Z327" s="220"/>
      <c r="AA327" s="220"/>
      <c r="AB327" s="220"/>
      <c r="AC327" s="220"/>
      <c r="AD327" s="220"/>
      <c r="AE327" s="220"/>
      <c r="AF327" s="220"/>
      <c r="AG327" s="220" t="s">
        <v>123</v>
      </c>
      <c r="AH327" s="220">
        <v>0</v>
      </c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outlineLevel="1" x14ac:dyDescent="0.2">
      <c r="A328" s="211">
        <v>99</v>
      </c>
      <c r="B328" s="212" t="s">
        <v>861</v>
      </c>
      <c r="C328" s="213" t="s">
        <v>862</v>
      </c>
      <c r="D328" s="214" t="s">
        <v>132</v>
      </c>
      <c r="E328" s="215">
        <v>1576.37</v>
      </c>
      <c r="F328" s="216"/>
      <c r="G328" s="217">
        <f>ROUND(E328*F328,2)</f>
        <v>0</v>
      </c>
      <c r="H328" s="216">
        <v>6.65</v>
      </c>
      <c r="I328" s="217">
        <f>ROUND(E328*H328,2)</f>
        <v>10482.86</v>
      </c>
      <c r="J328" s="216">
        <v>66.349999999999994</v>
      </c>
      <c r="K328" s="217">
        <f>ROUND(E328*J328,2)</f>
        <v>104592.15</v>
      </c>
      <c r="L328" s="217">
        <v>21</v>
      </c>
      <c r="M328" s="217">
        <f>G328*(1+L328/100)</f>
        <v>0</v>
      </c>
      <c r="N328" s="215">
        <v>3.0000000000000001E-5</v>
      </c>
      <c r="O328" s="215">
        <f>ROUND(E328*N328,2)</f>
        <v>0.05</v>
      </c>
      <c r="P328" s="215">
        <v>0</v>
      </c>
      <c r="Q328" s="215">
        <f>ROUND(E328*P328,2)</f>
        <v>0</v>
      </c>
      <c r="R328" s="217" t="s">
        <v>162</v>
      </c>
      <c r="S328" s="217" t="s">
        <v>108</v>
      </c>
      <c r="T328" s="218" t="s">
        <v>108</v>
      </c>
      <c r="U328" s="219">
        <v>0.11765</v>
      </c>
      <c r="V328" s="219">
        <f>ROUND(E328*U328,2)</f>
        <v>185.46</v>
      </c>
      <c r="W328" s="219"/>
      <c r="X328" s="219" t="s">
        <v>109</v>
      </c>
      <c r="Y328" s="219" t="s">
        <v>110</v>
      </c>
      <c r="Z328" s="220"/>
      <c r="AA328" s="220"/>
      <c r="AB328" s="220"/>
      <c r="AC328" s="220"/>
      <c r="AD328" s="220"/>
      <c r="AE328" s="220"/>
      <c r="AF328" s="220"/>
      <c r="AG328" s="220" t="s">
        <v>111</v>
      </c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</row>
    <row r="329" spans="1:60" ht="22.5" outlineLevel="2" x14ac:dyDescent="0.2">
      <c r="A329" s="221"/>
      <c r="B329" s="222"/>
      <c r="C329" s="224" t="s">
        <v>1252</v>
      </c>
      <c r="D329" s="225"/>
      <c r="E329" s="226">
        <v>399.77</v>
      </c>
      <c r="F329" s="393"/>
      <c r="G329" s="219"/>
      <c r="H329" s="219"/>
      <c r="I329" s="219"/>
      <c r="J329" s="219"/>
      <c r="K329" s="219"/>
      <c r="L329" s="219"/>
      <c r="M329" s="219"/>
      <c r="N329" s="223"/>
      <c r="O329" s="223"/>
      <c r="P329" s="223"/>
      <c r="Q329" s="223"/>
      <c r="R329" s="219"/>
      <c r="S329" s="219"/>
      <c r="T329" s="219"/>
      <c r="U329" s="219"/>
      <c r="V329" s="219"/>
      <c r="W329" s="219"/>
      <c r="X329" s="219"/>
      <c r="Y329" s="219"/>
      <c r="Z329" s="220"/>
      <c r="AA329" s="220"/>
      <c r="AB329" s="220"/>
      <c r="AC329" s="220"/>
      <c r="AD329" s="220"/>
      <c r="AE329" s="220"/>
      <c r="AF329" s="220"/>
      <c r="AG329" s="220" t="s">
        <v>123</v>
      </c>
      <c r="AH329" s="220">
        <v>0</v>
      </c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outlineLevel="3" x14ac:dyDescent="0.2">
      <c r="A330" s="221"/>
      <c r="B330" s="222"/>
      <c r="C330" s="224" t="s">
        <v>1253</v>
      </c>
      <c r="D330" s="225"/>
      <c r="E330" s="226">
        <v>731.62</v>
      </c>
      <c r="F330" s="393"/>
      <c r="G330" s="219"/>
      <c r="H330" s="219"/>
      <c r="I330" s="219"/>
      <c r="J330" s="219"/>
      <c r="K330" s="219"/>
      <c r="L330" s="219"/>
      <c r="M330" s="219"/>
      <c r="N330" s="223"/>
      <c r="O330" s="223"/>
      <c r="P330" s="223"/>
      <c r="Q330" s="223"/>
      <c r="R330" s="219"/>
      <c r="S330" s="219"/>
      <c r="T330" s="219"/>
      <c r="U330" s="219"/>
      <c r="V330" s="219"/>
      <c r="W330" s="219"/>
      <c r="X330" s="219"/>
      <c r="Y330" s="219"/>
      <c r="Z330" s="220"/>
      <c r="AA330" s="220"/>
      <c r="AB330" s="220"/>
      <c r="AC330" s="220"/>
      <c r="AD330" s="220"/>
      <c r="AE330" s="220"/>
      <c r="AF330" s="220"/>
      <c r="AG330" s="220" t="s">
        <v>123</v>
      </c>
      <c r="AH330" s="220">
        <v>0</v>
      </c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</row>
    <row r="331" spans="1:60" outlineLevel="3" x14ac:dyDescent="0.2">
      <c r="A331" s="221"/>
      <c r="B331" s="222"/>
      <c r="C331" s="224" t="s">
        <v>863</v>
      </c>
      <c r="D331" s="225"/>
      <c r="E331" s="226">
        <v>444.98</v>
      </c>
      <c r="F331" s="393"/>
      <c r="G331" s="219"/>
      <c r="H331" s="219"/>
      <c r="I331" s="219"/>
      <c r="J331" s="219"/>
      <c r="K331" s="219"/>
      <c r="L331" s="219"/>
      <c r="M331" s="219"/>
      <c r="N331" s="223"/>
      <c r="O331" s="223"/>
      <c r="P331" s="223"/>
      <c r="Q331" s="223"/>
      <c r="R331" s="219"/>
      <c r="S331" s="219"/>
      <c r="T331" s="219"/>
      <c r="U331" s="219"/>
      <c r="V331" s="219"/>
      <c r="W331" s="219"/>
      <c r="X331" s="219"/>
      <c r="Y331" s="219"/>
      <c r="Z331" s="220"/>
      <c r="AA331" s="220"/>
      <c r="AB331" s="220"/>
      <c r="AC331" s="220"/>
      <c r="AD331" s="220"/>
      <c r="AE331" s="220"/>
      <c r="AF331" s="220"/>
      <c r="AG331" s="220" t="s">
        <v>123</v>
      </c>
      <c r="AH331" s="220">
        <v>0</v>
      </c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ht="22.5" outlineLevel="1" x14ac:dyDescent="0.2">
      <c r="A332" s="211">
        <v>100</v>
      </c>
      <c r="B332" s="212" t="s">
        <v>864</v>
      </c>
      <c r="C332" s="213" t="s">
        <v>865</v>
      </c>
      <c r="D332" s="214" t="s">
        <v>132</v>
      </c>
      <c r="E332" s="215">
        <v>607.24</v>
      </c>
      <c r="F332" s="216"/>
      <c r="G332" s="217">
        <f>ROUND(E332*F332,2)</f>
        <v>0</v>
      </c>
      <c r="H332" s="216">
        <v>0</v>
      </c>
      <c r="I332" s="217">
        <f>ROUND(E332*H332,2)</f>
        <v>0</v>
      </c>
      <c r="J332" s="216">
        <v>498.5</v>
      </c>
      <c r="K332" s="217">
        <f>ROUND(E332*J332,2)</f>
        <v>302709.14</v>
      </c>
      <c r="L332" s="217">
        <v>21</v>
      </c>
      <c r="M332" s="217">
        <f>G332*(1+L332/100)</f>
        <v>0</v>
      </c>
      <c r="N332" s="215">
        <v>0</v>
      </c>
      <c r="O332" s="215">
        <f>ROUND(E332*N332,2)</f>
        <v>0</v>
      </c>
      <c r="P332" s="215">
        <v>0</v>
      </c>
      <c r="Q332" s="215">
        <f>ROUND(E332*P332,2)</f>
        <v>0</v>
      </c>
      <c r="R332" s="217" t="s">
        <v>162</v>
      </c>
      <c r="S332" s="217" t="s">
        <v>108</v>
      </c>
      <c r="T332" s="218" t="s">
        <v>108</v>
      </c>
      <c r="U332" s="219">
        <v>0.88100000000000001</v>
      </c>
      <c r="V332" s="219">
        <f>ROUND(E332*U332,2)</f>
        <v>534.98</v>
      </c>
      <c r="W332" s="219"/>
      <c r="X332" s="219" t="s">
        <v>109</v>
      </c>
      <c r="Y332" s="219" t="s">
        <v>110</v>
      </c>
      <c r="Z332" s="220"/>
      <c r="AA332" s="220"/>
      <c r="AB332" s="220"/>
      <c r="AC332" s="220"/>
      <c r="AD332" s="220"/>
      <c r="AE332" s="220"/>
      <c r="AF332" s="220"/>
      <c r="AG332" s="220" t="s">
        <v>111</v>
      </c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 outlineLevel="2" x14ac:dyDescent="0.2">
      <c r="A333" s="221"/>
      <c r="B333" s="222"/>
      <c r="C333" s="382" t="s">
        <v>866</v>
      </c>
      <c r="D333" s="382"/>
      <c r="E333" s="382"/>
      <c r="F333" s="395"/>
      <c r="G333" s="382"/>
      <c r="H333" s="219"/>
      <c r="I333" s="219"/>
      <c r="J333" s="219"/>
      <c r="K333" s="219"/>
      <c r="L333" s="219"/>
      <c r="M333" s="219"/>
      <c r="N333" s="223"/>
      <c r="O333" s="223"/>
      <c r="P333" s="223"/>
      <c r="Q333" s="223"/>
      <c r="R333" s="219"/>
      <c r="S333" s="219"/>
      <c r="T333" s="219"/>
      <c r="U333" s="219"/>
      <c r="V333" s="219"/>
      <c r="W333" s="219"/>
      <c r="X333" s="219"/>
      <c r="Y333" s="219"/>
      <c r="Z333" s="220"/>
      <c r="AA333" s="220"/>
      <c r="AB333" s="220"/>
      <c r="AC333" s="220"/>
      <c r="AD333" s="220"/>
      <c r="AE333" s="220"/>
      <c r="AF333" s="220"/>
      <c r="AG333" s="220" t="s">
        <v>131</v>
      </c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</row>
    <row r="334" spans="1:60" outlineLevel="2" x14ac:dyDescent="0.2">
      <c r="A334" s="221"/>
      <c r="B334" s="222"/>
      <c r="C334" s="224" t="s">
        <v>1254</v>
      </c>
      <c r="D334" s="225"/>
      <c r="E334" s="226">
        <v>241.43</v>
      </c>
      <c r="F334" s="393"/>
      <c r="G334" s="219"/>
      <c r="H334" s="219"/>
      <c r="I334" s="219"/>
      <c r="J334" s="219"/>
      <c r="K334" s="219"/>
      <c r="L334" s="219"/>
      <c r="M334" s="219"/>
      <c r="N334" s="223"/>
      <c r="O334" s="223"/>
      <c r="P334" s="223"/>
      <c r="Q334" s="223"/>
      <c r="R334" s="219"/>
      <c r="S334" s="219"/>
      <c r="T334" s="219"/>
      <c r="U334" s="219"/>
      <c r="V334" s="219"/>
      <c r="W334" s="219"/>
      <c r="X334" s="219"/>
      <c r="Y334" s="219"/>
      <c r="Z334" s="220"/>
      <c r="AA334" s="220"/>
      <c r="AB334" s="220"/>
      <c r="AC334" s="220"/>
      <c r="AD334" s="220"/>
      <c r="AE334" s="220"/>
      <c r="AF334" s="220"/>
      <c r="AG334" s="220" t="s">
        <v>123</v>
      </c>
      <c r="AH334" s="220">
        <v>0</v>
      </c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</row>
    <row r="335" spans="1:60" outlineLevel="3" x14ac:dyDescent="0.2">
      <c r="A335" s="221"/>
      <c r="B335" s="222"/>
      <c r="C335" s="224" t="s">
        <v>1255</v>
      </c>
      <c r="D335" s="225"/>
      <c r="E335" s="226">
        <v>365.81</v>
      </c>
      <c r="F335" s="393"/>
      <c r="G335" s="219"/>
      <c r="H335" s="219"/>
      <c r="I335" s="219"/>
      <c r="J335" s="219"/>
      <c r="K335" s="219"/>
      <c r="L335" s="219"/>
      <c r="M335" s="219"/>
      <c r="N335" s="223"/>
      <c r="O335" s="223"/>
      <c r="P335" s="223"/>
      <c r="Q335" s="223"/>
      <c r="R335" s="219"/>
      <c r="S335" s="219"/>
      <c r="T335" s="219"/>
      <c r="U335" s="219"/>
      <c r="V335" s="219"/>
      <c r="W335" s="219"/>
      <c r="X335" s="219"/>
      <c r="Y335" s="219"/>
      <c r="Z335" s="220"/>
      <c r="AA335" s="220"/>
      <c r="AB335" s="220"/>
      <c r="AC335" s="220"/>
      <c r="AD335" s="220"/>
      <c r="AE335" s="220"/>
      <c r="AF335" s="220"/>
      <c r="AG335" s="220" t="s">
        <v>123</v>
      </c>
      <c r="AH335" s="220">
        <v>0</v>
      </c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outlineLevel="1" x14ac:dyDescent="0.2">
      <c r="A336" s="211">
        <v>101</v>
      </c>
      <c r="B336" s="212" t="s">
        <v>867</v>
      </c>
      <c r="C336" s="213" t="s">
        <v>868</v>
      </c>
      <c r="D336" s="214" t="s">
        <v>132</v>
      </c>
      <c r="E336" s="215">
        <v>477.43200000000002</v>
      </c>
      <c r="F336" s="216"/>
      <c r="G336" s="217">
        <f>ROUND(E336*F336,2)</f>
        <v>0</v>
      </c>
      <c r="H336" s="216">
        <v>186.11</v>
      </c>
      <c r="I336" s="217">
        <f>ROUND(E336*H336,2)</f>
        <v>88854.87</v>
      </c>
      <c r="J336" s="216">
        <v>163.38999999999999</v>
      </c>
      <c r="K336" s="217">
        <f>ROUND(E336*J336,2)</f>
        <v>78007.61</v>
      </c>
      <c r="L336" s="217">
        <v>21</v>
      </c>
      <c r="M336" s="217">
        <f>G336*(1+L336/100)</f>
        <v>0</v>
      </c>
      <c r="N336" s="215">
        <v>7.1000000000000002E-4</v>
      </c>
      <c r="O336" s="215">
        <f>ROUND(E336*N336,2)</f>
        <v>0.34</v>
      </c>
      <c r="P336" s="215">
        <v>0</v>
      </c>
      <c r="Q336" s="215">
        <f>ROUND(E336*P336,2)</f>
        <v>0</v>
      </c>
      <c r="R336" s="217" t="s">
        <v>162</v>
      </c>
      <c r="S336" s="217" t="s">
        <v>108</v>
      </c>
      <c r="T336" s="218" t="s">
        <v>108</v>
      </c>
      <c r="U336" s="219">
        <v>0.28999999999999998</v>
      </c>
      <c r="V336" s="219">
        <f>ROUND(E336*U336,2)</f>
        <v>138.46</v>
      </c>
      <c r="W336" s="219"/>
      <c r="X336" s="219" t="s">
        <v>109</v>
      </c>
      <c r="Y336" s="219" t="s">
        <v>110</v>
      </c>
      <c r="Z336" s="220"/>
      <c r="AA336" s="220"/>
      <c r="AB336" s="220"/>
      <c r="AC336" s="220"/>
      <c r="AD336" s="220"/>
      <c r="AE336" s="220"/>
      <c r="AF336" s="220"/>
      <c r="AG336" s="220" t="s">
        <v>111</v>
      </c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</row>
    <row r="337" spans="1:60" outlineLevel="2" x14ac:dyDescent="0.2">
      <c r="A337" s="221"/>
      <c r="B337" s="222"/>
      <c r="C337" s="382" t="s">
        <v>1805</v>
      </c>
      <c r="D337" s="382"/>
      <c r="E337" s="382"/>
      <c r="F337" s="395"/>
      <c r="G337" s="382"/>
      <c r="H337" s="219"/>
      <c r="I337" s="219"/>
      <c r="J337" s="219"/>
      <c r="K337" s="219"/>
      <c r="L337" s="219"/>
      <c r="M337" s="219"/>
      <c r="N337" s="223"/>
      <c r="O337" s="223"/>
      <c r="P337" s="223"/>
      <c r="Q337" s="223"/>
      <c r="R337" s="219"/>
      <c r="S337" s="219"/>
      <c r="T337" s="219"/>
      <c r="U337" s="219"/>
      <c r="V337" s="219"/>
      <c r="W337" s="219"/>
      <c r="X337" s="219"/>
      <c r="Y337" s="219"/>
      <c r="Z337" s="220"/>
      <c r="AA337" s="220"/>
      <c r="AB337" s="220"/>
      <c r="AC337" s="220"/>
      <c r="AD337" s="220"/>
      <c r="AE337" s="220"/>
      <c r="AF337" s="220"/>
      <c r="AG337" s="220" t="s">
        <v>131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2" x14ac:dyDescent="0.2">
      <c r="A338" s="221"/>
      <c r="B338" s="222"/>
      <c r="C338" s="224" t="s">
        <v>1804</v>
      </c>
      <c r="D338" s="225"/>
      <c r="E338" s="226">
        <v>444.98</v>
      </c>
      <c r="F338" s="393"/>
      <c r="G338" s="219"/>
      <c r="H338" s="219"/>
      <c r="I338" s="219"/>
      <c r="J338" s="219"/>
      <c r="K338" s="219"/>
      <c r="L338" s="219"/>
      <c r="M338" s="219"/>
      <c r="N338" s="223"/>
      <c r="O338" s="223"/>
      <c r="P338" s="223"/>
      <c r="Q338" s="223"/>
      <c r="R338" s="219"/>
      <c r="S338" s="219"/>
      <c r="T338" s="219"/>
      <c r="U338" s="219"/>
      <c r="V338" s="219"/>
      <c r="W338" s="219"/>
      <c r="X338" s="219"/>
      <c r="Y338" s="219"/>
      <c r="Z338" s="220"/>
      <c r="AA338" s="220"/>
      <c r="AB338" s="220"/>
      <c r="AC338" s="220"/>
      <c r="AD338" s="220"/>
      <c r="AE338" s="220"/>
      <c r="AF338" s="220"/>
      <c r="AG338" s="220" t="s">
        <v>123</v>
      </c>
      <c r="AH338" s="220">
        <v>0</v>
      </c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</row>
    <row r="339" spans="1:60" outlineLevel="3" x14ac:dyDescent="0.2">
      <c r="A339" s="221"/>
      <c r="B339" s="222"/>
      <c r="C339" s="224" t="s">
        <v>1256</v>
      </c>
      <c r="D339" s="225"/>
      <c r="E339" s="226">
        <v>32.451999999999998</v>
      </c>
      <c r="F339" s="393"/>
      <c r="G339" s="219"/>
      <c r="H339" s="219"/>
      <c r="I339" s="219"/>
      <c r="J339" s="219"/>
      <c r="K339" s="219"/>
      <c r="L339" s="219"/>
      <c r="M339" s="219"/>
      <c r="N339" s="223"/>
      <c r="O339" s="223"/>
      <c r="P339" s="223"/>
      <c r="Q339" s="223"/>
      <c r="R339" s="219"/>
      <c r="S339" s="219"/>
      <c r="T339" s="219"/>
      <c r="U339" s="219"/>
      <c r="V339" s="219"/>
      <c r="W339" s="219"/>
      <c r="X339" s="219"/>
      <c r="Y339" s="219"/>
      <c r="Z339" s="220"/>
      <c r="AA339" s="220"/>
      <c r="AB339" s="220"/>
      <c r="AC339" s="220"/>
      <c r="AD339" s="220"/>
      <c r="AE339" s="220"/>
      <c r="AF339" s="220"/>
      <c r="AG339" s="220" t="s">
        <v>123</v>
      </c>
      <c r="AH339" s="220">
        <v>0</v>
      </c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</row>
    <row r="340" spans="1:60" ht="33.75" outlineLevel="1" x14ac:dyDescent="0.2">
      <c r="A340" s="211">
        <v>102</v>
      </c>
      <c r="B340" s="212" t="s">
        <v>869</v>
      </c>
      <c r="C340" s="213" t="s">
        <v>870</v>
      </c>
      <c r="D340" s="214" t="s">
        <v>132</v>
      </c>
      <c r="E340" s="215">
        <v>647.80499999999995</v>
      </c>
      <c r="F340" s="216"/>
      <c r="G340" s="217">
        <f>ROUND(E340*F340,2)</f>
        <v>0</v>
      </c>
      <c r="H340" s="216">
        <v>64.7</v>
      </c>
      <c r="I340" s="217">
        <f>ROUND(E340*H340,2)</f>
        <v>41912.980000000003</v>
      </c>
      <c r="J340" s="216">
        <v>241.8</v>
      </c>
      <c r="K340" s="217">
        <f>ROUND(E340*J340,2)</f>
        <v>156639.25</v>
      </c>
      <c r="L340" s="217">
        <v>21</v>
      </c>
      <c r="M340" s="217">
        <f>G340*(1+L340/100)</f>
        <v>0</v>
      </c>
      <c r="N340" s="215">
        <v>1.0300000000000001E-3</v>
      </c>
      <c r="O340" s="215">
        <f>ROUND(E340*N340,2)</f>
        <v>0.67</v>
      </c>
      <c r="P340" s="215">
        <v>0</v>
      </c>
      <c r="Q340" s="215">
        <f>ROUND(E340*P340,2)</f>
        <v>0</v>
      </c>
      <c r="R340" s="217" t="s">
        <v>174</v>
      </c>
      <c r="S340" s="217" t="s">
        <v>108</v>
      </c>
      <c r="T340" s="218" t="s">
        <v>108</v>
      </c>
      <c r="U340" s="219">
        <v>0.42914999999999998</v>
      </c>
      <c r="V340" s="219">
        <f>ROUND(E340*U340,2)</f>
        <v>278.01</v>
      </c>
      <c r="W340" s="219"/>
      <c r="X340" s="219" t="s">
        <v>175</v>
      </c>
      <c r="Y340" s="219" t="s">
        <v>110</v>
      </c>
      <c r="Z340" s="220"/>
      <c r="AA340" s="220"/>
      <c r="AB340" s="220"/>
      <c r="AC340" s="220"/>
      <c r="AD340" s="220"/>
      <c r="AE340" s="220"/>
      <c r="AF340" s="220"/>
      <c r="AG340" s="220" t="s">
        <v>176</v>
      </c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ht="12.75" customHeight="1" outlineLevel="2" x14ac:dyDescent="0.2">
      <c r="A341" s="221"/>
      <c r="B341" s="222"/>
      <c r="C341" s="376" t="s">
        <v>871</v>
      </c>
      <c r="D341" s="376"/>
      <c r="E341" s="376"/>
      <c r="F341" s="392"/>
      <c r="G341" s="376"/>
      <c r="H341" s="219"/>
      <c r="I341" s="219"/>
      <c r="J341" s="219"/>
      <c r="K341" s="219"/>
      <c r="L341" s="219"/>
      <c r="M341" s="219"/>
      <c r="N341" s="223"/>
      <c r="O341" s="223"/>
      <c r="P341" s="223"/>
      <c r="Q341" s="223"/>
      <c r="R341" s="219"/>
      <c r="S341" s="219"/>
      <c r="T341" s="219"/>
      <c r="U341" s="219"/>
      <c r="V341" s="219"/>
      <c r="W341" s="219"/>
      <c r="X341" s="219"/>
      <c r="Y341" s="219"/>
      <c r="Z341" s="220"/>
      <c r="AA341" s="220"/>
      <c r="AB341" s="220"/>
      <c r="AC341" s="220"/>
      <c r="AD341" s="220"/>
      <c r="AE341" s="220"/>
      <c r="AF341" s="220"/>
      <c r="AG341" s="220" t="s">
        <v>112</v>
      </c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</row>
    <row r="342" spans="1:60" outlineLevel="2" x14ac:dyDescent="0.2">
      <c r="A342" s="221"/>
      <c r="B342" s="222"/>
      <c r="C342" s="224" t="s">
        <v>1803</v>
      </c>
      <c r="D342" s="225"/>
      <c r="E342" s="226">
        <v>444.98</v>
      </c>
      <c r="F342" s="393"/>
      <c r="G342" s="219"/>
      <c r="H342" s="219"/>
      <c r="I342" s="219"/>
      <c r="J342" s="219"/>
      <c r="K342" s="219"/>
      <c r="L342" s="219"/>
      <c r="M342" s="219"/>
      <c r="N342" s="223"/>
      <c r="O342" s="223"/>
      <c r="P342" s="223"/>
      <c r="Q342" s="223"/>
      <c r="R342" s="219"/>
      <c r="S342" s="219"/>
      <c r="T342" s="219"/>
      <c r="U342" s="219"/>
      <c r="V342" s="219"/>
      <c r="W342" s="219"/>
      <c r="X342" s="219"/>
      <c r="Y342" s="219"/>
      <c r="Z342" s="220"/>
      <c r="AA342" s="220"/>
      <c r="AB342" s="220"/>
      <c r="AC342" s="220"/>
      <c r="AD342" s="220"/>
      <c r="AE342" s="220"/>
      <c r="AF342" s="220"/>
      <c r="AG342" s="220" t="s">
        <v>123</v>
      </c>
      <c r="AH342" s="220">
        <v>0</v>
      </c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</row>
    <row r="343" spans="1:60" outlineLevel="3" x14ac:dyDescent="0.2">
      <c r="A343" s="221"/>
      <c r="B343" s="222"/>
      <c r="C343" s="224" t="s">
        <v>1257</v>
      </c>
      <c r="D343" s="225"/>
      <c r="E343" s="226">
        <v>202.82499999999999</v>
      </c>
      <c r="F343" s="393"/>
      <c r="G343" s="219"/>
      <c r="H343" s="219"/>
      <c r="I343" s="219"/>
      <c r="J343" s="219"/>
      <c r="K343" s="219"/>
      <c r="L343" s="219"/>
      <c r="M343" s="219"/>
      <c r="N343" s="223"/>
      <c r="O343" s="223"/>
      <c r="P343" s="223"/>
      <c r="Q343" s="223"/>
      <c r="R343" s="219"/>
      <c r="S343" s="219"/>
      <c r="T343" s="219"/>
      <c r="U343" s="219"/>
      <c r="V343" s="219"/>
      <c r="W343" s="219"/>
      <c r="X343" s="219"/>
      <c r="Y343" s="219"/>
      <c r="Z343" s="220"/>
      <c r="AA343" s="220"/>
      <c r="AB343" s="220"/>
      <c r="AC343" s="220"/>
      <c r="AD343" s="220"/>
      <c r="AE343" s="220"/>
      <c r="AF343" s="220"/>
      <c r="AG343" s="220" t="s">
        <v>123</v>
      </c>
      <c r="AH343" s="220">
        <v>0</v>
      </c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</row>
    <row r="344" spans="1:60" outlineLevel="1" x14ac:dyDescent="0.2">
      <c r="A344" s="211">
        <v>103</v>
      </c>
      <c r="B344" s="212" t="s">
        <v>872</v>
      </c>
      <c r="C344" s="213" t="s">
        <v>873</v>
      </c>
      <c r="D344" s="214" t="s">
        <v>106</v>
      </c>
      <c r="E344" s="215">
        <v>60.358649999999997</v>
      </c>
      <c r="F344" s="216"/>
      <c r="G344" s="217">
        <f>ROUND(E344*F344,2)</f>
        <v>0</v>
      </c>
      <c r="H344" s="216">
        <v>3025</v>
      </c>
      <c r="I344" s="217">
        <f>ROUND(E344*H344,2)</f>
        <v>182584.92</v>
      </c>
      <c r="J344" s="216">
        <v>0</v>
      </c>
      <c r="K344" s="217">
        <f>ROUND(E344*J344,2)</f>
        <v>0</v>
      </c>
      <c r="L344" s="217">
        <v>21</v>
      </c>
      <c r="M344" s="217">
        <f>G344*(1+L344/100)</f>
        <v>0</v>
      </c>
      <c r="N344" s="215">
        <v>0.6</v>
      </c>
      <c r="O344" s="215">
        <f>ROUND(E344*N344,2)</f>
        <v>36.22</v>
      </c>
      <c r="P344" s="215">
        <v>0</v>
      </c>
      <c r="Q344" s="215">
        <f>ROUND(E344*P344,2)</f>
        <v>0</v>
      </c>
      <c r="R344" s="217" t="s">
        <v>193</v>
      </c>
      <c r="S344" s="217" t="s">
        <v>108</v>
      </c>
      <c r="T344" s="218" t="s">
        <v>108</v>
      </c>
      <c r="U344" s="219">
        <v>0</v>
      </c>
      <c r="V344" s="219">
        <f>ROUND(E344*U344,2)</f>
        <v>0</v>
      </c>
      <c r="W344" s="219"/>
      <c r="X344" s="219" t="s">
        <v>194</v>
      </c>
      <c r="Y344" s="219" t="s">
        <v>110</v>
      </c>
      <c r="Z344" s="220"/>
      <c r="AA344" s="220"/>
      <c r="AB344" s="220"/>
      <c r="AC344" s="220"/>
      <c r="AD344" s="220"/>
      <c r="AE344" s="220"/>
      <c r="AF344" s="220"/>
      <c r="AG344" s="220" t="s">
        <v>195</v>
      </c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</row>
    <row r="345" spans="1:60" outlineLevel="2" x14ac:dyDescent="0.2">
      <c r="A345" s="221"/>
      <c r="B345" s="222"/>
      <c r="C345" s="224" t="s">
        <v>1258</v>
      </c>
      <c r="D345" s="225"/>
      <c r="E345" s="226">
        <v>20.11955</v>
      </c>
      <c r="F345" s="393"/>
      <c r="G345" s="219"/>
      <c r="H345" s="219"/>
      <c r="I345" s="219"/>
      <c r="J345" s="219"/>
      <c r="K345" s="219"/>
      <c r="L345" s="219"/>
      <c r="M345" s="219"/>
      <c r="N345" s="223"/>
      <c r="O345" s="223"/>
      <c r="P345" s="223"/>
      <c r="Q345" s="223"/>
      <c r="R345" s="219"/>
      <c r="S345" s="219"/>
      <c r="T345" s="219"/>
      <c r="U345" s="219"/>
      <c r="V345" s="219"/>
      <c r="W345" s="219"/>
      <c r="X345" s="219"/>
      <c r="Y345" s="219"/>
      <c r="Z345" s="220"/>
      <c r="AA345" s="220"/>
      <c r="AB345" s="220"/>
      <c r="AC345" s="220"/>
      <c r="AD345" s="220"/>
      <c r="AE345" s="220"/>
      <c r="AF345" s="220"/>
      <c r="AG345" s="220" t="s">
        <v>123</v>
      </c>
      <c r="AH345" s="220">
        <v>0</v>
      </c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</row>
    <row r="346" spans="1:60" outlineLevel="3" x14ac:dyDescent="0.2">
      <c r="A346" s="221"/>
      <c r="B346" s="222"/>
      <c r="C346" s="224" t="s">
        <v>1259</v>
      </c>
      <c r="D346" s="225"/>
      <c r="E346" s="226">
        <v>40.239100000000001</v>
      </c>
      <c r="F346" s="393"/>
      <c r="G346" s="219"/>
      <c r="H346" s="219"/>
      <c r="I346" s="219"/>
      <c r="J346" s="219"/>
      <c r="K346" s="219"/>
      <c r="L346" s="219"/>
      <c r="M346" s="219"/>
      <c r="N346" s="223"/>
      <c r="O346" s="223"/>
      <c r="P346" s="223"/>
      <c r="Q346" s="223"/>
      <c r="R346" s="219"/>
      <c r="S346" s="219"/>
      <c r="T346" s="219"/>
      <c r="U346" s="219"/>
      <c r="V346" s="219"/>
      <c r="W346" s="219"/>
      <c r="X346" s="219"/>
      <c r="Y346" s="219"/>
      <c r="Z346" s="220"/>
      <c r="AA346" s="220"/>
      <c r="AB346" s="220"/>
      <c r="AC346" s="220"/>
      <c r="AD346" s="220"/>
      <c r="AE346" s="220"/>
      <c r="AF346" s="220"/>
      <c r="AG346" s="220" t="s">
        <v>123</v>
      </c>
      <c r="AH346" s="220">
        <v>0</v>
      </c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</row>
    <row r="347" spans="1:60" outlineLevel="3" x14ac:dyDescent="0.2">
      <c r="A347" s="211" t="s">
        <v>1710</v>
      </c>
      <c r="B347" s="212" t="s">
        <v>1711</v>
      </c>
      <c r="C347" s="213" t="s">
        <v>1713</v>
      </c>
      <c r="D347" s="214" t="s">
        <v>132</v>
      </c>
      <c r="E347" s="215">
        <v>402.39100000000002</v>
      </c>
      <c r="F347" s="216"/>
      <c r="G347" s="217">
        <f>ROUND(E347*F347,2)</f>
        <v>0</v>
      </c>
      <c r="H347" s="216">
        <v>3025</v>
      </c>
      <c r="I347" s="217">
        <f>ROUND(E347*H347,2)</f>
        <v>1217232.78</v>
      </c>
      <c r="J347" s="216">
        <v>0</v>
      </c>
      <c r="K347" s="217">
        <f>ROUND(E347*J347,2)</f>
        <v>0</v>
      </c>
      <c r="L347" s="217">
        <v>21</v>
      </c>
      <c r="M347" s="217">
        <f>G347*(1+L347/100)</f>
        <v>0</v>
      </c>
      <c r="N347" s="215">
        <v>0.6</v>
      </c>
      <c r="O347" s="215">
        <f>ROUND(E347*N347,2)</f>
        <v>241.43</v>
      </c>
      <c r="P347" s="215">
        <v>0</v>
      </c>
      <c r="Q347" s="215">
        <f>ROUND(E347*P347,2)</f>
        <v>0</v>
      </c>
      <c r="R347" s="217" t="s">
        <v>1714</v>
      </c>
      <c r="S347" s="217" t="s">
        <v>1714</v>
      </c>
      <c r="T347" s="217" t="s">
        <v>1714</v>
      </c>
      <c r="U347" s="219"/>
      <c r="V347" s="219"/>
      <c r="W347" s="219"/>
      <c r="X347" s="219"/>
      <c r="Y347" s="219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</row>
    <row r="348" spans="1:60" outlineLevel="3" x14ac:dyDescent="0.2">
      <c r="A348" s="221"/>
      <c r="B348" s="222"/>
      <c r="C348" s="224" t="s">
        <v>1712</v>
      </c>
      <c r="D348" s="225"/>
      <c r="E348" s="226">
        <f>365.81*1.1</f>
        <v>402.39100000000002</v>
      </c>
      <c r="F348" s="393"/>
      <c r="G348" s="219"/>
      <c r="H348" s="219"/>
      <c r="I348" s="219"/>
      <c r="J348" s="219"/>
      <c r="K348" s="219"/>
      <c r="L348" s="219"/>
      <c r="M348" s="219"/>
      <c r="N348" s="223"/>
      <c r="O348" s="223"/>
      <c r="P348" s="223"/>
      <c r="Q348" s="223"/>
      <c r="R348" s="219"/>
      <c r="S348" s="219"/>
      <c r="T348" s="219"/>
      <c r="U348" s="219"/>
      <c r="V348" s="219"/>
      <c r="W348" s="219"/>
      <c r="X348" s="219"/>
      <c r="Y348" s="219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  <c r="AV348" s="220"/>
      <c r="AW348" s="22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</row>
    <row r="349" spans="1:60" ht="22.5" outlineLevel="1" x14ac:dyDescent="0.2">
      <c r="A349" s="211">
        <v>104</v>
      </c>
      <c r="B349" s="212" t="s">
        <v>874</v>
      </c>
      <c r="C349" s="213" t="s">
        <v>875</v>
      </c>
      <c r="D349" s="214" t="s">
        <v>132</v>
      </c>
      <c r="E349" s="215">
        <v>402.39100000000002</v>
      </c>
      <c r="F349" s="216"/>
      <c r="G349" s="217">
        <f>ROUND(E349*F349,2)</f>
        <v>0</v>
      </c>
      <c r="H349" s="216">
        <v>358.5</v>
      </c>
      <c r="I349" s="217">
        <f>ROUND(E349*H349,2)</f>
        <v>144257.17000000001</v>
      </c>
      <c r="J349" s="216">
        <v>0</v>
      </c>
      <c r="K349" s="217">
        <f>ROUND(E349*J349,2)</f>
        <v>0</v>
      </c>
      <c r="L349" s="217">
        <v>21</v>
      </c>
      <c r="M349" s="217">
        <f>G349*(1+L349/100)</f>
        <v>0</v>
      </c>
      <c r="N349" s="215">
        <v>1.8E-3</v>
      </c>
      <c r="O349" s="215">
        <f>ROUND(E349*N349,2)</f>
        <v>0.72</v>
      </c>
      <c r="P349" s="215">
        <v>0</v>
      </c>
      <c r="Q349" s="215">
        <f>ROUND(E349*P349,2)</f>
        <v>0</v>
      </c>
      <c r="R349" s="217" t="s">
        <v>193</v>
      </c>
      <c r="S349" s="217" t="s">
        <v>108</v>
      </c>
      <c r="T349" s="218" t="s">
        <v>108</v>
      </c>
      <c r="U349" s="219">
        <v>0</v>
      </c>
      <c r="V349" s="219">
        <f>ROUND(E349*U349,2)</f>
        <v>0</v>
      </c>
      <c r="W349" s="219"/>
      <c r="X349" s="219" t="s">
        <v>194</v>
      </c>
      <c r="Y349" s="219" t="s">
        <v>110</v>
      </c>
      <c r="Z349" s="220"/>
      <c r="AA349" s="220"/>
      <c r="AB349" s="220"/>
      <c r="AC349" s="220"/>
      <c r="AD349" s="220"/>
      <c r="AE349" s="220"/>
      <c r="AF349" s="220"/>
      <c r="AG349" s="220" t="s">
        <v>195</v>
      </c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</row>
    <row r="350" spans="1:60" outlineLevel="2" x14ac:dyDescent="0.2">
      <c r="A350" s="221"/>
      <c r="B350" s="222"/>
      <c r="C350" s="224" t="s">
        <v>1260</v>
      </c>
      <c r="D350" s="225"/>
      <c r="E350" s="226">
        <v>402.39100000000002</v>
      </c>
      <c r="F350" s="393"/>
      <c r="G350" s="219"/>
      <c r="H350" s="219"/>
      <c r="I350" s="219"/>
      <c r="J350" s="219"/>
      <c r="K350" s="219"/>
      <c r="L350" s="219"/>
      <c r="M350" s="219"/>
      <c r="N350" s="223"/>
      <c r="O350" s="223"/>
      <c r="P350" s="223"/>
      <c r="Q350" s="223"/>
      <c r="R350" s="219"/>
      <c r="S350" s="219"/>
      <c r="T350" s="219"/>
      <c r="U350" s="219"/>
      <c r="V350" s="219"/>
      <c r="W350" s="219"/>
      <c r="X350" s="219"/>
      <c r="Y350" s="219"/>
      <c r="Z350" s="220"/>
      <c r="AA350" s="220"/>
      <c r="AB350" s="220"/>
      <c r="AC350" s="220"/>
      <c r="AD350" s="220"/>
      <c r="AE350" s="220"/>
      <c r="AF350" s="220"/>
      <c r="AG350" s="220" t="s">
        <v>123</v>
      </c>
      <c r="AH350" s="220">
        <v>0</v>
      </c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</row>
    <row r="351" spans="1:60" ht="22.5" outlineLevel="1" x14ac:dyDescent="0.2">
      <c r="A351" s="211">
        <v>105</v>
      </c>
      <c r="B351" s="212" t="s">
        <v>876</v>
      </c>
      <c r="C351" s="213" t="s">
        <v>877</v>
      </c>
      <c r="D351" s="214" t="s">
        <v>132</v>
      </c>
      <c r="E351" s="215">
        <v>265.57299999999998</v>
      </c>
      <c r="F351" s="216"/>
      <c r="G351" s="217">
        <f>ROUND(E351*F351,2)</f>
        <v>0</v>
      </c>
      <c r="H351" s="216">
        <v>342.5</v>
      </c>
      <c r="I351" s="217">
        <f>ROUND(E351*H351,2)</f>
        <v>90958.75</v>
      </c>
      <c r="J351" s="216">
        <v>0</v>
      </c>
      <c r="K351" s="217">
        <f>ROUND(E351*J351,2)</f>
        <v>0</v>
      </c>
      <c r="L351" s="217">
        <v>21</v>
      </c>
      <c r="M351" s="217">
        <f>G351*(1+L351/100)</f>
        <v>0</v>
      </c>
      <c r="N351" s="215">
        <v>2.3999999999999998E-3</v>
      </c>
      <c r="O351" s="215">
        <f>ROUND(E351*N351,2)</f>
        <v>0.64</v>
      </c>
      <c r="P351" s="215">
        <v>0</v>
      </c>
      <c r="Q351" s="215">
        <f>ROUND(E351*P351,2)</f>
        <v>0</v>
      </c>
      <c r="R351" s="217" t="s">
        <v>193</v>
      </c>
      <c r="S351" s="217" t="s">
        <v>108</v>
      </c>
      <c r="T351" s="218" t="s">
        <v>108</v>
      </c>
      <c r="U351" s="219">
        <v>0</v>
      </c>
      <c r="V351" s="219">
        <f>ROUND(E351*U351,2)</f>
        <v>0</v>
      </c>
      <c r="W351" s="219"/>
      <c r="X351" s="219" t="s">
        <v>194</v>
      </c>
      <c r="Y351" s="219" t="s">
        <v>110</v>
      </c>
      <c r="Z351" s="220"/>
      <c r="AA351" s="220"/>
      <c r="AB351" s="220"/>
      <c r="AC351" s="220"/>
      <c r="AD351" s="220"/>
      <c r="AE351" s="220"/>
      <c r="AF351" s="220"/>
      <c r="AG351" s="220" t="s">
        <v>195</v>
      </c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  <c r="AR351" s="220"/>
      <c r="AS351" s="220"/>
      <c r="AT351" s="220"/>
      <c r="AU351" s="220"/>
      <c r="AV351" s="220"/>
      <c r="AW351" s="220"/>
      <c r="AX351" s="220"/>
      <c r="AY351" s="220"/>
      <c r="AZ351" s="220"/>
      <c r="BA351" s="220"/>
      <c r="BB351" s="220"/>
      <c r="BC351" s="220"/>
      <c r="BD351" s="220"/>
      <c r="BE351" s="220"/>
      <c r="BF351" s="220"/>
      <c r="BG351" s="220"/>
      <c r="BH351" s="220"/>
    </row>
    <row r="352" spans="1:60" outlineLevel="2" x14ac:dyDescent="0.2">
      <c r="A352" s="221"/>
      <c r="B352" s="222"/>
      <c r="C352" s="224" t="s">
        <v>1261</v>
      </c>
      <c r="D352" s="225"/>
      <c r="E352" s="226">
        <v>265.57299999999998</v>
      </c>
      <c r="F352" s="393"/>
      <c r="G352" s="219"/>
      <c r="H352" s="219"/>
      <c r="I352" s="219"/>
      <c r="J352" s="219"/>
      <c r="K352" s="219"/>
      <c r="L352" s="219"/>
      <c r="M352" s="219"/>
      <c r="N352" s="223"/>
      <c r="O352" s="223"/>
      <c r="P352" s="223"/>
      <c r="Q352" s="223"/>
      <c r="R352" s="219"/>
      <c r="S352" s="219"/>
      <c r="T352" s="219"/>
      <c r="U352" s="219"/>
      <c r="V352" s="219"/>
      <c r="W352" s="219"/>
      <c r="X352" s="219"/>
      <c r="Y352" s="219"/>
      <c r="Z352" s="220"/>
      <c r="AA352" s="220"/>
      <c r="AB352" s="220"/>
      <c r="AC352" s="220"/>
      <c r="AD352" s="220"/>
      <c r="AE352" s="220"/>
      <c r="AF352" s="220"/>
      <c r="AG352" s="220" t="s">
        <v>123</v>
      </c>
      <c r="AH352" s="220">
        <v>0</v>
      </c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  <c r="AV352" s="220"/>
      <c r="AW352" s="22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</row>
    <row r="353" spans="1:60" ht="33.75" outlineLevel="1" x14ac:dyDescent="0.2">
      <c r="A353" s="621">
        <v>106</v>
      </c>
      <c r="B353" s="622" t="s">
        <v>878</v>
      </c>
      <c r="C353" s="623" t="s">
        <v>879</v>
      </c>
      <c r="D353" s="624" t="s">
        <v>132</v>
      </c>
      <c r="E353" s="625">
        <v>1425.171</v>
      </c>
      <c r="F353" s="216"/>
      <c r="G353" s="217">
        <f>ROUND(E353*F353,2)</f>
        <v>0</v>
      </c>
      <c r="H353" s="216">
        <v>348</v>
      </c>
      <c r="I353" s="217">
        <f>ROUND(E353*H353,2)</f>
        <v>495959.51</v>
      </c>
      <c r="J353" s="216">
        <v>0</v>
      </c>
      <c r="K353" s="217">
        <f>ROUND(E353*J353,2)</f>
        <v>0</v>
      </c>
      <c r="L353" s="217">
        <v>21</v>
      </c>
      <c r="M353" s="217">
        <f>G353*(1+L353/100)</f>
        <v>0</v>
      </c>
      <c r="N353" s="215">
        <v>4.4999999999999997E-3</v>
      </c>
      <c r="O353" s="215">
        <f>ROUND(E353*N353,2)</f>
        <v>6.41</v>
      </c>
      <c r="P353" s="215">
        <v>0</v>
      </c>
      <c r="Q353" s="215">
        <f>ROUND(E353*P353,2)</f>
        <v>0</v>
      </c>
      <c r="R353" s="217" t="s">
        <v>193</v>
      </c>
      <c r="S353" s="217" t="s">
        <v>108</v>
      </c>
      <c r="T353" s="218" t="s">
        <v>108</v>
      </c>
      <c r="U353" s="219">
        <v>0</v>
      </c>
      <c r="V353" s="219">
        <f>ROUND(E353*U353,2)</f>
        <v>0</v>
      </c>
      <c r="W353" s="219"/>
      <c r="X353" s="219" t="s">
        <v>194</v>
      </c>
      <c r="Y353" s="219" t="s">
        <v>110</v>
      </c>
      <c r="Z353" s="220"/>
      <c r="AA353" s="220"/>
      <c r="AB353" s="220"/>
      <c r="AC353" s="220"/>
      <c r="AD353" s="220"/>
      <c r="AE353" s="220"/>
      <c r="AF353" s="220"/>
      <c r="AG353" s="220" t="s">
        <v>195</v>
      </c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</row>
    <row r="354" spans="1:60" outlineLevel="1" x14ac:dyDescent="0.2">
      <c r="A354" s="626"/>
      <c r="B354" s="627"/>
      <c r="C354" s="628" t="s">
        <v>1806</v>
      </c>
      <c r="D354" s="629"/>
      <c r="E354" s="630">
        <v>1425.171</v>
      </c>
      <c r="F354" s="620"/>
      <c r="G354" s="619"/>
      <c r="H354" s="618"/>
      <c r="I354" s="619"/>
      <c r="J354" s="618"/>
      <c r="K354" s="619"/>
      <c r="L354" s="619"/>
      <c r="M354" s="619"/>
      <c r="N354" s="617"/>
      <c r="O354" s="617"/>
      <c r="P354" s="617"/>
      <c r="Q354" s="617"/>
      <c r="R354" s="619"/>
      <c r="S354" s="619"/>
      <c r="T354" s="619"/>
      <c r="U354" s="219"/>
      <c r="V354" s="219"/>
      <c r="W354" s="219"/>
      <c r="X354" s="219"/>
      <c r="Y354" s="219"/>
      <c r="Z354" s="220"/>
      <c r="AA354" s="220"/>
      <c r="AB354" s="220"/>
      <c r="AC354" s="220"/>
      <c r="AD354" s="220"/>
      <c r="AE354" s="220"/>
      <c r="AF354" s="220"/>
      <c r="AG354" s="220"/>
      <c r="AH354" s="220"/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</row>
    <row r="355" spans="1:60" outlineLevel="1" x14ac:dyDescent="0.2">
      <c r="A355" s="621" t="s">
        <v>1807</v>
      </c>
      <c r="B355" s="622" t="s">
        <v>1809</v>
      </c>
      <c r="C355" s="623" t="s">
        <v>1810</v>
      </c>
      <c r="D355" s="624" t="s">
        <v>132</v>
      </c>
      <c r="E355" s="625">
        <v>647.80499999999995</v>
      </c>
      <c r="F355" s="216"/>
      <c r="G355" s="217">
        <f>ROUND(E355*F355,2)</f>
        <v>0</v>
      </c>
      <c r="H355" s="216">
        <v>358.5</v>
      </c>
      <c r="I355" s="217">
        <f>ROUND(E355*H355,2)</f>
        <v>232238.09</v>
      </c>
      <c r="J355" s="216">
        <v>0</v>
      </c>
      <c r="K355" s="217">
        <f>ROUND(E355*J355,2)</f>
        <v>0</v>
      </c>
      <c r="L355" s="217">
        <v>21</v>
      </c>
      <c r="M355" s="217">
        <f>G355*(1+L355/100)</f>
        <v>0</v>
      </c>
      <c r="N355" s="215"/>
      <c r="O355" s="215"/>
      <c r="P355" s="215"/>
      <c r="Q355" s="215"/>
      <c r="R355" s="217" t="s">
        <v>1714</v>
      </c>
      <c r="S355" s="217" t="s">
        <v>1714</v>
      </c>
      <c r="T355" s="217" t="s">
        <v>1714</v>
      </c>
      <c r="U355" s="219"/>
      <c r="V355" s="219"/>
      <c r="W355" s="219"/>
      <c r="X355" s="219"/>
      <c r="Y355" s="219"/>
      <c r="Z355" s="220"/>
      <c r="AA355" s="220"/>
      <c r="AB355" s="220"/>
      <c r="AC355" s="220"/>
      <c r="AD355" s="220"/>
      <c r="AE355" s="220"/>
      <c r="AF355" s="220"/>
      <c r="AG355" s="220"/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  <c r="AV355" s="220"/>
      <c r="AW355" s="22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</row>
    <row r="356" spans="1:60" outlineLevel="1" x14ac:dyDescent="0.2">
      <c r="A356" s="626"/>
      <c r="B356" s="627"/>
      <c r="C356" s="628" t="s">
        <v>1808</v>
      </c>
      <c r="D356" s="629"/>
      <c r="E356" s="630"/>
      <c r="F356" s="620"/>
      <c r="G356" s="619"/>
      <c r="H356" s="618"/>
      <c r="I356" s="619"/>
      <c r="J356" s="618"/>
      <c r="K356" s="619"/>
      <c r="L356" s="619"/>
      <c r="M356" s="619"/>
      <c r="N356" s="617"/>
      <c r="O356" s="617"/>
      <c r="P356" s="617"/>
      <c r="Q356" s="617"/>
      <c r="R356" s="619"/>
      <c r="S356" s="619"/>
      <c r="T356" s="619"/>
      <c r="U356" s="219"/>
      <c r="V356" s="219"/>
      <c r="W356" s="219"/>
      <c r="X356" s="219"/>
      <c r="Y356" s="219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</row>
    <row r="357" spans="1:60" ht="22.5" outlineLevel="1" x14ac:dyDescent="0.2">
      <c r="A357" s="211">
        <v>107</v>
      </c>
      <c r="B357" s="212" t="s">
        <v>880</v>
      </c>
      <c r="C357" s="213" t="s">
        <v>881</v>
      </c>
      <c r="D357" s="214" t="s">
        <v>132</v>
      </c>
      <c r="E357" s="215">
        <v>489.47800000000001</v>
      </c>
      <c r="F357" s="216"/>
      <c r="G357" s="217">
        <f>ROUND(E357*F357,2)</f>
        <v>0</v>
      </c>
      <c r="H357" s="216">
        <v>14</v>
      </c>
      <c r="I357" s="217">
        <f>ROUND(E357*H357,2)</f>
        <v>6852.69</v>
      </c>
      <c r="J357" s="216">
        <v>0</v>
      </c>
      <c r="K357" s="217">
        <f>ROUND(E357*J357,2)</f>
        <v>0</v>
      </c>
      <c r="L357" s="217">
        <v>21</v>
      </c>
      <c r="M357" s="217">
        <f>G357*(1+L357/100)</f>
        <v>0</v>
      </c>
      <c r="N357" s="215">
        <v>1.4999999999999999E-4</v>
      </c>
      <c r="O357" s="215">
        <f>ROUND(E357*N357,2)</f>
        <v>7.0000000000000007E-2</v>
      </c>
      <c r="P357" s="215">
        <v>0</v>
      </c>
      <c r="Q357" s="215">
        <f>ROUND(E357*P357,2)</f>
        <v>0</v>
      </c>
      <c r="R357" s="217" t="s">
        <v>193</v>
      </c>
      <c r="S357" s="217" t="s">
        <v>108</v>
      </c>
      <c r="T357" s="218" t="s">
        <v>108</v>
      </c>
      <c r="U357" s="219">
        <v>0</v>
      </c>
      <c r="V357" s="219">
        <f>ROUND(E357*U357,2)</f>
        <v>0</v>
      </c>
      <c r="W357" s="219"/>
      <c r="X357" s="219" t="s">
        <v>194</v>
      </c>
      <c r="Y357" s="219" t="s">
        <v>110</v>
      </c>
      <c r="Z357" s="220"/>
      <c r="AA357" s="220"/>
      <c r="AB357" s="220"/>
      <c r="AC357" s="220"/>
      <c r="AD357" s="220"/>
      <c r="AE357" s="220"/>
      <c r="AF357" s="220"/>
      <c r="AG357" s="220" t="s">
        <v>195</v>
      </c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</row>
    <row r="358" spans="1:60" outlineLevel="2" x14ac:dyDescent="0.2">
      <c r="A358" s="221"/>
      <c r="B358" s="222"/>
      <c r="C358" s="224" t="s">
        <v>882</v>
      </c>
      <c r="D358" s="225"/>
      <c r="E358" s="226">
        <v>489.47800000000001</v>
      </c>
      <c r="F358" s="393"/>
      <c r="G358" s="219"/>
      <c r="H358" s="219"/>
      <c r="I358" s="219"/>
      <c r="J358" s="219"/>
      <c r="K358" s="219"/>
      <c r="L358" s="219"/>
      <c r="M358" s="219"/>
      <c r="N358" s="223"/>
      <c r="O358" s="223"/>
      <c r="P358" s="223"/>
      <c r="Q358" s="223"/>
      <c r="R358" s="219"/>
      <c r="S358" s="219"/>
      <c r="T358" s="219"/>
      <c r="U358" s="219"/>
      <c r="V358" s="219"/>
      <c r="W358" s="219"/>
      <c r="X358" s="219"/>
      <c r="Y358" s="219"/>
      <c r="Z358" s="220"/>
      <c r="AA358" s="220"/>
      <c r="AB358" s="220"/>
      <c r="AC358" s="220"/>
      <c r="AD358" s="220"/>
      <c r="AE358" s="220"/>
      <c r="AF358" s="220"/>
      <c r="AG358" s="220" t="s">
        <v>123</v>
      </c>
      <c r="AH358" s="220">
        <v>0</v>
      </c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</row>
    <row r="359" spans="1:60" ht="22.5" outlineLevel="1" x14ac:dyDescent="0.2">
      <c r="A359" s="211">
        <v>108</v>
      </c>
      <c r="B359" s="212" t="s">
        <v>883</v>
      </c>
      <c r="C359" s="213" t="s">
        <v>884</v>
      </c>
      <c r="D359" s="214" t="s">
        <v>132</v>
      </c>
      <c r="E359" s="215">
        <v>439.74700000000001</v>
      </c>
      <c r="F359" s="216"/>
      <c r="G359" s="217">
        <f>ROUND(E359*F359,2)</f>
        <v>0</v>
      </c>
      <c r="H359" s="216">
        <v>28</v>
      </c>
      <c r="I359" s="217">
        <f>ROUND(E359*H359,2)</f>
        <v>12312.92</v>
      </c>
      <c r="J359" s="216">
        <v>0</v>
      </c>
      <c r="K359" s="217">
        <f>ROUND(E359*J359,2)</f>
        <v>0</v>
      </c>
      <c r="L359" s="217">
        <v>21</v>
      </c>
      <c r="M359" s="217">
        <f>G359*(1+L359/100)</f>
        <v>0</v>
      </c>
      <c r="N359" s="215">
        <v>2.9999999999999997E-4</v>
      </c>
      <c r="O359" s="215">
        <f>ROUND(E359*N359,2)</f>
        <v>0.13</v>
      </c>
      <c r="P359" s="215">
        <v>0</v>
      </c>
      <c r="Q359" s="215">
        <f>ROUND(E359*P359,2)</f>
        <v>0</v>
      </c>
      <c r="R359" s="217" t="s">
        <v>193</v>
      </c>
      <c r="S359" s="217" t="s">
        <v>108</v>
      </c>
      <c r="T359" s="218" t="s">
        <v>108</v>
      </c>
      <c r="U359" s="219">
        <v>0</v>
      </c>
      <c r="V359" s="219">
        <f>ROUND(E359*U359,2)</f>
        <v>0</v>
      </c>
      <c r="W359" s="219"/>
      <c r="X359" s="219" t="s">
        <v>194</v>
      </c>
      <c r="Y359" s="219" t="s">
        <v>110</v>
      </c>
      <c r="Z359" s="220"/>
      <c r="AA359" s="220"/>
      <c r="AB359" s="220"/>
      <c r="AC359" s="220"/>
      <c r="AD359" s="220"/>
      <c r="AE359" s="220"/>
      <c r="AF359" s="220"/>
      <c r="AG359" s="220" t="s">
        <v>195</v>
      </c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</row>
    <row r="360" spans="1:60" outlineLevel="2" x14ac:dyDescent="0.2">
      <c r="A360" s="221"/>
      <c r="B360" s="222"/>
      <c r="C360" s="224" t="s">
        <v>1262</v>
      </c>
      <c r="D360" s="225"/>
      <c r="E360" s="226">
        <v>439.74700000000001</v>
      </c>
      <c r="F360" s="393"/>
      <c r="G360" s="219"/>
      <c r="H360" s="219"/>
      <c r="I360" s="219"/>
      <c r="J360" s="219"/>
      <c r="K360" s="219"/>
      <c r="L360" s="219"/>
      <c r="M360" s="219"/>
      <c r="N360" s="223"/>
      <c r="O360" s="223"/>
      <c r="P360" s="223"/>
      <c r="Q360" s="223"/>
      <c r="R360" s="219"/>
      <c r="S360" s="219"/>
      <c r="T360" s="219"/>
      <c r="U360" s="219"/>
      <c r="V360" s="219"/>
      <c r="W360" s="219"/>
      <c r="X360" s="219"/>
      <c r="Y360" s="219"/>
      <c r="Z360" s="220"/>
      <c r="AA360" s="220"/>
      <c r="AB360" s="220"/>
      <c r="AC360" s="220"/>
      <c r="AD360" s="220"/>
      <c r="AE360" s="220"/>
      <c r="AF360" s="220"/>
      <c r="AG360" s="220" t="s">
        <v>123</v>
      </c>
      <c r="AH360" s="220">
        <v>0</v>
      </c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</row>
    <row r="361" spans="1:60" ht="22.5" outlineLevel="1" x14ac:dyDescent="0.2">
      <c r="A361" s="211">
        <v>109</v>
      </c>
      <c r="B361" s="212" t="s">
        <v>885</v>
      </c>
      <c r="C361" s="213" t="s">
        <v>886</v>
      </c>
      <c r="D361" s="214" t="s">
        <v>132</v>
      </c>
      <c r="E361" s="215">
        <v>804.78200000000004</v>
      </c>
      <c r="F361" s="216"/>
      <c r="G361" s="217">
        <f>ROUND(E361*F361,2)</f>
        <v>0</v>
      </c>
      <c r="H361" s="216">
        <v>46.6</v>
      </c>
      <c r="I361" s="217">
        <f>ROUND(E361*H361,2)</f>
        <v>37502.839999999997</v>
      </c>
      <c r="J361" s="216">
        <v>0</v>
      </c>
      <c r="K361" s="217">
        <f>ROUND(E361*J361,2)</f>
        <v>0</v>
      </c>
      <c r="L361" s="217">
        <v>21</v>
      </c>
      <c r="M361" s="217">
        <f>G361*(1+L361/100)</f>
        <v>0</v>
      </c>
      <c r="N361" s="215">
        <v>5.0000000000000001E-4</v>
      </c>
      <c r="O361" s="215">
        <f>ROUND(E361*N361,2)</f>
        <v>0.4</v>
      </c>
      <c r="P361" s="215">
        <v>0</v>
      </c>
      <c r="Q361" s="215">
        <f>ROUND(E361*P361,2)</f>
        <v>0</v>
      </c>
      <c r="R361" s="217" t="s">
        <v>193</v>
      </c>
      <c r="S361" s="217" t="s">
        <v>108</v>
      </c>
      <c r="T361" s="218" t="s">
        <v>108</v>
      </c>
      <c r="U361" s="219">
        <v>0</v>
      </c>
      <c r="V361" s="219">
        <f>ROUND(E361*U361,2)</f>
        <v>0</v>
      </c>
      <c r="W361" s="219"/>
      <c r="X361" s="219" t="s">
        <v>194</v>
      </c>
      <c r="Y361" s="219" t="s">
        <v>110</v>
      </c>
      <c r="Z361" s="220"/>
      <c r="AA361" s="220"/>
      <c r="AB361" s="220"/>
      <c r="AC361" s="220"/>
      <c r="AD361" s="220"/>
      <c r="AE361" s="220"/>
      <c r="AF361" s="220"/>
      <c r="AG361" s="220" t="s">
        <v>195</v>
      </c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  <c r="AV361" s="220"/>
      <c r="AW361" s="22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</row>
    <row r="362" spans="1:60" outlineLevel="2" x14ac:dyDescent="0.2">
      <c r="A362" s="221"/>
      <c r="B362" s="222"/>
      <c r="C362" s="224" t="s">
        <v>1263</v>
      </c>
      <c r="D362" s="225"/>
      <c r="E362" s="226">
        <v>804.78200000000004</v>
      </c>
      <c r="F362" s="393"/>
      <c r="G362" s="219"/>
      <c r="H362" s="219"/>
      <c r="I362" s="219"/>
      <c r="J362" s="219"/>
      <c r="K362" s="219"/>
      <c r="L362" s="219"/>
      <c r="M362" s="219"/>
      <c r="N362" s="223"/>
      <c r="O362" s="223"/>
      <c r="P362" s="223"/>
      <c r="Q362" s="223"/>
      <c r="R362" s="219"/>
      <c r="S362" s="219"/>
      <c r="T362" s="219"/>
      <c r="U362" s="219"/>
      <c r="V362" s="219"/>
      <c r="W362" s="219"/>
      <c r="X362" s="219"/>
      <c r="Y362" s="219"/>
      <c r="Z362" s="220"/>
      <c r="AA362" s="220"/>
      <c r="AB362" s="220"/>
      <c r="AC362" s="220"/>
      <c r="AD362" s="220"/>
      <c r="AE362" s="220"/>
      <c r="AF362" s="220"/>
      <c r="AG362" s="220" t="s">
        <v>123</v>
      </c>
      <c r="AH362" s="220">
        <v>0</v>
      </c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  <c r="AV362" s="220"/>
      <c r="AW362" s="22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</row>
    <row r="363" spans="1:60" outlineLevel="1" x14ac:dyDescent="0.2">
      <c r="A363" s="211">
        <v>110</v>
      </c>
      <c r="B363" s="212" t="s">
        <v>887</v>
      </c>
      <c r="C363" s="213" t="s">
        <v>888</v>
      </c>
      <c r="D363" s="214" t="s">
        <v>126</v>
      </c>
      <c r="E363" s="215">
        <v>66.107709999999997</v>
      </c>
      <c r="F363" s="216"/>
      <c r="G363" s="217">
        <f>ROUND(E363*F363,2)</f>
        <v>0</v>
      </c>
      <c r="H363" s="216">
        <v>0</v>
      </c>
      <c r="I363" s="217">
        <f>ROUND(E363*H363,2)</f>
        <v>0</v>
      </c>
      <c r="J363" s="216">
        <v>1464</v>
      </c>
      <c r="K363" s="217">
        <f>ROUND(E363*J363,2)</f>
        <v>96781.69</v>
      </c>
      <c r="L363" s="217">
        <v>21</v>
      </c>
      <c r="M363" s="217">
        <f>G363*(1+L363/100)</f>
        <v>0</v>
      </c>
      <c r="N363" s="215">
        <v>0</v>
      </c>
      <c r="O363" s="215">
        <f>ROUND(E363*N363,2)</f>
        <v>0</v>
      </c>
      <c r="P363" s="215">
        <v>0</v>
      </c>
      <c r="Q363" s="215">
        <f>ROUND(E363*P363,2)</f>
        <v>0</v>
      </c>
      <c r="R363" s="217" t="s">
        <v>162</v>
      </c>
      <c r="S363" s="217" t="s">
        <v>108</v>
      </c>
      <c r="T363" s="218" t="s">
        <v>108</v>
      </c>
      <c r="U363" s="219">
        <v>2.048</v>
      </c>
      <c r="V363" s="219">
        <f>ROUND(E363*U363,2)</f>
        <v>135.38999999999999</v>
      </c>
      <c r="W363" s="219"/>
      <c r="X363" s="219" t="s">
        <v>177</v>
      </c>
      <c r="Y363" s="219" t="s">
        <v>110</v>
      </c>
      <c r="Z363" s="220"/>
      <c r="AA363" s="220"/>
      <c r="AB363" s="220"/>
      <c r="AC363" s="220"/>
      <c r="AD363" s="220"/>
      <c r="AE363" s="220"/>
      <c r="AF363" s="220"/>
      <c r="AG363" s="220" t="s">
        <v>178</v>
      </c>
      <c r="AH363" s="220"/>
      <c r="AI363" s="220"/>
      <c r="AJ363" s="220"/>
      <c r="AK363" s="220"/>
      <c r="AL363" s="220"/>
      <c r="AM363" s="220"/>
      <c r="AN363" s="220"/>
      <c r="AO363" s="220"/>
      <c r="AP363" s="220"/>
      <c r="AQ363" s="220"/>
      <c r="AR363" s="220"/>
      <c r="AS363" s="220"/>
      <c r="AT363" s="220"/>
      <c r="AU363" s="220"/>
      <c r="AV363" s="220"/>
      <c r="AW363" s="220"/>
      <c r="AX363" s="220"/>
      <c r="AY363" s="220"/>
      <c r="AZ363" s="220"/>
      <c r="BA363" s="220"/>
      <c r="BB363" s="220"/>
      <c r="BC363" s="220"/>
      <c r="BD363" s="220"/>
      <c r="BE363" s="220"/>
      <c r="BF363" s="220"/>
      <c r="BG363" s="220"/>
      <c r="BH363" s="220"/>
    </row>
    <row r="364" spans="1:60" outlineLevel="2" x14ac:dyDescent="0.2">
      <c r="A364" s="221"/>
      <c r="B364" s="222"/>
      <c r="C364" s="376" t="s">
        <v>198</v>
      </c>
      <c r="D364" s="376"/>
      <c r="E364" s="376"/>
      <c r="F364" s="392"/>
      <c r="G364" s="376"/>
      <c r="H364" s="219"/>
      <c r="I364" s="219"/>
      <c r="J364" s="219"/>
      <c r="K364" s="219"/>
      <c r="L364" s="219"/>
      <c r="M364" s="219"/>
      <c r="N364" s="223"/>
      <c r="O364" s="223"/>
      <c r="P364" s="223"/>
      <c r="Q364" s="223"/>
      <c r="R364" s="219"/>
      <c r="S364" s="219"/>
      <c r="T364" s="219"/>
      <c r="U364" s="219"/>
      <c r="V364" s="219"/>
      <c r="W364" s="219"/>
      <c r="X364" s="219"/>
      <c r="Y364" s="219"/>
      <c r="Z364" s="220"/>
      <c r="AA364" s="220"/>
      <c r="AB364" s="220"/>
      <c r="AC364" s="220"/>
      <c r="AD364" s="220"/>
      <c r="AE364" s="220"/>
      <c r="AF364" s="220"/>
      <c r="AG364" s="220" t="s">
        <v>112</v>
      </c>
      <c r="AH364" s="220"/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  <c r="AV364" s="220"/>
      <c r="AW364" s="22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</row>
    <row r="365" spans="1:60" x14ac:dyDescent="0.2">
      <c r="A365" s="235" t="s">
        <v>104</v>
      </c>
      <c r="B365" s="204" t="s">
        <v>49</v>
      </c>
      <c r="C365" s="205" t="s">
        <v>50</v>
      </c>
      <c r="D365" s="206"/>
      <c r="E365" s="207"/>
      <c r="F365" s="391"/>
      <c r="G365" s="208">
        <f>SUMIF(AG366:AG408,"&lt;&gt;NOR",G366:G408)</f>
        <v>0</v>
      </c>
      <c r="H365" s="208"/>
      <c r="I365" s="208">
        <f>SUM(I366:I408)</f>
        <v>1663833.8699999999</v>
      </c>
      <c r="J365" s="208"/>
      <c r="K365" s="208">
        <f>SUM(K366:K408)</f>
        <v>280625.76999999996</v>
      </c>
      <c r="L365" s="208"/>
      <c r="M365" s="208">
        <f>SUM(M366:M408)</f>
        <v>0</v>
      </c>
      <c r="N365" s="207"/>
      <c r="O365" s="207">
        <f>SUM(O366:O408)</f>
        <v>12.44</v>
      </c>
      <c r="P365" s="207"/>
      <c r="Q365" s="207">
        <f>SUM(Q366:Q408)</f>
        <v>0</v>
      </c>
      <c r="R365" s="208"/>
      <c r="S365" s="208"/>
      <c r="T365" s="209"/>
      <c r="U365" s="210"/>
      <c r="V365" s="210">
        <f>SUM(V366:V408)</f>
        <v>495.15000000000003</v>
      </c>
      <c r="W365" s="210"/>
      <c r="X365" s="210"/>
      <c r="Y365" s="210"/>
      <c r="AG365" t="s">
        <v>105</v>
      </c>
    </row>
    <row r="366" spans="1:60" outlineLevel="1" x14ac:dyDescent="0.2">
      <c r="A366" s="211">
        <v>111</v>
      </c>
      <c r="B366" s="212" t="s">
        <v>183</v>
      </c>
      <c r="C366" s="213" t="s">
        <v>184</v>
      </c>
      <c r="D366" s="214" t="s">
        <v>132</v>
      </c>
      <c r="E366" s="215">
        <v>81.25</v>
      </c>
      <c r="F366" s="216"/>
      <c r="G366" s="217">
        <f>ROUND(E366*F366,2)</f>
        <v>0</v>
      </c>
      <c r="H366" s="216">
        <v>0</v>
      </c>
      <c r="I366" s="217">
        <f>ROUND(E366*H366,2)</f>
        <v>0</v>
      </c>
      <c r="J366" s="216">
        <v>45.1</v>
      </c>
      <c r="K366" s="217">
        <f>ROUND(E366*J366,2)</f>
        <v>3664.38</v>
      </c>
      <c r="L366" s="217">
        <v>21</v>
      </c>
      <c r="M366" s="217">
        <f>G366*(1+L366/100)</f>
        <v>0</v>
      </c>
      <c r="N366" s="215">
        <v>0</v>
      </c>
      <c r="O366" s="215">
        <f>ROUND(E366*N366,2)</f>
        <v>0</v>
      </c>
      <c r="P366" s="215">
        <v>0</v>
      </c>
      <c r="Q366" s="215">
        <f>ROUND(E366*P366,2)</f>
        <v>0</v>
      </c>
      <c r="R366" s="217" t="s">
        <v>185</v>
      </c>
      <c r="S366" s="217" t="s">
        <v>108</v>
      </c>
      <c r="T366" s="218" t="s">
        <v>108</v>
      </c>
      <c r="U366" s="219">
        <v>0.08</v>
      </c>
      <c r="V366" s="219">
        <f>ROUND(E366*U366,2)</f>
        <v>6.5</v>
      </c>
      <c r="W366" s="219"/>
      <c r="X366" s="219" t="s">
        <v>109</v>
      </c>
      <c r="Y366" s="219" t="s">
        <v>110</v>
      </c>
      <c r="Z366" s="220"/>
      <c r="AA366" s="220"/>
      <c r="AB366" s="220"/>
      <c r="AC366" s="220"/>
      <c r="AD366" s="220"/>
      <c r="AE366" s="220"/>
      <c r="AF366" s="220"/>
      <c r="AG366" s="220" t="s">
        <v>111</v>
      </c>
      <c r="AH366" s="220"/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  <c r="AV366" s="220"/>
      <c r="AW366" s="22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</row>
    <row r="367" spans="1:60" outlineLevel="2" x14ac:dyDescent="0.2">
      <c r="A367" s="221"/>
      <c r="B367" s="222"/>
      <c r="C367" s="224" t="s">
        <v>188</v>
      </c>
      <c r="D367" s="225"/>
      <c r="E367" s="226"/>
      <c r="F367" s="393"/>
      <c r="G367" s="219"/>
      <c r="H367" s="219"/>
      <c r="I367" s="219"/>
      <c r="J367" s="219"/>
      <c r="K367" s="219"/>
      <c r="L367" s="219"/>
      <c r="M367" s="219"/>
      <c r="N367" s="223"/>
      <c r="O367" s="223"/>
      <c r="P367" s="223"/>
      <c r="Q367" s="223"/>
      <c r="R367" s="219"/>
      <c r="S367" s="219"/>
      <c r="T367" s="219"/>
      <c r="U367" s="219"/>
      <c r="V367" s="219"/>
      <c r="W367" s="219"/>
      <c r="X367" s="219"/>
      <c r="Y367" s="219"/>
      <c r="Z367" s="220"/>
      <c r="AA367" s="220"/>
      <c r="AB367" s="220"/>
      <c r="AC367" s="220"/>
      <c r="AD367" s="220"/>
      <c r="AE367" s="220"/>
      <c r="AF367" s="220"/>
      <c r="AG367" s="220" t="s">
        <v>123</v>
      </c>
      <c r="AH367" s="220">
        <v>0</v>
      </c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  <c r="AV367" s="220"/>
      <c r="AW367" s="22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</row>
    <row r="368" spans="1:60" outlineLevel="3" x14ac:dyDescent="0.2">
      <c r="A368" s="221"/>
      <c r="B368" s="222"/>
      <c r="C368" s="224" t="s">
        <v>1243</v>
      </c>
      <c r="D368" s="225"/>
      <c r="E368" s="226">
        <v>70.95</v>
      </c>
      <c r="F368" s="393"/>
      <c r="G368" s="219"/>
      <c r="H368" s="219"/>
      <c r="I368" s="219"/>
      <c r="J368" s="219"/>
      <c r="K368" s="219"/>
      <c r="L368" s="219"/>
      <c r="M368" s="219"/>
      <c r="N368" s="223"/>
      <c r="O368" s="223"/>
      <c r="P368" s="223"/>
      <c r="Q368" s="223"/>
      <c r="R368" s="219"/>
      <c r="S368" s="219"/>
      <c r="T368" s="219"/>
      <c r="U368" s="219"/>
      <c r="V368" s="219"/>
      <c r="W368" s="219"/>
      <c r="X368" s="219"/>
      <c r="Y368" s="219"/>
      <c r="Z368" s="220"/>
      <c r="AA368" s="220"/>
      <c r="AB368" s="220"/>
      <c r="AC368" s="220"/>
      <c r="AD368" s="220"/>
      <c r="AE368" s="220"/>
      <c r="AF368" s="220"/>
      <c r="AG368" s="220" t="s">
        <v>123</v>
      </c>
      <c r="AH368" s="220">
        <v>0</v>
      </c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  <c r="AV368" s="220"/>
      <c r="AW368" s="22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</row>
    <row r="369" spans="1:60" outlineLevel="3" x14ac:dyDescent="0.2">
      <c r="A369" s="221"/>
      <c r="B369" s="222"/>
      <c r="C369" s="224" t="s">
        <v>1264</v>
      </c>
      <c r="D369" s="225"/>
      <c r="E369" s="226"/>
      <c r="F369" s="393"/>
      <c r="G369" s="219"/>
      <c r="H369" s="219"/>
      <c r="I369" s="219"/>
      <c r="J369" s="219"/>
      <c r="K369" s="219"/>
      <c r="L369" s="219"/>
      <c r="M369" s="219"/>
      <c r="N369" s="223"/>
      <c r="O369" s="223"/>
      <c r="P369" s="223"/>
      <c r="Q369" s="223"/>
      <c r="R369" s="219"/>
      <c r="S369" s="219"/>
      <c r="T369" s="219"/>
      <c r="U369" s="219"/>
      <c r="V369" s="219"/>
      <c r="W369" s="219"/>
      <c r="X369" s="219"/>
      <c r="Y369" s="219"/>
      <c r="Z369" s="220"/>
      <c r="AA369" s="220"/>
      <c r="AB369" s="220"/>
      <c r="AC369" s="220"/>
      <c r="AD369" s="220"/>
      <c r="AE369" s="220"/>
      <c r="AF369" s="220"/>
      <c r="AG369" s="220" t="s">
        <v>123</v>
      </c>
      <c r="AH369" s="220">
        <v>0</v>
      </c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  <c r="AV369" s="220"/>
      <c r="AW369" s="22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</row>
    <row r="370" spans="1:60" outlineLevel="3" x14ac:dyDescent="0.2">
      <c r="A370" s="221"/>
      <c r="B370" s="222"/>
      <c r="C370" s="224" t="s">
        <v>1265</v>
      </c>
      <c r="D370" s="225"/>
      <c r="E370" s="226">
        <v>10.3</v>
      </c>
      <c r="F370" s="393"/>
      <c r="G370" s="219"/>
      <c r="H370" s="219"/>
      <c r="I370" s="219"/>
      <c r="J370" s="219"/>
      <c r="K370" s="219"/>
      <c r="L370" s="219"/>
      <c r="M370" s="219"/>
      <c r="N370" s="223"/>
      <c r="O370" s="223"/>
      <c r="P370" s="223"/>
      <c r="Q370" s="223"/>
      <c r="R370" s="219"/>
      <c r="S370" s="219"/>
      <c r="T370" s="219"/>
      <c r="U370" s="219"/>
      <c r="V370" s="219"/>
      <c r="W370" s="219"/>
      <c r="X370" s="219"/>
      <c r="Y370" s="219"/>
      <c r="Z370" s="220"/>
      <c r="AA370" s="220"/>
      <c r="AB370" s="220"/>
      <c r="AC370" s="220"/>
      <c r="AD370" s="220"/>
      <c r="AE370" s="220"/>
      <c r="AF370" s="220"/>
      <c r="AG370" s="220" t="s">
        <v>123</v>
      </c>
      <c r="AH370" s="220">
        <v>0</v>
      </c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</row>
    <row r="371" spans="1:60" outlineLevel="1" x14ac:dyDescent="0.2">
      <c r="A371" s="211">
        <v>112</v>
      </c>
      <c r="B371" s="212" t="s">
        <v>186</v>
      </c>
      <c r="C371" s="213" t="s">
        <v>187</v>
      </c>
      <c r="D371" s="214" t="s">
        <v>132</v>
      </c>
      <c r="E371" s="215">
        <v>425.99</v>
      </c>
      <c r="F371" s="216"/>
      <c r="G371" s="217">
        <f>ROUND(E371*F371,2)</f>
        <v>0</v>
      </c>
      <c r="H371" s="216">
        <v>0</v>
      </c>
      <c r="I371" s="217">
        <f>ROUND(E371*H371,2)</f>
        <v>0</v>
      </c>
      <c r="J371" s="216">
        <v>84.6</v>
      </c>
      <c r="K371" s="217">
        <f>ROUND(E371*J371,2)</f>
        <v>36038.75</v>
      </c>
      <c r="L371" s="217">
        <v>21</v>
      </c>
      <c r="M371" s="217">
        <f>G371*(1+L371/100)</f>
        <v>0</v>
      </c>
      <c r="N371" s="215">
        <v>0</v>
      </c>
      <c r="O371" s="215">
        <f>ROUND(E371*N371,2)</f>
        <v>0</v>
      </c>
      <c r="P371" s="215">
        <v>0</v>
      </c>
      <c r="Q371" s="215">
        <f>ROUND(E371*P371,2)</f>
        <v>0</v>
      </c>
      <c r="R371" s="217" t="s">
        <v>185</v>
      </c>
      <c r="S371" s="217" t="s">
        <v>108</v>
      </c>
      <c r="T371" s="218" t="s">
        <v>108</v>
      </c>
      <c r="U371" s="219">
        <v>0.15</v>
      </c>
      <c r="V371" s="219">
        <f>ROUND(E371*U371,2)</f>
        <v>63.9</v>
      </c>
      <c r="W371" s="219"/>
      <c r="X371" s="219" t="s">
        <v>109</v>
      </c>
      <c r="Y371" s="219" t="s">
        <v>110</v>
      </c>
      <c r="Z371" s="220"/>
      <c r="AA371" s="220"/>
      <c r="AB371" s="220"/>
      <c r="AC371" s="220"/>
      <c r="AD371" s="220"/>
      <c r="AE371" s="220"/>
      <c r="AF371" s="220"/>
      <c r="AG371" s="220" t="s">
        <v>111</v>
      </c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</row>
    <row r="372" spans="1:60" outlineLevel="2" x14ac:dyDescent="0.2">
      <c r="A372" s="221"/>
      <c r="B372" s="222"/>
      <c r="C372" s="224" t="s">
        <v>1266</v>
      </c>
      <c r="D372" s="225"/>
      <c r="E372" s="226"/>
      <c r="F372" s="393"/>
      <c r="G372" s="219"/>
      <c r="H372" s="219"/>
      <c r="I372" s="219"/>
      <c r="J372" s="219"/>
      <c r="K372" s="219"/>
      <c r="L372" s="219"/>
      <c r="M372" s="219"/>
      <c r="N372" s="223"/>
      <c r="O372" s="223"/>
      <c r="P372" s="223"/>
      <c r="Q372" s="223"/>
      <c r="R372" s="219"/>
      <c r="S372" s="219"/>
      <c r="T372" s="219"/>
      <c r="U372" s="219"/>
      <c r="V372" s="219"/>
      <c r="W372" s="219"/>
      <c r="X372" s="219"/>
      <c r="Y372" s="219"/>
      <c r="Z372" s="220"/>
      <c r="AA372" s="220"/>
      <c r="AB372" s="220"/>
      <c r="AC372" s="220"/>
      <c r="AD372" s="220"/>
      <c r="AE372" s="220"/>
      <c r="AF372" s="220"/>
      <c r="AG372" s="220" t="s">
        <v>123</v>
      </c>
      <c r="AH372" s="220">
        <v>0</v>
      </c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</row>
    <row r="373" spans="1:60" outlineLevel="3" x14ac:dyDescent="0.2">
      <c r="A373" s="221"/>
      <c r="B373" s="222"/>
      <c r="C373" s="224" t="s">
        <v>1267</v>
      </c>
      <c r="D373" s="225"/>
      <c r="E373" s="226">
        <v>215.65</v>
      </c>
      <c r="F373" s="393"/>
      <c r="G373" s="219"/>
      <c r="H373" s="219"/>
      <c r="I373" s="219"/>
      <c r="J373" s="219"/>
      <c r="K373" s="219"/>
      <c r="L373" s="219"/>
      <c r="M373" s="219"/>
      <c r="N373" s="223"/>
      <c r="O373" s="223"/>
      <c r="P373" s="223"/>
      <c r="Q373" s="223"/>
      <c r="R373" s="219"/>
      <c r="S373" s="219"/>
      <c r="T373" s="219"/>
      <c r="U373" s="219"/>
      <c r="V373" s="219"/>
      <c r="W373" s="219"/>
      <c r="X373" s="219"/>
      <c r="Y373" s="219"/>
      <c r="Z373" s="220"/>
      <c r="AA373" s="220"/>
      <c r="AB373" s="220"/>
      <c r="AC373" s="220"/>
      <c r="AD373" s="220"/>
      <c r="AE373" s="220"/>
      <c r="AF373" s="220"/>
      <c r="AG373" s="220" t="s">
        <v>123</v>
      </c>
      <c r="AH373" s="220">
        <v>0</v>
      </c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</row>
    <row r="374" spans="1:60" outlineLevel="3" x14ac:dyDescent="0.2">
      <c r="A374" s="221"/>
      <c r="B374" s="222"/>
      <c r="C374" s="224" t="s">
        <v>1268</v>
      </c>
      <c r="D374" s="225"/>
      <c r="E374" s="226">
        <v>73.099999999999994</v>
      </c>
      <c r="F374" s="393"/>
      <c r="G374" s="219"/>
      <c r="H374" s="219"/>
      <c r="I374" s="219"/>
      <c r="J374" s="219"/>
      <c r="K374" s="219"/>
      <c r="L374" s="219"/>
      <c r="M374" s="219"/>
      <c r="N374" s="223"/>
      <c r="O374" s="223"/>
      <c r="P374" s="223"/>
      <c r="Q374" s="223"/>
      <c r="R374" s="219"/>
      <c r="S374" s="219"/>
      <c r="T374" s="219"/>
      <c r="U374" s="219"/>
      <c r="V374" s="219"/>
      <c r="W374" s="219"/>
      <c r="X374" s="219"/>
      <c r="Y374" s="219"/>
      <c r="Z374" s="220"/>
      <c r="AA374" s="220"/>
      <c r="AB374" s="220"/>
      <c r="AC374" s="220"/>
      <c r="AD374" s="220"/>
      <c r="AE374" s="220"/>
      <c r="AF374" s="220"/>
      <c r="AG374" s="220" t="s">
        <v>123</v>
      </c>
      <c r="AH374" s="220">
        <v>0</v>
      </c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</row>
    <row r="375" spans="1:60" outlineLevel="3" x14ac:dyDescent="0.2">
      <c r="A375" s="221"/>
      <c r="B375" s="222"/>
      <c r="C375" s="224" t="s">
        <v>188</v>
      </c>
      <c r="D375" s="225"/>
      <c r="E375" s="226"/>
      <c r="F375" s="393"/>
      <c r="G375" s="219"/>
      <c r="H375" s="219"/>
      <c r="I375" s="219"/>
      <c r="J375" s="219"/>
      <c r="K375" s="219"/>
      <c r="L375" s="219"/>
      <c r="M375" s="219"/>
      <c r="N375" s="223"/>
      <c r="O375" s="223"/>
      <c r="P375" s="223"/>
      <c r="Q375" s="223"/>
      <c r="R375" s="219"/>
      <c r="S375" s="219"/>
      <c r="T375" s="219"/>
      <c r="U375" s="219"/>
      <c r="V375" s="219"/>
      <c r="W375" s="219"/>
      <c r="X375" s="219"/>
      <c r="Y375" s="219"/>
      <c r="Z375" s="220"/>
      <c r="AA375" s="220"/>
      <c r="AB375" s="220"/>
      <c r="AC375" s="220"/>
      <c r="AD375" s="220"/>
      <c r="AE375" s="220"/>
      <c r="AF375" s="220"/>
      <c r="AG375" s="220" t="s">
        <v>123</v>
      </c>
      <c r="AH375" s="220">
        <v>0</v>
      </c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  <c r="AV375" s="220"/>
      <c r="AW375" s="22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</row>
    <row r="376" spans="1:60" outlineLevel="3" x14ac:dyDescent="0.2">
      <c r="A376" s="221"/>
      <c r="B376" s="222"/>
      <c r="C376" s="224" t="s">
        <v>1269</v>
      </c>
      <c r="D376" s="225"/>
      <c r="E376" s="226">
        <v>100.55</v>
      </c>
      <c r="F376" s="393"/>
      <c r="G376" s="219"/>
      <c r="H376" s="219"/>
      <c r="I376" s="219"/>
      <c r="J376" s="219"/>
      <c r="K376" s="219"/>
      <c r="L376" s="219"/>
      <c r="M376" s="219"/>
      <c r="N376" s="223"/>
      <c r="O376" s="223"/>
      <c r="P376" s="223"/>
      <c r="Q376" s="223"/>
      <c r="R376" s="219"/>
      <c r="S376" s="219"/>
      <c r="T376" s="219"/>
      <c r="U376" s="219"/>
      <c r="V376" s="219"/>
      <c r="W376" s="219"/>
      <c r="X376" s="219"/>
      <c r="Y376" s="219"/>
      <c r="Z376" s="220"/>
      <c r="AA376" s="220"/>
      <c r="AB376" s="220"/>
      <c r="AC376" s="220"/>
      <c r="AD376" s="220"/>
      <c r="AE376" s="220"/>
      <c r="AF376" s="220"/>
      <c r="AG376" s="220" t="s">
        <v>123</v>
      </c>
      <c r="AH376" s="220">
        <v>0</v>
      </c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  <c r="AV376" s="220"/>
      <c r="AW376" s="22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</row>
    <row r="377" spans="1:60" outlineLevel="3" x14ac:dyDescent="0.2">
      <c r="A377" s="221"/>
      <c r="B377" s="222"/>
      <c r="C377" s="224" t="s">
        <v>1270</v>
      </c>
      <c r="D377" s="225"/>
      <c r="E377" s="226">
        <v>36.69</v>
      </c>
      <c r="F377" s="393"/>
      <c r="G377" s="219"/>
      <c r="H377" s="219"/>
      <c r="I377" s="219"/>
      <c r="J377" s="219"/>
      <c r="K377" s="219"/>
      <c r="L377" s="219"/>
      <c r="M377" s="219"/>
      <c r="N377" s="223"/>
      <c r="O377" s="223"/>
      <c r="P377" s="223"/>
      <c r="Q377" s="223"/>
      <c r="R377" s="219"/>
      <c r="S377" s="219"/>
      <c r="T377" s="219"/>
      <c r="U377" s="219"/>
      <c r="V377" s="219"/>
      <c r="W377" s="219"/>
      <c r="X377" s="219"/>
      <c r="Y377" s="219"/>
      <c r="Z377" s="220"/>
      <c r="AA377" s="220"/>
      <c r="AB377" s="220"/>
      <c r="AC377" s="220"/>
      <c r="AD377" s="220"/>
      <c r="AE377" s="220"/>
      <c r="AF377" s="220"/>
      <c r="AG377" s="220" t="s">
        <v>123</v>
      </c>
      <c r="AH377" s="220">
        <v>0</v>
      </c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  <c r="AV377" s="220"/>
      <c r="AW377" s="220"/>
      <c r="AX377" s="220"/>
      <c r="AY377" s="220"/>
      <c r="AZ377" s="220"/>
      <c r="BA377" s="220"/>
      <c r="BB377" s="220"/>
      <c r="BC377" s="220"/>
      <c r="BD377" s="220"/>
      <c r="BE377" s="220"/>
      <c r="BF377" s="220"/>
      <c r="BG377" s="220"/>
      <c r="BH377" s="220"/>
    </row>
    <row r="378" spans="1:60" outlineLevel="1" x14ac:dyDescent="0.2">
      <c r="A378" s="211">
        <v>113</v>
      </c>
      <c r="B378" s="212" t="s">
        <v>534</v>
      </c>
      <c r="C378" s="213" t="s">
        <v>535</v>
      </c>
      <c r="D378" s="214" t="s">
        <v>132</v>
      </c>
      <c r="E378" s="215">
        <v>205.46010000000001</v>
      </c>
      <c r="F378" s="216"/>
      <c r="G378" s="217">
        <f>ROUND(E378*F378,2)</f>
        <v>0</v>
      </c>
      <c r="H378" s="216">
        <v>50.24</v>
      </c>
      <c r="I378" s="217">
        <f>ROUND(E378*H378,2)</f>
        <v>10322.32</v>
      </c>
      <c r="J378" s="216">
        <v>157.76</v>
      </c>
      <c r="K378" s="217">
        <f>ROUND(E378*J378,2)</f>
        <v>32413.39</v>
      </c>
      <c r="L378" s="217">
        <v>21</v>
      </c>
      <c r="M378" s="217">
        <f>G378*(1+L378/100)</f>
        <v>0</v>
      </c>
      <c r="N378" s="215">
        <v>3.0000000000000001E-3</v>
      </c>
      <c r="O378" s="215">
        <f>ROUND(E378*N378,2)</f>
        <v>0.62</v>
      </c>
      <c r="P378" s="215">
        <v>0</v>
      </c>
      <c r="Q378" s="215">
        <f>ROUND(E378*P378,2)</f>
        <v>0</v>
      </c>
      <c r="R378" s="217" t="s">
        <v>185</v>
      </c>
      <c r="S378" s="217" t="s">
        <v>108</v>
      </c>
      <c r="T378" s="218" t="s">
        <v>108</v>
      </c>
      <c r="U378" s="219">
        <v>0.28000000000000003</v>
      </c>
      <c r="V378" s="219">
        <f>ROUND(E378*U378,2)</f>
        <v>57.53</v>
      </c>
      <c r="W378" s="219"/>
      <c r="X378" s="219" t="s">
        <v>109</v>
      </c>
      <c r="Y378" s="219" t="s">
        <v>110</v>
      </c>
      <c r="Z378" s="220"/>
      <c r="AA378" s="220"/>
      <c r="AB378" s="220"/>
      <c r="AC378" s="220"/>
      <c r="AD378" s="220"/>
      <c r="AE378" s="220"/>
      <c r="AF378" s="220"/>
      <c r="AG378" s="220" t="s">
        <v>111</v>
      </c>
      <c r="AH378" s="220"/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  <c r="AV378" s="220"/>
      <c r="AW378" s="22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</row>
    <row r="379" spans="1:60" ht="12.75" customHeight="1" outlineLevel="2" x14ac:dyDescent="0.2">
      <c r="A379" s="221"/>
      <c r="B379" s="222"/>
      <c r="C379" s="382" t="s">
        <v>536</v>
      </c>
      <c r="D379" s="382"/>
      <c r="E379" s="382"/>
      <c r="F379" s="395"/>
      <c r="G379" s="382"/>
      <c r="H379" s="219"/>
      <c r="I379" s="219"/>
      <c r="J379" s="219"/>
      <c r="K379" s="219"/>
      <c r="L379" s="219"/>
      <c r="M379" s="219"/>
      <c r="N379" s="223"/>
      <c r="O379" s="223"/>
      <c r="P379" s="223"/>
      <c r="Q379" s="223"/>
      <c r="R379" s="219"/>
      <c r="S379" s="219"/>
      <c r="T379" s="219"/>
      <c r="U379" s="219"/>
      <c r="V379" s="219"/>
      <c r="W379" s="219"/>
      <c r="X379" s="219"/>
      <c r="Y379" s="219"/>
      <c r="Z379" s="220"/>
      <c r="AA379" s="220"/>
      <c r="AB379" s="220"/>
      <c r="AC379" s="220"/>
      <c r="AD379" s="220"/>
      <c r="AE379" s="220"/>
      <c r="AF379" s="220"/>
      <c r="AG379" s="220" t="s">
        <v>131</v>
      </c>
      <c r="AH379" s="220"/>
      <c r="AI379" s="220"/>
      <c r="AJ379" s="220"/>
      <c r="AK379" s="220"/>
      <c r="AL379" s="220"/>
      <c r="AM379" s="220"/>
      <c r="AN379" s="220"/>
      <c r="AO379" s="220"/>
      <c r="AP379" s="220"/>
      <c r="AQ379" s="220"/>
      <c r="AR379" s="220"/>
      <c r="AS379" s="220"/>
      <c r="AT379" s="220"/>
      <c r="AU379" s="220"/>
      <c r="AV379" s="220"/>
      <c r="AW379" s="220"/>
      <c r="AX379" s="220"/>
      <c r="AY379" s="220"/>
      <c r="AZ379" s="220"/>
      <c r="BA379" s="236" t="str">
        <f>C379</f>
        <v>Očištění povrchu stěny od prachu, nařezání izolačních desek na požadovaný rozměr, nanesení lepicího tmelu, osazení desek.</v>
      </c>
      <c r="BB379" s="220"/>
      <c r="BC379" s="220"/>
      <c r="BD379" s="220"/>
      <c r="BE379" s="220"/>
      <c r="BF379" s="220"/>
      <c r="BG379" s="220"/>
      <c r="BH379" s="220"/>
    </row>
    <row r="380" spans="1:60" outlineLevel="2" x14ac:dyDescent="0.2">
      <c r="A380" s="221"/>
      <c r="B380" s="222"/>
      <c r="C380" s="224" t="s">
        <v>889</v>
      </c>
      <c r="D380" s="225"/>
      <c r="E380" s="226">
        <v>92.332499999999996</v>
      </c>
      <c r="F380" s="393"/>
      <c r="G380" s="219"/>
      <c r="H380" s="219"/>
      <c r="I380" s="219"/>
      <c r="J380" s="219"/>
      <c r="K380" s="219"/>
      <c r="L380" s="219"/>
      <c r="M380" s="219"/>
      <c r="N380" s="223"/>
      <c r="O380" s="223"/>
      <c r="P380" s="223"/>
      <c r="Q380" s="223"/>
      <c r="R380" s="219"/>
      <c r="S380" s="219"/>
      <c r="T380" s="219"/>
      <c r="U380" s="219"/>
      <c r="V380" s="219"/>
      <c r="W380" s="219"/>
      <c r="X380" s="219"/>
      <c r="Y380" s="219"/>
      <c r="Z380" s="220"/>
      <c r="AA380" s="220"/>
      <c r="AB380" s="220"/>
      <c r="AC380" s="220"/>
      <c r="AD380" s="220"/>
      <c r="AE380" s="220"/>
      <c r="AF380" s="220"/>
      <c r="AG380" s="220" t="s">
        <v>123</v>
      </c>
      <c r="AH380" s="220">
        <v>0</v>
      </c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</row>
    <row r="381" spans="1:60" outlineLevel="3" x14ac:dyDescent="0.2">
      <c r="A381" s="221"/>
      <c r="B381" s="222"/>
      <c r="C381" s="224" t="s">
        <v>847</v>
      </c>
      <c r="D381" s="225"/>
      <c r="E381" s="226">
        <v>107.4276</v>
      </c>
      <c r="F381" s="393"/>
      <c r="G381" s="219"/>
      <c r="H381" s="219"/>
      <c r="I381" s="219"/>
      <c r="J381" s="219"/>
      <c r="K381" s="219"/>
      <c r="L381" s="219"/>
      <c r="M381" s="219"/>
      <c r="N381" s="223"/>
      <c r="O381" s="223"/>
      <c r="P381" s="223"/>
      <c r="Q381" s="223"/>
      <c r="R381" s="219"/>
      <c r="S381" s="219"/>
      <c r="T381" s="219"/>
      <c r="U381" s="219"/>
      <c r="V381" s="219"/>
      <c r="W381" s="219"/>
      <c r="X381" s="219"/>
      <c r="Y381" s="219"/>
      <c r="Z381" s="220"/>
      <c r="AA381" s="220"/>
      <c r="AB381" s="220"/>
      <c r="AC381" s="220"/>
      <c r="AD381" s="220"/>
      <c r="AE381" s="220"/>
      <c r="AF381" s="220"/>
      <c r="AG381" s="220" t="s">
        <v>123</v>
      </c>
      <c r="AH381" s="220">
        <v>0</v>
      </c>
      <c r="AI381" s="220"/>
      <c r="AJ381" s="220"/>
      <c r="AK381" s="220"/>
      <c r="AL381" s="220"/>
      <c r="AM381" s="220"/>
      <c r="AN381" s="220"/>
      <c r="AO381" s="220"/>
      <c r="AP381" s="220"/>
      <c r="AQ381" s="220"/>
      <c r="AR381" s="220"/>
      <c r="AS381" s="220"/>
      <c r="AT381" s="220"/>
      <c r="AU381" s="220"/>
      <c r="AV381" s="220"/>
      <c r="AW381" s="220"/>
      <c r="AX381" s="220"/>
      <c r="AY381" s="220"/>
      <c r="AZ381" s="220"/>
      <c r="BA381" s="220"/>
      <c r="BB381" s="220"/>
      <c r="BC381" s="220"/>
      <c r="BD381" s="220"/>
      <c r="BE381" s="220"/>
      <c r="BF381" s="220"/>
      <c r="BG381" s="220"/>
      <c r="BH381" s="220"/>
    </row>
    <row r="382" spans="1:60" outlineLevel="3" x14ac:dyDescent="0.2">
      <c r="A382" s="221"/>
      <c r="B382" s="222"/>
      <c r="C382" s="224" t="s">
        <v>890</v>
      </c>
      <c r="D382" s="225"/>
      <c r="E382" s="226">
        <v>5.7</v>
      </c>
      <c r="F382" s="393"/>
      <c r="G382" s="219"/>
      <c r="H382" s="219"/>
      <c r="I382" s="219"/>
      <c r="J382" s="219"/>
      <c r="K382" s="219"/>
      <c r="L382" s="219"/>
      <c r="M382" s="219"/>
      <c r="N382" s="223"/>
      <c r="O382" s="223"/>
      <c r="P382" s="223"/>
      <c r="Q382" s="223"/>
      <c r="R382" s="219"/>
      <c r="S382" s="219"/>
      <c r="T382" s="219"/>
      <c r="U382" s="219"/>
      <c r="V382" s="219"/>
      <c r="W382" s="219"/>
      <c r="X382" s="219"/>
      <c r="Y382" s="219"/>
      <c r="Z382" s="220"/>
      <c r="AA382" s="220"/>
      <c r="AB382" s="220"/>
      <c r="AC382" s="220"/>
      <c r="AD382" s="220"/>
      <c r="AE382" s="220"/>
      <c r="AF382" s="220"/>
      <c r="AG382" s="220" t="s">
        <v>123</v>
      </c>
      <c r="AH382" s="220">
        <v>0</v>
      </c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</row>
    <row r="383" spans="1:60" outlineLevel="1" x14ac:dyDescent="0.2">
      <c r="A383" s="211">
        <v>114</v>
      </c>
      <c r="B383" s="212" t="s">
        <v>891</v>
      </c>
      <c r="C383" s="213" t="s">
        <v>892</v>
      </c>
      <c r="D383" s="214" t="s">
        <v>132</v>
      </c>
      <c r="E383" s="215">
        <v>1779.92</v>
      </c>
      <c r="F383" s="216"/>
      <c r="G383" s="217">
        <f>ROUND(E383*F383,2)</f>
        <v>0</v>
      </c>
      <c r="H383" s="216">
        <v>56.36</v>
      </c>
      <c r="I383" s="217">
        <f>ROUND(E383*H383,2)</f>
        <v>100316.29</v>
      </c>
      <c r="J383" s="216">
        <v>90.14</v>
      </c>
      <c r="K383" s="217">
        <f>ROUND(E383*J383,2)</f>
        <v>160441.99</v>
      </c>
      <c r="L383" s="217">
        <v>21</v>
      </c>
      <c r="M383" s="217">
        <f>G383*(1+L383/100)</f>
        <v>0</v>
      </c>
      <c r="N383" s="215">
        <v>3.3E-4</v>
      </c>
      <c r="O383" s="215">
        <f>ROUND(E383*N383,2)</f>
        <v>0.59</v>
      </c>
      <c r="P383" s="215">
        <v>0</v>
      </c>
      <c r="Q383" s="215">
        <f>ROUND(E383*P383,2)</f>
        <v>0</v>
      </c>
      <c r="R383" s="217" t="s">
        <v>185</v>
      </c>
      <c r="S383" s="217" t="s">
        <v>108</v>
      </c>
      <c r="T383" s="218" t="s">
        <v>108</v>
      </c>
      <c r="U383" s="219">
        <v>0.16</v>
      </c>
      <c r="V383" s="219">
        <f>ROUND(E383*U383,2)</f>
        <v>284.79000000000002</v>
      </c>
      <c r="W383" s="219"/>
      <c r="X383" s="219" t="s">
        <v>109</v>
      </c>
      <c r="Y383" s="219" t="s">
        <v>110</v>
      </c>
      <c r="Z383" s="220"/>
      <c r="AA383" s="220"/>
      <c r="AB383" s="220"/>
      <c r="AC383" s="220"/>
      <c r="AD383" s="220"/>
      <c r="AE383" s="220"/>
      <c r="AF383" s="220"/>
      <c r="AG383" s="220" t="s">
        <v>111</v>
      </c>
      <c r="AH383" s="220"/>
      <c r="AI383" s="220"/>
      <c r="AJ383" s="220"/>
      <c r="AK383" s="220"/>
      <c r="AL383" s="220"/>
      <c r="AM383" s="220"/>
      <c r="AN383" s="220"/>
      <c r="AO383" s="220"/>
      <c r="AP383" s="220"/>
      <c r="AQ383" s="220"/>
      <c r="AR383" s="220"/>
      <c r="AS383" s="220"/>
      <c r="AT383" s="220"/>
      <c r="AU383" s="220"/>
      <c r="AV383" s="220"/>
      <c r="AW383" s="220"/>
      <c r="AX383" s="220"/>
      <c r="AY383" s="220"/>
      <c r="AZ383" s="220"/>
      <c r="BA383" s="220"/>
      <c r="BB383" s="220"/>
      <c r="BC383" s="220"/>
      <c r="BD383" s="220"/>
      <c r="BE383" s="220"/>
      <c r="BF383" s="220"/>
      <c r="BG383" s="220"/>
      <c r="BH383" s="220"/>
    </row>
    <row r="384" spans="1:60" outlineLevel="2" x14ac:dyDescent="0.2">
      <c r="A384" s="221"/>
      <c r="B384" s="222"/>
      <c r="C384" s="382" t="s">
        <v>893</v>
      </c>
      <c r="D384" s="382"/>
      <c r="E384" s="382"/>
      <c r="F384" s="395"/>
      <c r="G384" s="382"/>
      <c r="H384" s="219"/>
      <c r="I384" s="219"/>
      <c r="J384" s="219"/>
      <c r="K384" s="219"/>
      <c r="L384" s="219"/>
      <c r="M384" s="219"/>
      <c r="N384" s="223"/>
      <c r="O384" s="223"/>
      <c r="P384" s="223"/>
      <c r="Q384" s="223"/>
      <c r="R384" s="219"/>
      <c r="S384" s="219"/>
      <c r="T384" s="219"/>
      <c r="U384" s="219"/>
      <c r="V384" s="219"/>
      <c r="W384" s="219"/>
      <c r="X384" s="219"/>
      <c r="Y384" s="219"/>
      <c r="Z384" s="220"/>
      <c r="AA384" s="220"/>
      <c r="AB384" s="220"/>
      <c r="AC384" s="220"/>
      <c r="AD384" s="220"/>
      <c r="AE384" s="220"/>
      <c r="AF384" s="220"/>
      <c r="AG384" s="220" t="s">
        <v>131</v>
      </c>
      <c r="AH384" s="220"/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</row>
    <row r="385" spans="1:60" outlineLevel="2" x14ac:dyDescent="0.2">
      <c r="A385" s="221"/>
      <c r="B385" s="222"/>
      <c r="C385" s="224" t="s">
        <v>1271</v>
      </c>
      <c r="D385" s="225"/>
      <c r="E385" s="226">
        <v>889.96</v>
      </c>
      <c r="F385" s="393"/>
      <c r="G385" s="219"/>
      <c r="H385" s="219"/>
      <c r="I385" s="219"/>
      <c r="J385" s="219"/>
      <c r="K385" s="219"/>
      <c r="L385" s="219"/>
      <c r="M385" s="219"/>
      <c r="N385" s="223"/>
      <c r="O385" s="223"/>
      <c r="P385" s="223"/>
      <c r="Q385" s="223"/>
      <c r="R385" s="219"/>
      <c r="S385" s="219"/>
      <c r="T385" s="219"/>
      <c r="U385" s="219"/>
      <c r="V385" s="219"/>
      <c r="W385" s="219"/>
      <c r="X385" s="219"/>
      <c r="Y385" s="219"/>
      <c r="Z385" s="220"/>
      <c r="AA385" s="220"/>
      <c r="AB385" s="220"/>
      <c r="AC385" s="220"/>
      <c r="AD385" s="220"/>
      <c r="AE385" s="220"/>
      <c r="AF385" s="220"/>
      <c r="AG385" s="220" t="s">
        <v>123</v>
      </c>
      <c r="AH385" s="220">
        <v>0</v>
      </c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</row>
    <row r="386" spans="1:60" outlineLevel="3" x14ac:dyDescent="0.2">
      <c r="A386" s="221"/>
      <c r="B386" s="222"/>
      <c r="C386" s="224" t="s">
        <v>1272</v>
      </c>
      <c r="D386" s="225"/>
      <c r="E386" s="226">
        <v>889.96</v>
      </c>
      <c r="F386" s="393"/>
      <c r="G386" s="219"/>
      <c r="H386" s="219"/>
      <c r="I386" s="219"/>
      <c r="J386" s="219"/>
      <c r="K386" s="219"/>
      <c r="L386" s="219"/>
      <c r="M386" s="219"/>
      <c r="N386" s="223"/>
      <c r="O386" s="223"/>
      <c r="P386" s="223"/>
      <c r="Q386" s="223"/>
      <c r="R386" s="219"/>
      <c r="S386" s="219"/>
      <c r="T386" s="219"/>
      <c r="U386" s="219"/>
      <c r="V386" s="219"/>
      <c r="W386" s="219"/>
      <c r="X386" s="219"/>
      <c r="Y386" s="219"/>
      <c r="Z386" s="220"/>
      <c r="AA386" s="220"/>
      <c r="AB386" s="220"/>
      <c r="AC386" s="220"/>
      <c r="AD386" s="220"/>
      <c r="AE386" s="220"/>
      <c r="AF386" s="220"/>
      <c r="AG386" s="220" t="s">
        <v>123</v>
      </c>
      <c r="AH386" s="220">
        <v>0</v>
      </c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</row>
    <row r="387" spans="1:60" outlineLevel="1" x14ac:dyDescent="0.2">
      <c r="A387" s="211">
        <v>115</v>
      </c>
      <c r="B387" s="212" t="s">
        <v>894</v>
      </c>
      <c r="C387" s="213" t="s">
        <v>895</v>
      </c>
      <c r="D387" s="214" t="s">
        <v>132</v>
      </c>
      <c r="E387" s="215">
        <v>731.62</v>
      </c>
      <c r="F387" s="216"/>
      <c r="G387" s="217">
        <f>ROUND(E387*F387,2)</f>
        <v>0</v>
      </c>
      <c r="H387" s="216">
        <v>0</v>
      </c>
      <c r="I387" s="217">
        <f>ROUND(E387*H387,2)</f>
        <v>0</v>
      </c>
      <c r="J387" s="216">
        <v>39.5</v>
      </c>
      <c r="K387" s="217">
        <f>ROUND(E387*J387,2)</f>
        <v>28898.99</v>
      </c>
      <c r="L387" s="217">
        <v>21</v>
      </c>
      <c r="M387" s="217">
        <f>G387*(1+L387/100)</f>
        <v>0</v>
      </c>
      <c r="N387" s="215">
        <v>0</v>
      </c>
      <c r="O387" s="215">
        <f>ROUND(E387*N387,2)</f>
        <v>0</v>
      </c>
      <c r="P387" s="215">
        <v>0</v>
      </c>
      <c r="Q387" s="215">
        <f>ROUND(E387*P387,2)</f>
        <v>0</v>
      </c>
      <c r="R387" s="217" t="s">
        <v>185</v>
      </c>
      <c r="S387" s="217" t="s">
        <v>108</v>
      </c>
      <c r="T387" s="218" t="s">
        <v>108</v>
      </c>
      <c r="U387" s="219">
        <v>7.0000000000000007E-2</v>
      </c>
      <c r="V387" s="219">
        <f>ROUND(E387*U387,2)</f>
        <v>51.21</v>
      </c>
      <c r="W387" s="219"/>
      <c r="X387" s="219" t="s">
        <v>109</v>
      </c>
      <c r="Y387" s="219" t="s">
        <v>110</v>
      </c>
      <c r="Z387" s="220"/>
      <c r="AA387" s="220"/>
      <c r="AB387" s="220"/>
      <c r="AC387" s="220"/>
      <c r="AD387" s="220"/>
      <c r="AE387" s="220"/>
      <c r="AF387" s="220"/>
      <c r="AG387" s="220" t="s">
        <v>111</v>
      </c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</row>
    <row r="388" spans="1:60" outlineLevel="2" x14ac:dyDescent="0.2">
      <c r="A388" s="221"/>
      <c r="B388" s="222"/>
      <c r="C388" s="224" t="s">
        <v>1273</v>
      </c>
      <c r="D388" s="225"/>
      <c r="E388" s="226">
        <v>731.62</v>
      </c>
      <c r="F388" s="393"/>
      <c r="G388" s="219"/>
      <c r="H388" s="219"/>
      <c r="I388" s="219"/>
      <c r="J388" s="219"/>
      <c r="K388" s="219"/>
      <c r="L388" s="219"/>
      <c r="M388" s="219"/>
      <c r="N388" s="223"/>
      <c r="O388" s="223"/>
      <c r="P388" s="223"/>
      <c r="Q388" s="223"/>
      <c r="R388" s="219"/>
      <c r="S388" s="219"/>
      <c r="T388" s="219"/>
      <c r="U388" s="219"/>
      <c r="V388" s="219"/>
      <c r="W388" s="219"/>
      <c r="X388" s="219"/>
      <c r="Y388" s="219"/>
      <c r="Z388" s="220"/>
      <c r="AA388" s="220"/>
      <c r="AB388" s="220"/>
      <c r="AC388" s="220"/>
      <c r="AD388" s="220"/>
      <c r="AE388" s="220"/>
      <c r="AF388" s="220"/>
      <c r="AG388" s="220" t="s">
        <v>123</v>
      </c>
      <c r="AH388" s="220">
        <v>0</v>
      </c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</row>
    <row r="389" spans="1:60" ht="22.5" outlineLevel="1" x14ac:dyDescent="0.2">
      <c r="A389" s="211">
        <v>116</v>
      </c>
      <c r="B389" s="212" t="s">
        <v>189</v>
      </c>
      <c r="C389" s="213" t="s">
        <v>190</v>
      </c>
      <c r="D389" s="214" t="s">
        <v>132</v>
      </c>
      <c r="E389" s="215">
        <v>120.22</v>
      </c>
      <c r="F389" s="216"/>
      <c r="G389" s="217">
        <f>ROUND(E389*F389,2)</f>
        <v>0</v>
      </c>
      <c r="H389" s="216">
        <v>10.6</v>
      </c>
      <c r="I389" s="217">
        <f>ROUND(E389*H389,2)</f>
        <v>1274.33</v>
      </c>
      <c r="J389" s="216">
        <v>39.5</v>
      </c>
      <c r="K389" s="217">
        <f>ROUND(E389*J389,2)</f>
        <v>4748.6899999999996</v>
      </c>
      <c r="L389" s="217">
        <v>21</v>
      </c>
      <c r="M389" s="217">
        <f>G389*(1+L389/100)</f>
        <v>0</v>
      </c>
      <c r="N389" s="215">
        <v>1.0000000000000001E-5</v>
      </c>
      <c r="O389" s="215">
        <f>ROUND(E389*N389,2)</f>
        <v>0</v>
      </c>
      <c r="P389" s="215">
        <v>0</v>
      </c>
      <c r="Q389" s="215">
        <f>ROUND(E389*P389,2)</f>
        <v>0</v>
      </c>
      <c r="R389" s="217" t="s">
        <v>185</v>
      </c>
      <c r="S389" s="217" t="s">
        <v>108</v>
      </c>
      <c r="T389" s="218" t="s">
        <v>108</v>
      </c>
      <c r="U389" s="219">
        <v>7.0000000000000007E-2</v>
      </c>
      <c r="V389" s="219">
        <f>ROUND(E389*U389,2)</f>
        <v>8.42</v>
      </c>
      <c r="W389" s="219"/>
      <c r="X389" s="219" t="s">
        <v>109</v>
      </c>
      <c r="Y389" s="219" t="s">
        <v>110</v>
      </c>
      <c r="Z389" s="220"/>
      <c r="AA389" s="220"/>
      <c r="AB389" s="220"/>
      <c r="AC389" s="220"/>
      <c r="AD389" s="220"/>
      <c r="AE389" s="220"/>
      <c r="AF389" s="220"/>
      <c r="AG389" s="220" t="s">
        <v>111</v>
      </c>
      <c r="AH389" s="220"/>
      <c r="AI389" s="220"/>
      <c r="AJ389" s="220"/>
      <c r="AK389" s="220"/>
      <c r="AL389" s="220"/>
      <c r="AM389" s="220"/>
      <c r="AN389" s="220"/>
      <c r="AO389" s="220"/>
      <c r="AP389" s="220"/>
      <c r="AQ389" s="220"/>
      <c r="AR389" s="220"/>
      <c r="AS389" s="220"/>
      <c r="AT389" s="220"/>
      <c r="AU389" s="220"/>
      <c r="AV389" s="220"/>
      <c r="AW389" s="220"/>
      <c r="AX389" s="220"/>
      <c r="AY389" s="220"/>
      <c r="AZ389" s="220"/>
      <c r="BA389" s="220"/>
      <c r="BB389" s="220"/>
      <c r="BC389" s="220"/>
      <c r="BD389" s="220"/>
      <c r="BE389" s="220"/>
      <c r="BF389" s="220"/>
      <c r="BG389" s="220"/>
      <c r="BH389" s="220"/>
    </row>
    <row r="390" spans="1:60" outlineLevel="2" x14ac:dyDescent="0.2">
      <c r="A390" s="221"/>
      <c r="B390" s="222"/>
      <c r="C390" s="224" t="s">
        <v>1274</v>
      </c>
      <c r="D390" s="225"/>
      <c r="E390" s="226">
        <v>120.22</v>
      </c>
      <c r="F390" s="393"/>
      <c r="G390" s="219"/>
      <c r="H390" s="219"/>
      <c r="I390" s="219"/>
      <c r="J390" s="219"/>
      <c r="K390" s="219"/>
      <c r="L390" s="219"/>
      <c r="M390" s="219"/>
      <c r="N390" s="223"/>
      <c r="O390" s="223"/>
      <c r="P390" s="223"/>
      <c r="Q390" s="223"/>
      <c r="R390" s="219"/>
      <c r="S390" s="219"/>
      <c r="T390" s="219"/>
      <c r="U390" s="219"/>
      <c r="V390" s="219"/>
      <c r="W390" s="219"/>
      <c r="X390" s="219"/>
      <c r="Y390" s="219"/>
      <c r="Z390" s="220"/>
      <c r="AA390" s="220"/>
      <c r="AB390" s="220"/>
      <c r="AC390" s="220"/>
      <c r="AD390" s="220"/>
      <c r="AE390" s="220"/>
      <c r="AF390" s="220"/>
      <c r="AG390" s="220" t="s">
        <v>123</v>
      </c>
      <c r="AH390" s="220">
        <v>0</v>
      </c>
      <c r="AI390" s="220"/>
      <c r="AJ390" s="220"/>
      <c r="AK390" s="220"/>
      <c r="AL390" s="220"/>
      <c r="AM390" s="220"/>
      <c r="AN390" s="220"/>
      <c r="AO390" s="220"/>
      <c r="AP390" s="220"/>
      <c r="AQ390" s="220"/>
      <c r="AR390" s="220"/>
      <c r="AS390" s="220"/>
      <c r="AT390" s="220"/>
      <c r="AU390" s="220"/>
      <c r="AV390" s="220"/>
      <c r="AW390" s="220"/>
      <c r="AX390" s="220"/>
      <c r="AY390" s="220"/>
      <c r="AZ390" s="220"/>
      <c r="BA390" s="220"/>
      <c r="BB390" s="220"/>
      <c r="BC390" s="220"/>
      <c r="BD390" s="220"/>
      <c r="BE390" s="220"/>
      <c r="BF390" s="220"/>
      <c r="BG390" s="220"/>
      <c r="BH390" s="220"/>
    </row>
    <row r="391" spans="1:60" ht="22.5" outlineLevel="1" x14ac:dyDescent="0.2">
      <c r="A391" s="211">
        <v>117</v>
      </c>
      <c r="B391" s="212" t="s">
        <v>191</v>
      </c>
      <c r="C391" s="213" t="s">
        <v>192</v>
      </c>
      <c r="D391" s="214" t="s">
        <v>106</v>
      </c>
      <c r="E391" s="215">
        <v>156.03675999999999</v>
      </c>
      <c r="F391" s="216"/>
      <c r="G391" s="217">
        <f>ROUND(E391*F391,2)</f>
        <v>0</v>
      </c>
      <c r="H391" s="216">
        <v>4200</v>
      </c>
      <c r="I391" s="217">
        <f>ROUND(E391*H391,2)</f>
        <v>655354.39</v>
      </c>
      <c r="J391" s="216">
        <v>0</v>
      </c>
      <c r="K391" s="217">
        <f>ROUND(E391*J391,2)</f>
        <v>0</v>
      </c>
      <c r="L391" s="217">
        <v>21</v>
      </c>
      <c r="M391" s="217">
        <f>G391*(1+L391/100)</f>
        <v>0</v>
      </c>
      <c r="N391" s="215">
        <v>2.5000000000000001E-2</v>
      </c>
      <c r="O391" s="215">
        <f>ROUND(E391*N391,2)</f>
        <v>3.9</v>
      </c>
      <c r="P391" s="215">
        <v>0</v>
      </c>
      <c r="Q391" s="215">
        <f>ROUND(E391*P391,2)</f>
        <v>0</v>
      </c>
      <c r="R391" s="217" t="s">
        <v>193</v>
      </c>
      <c r="S391" s="217" t="s">
        <v>108</v>
      </c>
      <c r="T391" s="218" t="s">
        <v>108</v>
      </c>
      <c r="U391" s="219">
        <v>0</v>
      </c>
      <c r="V391" s="219">
        <f>ROUND(E391*U391,2)</f>
        <v>0</v>
      </c>
      <c r="W391" s="219"/>
      <c r="X391" s="219" t="s">
        <v>194</v>
      </c>
      <c r="Y391" s="219" t="s">
        <v>110</v>
      </c>
      <c r="Z391" s="220"/>
      <c r="AA391" s="220"/>
      <c r="AB391" s="220"/>
      <c r="AC391" s="220"/>
      <c r="AD391" s="220"/>
      <c r="AE391" s="220"/>
      <c r="AF391" s="220"/>
      <c r="AG391" s="220" t="s">
        <v>195</v>
      </c>
      <c r="AH391" s="220"/>
      <c r="AI391" s="220"/>
      <c r="AJ391" s="220"/>
      <c r="AK391" s="220"/>
      <c r="AL391" s="220"/>
      <c r="AM391" s="220"/>
      <c r="AN391" s="220"/>
      <c r="AO391" s="220"/>
      <c r="AP391" s="220"/>
      <c r="AQ391" s="220"/>
      <c r="AR391" s="220"/>
      <c r="AS391" s="220"/>
      <c r="AT391" s="220"/>
      <c r="AU391" s="220"/>
      <c r="AV391" s="220"/>
      <c r="AW391" s="220"/>
      <c r="AX391" s="220"/>
      <c r="AY391" s="220"/>
      <c r="AZ391" s="220"/>
      <c r="BA391" s="220"/>
      <c r="BB391" s="220"/>
      <c r="BC391" s="220"/>
      <c r="BD391" s="220"/>
      <c r="BE391" s="220"/>
      <c r="BF391" s="220"/>
      <c r="BG391" s="220"/>
      <c r="BH391" s="220"/>
    </row>
    <row r="392" spans="1:60" outlineLevel="3" x14ac:dyDescent="0.2">
      <c r="A392" s="221"/>
      <c r="B392" s="222"/>
      <c r="C392" s="224" t="s">
        <v>1275</v>
      </c>
      <c r="D392" s="225"/>
      <c r="E392" s="226">
        <v>16.59075</v>
      </c>
      <c r="F392" s="393"/>
      <c r="G392" s="219"/>
      <c r="H392" s="219"/>
      <c r="I392" s="219"/>
      <c r="J392" s="219"/>
      <c r="K392" s="219"/>
      <c r="L392" s="219"/>
      <c r="M392" s="219"/>
      <c r="N392" s="223"/>
      <c r="O392" s="223"/>
      <c r="P392" s="223"/>
      <c r="Q392" s="223"/>
      <c r="R392" s="219"/>
      <c r="S392" s="219"/>
      <c r="T392" s="219"/>
      <c r="U392" s="219"/>
      <c r="V392" s="219"/>
      <c r="W392" s="219"/>
      <c r="X392" s="219"/>
      <c r="Y392" s="219"/>
      <c r="Z392" s="220"/>
      <c r="AA392" s="220"/>
      <c r="AB392" s="220"/>
      <c r="AC392" s="220"/>
      <c r="AD392" s="220"/>
      <c r="AE392" s="220"/>
      <c r="AF392" s="220"/>
      <c r="AG392" s="220" t="s">
        <v>123</v>
      </c>
      <c r="AH392" s="220">
        <v>0</v>
      </c>
      <c r="AI392" s="220"/>
      <c r="AJ392" s="220"/>
      <c r="AK392" s="220"/>
      <c r="AL392" s="220"/>
      <c r="AM392" s="220"/>
      <c r="AN392" s="220"/>
      <c r="AO392" s="220"/>
      <c r="AP392" s="220"/>
      <c r="AQ392" s="220"/>
      <c r="AR392" s="220"/>
      <c r="AS392" s="220"/>
      <c r="AT392" s="220"/>
      <c r="AU392" s="220"/>
      <c r="AV392" s="220"/>
      <c r="AW392" s="220"/>
      <c r="AX392" s="220"/>
      <c r="AY392" s="220"/>
      <c r="AZ392" s="220"/>
      <c r="BA392" s="220"/>
      <c r="BB392" s="220"/>
      <c r="BC392" s="220"/>
      <c r="BD392" s="220"/>
      <c r="BE392" s="220"/>
      <c r="BF392" s="220"/>
      <c r="BG392" s="220"/>
      <c r="BH392" s="220"/>
    </row>
    <row r="393" spans="1:60" outlineLevel="3" x14ac:dyDescent="0.2">
      <c r="A393" s="221"/>
      <c r="B393" s="222"/>
      <c r="C393" s="224" t="s">
        <v>1276</v>
      </c>
      <c r="D393" s="225"/>
      <c r="E393" s="226">
        <v>5.6502600000000003</v>
      </c>
      <c r="F393" s="393"/>
      <c r="G393" s="219"/>
      <c r="H393" s="219"/>
      <c r="I393" s="219"/>
      <c r="J393" s="219"/>
      <c r="K393" s="219"/>
      <c r="L393" s="219"/>
      <c r="M393" s="219"/>
      <c r="N393" s="223"/>
      <c r="O393" s="223"/>
      <c r="P393" s="223"/>
      <c r="Q393" s="223"/>
      <c r="R393" s="219"/>
      <c r="S393" s="219"/>
      <c r="T393" s="219"/>
      <c r="U393" s="219"/>
      <c r="V393" s="219"/>
      <c r="W393" s="219"/>
      <c r="X393" s="219"/>
      <c r="Y393" s="219"/>
      <c r="Z393" s="220"/>
      <c r="AA393" s="220"/>
      <c r="AB393" s="220"/>
      <c r="AC393" s="220"/>
      <c r="AD393" s="220"/>
      <c r="AE393" s="220"/>
      <c r="AF393" s="220"/>
      <c r="AG393" s="220" t="s">
        <v>123</v>
      </c>
      <c r="AH393" s="220">
        <v>0</v>
      </c>
      <c r="AI393" s="220"/>
      <c r="AJ393" s="220"/>
      <c r="AK393" s="220"/>
      <c r="AL393" s="220"/>
      <c r="AM393" s="220"/>
      <c r="AN393" s="220"/>
      <c r="AO393" s="220"/>
      <c r="AP393" s="220"/>
      <c r="AQ393" s="220"/>
      <c r="AR393" s="220"/>
      <c r="AS393" s="220"/>
      <c r="AT393" s="220"/>
      <c r="AU393" s="220"/>
      <c r="AV393" s="220"/>
      <c r="AW393" s="220"/>
      <c r="AX393" s="220"/>
      <c r="AY393" s="220"/>
      <c r="AZ393" s="220"/>
      <c r="BA393" s="220"/>
      <c r="BB393" s="220"/>
      <c r="BC393" s="220"/>
      <c r="BD393" s="220"/>
      <c r="BE393" s="220"/>
      <c r="BF393" s="220"/>
      <c r="BG393" s="220"/>
      <c r="BH393" s="220"/>
    </row>
    <row r="394" spans="1:60" outlineLevel="3" x14ac:dyDescent="0.2">
      <c r="A394" s="221"/>
      <c r="B394" s="222"/>
      <c r="C394" s="224" t="s">
        <v>1277</v>
      </c>
      <c r="D394" s="225"/>
      <c r="E394" s="226">
        <v>3.90225</v>
      </c>
      <c r="F394" s="393"/>
      <c r="G394" s="219"/>
      <c r="H394" s="219"/>
      <c r="I394" s="219"/>
      <c r="J394" s="219"/>
      <c r="K394" s="219"/>
      <c r="L394" s="219"/>
      <c r="M394" s="219"/>
      <c r="N394" s="223"/>
      <c r="O394" s="223"/>
      <c r="P394" s="223"/>
      <c r="Q394" s="223"/>
      <c r="R394" s="219"/>
      <c r="S394" s="219"/>
      <c r="T394" s="219"/>
      <c r="U394" s="219"/>
      <c r="V394" s="219"/>
      <c r="W394" s="219"/>
      <c r="X394" s="219"/>
      <c r="Y394" s="219"/>
      <c r="Z394" s="220"/>
      <c r="AA394" s="220"/>
      <c r="AB394" s="220"/>
      <c r="AC394" s="220"/>
      <c r="AD394" s="220"/>
      <c r="AE394" s="220"/>
      <c r="AF394" s="220"/>
      <c r="AG394" s="220" t="s">
        <v>123</v>
      </c>
      <c r="AH394" s="220">
        <v>0</v>
      </c>
      <c r="AI394" s="220"/>
      <c r="AJ394" s="220"/>
      <c r="AK394" s="220"/>
      <c r="AL394" s="220"/>
      <c r="AM394" s="220"/>
      <c r="AN394" s="220"/>
      <c r="AO394" s="220"/>
      <c r="AP394" s="220"/>
      <c r="AQ394" s="220"/>
      <c r="AR394" s="220"/>
      <c r="AS394" s="220"/>
      <c r="AT394" s="220"/>
      <c r="AU394" s="220"/>
      <c r="AV394" s="220"/>
      <c r="AW394" s="220"/>
      <c r="AX394" s="220"/>
      <c r="AY394" s="220"/>
      <c r="AZ394" s="220"/>
      <c r="BA394" s="220"/>
      <c r="BB394" s="220"/>
      <c r="BC394" s="220"/>
      <c r="BD394" s="220"/>
      <c r="BE394" s="220"/>
      <c r="BF394" s="220"/>
      <c r="BG394" s="220"/>
      <c r="BH394" s="220"/>
    </row>
    <row r="395" spans="1:60" outlineLevel="3" x14ac:dyDescent="0.2">
      <c r="A395" s="221"/>
      <c r="B395" s="222"/>
      <c r="C395" s="224" t="s">
        <v>1278</v>
      </c>
      <c r="D395" s="225"/>
      <c r="E395" s="226">
        <v>122.3695</v>
      </c>
      <c r="F395" s="393"/>
      <c r="G395" s="219"/>
      <c r="H395" s="219"/>
      <c r="I395" s="219"/>
      <c r="J395" s="219"/>
      <c r="K395" s="219"/>
      <c r="L395" s="219"/>
      <c r="M395" s="219"/>
      <c r="N395" s="223"/>
      <c r="O395" s="223"/>
      <c r="P395" s="223"/>
      <c r="Q395" s="223"/>
      <c r="R395" s="219"/>
      <c r="S395" s="219"/>
      <c r="T395" s="219"/>
      <c r="U395" s="219"/>
      <c r="V395" s="219"/>
      <c r="W395" s="219"/>
      <c r="X395" s="219"/>
      <c r="Y395" s="219"/>
      <c r="Z395" s="220"/>
      <c r="AA395" s="220"/>
      <c r="AB395" s="220"/>
      <c r="AC395" s="220"/>
      <c r="AD395" s="220"/>
      <c r="AE395" s="220"/>
      <c r="AF395" s="220"/>
      <c r="AG395" s="220" t="s">
        <v>123</v>
      </c>
      <c r="AH395" s="220">
        <v>0</v>
      </c>
      <c r="AI395" s="220"/>
      <c r="AJ395" s="220"/>
      <c r="AK395" s="220"/>
      <c r="AL395" s="220"/>
      <c r="AM395" s="220"/>
      <c r="AN395" s="220"/>
      <c r="AO395" s="220"/>
      <c r="AP395" s="220"/>
      <c r="AQ395" s="220"/>
      <c r="AR395" s="220"/>
      <c r="AS395" s="220"/>
      <c r="AT395" s="220"/>
      <c r="AU395" s="220"/>
      <c r="AV395" s="220"/>
      <c r="AW395" s="220"/>
      <c r="AX395" s="220"/>
      <c r="AY395" s="220"/>
      <c r="AZ395" s="220"/>
      <c r="BA395" s="220"/>
      <c r="BB395" s="220"/>
      <c r="BC395" s="220"/>
      <c r="BD395" s="220"/>
      <c r="BE395" s="220"/>
      <c r="BF395" s="220"/>
      <c r="BG395" s="220"/>
      <c r="BH395" s="220"/>
    </row>
    <row r="396" spans="1:60" ht="22.5" outlineLevel="1" x14ac:dyDescent="0.2">
      <c r="A396" s="211">
        <v>118</v>
      </c>
      <c r="B396" s="212" t="s">
        <v>896</v>
      </c>
      <c r="C396" s="213" t="s">
        <v>897</v>
      </c>
      <c r="D396" s="214" t="s">
        <v>106</v>
      </c>
      <c r="E396" s="215">
        <v>43.623249999999999</v>
      </c>
      <c r="F396" s="216"/>
      <c r="G396" s="217">
        <f>ROUND(E396*F396,2)</f>
        <v>0</v>
      </c>
      <c r="H396" s="216">
        <v>4830</v>
      </c>
      <c r="I396" s="217">
        <f>ROUND(E396*H396,2)</f>
        <v>210700.3</v>
      </c>
      <c r="J396" s="216">
        <v>0</v>
      </c>
      <c r="K396" s="217">
        <f>ROUND(E396*J396,2)</f>
        <v>0</v>
      </c>
      <c r="L396" s="217">
        <v>21</v>
      </c>
      <c r="M396" s="217">
        <f>G396*(1+L396/100)</f>
        <v>0</v>
      </c>
      <c r="N396" s="215">
        <v>0.03</v>
      </c>
      <c r="O396" s="215">
        <f>ROUND(E396*N396,2)</f>
        <v>1.31</v>
      </c>
      <c r="P396" s="215">
        <v>0</v>
      </c>
      <c r="Q396" s="215">
        <f>ROUND(E396*P396,2)</f>
        <v>0</v>
      </c>
      <c r="R396" s="217" t="s">
        <v>193</v>
      </c>
      <c r="S396" s="217" t="s">
        <v>108</v>
      </c>
      <c r="T396" s="218" t="s">
        <v>108</v>
      </c>
      <c r="U396" s="219">
        <v>0</v>
      </c>
      <c r="V396" s="219">
        <f>ROUND(E396*U396,2)</f>
        <v>0</v>
      </c>
      <c r="W396" s="219"/>
      <c r="X396" s="219" t="s">
        <v>194</v>
      </c>
      <c r="Y396" s="219" t="s">
        <v>110</v>
      </c>
      <c r="Z396" s="220"/>
      <c r="AA396" s="220"/>
      <c r="AB396" s="220"/>
      <c r="AC396" s="220"/>
      <c r="AD396" s="220"/>
      <c r="AE396" s="220"/>
      <c r="AF396" s="220"/>
      <c r="AG396" s="220" t="s">
        <v>195</v>
      </c>
      <c r="AH396" s="220"/>
      <c r="AI396" s="220"/>
      <c r="AJ396" s="220"/>
      <c r="AK396" s="220"/>
      <c r="AL396" s="220"/>
      <c r="AM396" s="220"/>
      <c r="AN396" s="220"/>
      <c r="AO396" s="220"/>
      <c r="AP396" s="220"/>
      <c r="AQ396" s="220"/>
      <c r="AR396" s="220"/>
      <c r="AS396" s="220"/>
      <c r="AT396" s="220"/>
      <c r="AU396" s="220"/>
      <c r="AV396" s="220"/>
      <c r="AW396" s="220"/>
      <c r="AX396" s="220"/>
      <c r="AY396" s="220"/>
      <c r="AZ396" s="220"/>
      <c r="BA396" s="220"/>
      <c r="BB396" s="220"/>
      <c r="BC396" s="220"/>
      <c r="BD396" s="220"/>
      <c r="BE396" s="220"/>
      <c r="BF396" s="220"/>
      <c r="BG396" s="220"/>
      <c r="BH396" s="220"/>
    </row>
    <row r="397" spans="1:60" outlineLevel="2" x14ac:dyDescent="0.2">
      <c r="A397" s="221"/>
      <c r="B397" s="222"/>
      <c r="C397" s="224" t="s">
        <v>1279</v>
      </c>
      <c r="D397" s="225"/>
      <c r="E397" s="226">
        <v>35.582250000000002</v>
      </c>
      <c r="F397" s="393"/>
      <c r="G397" s="219"/>
      <c r="H397" s="219"/>
      <c r="I397" s="219"/>
      <c r="J397" s="219"/>
      <c r="K397" s="219"/>
      <c r="L397" s="219"/>
      <c r="M397" s="219"/>
      <c r="N397" s="223"/>
      <c r="O397" s="223"/>
      <c r="P397" s="223"/>
      <c r="Q397" s="223"/>
      <c r="R397" s="219"/>
      <c r="S397" s="219"/>
      <c r="T397" s="219"/>
      <c r="U397" s="219"/>
      <c r="V397" s="219"/>
      <c r="W397" s="219"/>
      <c r="X397" s="219"/>
      <c r="Y397" s="219"/>
      <c r="Z397" s="220"/>
      <c r="AA397" s="220"/>
      <c r="AB397" s="220"/>
      <c r="AC397" s="220"/>
      <c r="AD397" s="220"/>
      <c r="AE397" s="220"/>
      <c r="AF397" s="220"/>
      <c r="AG397" s="220" t="s">
        <v>123</v>
      </c>
      <c r="AH397" s="220">
        <v>0</v>
      </c>
      <c r="AI397" s="220"/>
      <c r="AJ397" s="220"/>
      <c r="AK397" s="220"/>
      <c r="AL397" s="220"/>
      <c r="AM397" s="220"/>
      <c r="AN397" s="220"/>
      <c r="AO397" s="220"/>
      <c r="AP397" s="220"/>
      <c r="AQ397" s="220"/>
      <c r="AR397" s="220"/>
      <c r="AS397" s="220"/>
      <c r="AT397" s="220"/>
      <c r="AU397" s="220"/>
      <c r="AV397" s="220"/>
      <c r="AW397" s="220"/>
      <c r="AX397" s="220"/>
      <c r="AY397" s="220"/>
      <c r="AZ397" s="220"/>
      <c r="BA397" s="220"/>
      <c r="BB397" s="220"/>
      <c r="BC397" s="220"/>
      <c r="BD397" s="220"/>
      <c r="BE397" s="220"/>
      <c r="BF397" s="220"/>
      <c r="BG397" s="220"/>
      <c r="BH397" s="220"/>
    </row>
    <row r="398" spans="1:60" outlineLevel="3" x14ac:dyDescent="0.2">
      <c r="A398" s="221"/>
      <c r="B398" s="222"/>
      <c r="C398" s="224" t="s">
        <v>1280</v>
      </c>
      <c r="D398" s="225"/>
      <c r="E398" s="226">
        <v>8.0410000000000004</v>
      </c>
      <c r="F398" s="393"/>
      <c r="G398" s="219"/>
      <c r="H398" s="219"/>
      <c r="I398" s="219"/>
      <c r="J398" s="219"/>
      <c r="K398" s="219"/>
      <c r="L398" s="219"/>
      <c r="M398" s="219"/>
      <c r="N398" s="223"/>
      <c r="O398" s="223"/>
      <c r="P398" s="223"/>
      <c r="Q398" s="223"/>
      <c r="R398" s="219"/>
      <c r="S398" s="219"/>
      <c r="T398" s="219"/>
      <c r="U398" s="219"/>
      <c r="V398" s="219"/>
      <c r="W398" s="219"/>
      <c r="X398" s="219"/>
      <c r="Y398" s="219"/>
      <c r="Z398" s="220"/>
      <c r="AA398" s="220"/>
      <c r="AB398" s="220"/>
      <c r="AC398" s="220"/>
      <c r="AD398" s="220"/>
      <c r="AE398" s="220"/>
      <c r="AF398" s="220"/>
      <c r="AG398" s="220" t="s">
        <v>123</v>
      </c>
      <c r="AH398" s="220">
        <v>0</v>
      </c>
      <c r="AI398" s="220"/>
      <c r="AJ398" s="220"/>
      <c r="AK398" s="220"/>
      <c r="AL398" s="220"/>
      <c r="AM398" s="220"/>
      <c r="AN398" s="220"/>
      <c r="AO398" s="220"/>
      <c r="AP398" s="220"/>
      <c r="AQ398" s="220"/>
      <c r="AR398" s="220"/>
      <c r="AS398" s="220"/>
      <c r="AT398" s="220"/>
      <c r="AU398" s="220"/>
      <c r="AV398" s="220"/>
      <c r="AW398" s="22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</row>
    <row r="399" spans="1:60" ht="22.5" outlineLevel="1" x14ac:dyDescent="0.2">
      <c r="A399" s="211">
        <v>119</v>
      </c>
      <c r="B399" s="212" t="s">
        <v>537</v>
      </c>
      <c r="C399" s="213" t="s">
        <v>538</v>
      </c>
      <c r="D399" s="214" t="s">
        <v>106</v>
      </c>
      <c r="E399" s="215">
        <v>43.947220000000002</v>
      </c>
      <c r="F399" s="216"/>
      <c r="G399" s="217">
        <f>ROUND(E399*F399,2)</f>
        <v>0</v>
      </c>
      <c r="H399" s="216">
        <v>2520</v>
      </c>
      <c r="I399" s="217">
        <f>ROUND(E399*H399,2)</f>
        <v>110746.99</v>
      </c>
      <c r="J399" s="216">
        <v>0</v>
      </c>
      <c r="K399" s="217">
        <f>ROUND(E399*J399,2)</f>
        <v>0</v>
      </c>
      <c r="L399" s="217">
        <v>21</v>
      </c>
      <c r="M399" s="217">
        <f>G399*(1+L399/100)</f>
        <v>0</v>
      </c>
      <c r="N399" s="215">
        <v>3.5000000000000003E-2</v>
      </c>
      <c r="O399" s="215">
        <f>ROUND(E399*N399,2)</f>
        <v>1.54</v>
      </c>
      <c r="P399" s="215">
        <v>0</v>
      </c>
      <c r="Q399" s="215">
        <f>ROUND(E399*P399,2)</f>
        <v>0</v>
      </c>
      <c r="R399" s="217" t="s">
        <v>193</v>
      </c>
      <c r="S399" s="217" t="s">
        <v>108</v>
      </c>
      <c r="T399" s="218" t="s">
        <v>108</v>
      </c>
      <c r="U399" s="219">
        <v>0</v>
      </c>
      <c r="V399" s="219">
        <f>ROUND(E399*U399,2)</f>
        <v>0</v>
      </c>
      <c r="W399" s="219"/>
      <c r="X399" s="219" t="s">
        <v>194</v>
      </c>
      <c r="Y399" s="219" t="s">
        <v>110</v>
      </c>
      <c r="Z399" s="220"/>
      <c r="AA399" s="220"/>
      <c r="AB399" s="220"/>
      <c r="AC399" s="220"/>
      <c r="AD399" s="220"/>
      <c r="AE399" s="220"/>
      <c r="AF399" s="220"/>
      <c r="AG399" s="220" t="s">
        <v>195</v>
      </c>
      <c r="AH399" s="220"/>
      <c r="AI399" s="220"/>
      <c r="AJ399" s="220"/>
      <c r="AK399" s="220"/>
      <c r="AL399" s="220"/>
      <c r="AM399" s="220"/>
      <c r="AN399" s="220"/>
      <c r="AO399" s="220"/>
      <c r="AP399" s="220"/>
      <c r="AQ399" s="220"/>
      <c r="AR399" s="220"/>
      <c r="AS399" s="220"/>
      <c r="AT399" s="220"/>
      <c r="AU399" s="220"/>
      <c r="AV399" s="220"/>
      <c r="AW399" s="22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</row>
    <row r="400" spans="1:60" outlineLevel="2" x14ac:dyDescent="0.2">
      <c r="A400" s="221"/>
      <c r="B400" s="222"/>
      <c r="C400" s="224" t="s">
        <v>898</v>
      </c>
      <c r="D400" s="225"/>
      <c r="E400" s="226">
        <v>43.947220000000002</v>
      </c>
      <c r="F400" s="393"/>
      <c r="G400" s="219"/>
      <c r="H400" s="219"/>
      <c r="I400" s="219"/>
      <c r="J400" s="219"/>
      <c r="K400" s="219"/>
      <c r="L400" s="219"/>
      <c r="M400" s="219"/>
      <c r="N400" s="223"/>
      <c r="O400" s="223"/>
      <c r="P400" s="223"/>
      <c r="Q400" s="223"/>
      <c r="R400" s="219"/>
      <c r="S400" s="219"/>
      <c r="T400" s="219"/>
      <c r="U400" s="219"/>
      <c r="V400" s="219"/>
      <c r="W400" s="219"/>
      <c r="X400" s="219"/>
      <c r="Y400" s="219"/>
      <c r="Z400" s="220"/>
      <c r="AA400" s="220"/>
      <c r="AB400" s="220"/>
      <c r="AC400" s="220"/>
      <c r="AD400" s="220"/>
      <c r="AE400" s="220"/>
      <c r="AF400" s="220"/>
      <c r="AG400" s="220" t="s">
        <v>123</v>
      </c>
      <c r="AH400" s="220">
        <v>0</v>
      </c>
      <c r="AI400" s="220"/>
      <c r="AJ400" s="220"/>
      <c r="AK400" s="220"/>
      <c r="AL400" s="220"/>
      <c r="AM400" s="220"/>
      <c r="AN400" s="220"/>
      <c r="AO400" s="220"/>
      <c r="AP400" s="220"/>
      <c r="AQ400" s="220"/>
      <c r="AR400" s="220"/>
      <c r="AS400" s="220"/>
      <c r="AT400" s="220"/>
      <c r="AU400" s="220"/>
      <c r="AV400" s="220"/>
      <c r="AW400" s="22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</row>
    <row r="401" spans="1:60" ht="33.75" outlineLevel="1" x14ac:dyDescent="0.2">
      <c r="A401" s="211">
        <v>120</v>
      </c>
      <c r="B401" s="212" t="s">
        <v>899</v>
      </c>
      <c r="C401" s="213" t="s">
        <v>900</v>
      </c>
      <c r="D401" s="214" t="s">
        <v>106</v>
      </c>
      <c r="E401" s="215">
        <v>56.289969999999997</v>
      </c>
      <c r="F401" s="216"/>
      <c r="G401" s="217">
        <f>ROUND(E401*F401,2)</f>
        <v>0</v>
      </c>
      <c r="H401" s="216">
        <v>4935</v>
      </c>
      <c r="I401" s="217">
        <f>ROUND(E401*H401,2)</f>
        <v>277791</v>
      </c>
      <c r="J401" s="216">
        <v>0</v>
      </c>
      <c r="K401" s="217">
        <f>ROUND(E401*J401,2)</f>
        <v>0</v>
      </c>
      <c r="L401" s="217">
        <v>21</v>
      </c>
      <c r="M401" s="217">
        <f>G401*(1+L401/100)</f>
        <v>0</v>
      </c>
      <c r="N401" s="215">
        <v>2.5000000000000001E-2</v>
      </c>
      <c r="O401" s="215">
        <f>ROUND(E401*N401,2)</f>
        <v>1.41</v>
      </c>
      <c r="P401" s="215">
        <v>0</v>
      </c>
      <c r="Q401" s="215">
        <f>ROUND(E401*P401,2)</f>
        <v>0</v>
      </c>
      <c r="R401" s="217" t="s">
        <v>193</v>
      </c>
      <c r="S401" s="217" t="s">
        <v>108</v>
      </c>
      <c r="T401" s="218" t="s">
        <v>108</v>
      </c>
      <c r="U401" s="219">
        <v>0</v>
      </c>
      <c r="V401" s="219">
        <f>ROUND(E401*U401,2)</f>
        <v>0</v>
      </c>
      <c r="W401" s="219"/>
      <c r="X401" s="219" t="s">
        <v>194</v>
      </c>
      <c r="Y401" s="219" t="s">
        <v>110</v>
      </c>
      <c r="Z401" s="220"/>
      <c r="AA401" s="220"/>
      <c r="AB401" s="220"/>
      <c r="AC401" s="220"/>
      <c r="AD401" s="220"/>
      <c r="AE401" s="220"/>
      <c r="AF401" s="220"/>
      <c r="AG401" s="220" t="s">
        <v>195</v>
      </c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  <c r="AR401" s="220"/>
      <c r="AS401" s="220"/>
      <c r="AT401" s="220"/>
      <c r="AU401" s="220"/>
      <c r="AV401" s="220"/>
      <c r="AW401" s="22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</row>
    <row r="402" spans="1:60" outlineLevel="2" x14ac:dyDescent="0.2">
      <c r="A402" s="221"/>
      <c r="B402" s="222"/>
      <c r="C402" s="224" t="s">
        <v>1281</v>
      </c>
      <c r="D402" s="225"/>
      <c r="E402" s="226">
        <v>56.289969999999997</v>
      </c>
      <c r="F402" s="393"/>
      <c r="G402" s="219"/>
      <c r="H402" s="219"/>
      <c r="I402" s="219"/>
      <c r="J402" s="219"/>
      <c r="K402" s="219"/>
      <c r="L402" s="219"/>
      <c r="M402" s="219"/>
      <c r="N402" s="223"/>
      <c r="O402" s="223"/>
      <c r="P402" s="223"/>
      <c r="Q402" s="223"/>
      <c r="R402" s="219"/>
      <c r="S402" s="219"/>
      <c r="T402" s="219"/>
      <c r="U402" s="219"/>
      <c r="V402" s="219"/>
      <c r="W402" s="219"/>
      <c r="X402" s="219"/>
      <c r="Y402" s="219"/>
      <c r="Z402" s="220"/>
      <c r="AA402" s="220"/>
      <c r="AB402" s="220"/>
      <c r="AC402" s="220"/>
      <c r="AD402" s="220"/>
      <c r="AE402" s="220"/>
      <c r="AF402" s="220"/>
      <c r="AG402" s="220" t="s">
        <v>123</v>
      </c>
      <c r="AH402" s="220">
        <v>0</v>
      </c>
      <c r="AI402" s="220"/>
      <c r="AJ402" s="220"/>
      <c r="AK402" s="220"/>
      <c r="AL402" s="220"/>
      <c r="AM402" s="220"/>
      <c r="AN402" s="220"/>
      <c r="AO402" s="220"/>
      <c r="AP402" s="220"/>
      <c r="AQ402" s="220"/>
      <c r="AR402" s="220"/>
      <c r="AS402" s="220"/>
      <c r="AT402" s="220"/>
      <c r="AU402" s="220"/>
      <c r="AV402" s="220"/>
      <c r="AW402" s="22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</row>
    <row r="403" spans="1:60" ht="22.5" outlineLevel="1" x14ac:dyDescent="0.2">
      <c r="A403" s="211">
        <v>121</v>
      </c>
      <c r="B403" s="212" t="s">
        <v>901</v>
      </c>
      <c r="C403" s="213" t="s">
        <v>902</v>
      </c>
      <c r="D403" s="214" t="s">
        <v>132</v>
      </c>
      <c r="E403" s="215">
        <v>804.78200000000004</v>
      </c>
      <c r="F403" s="216"/>
      <c r="G403" s="217">
        <f>ROUND(E403*F403,2)</f>
        <v>0</v>
      </c>
      <c r="H403" s="216">
        <v>369</v>
      </c>
      <c r="I403" s="217">
        <f>ROUND(E403*H403,2)</f>
        <v>296964.56</v>
      </c>
      <c r="J403" s="216">
        <v>0</v>
      </c>
      <c r="K403" s="217">
        <f>ROUND(E403*J403,2)</f>
        <v>0</v>
      </c>
      <c r="L403" s="217">
        <v>21</v>
      </c>
      <c r="M403" s="217">
        <f>G403*(1+L403/100)</f>
        <v>0</v>
      </c>
      <c r="N403" s="215">
        <v>3.8E-3</v>
      </c>
      <c r="O403" s="215">
        <f>ROUND(E403*N403,2)</f>
        <v>3.06</v>
      </c>
      <c r="P403" s="215">
        <v>0</v>
      </c>
      <c r="Q403" s="215">
        <f>ROUND(E403*P403,2)</f>
        <v>0</v>
      </c>
      <c r="R403" s="217" t="s">
        <v>193</v>
      </c>
      <c r="S403" s="217" t="s">
        <v>108</v>
      </c>
      <c r="T403" s="218" t="s">
        <v>108</v>
      </c>
      <c r="U403" s="219">
        <v>0</v>
      </c>
      <c r="V403" s="219">
        <f>ROUND(E403*U403,2)</f>
        <v>0</v>
      </c>
      <c r="W403" s="219"/>
      <c r="X403" s="219" t="s">
        <v>194</v>
      </c>
      <c r="Y403" s="219" t="s">
        <v>110</v>
      </c>
      <c r="Z403" s="220"/>
      <c r="AA403" s="220"/>
      <c r="AB403" s="220"/>
      <c r="AC403" s="220"/>
      <c r="AD403" s="220"/>
      <c r="AE403" s="220"/>
      <c r="AF403" s="220"/>
      <c r="AG403" s="220" t="s">
        <v>195</v>
      </c>
      <c r="AH403" s="220"/>
      <c r="AI403" s="220"/>
      <c r="AJ403" s="220"/>
      <c r="AK403" s="220"/>
      <c r="AL403" s="220"/>
      <c r="AM403" s="220"/>
      <c r="AN403" s="220"/>
      <c r="AO403" s="220"/>
      <c r="AP403" s="220"/>
      <c r="AQ403" s="220"/>
      <c r="AR403" s="220"/>
      <c r="AS403" s="220"/>
      <c r="AT403" s="220"/>
      <c r="AU403" s="220"/>
      <c r="AV403" s="220"/>
      <c r="AW403" s="220"/>
      <c r="AX403" s="220"/>
      <c r="AY403" s="220"/>
      <c r="AZ403" s="220"/>
      <c r="BA403" s="220"/>
      <c r="BB403" s="220"/>
      <c r="BC403" s="220"/>
      <c r="BD403" s="220"/>
      <c r="BE403" s="220"/>
      <c r="BF403" s="220"/>
      <c r="BG403" s="220"/>
      <c r="BH403" s="220"/>
    </row>
    <row r="404" spans="1:60" outlineLevel="2" x14ac:dyDescent="0.2">
      <c r="A404" s="221"/>
      <c r="B404" s="222"/>
      <c r="C404" s="224" t="s">
        <v>1282</v>
      </c>
      <c r="D404" s="225"/>
      <c r="E404" s="226">
        <v>804.78200000000004</v>
      </c>
      <c r="F404" s="393"/>
      <c r="G404" s="219"/>
      <c r="H404" s="219"/>
      <c r="I404" s="219"/>
      <c r="J404" s="219"/>
      <c r="K404" s="219"/>
      <c r="L404" s="219"/>
      <c r="M404" s="219"/>
      <c r="N404" s="223"/>
      <c r="O404" s="223"/>
      <c r="P404" s="223"/>
      <c r="Q404" s="223"/>
      <c r="R404" s="219"/>
      <c r="S404" s="219"/>
      <c r="T404" s="219"/>
      <c r="U404" s="219"/>
      <c r="V404" s="219"/>
      <c r="W404" s="219"/>
      <c r="X404" s="219"/>
      <c r="Y404" s="219"/>
      <c r="Z404" s="220"/>
      <c r="AA404" s="220"/>
      <c r="AB404" s="220"/>
      <c r="AC404" s="220"/>
      <c r="AD404" s="220"/>
      <c r="AE404" s="220"/>
      <c r="AF404" s="220"/>
      <c r="AG404" s="220" t="s">
        <v>123</v>
      </c>
      <c r="AH404" s="220">
        <v>0</v>
      </c>
      <c r="AI404" s="220"/>
      <c r="AJ404" s="220"/>
      <c r="AK404" s="220"/>
      <c r="AL404" s="220"/>
      <c r="AM404" s="220"/>
      <c r="AN404" s="220"/>
      <c r="AO404" s="220"/>
      <c r="AP404" s="220"/>
      <c r="AQ404" s="220"/>
      <c r="AR404" s="220"/>
      <c r="AS404" s="220"/>
      <c r="AT404" s="220"/>
      <c r="AU404" s="220"/>
      <c r="AV404" s="220"/>
      <c r="AW404" s="220"/>
      <c r="AX404" s="220"/>
      <c r="AY404" s="220"/>
      <c r="AZ404" s="220"/>
      <c r="BA404" s="220"/>
      <c r="BB404" s="220"/>
      <c r="BC404" s="220"/>
      <c r="BD404" s="220"/>
      <c r="BE404" s="220"/>
      <c r="BF404" s="220"/>
      <c r="BG404" s="220"/>
      <c r="BH404" s="220"/>
    </row>
    <row r="405" spans="1:60" ht="22.5" outlineLevel="1" x14ac:dyDescent="0.2">
      <c r="A405" s="211">
        <v>122</v>
      </c>
      <c r="B405" s="212" t="s">
        <v>1717</v>
      </c>
      <c r="C405" s="213" t="s">
        <v>1718</v>
      </c>
      <c r="D405" s="214" t="s">
        <v>132</v>
      </c>
      <c r="E405" s="215">
        <v>11.33</v>
      </c>
      <c r="F405" s="457"/>
      <c r="G405" s="217">
        <f>ROUND(E405*F405,2)</f>
        <v>0</v>
      </c>
      <c r="H405" s="457">
        <v>32.1</v>
      </c>
      <c r="I405" s="217">
        <f>ROUND(E405*H405,2)</f>
        <v>363.69</v>
      </c>
      <c r="J405" s="457">
        <v>0</v>
      </c>
      <c r="K405" s="217">
        <f>ROUND(E405*J405,2)</f>
        <v>0</v>
      </c>
      <c r="L405" s="217">
        <v>21</v>
      </c>
      <c r="M405" s="217">
        <f>G405*(1+L405/100)</f>
        <v>0</v>
      </c>
      <c r="N405" s="215">
        <v>4.4999999999999999E-4</v>
      </c>
      <c r="O405" s="215">
        <f>ROUND(E405*N405,2)</f>
        <v>0.01</v>
      </c>
      <c r="P405" s="215">
        <v>0</v>
      </c>
      <c r="Q405" s="215">
        <f>ROUND(E405*P405,2)</f>
        <v>0</v>
      </c>
      <c r="R405" s="217" t="s">
        <v>193</v>
      </c>
      <c r="S405" s="217" t="s">
        <v>1719</v>
      </c>
      <c r="T405" s="218" t="s">
        <v>108</v>
      </c>
      <c r="U405" s="219">
        <v>0</v>
      </c>
      <c r="V405" s="219">
        <f>ROUND(E405*U405,2)</f>
        <v>0</v>
      </c>
      <c r="W405" s="219"/>
      <c r="X405" s="219" t="s">
        <v>194</v>
      </c>
      <c r="Y405" s="219" t="s">
        <v>110</v>
      </c>
      <c r="Z405" s="220"/>
      <c r="AA405" s="220"/>
      <c r="AB405" s="220"/>
      <c r="AC405" s="220"/>
      <c r="AD405" s="220"/>
      <c r="AE405" s="220"/>
      <c r="AF405" s="220"/>
      <c r="AG405" s="220" t="s">
        <v>195</v>
      </c>
      <c r="AH405" s="220"/>
      <c r="AI405" s="220"/>
      <c r="AJ405" s="220"/>
      <c r="AK405" s="220"/>
      <c r="AL405" s="220"/>
      <c r="AM405" s="220"/>
      <c r="AN405" s="220"/>
      <c r="AO405" s="220"/>
      <c r="AP405" s="220"/>
      <c r="AQ405" s="220"/>
      <c r="AR405" s="220"/>
      <c r="AS405" s="220"/>
      <c r="AT405" s="220"/>
      <c r="AU405" s="220"/>
      <c r="AV405" s="220"/>
      <c r="AW405" s="220"/>
      <c r="AX405" s="220"/>
      <c r="AY405" s="220"/>
      <c r="AZ405" s="220"/>
      <c r="BA405" s="220"/>
      <c r="BB405" s="220"/>
      <c r="BC405" s="220"/>
      <c r="BD405" s="220"/>
      <c r="BE405" s="220"/>
      <c r="BF405" s="220"/>
      <c r="BG405" s="220"/>
      <c r="BH405" s="220"/>
    </row>
    <row r="406" spans="1:60" outlineLevel="2" x14ac:dyDescent="0.2">
      <c r="A406" s="221"/>
      <c r="B406" s="222"/>
      <c r="C406" s="224" t="s">
        <v>1720</v>
      </c>
      <c r="D406" s="225"/>
      <c r="E406" s="226">
        <v>11.33</v>
      </c>
      <c r="F406" s="393"/>
      <c r="G406" s="219"/>
      <c r="H406" s="219"/>
      <c r="I406" s="219"/>
      <c r="J406" s="219"/>
      <c r="K406" s="219"/>
      <c r="L406" s="219"/>
      <c r="M406" s="219"/>
      <c r="N406" s="223"/>
      <c r="O406" s="223"/>
      <c r="P406" s="223"/>
      <c r="Q406" s="223"/>
      <c r="R406" s="219"/>
      <c r="S406" s="219"/>
      <c r="T406" s="219"/>
      <c r="U406" s="219"/>
      <c r="V406" s="219"/>
      <c r="W406" s="219"/>
      <c r="X406" s="219"/>
      <c r="Y406" s="219"/>
      <c r="Z406" s="220"/>
      <c r="AA406" s="220"/>
      <c r="AB406" s="220"/>
      <c r="AC406" s="220"/>
      <c r="AD406" s="220"/>
      <c r="AE406" s="220"/>
      <c r="AF406" s="220"/>
      <c r="AG406" s="220" t="s">
        <v>123</v>
      </c>
      <c r="AH406" s="220">
        <v>0</v>
      </c>
      <c r="AI406" s="220"/>
      <c r="AJ406" s="220"/>
      <c r="AK406" s="220"/>
      <c r="AL406" s="220"/>
      <c r="AM406" s="220"/>
      <c r="AN406" s="220"/>
      <c r="AO406" s="220"/>
      <c r="AP406" s="220"/>
      <c r="AQ406" s="220"/>
      <c r="AR406" s="220"/>
      <c r="AS406" s="220"/>
      <c r="AT406" s="220"/>
      <c r="AU406" s="220"/>
      <c r="AV406" s="220"/>
      <c r="AW406" s="220"/>
      <c r="AX406" s="220"/>
      <c r="AY406" s="220"/>
      <c r="AZ406" s="220"/>
      <c r="BA406" s="220"/>
      <c r="BB406" s="220"/>
      <c r="BC406" s="220"/>
      <c r="BD406" s="220"/>
      <c r="BE406" s="220"/>
      <c r="BF406" s="220"/>
      <c r="BG406" s="220"/>
      <c r="BH406" s="220"/>
    </row>
    <row r="407" spans="1:60" outlineLevel="1" x14ac:dyDescent="0.2">
      <c r="A407" s="211">
        <v>123</v>
      </c>
      <c r="B407" s="212" t="s">
        <v>196</v>
      </c>
      <c r="C407" s="213" t="s">
        <v>197</v>
      </c>
      <c r="D407" s="214" t="s">
        <v>126</v>
      </c>
      <c r="E407" s="215">
        <v>12.45214</v>
      </c>
      <c r="F407" s="216"/>
      <c r="G407" s="217">
        <f>ROUND(E407*F407,2)</f>
        <v>0</v>
      </c>
      <c r="H407" s="216">
        <v>0</v>
      </c>
      <c r="I407" s="217">
        <f>ROUND(E407*H407,2)</f>
        <v>0</v>
      </c>
      <c r="J407" s="216">
        <v>1158</v>
      </c>
      <c r="K407" s="217">
        <f>ROUND(E407*J407,2)</f>
        <v>14419.58</v>
      </c>
      <c r="L407" s="217">
        <v>21</v>
      </c>
      <c r="M407" s="217">
        <f>G407*(1+L407/100)</f>
        <v>0</v>
      </c>
      <c r="N407" s="215">
        <v>0</v>
      </c>
      <c r="O407" s="215">
        <f>ROUND(E407*N407,2)</f>
        <v>0</v>
      </c>
      <c r="P407" s="215">
        <v>0</v>
      </c>
      <c r="Q407" s="215">
        <f>ROUND(E407*P407,2)</f>
        <v>0</v>
      </c>
      <c r="R407" s="217" t="s">
        <v>185</v>
      </c>
      <c r="S407" s="217" t="s">
        <v>108</v>
      </c>
      <c r="T407" s="218" t="s">
        <v>108</v>
      </c>
      <c r="U407" s="219">
        <v>1.831</v>
      </c>
      <c r="V407" s="219">
        <f>ROUND(E407*U407,2)</f>
        <v>22.8</v>
      </c>
      <c r="W407" s="219"/>
      <c r="X407" s="219" t="s">
        <v>177</v>
      </c>
      <c r="Y407" s="219" t="s">
        <v>110</v>
      </c>
      <c r="Z407" s="220"/>
      <c r="AA407" s="220"/>
      <c r="AB407" s="220"/>
      <c r="AC407" s="220"/>
      <c r="AD407" s="220"/>
      <c r="AE407" s="220"/>
      <c r="AF407" s="220"/>
      <c r="AG407" s="220" t="s">
        <v>178</v>
      </c>
      <c r="AH407" s="220"/>
      <c r="AI407" s="220"/>
      <c r="AJ407" s="220"/>
      <c r="AK407" s="220"/>
      <c r="AL407" s="220"/>
      <c r="AM407" s="220"/>
      <c r="AN407" s="220"/>
      <c r="AO407" s="220"/>
      <c r="AP407" s="220"/>
      <c r="AQ407" s="220"/>
      <c r="AR407" s="220"/>
      <c r="AS407" s="220"/>
      <c r="AT407" s="220"/>
      <c r="AU407" s="220"/>
      <c r="AV407" s="220"/>
      <c r="AW407" s="220"/>
      <c r="AX407" s="220"/>
      <c r="AY407" s="220"/>
      <c r="AZ407" s="220"/>
      <c r="BA407" s="220"/>
      <c r="BB407" s="220"/>
      <c r="BC407" s="220"/>
      <c r="BD407" s="220"/>
      <c r="BE407" s="220"/>
      <c r="BF407" s="220"/>
      <c r="BG407" s="220"/>
      <c r="BH407" s="220"/>
    </row>
    <row r="408" spans="1:60" outlineLevel="2" x14ac:dyDescent="0.2">
      <c r="A408" s="221"/>
      <c r="B408" s="222"/>
      <c r="C408" s="376" t="s">
        <v>198</v>
      </c>
      <c r="D408" s="376"/>
      <c r="E408" s="376"/>
      <c r="F408" s="392"/>
      <c r="G408" s="376"/>
      <c r="H408" s="219"/>
      <c r="I408" s="219"/>
      <c r="J408" s="219"/>
      <c r="K408" s="219"/>
      <c r="L408" s="219"/>
      <c r="M408" s="219"/>
      <c r="N408" s="223"/>
      <c r="O408" s="223"/>
      <c r="P408" s="223"/>
      <c r="Q408" s="223"/>
      <c r="R408" s="219"/>
      <c r="S408" s="219"/>
      <c r="T408" s="219"/>
      <c r="U408" s="219"/>
      <c r="V408" s="219"/>
      <c r="W408" s="219"/>
      <c r="X408" s="219"/>
      <c r="Y408" s="219"/>
      <c r="Z408" s="220"/>
      <c r="AA408" s="220"/>
      <c r="AB408" s="220"/>
      <c r="AC408" s="220"/>
      <c r="AD408" s="220"/>
      <c r="AE408" s="220"/>
      <c r="AF408" s="220"/>
      <c r="AG408" s="220" t="s">
        <v>112</v>
      </c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</row>
    <row r="409" spans="1:60" x14ac:dyDescent="0.2">
      <c r="A409" s="235" t="s">
        <v>104</v>
      </c>
      <c r="B409" s="204" t="s">
        <v>51</v>
      </c>
      <c r="C409" s="205" t="s">
        <v>52</v>
      </c>
      <c r="D409" s="206"/>
      <c r="E409" s="207"/>
      <c r="F409" s="391"/>
      <c r="G409" s="208">
        <f>SUMIF(AG410:AG432,"&lt;&gt;NOR",G410:G432)</f>
        <v>0</v>
      </c>
      <c r="H409" s="208"/>
      <c r="I409" s="208">
        <f>SUM(I410:I432)</f>
        <v>162412.26</v>
      </c>
      <c r="J409" s="208"/>
      <c r="K409" s="208">
        <f>SUM(K410:K432)</f>
        <v>169859.22</v>
      </c>
      <c r="L409" s="208"/>
      <c r="M409" s="208">
        <f>SUM(M410:M432)</f>
        <v>0</v>
      </c>
      <c r="N409" s="207"/>
      <c r="O409" s="207">
        <f>SUM(O410:O432)</f>
        <v>1.01</v>
      </c>
      <c r="P409" s="207"/>
      <c r="Q409" s="207">
        <f>SUM(Q410:Q432)</f>
        <v>0</v>
      </c>
      <c r="R409" s="208"/>
      <c r="S409" s="208"/>
      <c r="T409" s="209"/>
      <c r="U409" s="210"/>
      <c r="V409" s="210">
        <f>SUM(V410:V432)</f>
        <v>139.75</v>
      </c>
      <c r="W409" s="210"/>
      <c r="X409" s="210"/>
      <c r="Y409" s="210"/>
      <c r="AG409" t="s">
        <v>105</v>
      </c>
    </row>
    <row r="410" spans="1:60" outlineLevel="1" x14ac:dyDescent="0.2">
      <c r="A410" s="211">
        <v>124</v>
      </c>
      <c r="B410" s="212" t="s">
        <v>903</v>
      </c>
      <c r="C410" s="213" t="s">
        <v>904</v>
      </c>
      <c r="D410" s="214" t="s">
        <v>144</v>
      </c>
      <c r="E410" s="215">
        <v>25.9</v>
      </c>
      <c r="F410" s="216"/>
      <c r="G410" s="217">
        <f>ROUND(E410*F410,2)</f>
        <v>0</v>
      </c>
      <c r="H410" s="216">
        <v>720.79</v>
      </c>
      <c r="I410" s="217">
        <f>ROUND(E410*H410,2)</f>
        <v>18668.46</v>
      </c>
      <c r="J410" s="216">
        <v>170.21</v>
      </c>
      <c r="K410" s="217">
        <f>ROUND(E410*J410,2)</f>
        <v>4408.4399999999996</v>
      </c>
      <c r="L410" s="217">
        <v>21</v>
      </c>
      <c r="M410" s="217">
        <f>G410*(1+L410/100)</f>
        <v>0</v>
      </c>
      <c r="N410" s="215">
        <v>1.7099999999999999E-3</v>
      </c>
      <c r="O410" s="215">
        <f>ROUND(E410*N410,2)</f>
        <v>0.04</v>
      </c>
      <c r="P410" s="215">
        <v>0</v>
      </c>
      <c r="Q410" s="215">
        <f>ROUND(E410*P410,2)</f>
        <v>0</v>
      </c>
      <c r="R410" s="217" t="s">
        <v>201</v>
      </c>
      <c r="S410" s="217" t="s">
        <v>108</v>
      </c>
      <c r="T410" s="218" t="s">
        <v>108</v>
      </c>
      <c r="U410" s="219">
        <v>0.27589999999999998</v>
      </c>
      <c r="V410" s="219">
        <f>ROUND(E410*U410,2)</f>
        <v>7.15</v>
      </c>
      <c r="W410" s="219"/>
      <c r="X410" s="219" t="s">
        <v>109</v>
      </c>
      <c r="Y410" s="219" t="s">
        <v>110</v>
      </c>
      <c r="Z410" s="220"/>
      <c r="AA410" s="220"/>
      <c r="AB410" s="220"/>
      <c r="AC410" s="220"/>
      <c r="AD410" s="220"/>
      <c r="AE410" s="220"/>
      <c r="AF410" s="220"/>
      <c r="AG410" s="220" t="s">
        <v>111</v>
      </c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</row>
    <row r="411" spans="1:60" outlineLevel="2" x14ac:dyDescent="0.2">
      <c r="A411" s="221"/>
      <c r="B411" s="222"/>
      <c r="C411" s="224" t="s">
        <v>905</v>
      </c>
      <c r="D411" s="225"/>
      <c r="E411" s="226">
        <v>21.5</v>
      </c>
      <c r="F411" s="393"/>
      <c r="G411" s="219"/>
      <c r="H411" s="219"/>
      <c r="I411" s="219"/>
      <c r="J411" s="219"/>
      <c r="K411" s="219"/>
      <c r="L411" s="219"/>
      <c r="M411" s="219"/>
      <c r="N411" s="223"/>
      <c r="O411" s="223"/>
      <c r="P411" s="223"/>
      <c r="Q411" s="223"/>
      <c r="R411" s="219"/>
      <c r="S411" s="219"/>
      <c r="T411" s="219"/>
      <c r="U411" s="219"/>
      <c r="V411" s="219"/>
      <c r="W411" s="219"/>
      <c r="X411" s="219"/>
      <c r="Y411" s="219"/>
      <c r="Z411" s="220"/>
      <c r="AA411" s="220"/>
      <c r="AB411" s="220"/>
      <c r="AC411" s="220"/>
      <c r="AD411" s="220"/>
      <c r="AE411" s="220"/>
      <c r="AF411" s="220"/>
      <c r="AG411" s="220" t="s">
        <v>123</v>
      </c>
      <c r="AH411" s="220">
        <v>0</v>
      </c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</row>
    <row r="412" spans="1:60" outlineLevel="3" x14ac:dyDescent="0.2">
      <c r="A412" s="221"/>
      <c r="B412" s="222"/>
      <c r="C412" s="224" t="s">
        <v>906</v>
      </c>
      <c r="D412" s="225"/>
      <c r="E412" s="226">
        <v>4.4000000000000004</v>
      </c>
      <c r="F412" s="393"/>
      <c r="G412" s="219"/>
      <c r="H412" s="219"/>
      <c r="I412" s="219"/>
      <c r="J412" s="219"/>
      <c r="K412" s="219"/>
      <c r="L412" s="219"/>
      <c r="M412" s="219"/>
      <c r="N412" s="223"/>
      <c r="O412" s="223"/>
      <c r="P412" s="223"/>
      <c r="Q412" s="223"/>
      <c r="R412" s="219"/>
      <c r="S412" s="219"/>
      <c r="T412" s="219"/>
      <c r="U412" s="219"/>
      <c r="V412" s="219"/>
      <c r="W412" s="219"/>
      <c r="X412" s="219"/>
      <c r="Y412" s="219"/>
      <c r="Z412" s="220"/>
      <c r="AA412" s="220"/>
      <c r="AB412" s="220"/>
      <c r="AC412" s="220"/>
      <c r="AD412" s="220"/>
      <c r="AE412" s="220"/>
      <c r="AF412" s="220"/>
      <c r="AG412" s="220" t="s">
        <v>123</v>
      </c>
      <c r="AH412" s="220">
        <v>0</v>
      </c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</row>
    <row r="413" spans="1:60" ht="22.5" outlineLevel="1" x14ac:dyDescent="0.2">
      <c r="A413" s="211">
        <v>125</v>
      </c>
      <c r="B413" s="212" t="s">
        <v>907</v>
      </c>
      <c r="C413" s="213" t="s">
        <v>908</v>
      </c>
      <c r="D413" s="214" t="s">
        <v>80</v>
      </c>
      <c r="E413" s="215">
        <v>6</v>
      </c>
      <c r="F413" s="216"/>
      <c r="G413" s="217">
        <f>ROUND(E413*F413,2)</f>
        <v>0</v>
      </c>
      <c r="H413" s="216">
        <v>478.77</v>
      </c>
      <c r="I413" s="217">
        <f>ROUND(E413*H413,2)</f>
        <v>2872.62</v>
      </c>
      <c r="J413" s="216">
        <v>362.23</v>
      </c>
      <c r="K413" s="217">
        <f>ROUND(E413*J413,2)</f>
        <v>2173.38</v>
      </c>
      <c r="L413" s="217">
        <v>21</v>
      </c>
      <c r="M413" s="217">
        <f>G413*(1+L413/100)</f>
        <v>0</v>
      </c>
      <c r="N413" s="215">
        <v>2.5600000000000002E-3</v>
      </c>
      <c r="O413" s="215">
        <f>ROUND(E413*N413,2)</f>
        <v>0.02</v>
      </c>
      <c r="P413" s="215">
        <v>0</v>
      </c>
      <c r="Q413" s="215">
        <f>ROUND(E413*P413,2)</f>
        <v>0</v>
      </c>
      <c r="R413" s="217" t="s">
        <v>201</v>
      </c>
      <c r="S413" s="217" t="s">
        <v>108</v>
      </c>
      <c r="T413" s="218" t="s">
        <v>108</v>
      </c>
      <c r="U413" s="219">
        <v>0.56867999999999996</v>
      </c>
      <c r="V413" s="219">
        <f>ROUND(E413*U413,2)</f>
        <v>3.41</v>
      </c>
      <c r="W413" s="219"/>
      <c r="X413" s="219" t="s">
        <v>109</v>
      </c>
      <c r="Y413" s="219" t="s">
        <v>110</v>
      </c>
      <c r="Z413" s="220"/>
      <c r="AA413" s="220"/>
      <c r="AB413" s="220"/>
      <c r="AC413" s="220"/>
      <c r="AD413" s="220"/>
      <c r="AE413" s="220"/>
      <c r="AF413" s="220"/>
      <c r="AG413" s="220" t="s">
        <v>111</v>
      </c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</row>
    <row r="414" spans="1:60" outlineLevel="2" x14ac:dyDescent="0.2">
      <c r="A414" s="221"/>
      <c r="B414" s="222"/>
      <c r="C414" s="376" t="s">
        <v>539</v>
      </c>
      <c r="D414" s="376"/>
      <c r="E414" s="376"/>
      <c r="F414" s="392"/>
      <c r="G414" s="376"/>
      <c r="H414" s="219"/>
      <c r="I414" s="219"/>
      <c r="J414" s="219"/>
      <c r="K414" s="219"/>
      <c r="L414" s="219"/>
      <c r="M414" s="219"/>
      <c r="N414" s="223"/>
      <c r="O414" s="223"/>
      <c r="P414" s="223"/>
      <c r="Q414" s="223"/>
      <c r="R414" s="219"/>
      <c r="S414" s="219"/>
      <c r="T414" s="219"/>
      <c r="U414" s="219"/>
      <c r="V414" s="219"/>
      <c r="W414" s="219"/>
      <c r="X414" s="219"/>
      <c r="Y414" s="219"/>
      <c r="Z414" s="220"/>
      <c r="AA414" s="220"/>
      <c r="AB414" s="220"/>
      <c r="AC414" s="220"/>
      <c r="AD414" s="220"/>
      <c r="AE414" s="220"/>
      <c r="AF414" s="220"/>
      <c r="AG414" s="220" t="s">
        <v>112</v>
      </c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</row>
    <row r="415" spans="1:60" outlineLevel="2" x14ac:dyDescent="0.2">
      <c r="A415" s="221"/>
      <c r="B415" s="222"/>
      <c r="C415" s="224" t="s">
        <v>909</v>
      </c>
      <c r="D415" s="225"/>
      <c r="E415" s="226">
        <v>6</v>
      </c>
      <c r="F415" s="393"/>
      <c r="G415" s="219"/>
      <c r="H415" s="219"/>
      <c r="I415" s="219"/>
      <c r="J415" s="219"/>
      <c r="K415" s="219"/>
      <c r="L415" s="219"/>
      <c r="M415" s="219"/>
      <c r="N415" s="223"/>
      <c r="O415" s="223"/>
      <c r="P415" s="223"/>
      <c r="Q415" s="223"/>
      <c r="R415" s="219"/>
      <c r="S415" s="219"/>
      <c r="T415" s="219"/>
      <c r="U415" s="219"/>
      <c r="V415" s="219"/>
      <c r="W415" s="219"/>
      <c r="X415" s="219"/>
      <c r="Y415" s="219"/>
      <c r="Z415" s="220"/>
      <c r="AA415" s="220"/>
      <c r="AB415" s="220"/>
      <c r="AC415" s="220"/>
      <c r="AD415" s="220"/>
      <c r="AE415" s="220"/>
      <c r="AF415" s="220"/>
      <c r="AG415" s="220" t="s">
        <v>123</v>
      </c>
      <c r="AH415" s="220">
        <v>0</v>
      </c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</row>
    <row r="416" spans="1:60" ht="22.5" outlineLevel="1" x14ac:dyDescent="0.2">
      <c r="A416" s="211">
        <v>126</v>
      </c>
      <c r="B416" s="212" t="s">
        <v>910</v>
      </c>
      <c r="C416" s="213" t="s">
        <v>911</v>
      </c>
      <c r="D416" s="214" t="s">
        <v>80</v>
      </c>
      <c r="E416" s="215">
        <v>6</v>
      </c>
      <c r="F416" s="216"/>
      <c r="G416" s="217">
        <f>ROUND(E416*F416,2)</f>
        <v>0</v>
      </c>
      <c r="H416" s="216">
        <v>782.99</v>
      </c>
      <c r="I416" s="217">
        <f>ROUND(E416*H416,2)</f>
        <v>4697.9399999999996</v>
      </c>
      <c r="J416" s="216">
        <v>459.01</v>
      </c>
      <c r="K416" s="217">
        <f>ROUND(E416*J416,2)</f>
        <v>2754.06</v>
      </c>
      <c r="L416" s="217">
        <v>21</v>
      </c>
      <c r="M416" s="217">
        <f>G416*(1+L416/100)</f>
        <v>0</v>
      </c>
      <c r="N416" s="215">
        <v>4.3400000000000001E-3</v>
      </c>
      <c r="O416" s="215">
        <f>ROUND(E416*N416,2)</f>
        <v>0.03</v>
      </c>
      <c r="P416" s="215">
        <v>0</v>
      </c>
      <c r="Q416" s="215">
        <f>ROUND(E416*P416,2)</f>
        <v>0</v>
      </c>
      <c r="R416" s="217" t="s">
        <v>201</v>
      </c>
      <c r="S416" s="217" t="s">
        <v>108</v>
      </c>
      <c r="T416" s="218" t="s">
        <v>108</v>
      </c>
      <c r="U416" s="219">
        <v>0.71645000000000003</v>
      </c>
      <c r="V416" s="219">
        <f>ROUND(E416*U416,2)</f>
        <v>4.3</v>
      </c>
      <c r="W416" s="219"/>
      <c r="X416" s="219" t="s">
        <v>109</v>
      </c>
      <c r="Y416" s="219" t="s">
        <v>110</v>
      </c>
      <c r="Z416" s="220"/>
      <c r="AA416" s="220"/>
      <c r="AB416" s="220"/>
      <c r="AC416" s="220"/>
      <c r="AD416" s="220"/>
      <c r="AE416" s="220"/>
      <c r="AF416" s="220"/>
      <c r="AG416" s="220" t="s">
        <v>111</v>
      </c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</row>
    <row r="417" spans="1:60" outlineLevel="2" x14ac:dyDescent="0.2">
      <c r="A417" s="221"/>
      <c r="B417" s="222"/>
      <c r="C417" s="376" t="s">
        <v>539</v>
      </c>
      <c r="D417" s="376"/>
      <c r="E417" s="376"/>
      <c r="F417" s="392"/>
      <c r="G417" s="376"/>
      <c r="H417" s="219"/>
      <c r="I417" s="219"/>
      <c r="J417" s="219"/>
      <c r="K417" s="219"/>
      <c r="L417" s="219"/>
      <c r="M417" s="219"/>
      <c r="N417" s="223"/>
      <c r="O417" s="223"/>
      <c r="P417" s="223"/>
      <c r="Q417" s="223"/>
      <c r="R417" s="219"/>
      <c r="S417" s="219"/>
      <c r="T417" s="219"/>
      <c r="U417" s="219"/>
      <c r="V417" s="219"/>
      <c r="W417" s="219"/>
      <c r="X417" s="219"/>
      <c r="Y417" s="219"/>
      <c r="Z417" s="220"/>
      <c r="AA417" s="220"/>
      <c r="AB417" s="220"/>
      <c r="AC417" s="220"/>
      <c r="AD417" s="220"/>
      <c r="AE417" s="220"/>
      <c r="AF417" s="220"/>
      <c r="AG417" s="220" t="s">
        <v>112</v>
      </c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</row>
    <row r="418" spans="1:60" outlineLevel="2" x14ac:dyDescent="0.2">
      <c r="A418" s="221"/>
      <c r="B418" s="222"/>
      <c r="C418" s="224" t="s">
        <v>912</v>
      </c>
      <c r="D418" s="225"/>
      <c r="E418" s="226">
        <v>6</v>
      </c>
      <c r="F418" s="393"/>
      <c r="G418" s="219"/>
      <c r="H418" s="219"/>
      <c r="I418" s="219"/>
      <c r="J418" s="219"/>
      <c r="K418" s="219"/>
      <c r="L418" s="219"/>
      <c r="M418" s="219"/>
      <c r="N418" s="223"/>
      <c r="O418" s="223"/>
      <c r="P418" s="223"/>
      <c r="Q418" s="223"/>
      <c r="R418" s="219"/>
      <c r="S418" s="219"/>
      <c r="T418" s="219"/>
      <c r="U418" s="219"/>
      <c r="V418" s="219"/>
      <c r="W418" s="219"/>
      <c r="X418" s="219"/>
      <c r="Y418" s="219"/>
      <c r="Z418" s="220"/>
      <c r="AA418" s="220"/>
      <c r="AB418" s="220"/>
      <c r="AC418" s="220"/>
      <c r="AD418" s="220"/>
      <c r="AE418" s="220"/>
      <c r="AF418" s="220"/>
      <c r="AG418" s="220" t="s">
        <v>123</v>
      </c>
      <c r="AH418" s="220">
        <v>0</v>
      </c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</row>
    <row r="419" spans="1:60" ht="22.5" outlineLevel="1" x14ac:dyDescent="0.2">
      <c r="A419" s="211">
        <v>127</v>
      </c>
      <c r="B419" s="212" t="s">
        <v>913</v>
      </c>
      <c r="C419" s="213" t="s">
        <v>914</v>
      </c>
      <c r="D419" s="214" t="s">
        <v>144</v>
      </c>
      <c r="E419" s="215">
        <v>0.5</v>
      </c>
      <c r="F419" s="216"/>
      <c r="G419" s="217">
        <f>ROUND(E419*F419,2)</f>
        <v>0</v>
      </c>
      <c r="H419" s="216">
        <v>453.4</v>
      </c>
      <c r="I419" s="217">
        <f>ROUND(E419*H419,2)</f>
        <v>226.7</v>
      </c>
      <c r="J419" s="216">
        <v>407.6</v>
      </c>
      <c r="K419" s="217">
        <f>ROUND(E419*J419,2)</f>
        <v>203.8</v>
      </c>
      <c r="L419" s="217">
        <v>21</v>
      </c>
      <c r="M419" s="217">
        <f>G419*(1+L419/100)</f>
        <v>0</v>
      </c>
      <c r="N419" s="215">
        <v>3.7499999999999999E-3</v>
      </c>
      <c r="O419" s="215">
        <f>ROUND(E419*N419,2)</f>
        <v>0</v>
      </c>
      <c r="P419" s="215">
        <v>0</v>
      </c>
      <c r="Q419" s="215">
        <f>ROUND(E419*P419,2)</f>
        <v>0</v>
      </c>
      <c r="R419" s="217" t="s">
        <v>201</v>
      </c>
      <c r="S419" s="217" t="s">
        <v>108</v>
      </c>
      <c r="T419" s="218" t="s">
        <v>108</v>
      </c>
      <c r="U419" s="219">
        <v>0.74119999999999997</v>
      </c>
      <c r="V419" s="219">
        <f>ROUND(E419*U419,2)</f>
        <v>0.37</v>
      </c>
      <c r="W419" s="219"/>
      <c r="X419" s="219" t="s">
        <v>109</v>
      </c>
      <c r="Y419" s="219" t="s">
        <v>110</v>
      </c>
      <c r="Z419" s="220"/>
      <c r="AA419" s="220"/>
      <c r="AB419" s="220"/>
      <c r="AC419" s="220"/>
      <c r="AD419" s="220"/>
      <c r="AE419" s="220"/>
      <c r="AF419" s="220"/>
      <c r="AG419" s="220" t="s">
        <v>111</v>
      </c>
      <c r="AH419" s="220"/>
      <c r="AI419" s="220"/>
      <c r="AJ419" s="220"/>
      <c r="AK419" s="220"/>
      <c r="AL419" s="220"/>
      <c r="AM419" s="220"/>
      <c r="AN419" s="220"/>
      <c r="AO419" s="220"/>
      <c r="AP419" s="220"/>
      <c r="AQ419" s="220"/>
      <c r="AR419" s="220"/>
      <c r="AS419" s="220"/>
      <c r="AT419" s="220"/>
      <c r="AU419" s="220"/>
      <c r="AV419" s="220"/>
      <c r="AW419" s="22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</row>
    <row r="420" spans="1:60" outlineLevel="2" x14ac:dyDescent="0.2">
      <c r="A420" s="221"/>
      <c r="B420" s="222"/>
      <c r="C420" s="376" t="s">
        <v>539</v>
      </c>
      <c r="D420" s="376"/>
      <c r="E420" s="376"/>
      <c r="F420" s="392"/>
      <c r="G420" s="376"/>
      <c r="H420" s="219"/>
      <c r="I420" s="219"/>
      <c r="J420" s="219"/>
      <c r="K420" s="219"/>
      <c r="L420" s="219"/>
      <c r="M420" s="219"/>
      <c r="N420" s="223"/>
      <c r="O420" s="223"/>
      <c r="P420" s="223"/>
      <c r="Q420" s="223"/>
      <c r="R420" s="219"/>
      <c r="S420" s="219"/>
      <c r="T420" s="219"/>
      <c r="U420" s="219"/>
      <c r="V420" s="219"/>
      <c r="W420" s="219"/>
      <c r="X420" s="219"/>
      <c r="Y420" s="219"/>
      <c r="Z420" s="220"/>
      <c r="AA420" s="220"/>
      <c r="AB420" s="220"/>
      <c r="AC420" s="220"/>
      <c r="AD420" s="220"/>
      <c r="AE420" s="220"/>
      <c r="AF420" s="220"/>
      <c r="AG420" s="220" t="s">
        <v>112</v>
      </c>
      <c r="AH420" s="220"/>
      <c r="AI420" s="220"/>
      <c r="AJ420" s="220"/>
      <c r="AK420" s="220"/>
      <c r="AL420" s="220"/>
      <c r="AM420" s="220"/>
      <c r="AN420" s="220"/>
      <c r="AO420" s="220"/>
      <c r="AP420" s="220"/>
      <c r="AQ420" s="220"/>
      <c r="AR420" s="220"/>
      <c r="AS420" s="220"/>
      <c r="AT420" s="220"/>
      <c r="AU420" s="220"/>
      <c r="AV420" s="220"/>
      <c r="AW420" s="220"/>
      <c r="AX420" s="220"/>
      <c r="AY420" s="220"/>
      <c r="AZ420" s="220"/>
      <c r="BA420" s="220"/>
      <c r="BB420" s="220"/>
      <c r="BC420" s="220"/>
      <c r="BD420" s="220"/>
      <c r="BE420" s="220"/>
      <c r="BF420" s="220"/>
      <c r="BG420" s="220"/>
      <c r="BH420" s="220"/>
    </row>
    <row r="421" spans="1:60" outlineLevel="2" x14ac:dyDescent="0.2">
      <c r="A421" s="221"/>
      <c r="B421" s="222"/>
      <c r="C421" s="381" t="s">
        <v>540</v>
      </c>
      <c r="D421" s="381"/>
      <c r="E421" s="381"/>
      <c r="F421" s="394"/>
      <c r="G421" s="381"/>
      <c r="H421" s="219"/>
      <c r="I421" s="219"/>
      <c r="J421" s="219"/>
      <c r="K421" s="219"/>
      <c r="L421" s="219"/>
      <c r="M421" s="219"/>
      <c r="N421" s="223"/>
      <c r="O421" s="223"/>
      <c r="P421" s="223"/>
      <c r="Q421" s="223"/>
      <c r="R421" s="219"/>
      <c r="S421" s="219"/>
      <c r="T421" s="219"/>
      <c r="U421" s="219"/>
      <c r="V421" s="219"/>
      <c r="W421" s="219"/>
      <c r="X421" s="219"/>
      <c r="Y421" s="219"/>
      <c r="Z421" s="220"/>
      <c r="AA421" s="220"/>
      <c r="AB421" s="220"/>
      <c r="AC421" s="220"/>
      <c r="AD421" s="220"/>
      <c r="AE421" s="220"/>
      <c r="AF421" s="220"/>
      <c r="AG421" s="220" t="s">
        <v>131</v>
      </c>
      <c r="AH421" s="220"/>
      <c r="AI421" s="220"/>
      <c r="AJ421" s="220"/>
      <c r="AK421" s="220"/>
      <c r="AL421" s="220"/>
      <c r="AM421" s="220"/>
      <c r="AN421" s="220"/>
      <c r="AO421" s="220"/>
      <c r="AP421" s="220"/>
      <c r="AQ421" s="220"/>
      <c r="AR421" s="220"/>
      <c r="AS421" s="220"/>
      <c r="AT421" s="220"/>
      <c r="AU421" s="220"/>
      <c r="AV421" s="220"/>
      <c r="AW421" s="220"/>
      <c r="AX421" s="220"/>
      <c r="AY421" s="220"/>
      <c r="AZ421" s="220"/>
      <c r="BA421" s="220"/>
      <c r="BB421" s="220"/>
      <c r="BC421" s="220"/>
      <c r="BD421" s="220"/>
      <c r="BE421" s="220"/>
      <c r="BF421" s="220"/>
      <c r="BG421" s="220"/>
      <c r="BH421" s="220"/>
    </row>
    <row r="422" spans="1:60" outlineLevel="2" x14ac:dyDescent="0.2">
      <c r="A422" s="221"/>
      <c r="B422" s="222"/>
      <c r="C422" s="224" t="s">
        <v>915</v>
      </c>
      <c r="D422" s="225"/>
      <c r="E422" s="226">
        <v>0.5</v>
      </c>
      <c r="F422" s="393"/>
      <c r="G422" s="219"/>
      <c r="H422" s="219"/>
      <c r="I422" s="219"/>
      <c r="J422" s="219"/>
      <c r="K422" s="219"/>
      <c r="L422" s="219"/>
      <c r="M422" s="219"/>
      <c r="N422" s="223"/>
      <c r="O422" s="223"/>
      <c r="P422" s="223"/>
      <c r="Q422" s="223"/>
      <c r="R422" s="219"/>
      <c r="S422" s="219"/>
      <c r="T422" s="219"/>
      <c r="U422" s="219"/>
      <c r="V422" s="219"/>
      <c r="W422" s="219"/>
      <c r="X422" s="219"/>
      <c r="Y422" s="219"/>
      <c r="Z422" s="220"/>
      <c r="AA422" s="220"/>
      <c r="AB422" s="220"/>
      <c r="AC422" s="220"/>
      <c r="AD422" s="220"/>
      <c r="AE422" s="220"/>
      <c r="AF422" s="220"/>
      <c r="AG422" s="220" t="s">
        <v>123</v>
      </c>
      <c r="AH422" s="220">
        <v>0</v>
      </c>
      <c r="AI422" s="220"/>
      <c r="AJ422" s="220"/>
      <c r="AK422" s="220"/>
      <c r="AL422" s="220"/>
      <c r="AM422" s="220"/>
      <c r="AN422" s="220"/>
      <c r="AO422" s="220"/>
      <c r="AP422" s="220"/>
      <c r="AQ422" s="220"/>
      <c r="AR422" s="220"/>
      <c r="AS422" s="220"/>
      <c r="AT422" s="220"/>
      <c r="AU422" s="220"/>
      <c r="AV422" s="220"/>
      <c r="AW422" s="220"/>
      <c r="AX422" s="220"/>
      <c r="AY422" s="220"/>
      <c r="AZ422" s="220"/>
      <c r="BA422" s="220"/>
      <c r="BB422" s="220"/>
      <c r="BC422" s="220"/>
      <c r="BD422" s="220"/>
      <c r="BE422" s="220"/>
      <c r="BF422" s="220"/>
      <c r="BG422" s="220"/>
      <c r="BH422" s="220"/>
    </row>
    <row r="423" spans="1:60" ht="22.5" outlineLevel="1" x14ac:dyDescent="0.2">
      <c r="A423" s="211">
        <v>128</v>
      </c>
      <c r="B423" s="212" t="s">
        <v>916</v>
      </c>
      <c r="C423" s="213" t="s">
        <v>917</v>
      </c>
      <c r="D423" s="214" t="s">
        <v>144</v>
      </c>
      <c r="E423" s="215">
        <v>73.47</v>
      </c>
      <c r="F423" s="216"/>
      <c r="G423" s="217">
        <f>ROUND(E423*F423,2)</f>
        <v>0</v>
      </c>
      <c r="H423" s="216">
        <v>758.38</v>
      </c>
      <c r="I423" s="217">
        <f>ROUND(E423*H423,2)</f>
        <v>55718.18</v>
      </c>
      <c r="J423" s="216">
        <v>426.62</v>
      </c>
      <c r="K423" s="217">
        <f>ROUND(E423*J423,2)</f>
        <v>31343.77</v>
      </c>
      <c r="L423" s="217">
        <v>21</v>
      </c>
      <c r="M423" s="217">
        <f>G423*(1+L423/100)</f>
        <v>0</v>
      </c>
      <c r="N423" s="215">
        <v>5.2599999999999999E-3</v>
      </c>
      <c r="O423" s="215">
        <f>ROUND(E423*N423,2)</f>
        <v>0.39</v>
      </c>
      <c r="P423" s="215">
        <v>0</v>
      </c>
      <c r="Q423" s="215">
        <f>ROUND(E423*P423,2)</f>
        <v>0</v>
      </c>
      <c r="R423" s="217" t="s">
        <v>201</v>
      </c>
      <c r="S423" s="217" t="s">
        <v>108</v>
      </c>
      <c r="T423" s="218" t="s">
        <v>108</v>
      </c>
      <c r="U423" s="219">
        <v>0.745</v>
      </c>
      <c r="V423" s="219">
        <f>ROUND(E423*U423,2)</f>
        <v>54.74</v>
      </c>
      <c r="W423" s="219"/>
      <c r="X423" s="219" t="s">
        <v>109</v>
      </c>
      <c r="Y423" s="219" t="s">
        <v>110</v>
      </c>
      <c r="Z423" s="220"/>
      <c r="AA423" s="220"/>
      <c r="AB423" s="220"/>
      <c r="AC423" s="220"/>
      <c r="AD423" s="220"/>
      <c r="AE423" s="220"/>
      <c r="AF423" s="220"/>
      <c r="AG423" s="220" t="s">
        <v>111</v>
      </c>
      <c r="AH423" s="220"/>
      <c r="AI423" s="220"/>
      <c r="AJ423" s="220"/>
      <c r="AK423" s="220"/>
      <c r="AL423" s="220"/>
      <c r="AM423" s="220"/>
      <c r="AN423" s="220"/>
      <c r="AO423" s="220"/>
      <c r="AP423" s="220"/>
      <c r="AQ423" s="220"/>
      <c r="AR423" s="220"/>
      <c r="AS423" s="220"/>
      <c r="AT423" s="220"/>
      <c r="AU423" s="220"/>
      <c r="AV423" s="220"/>
      <c r="AW423" s="22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</row>
    <row r="424" spans="1:60" outlineLevel="2" x14ac:dyDescent="0.2">
      <c r="A424" s="221"/>
      <c r="B424" s="222"/>
      <c r="C424" s="376" t="s">
        <v>539</v>
      </c>
      <c r="D424" s="376"/>
      <c r="E424" s="376"/>
      <c r="F424" s="392"/>
      <c r="G424" s="376"/>
      <c r="H424" s="219"/>
      <c r="I424" s="219"/>
      <c r="J424" s="219"/>
      <c r="K424" s="219"/>
      <c r="L424" s="219"/>
      <c r="M424" s="219"/>
      <c r="N424" s="223"/>
      <c r="O424" s="223"/>
      <c r="P424" s="223"/>
      <c r="Q424" s="223"/>
      <c r="R424" s="219"/>
      <c r="S424" s="219"/>
      <c r="T424" s="219"/>
      <c r="U424" s="219"/>
      <c r="V424" s="219"/>
      <c r="W424" s="219"/>
      <c r="X424" s="219"/>
      <c r="Y424" s="219"/>
      <c r="Z424" s="220"/>
      <c r="AA424" s="220"/>
      <c r="AB424" s="220"/>
      <c r="AC424" s="220"/>
      <c r="AD424" s="220"/>
      <c r="AE424" s="220"/>
      <c r="AF424" s="220"/>
      <c r="AG424" s="220" t="s">
        <v>112</v>
      </c>
      <c r="AH424" s="220"/>
      <c r="AI424" s="220"/>
      <c r="AJ424" s="220"/>
      <c r="AK424" s="220"/>
      <c r="AL424" s="220"/>
      <c r="AM424" s="220"/>
      <c r="AN424" s="220"/>
      <c r="AO424" s="220"/>
      <c r="AP424" s="220"/>
      <c r="AQ424" s="220"/>
      <c r="AR424" s="220"/>
      <c r="AS424" s="220"/>
      <c r="AT424" s="220"/>
      <c r="AU424" s="220"/>
      <c r="AV424" s="220"/>
      <c r="AW424" s="220"/>
      <c r="AX424" s="220"/>
      <c r="AY424" s="220"/>
      <c r="AZ424" s="220"/>
      <c r="BA424" s="220"/>
      <c r="BB424" s="220"/>
      <c r="BC424" s="220"/>
      <c r="BD424" s="220"/>
      <c r="BE424" s="220"/>
      <c r="BF424" s="220"/>
      <c r="BG424" s="220"/>
      <c r="BH424" s="220"/>
    </row>
    <row r="425" spans="1:60" outlineLevel="2" x14ac:dyDescent="0.2">
      <c r="A425" s="221"/>
      <c r="B425" s="222"/>
      <c r="C425" s="224" t="s">
        <v>918</v>
      </c>
      <c r="D425" s="225"/>
      <c r="E425" s="226">
        <v>70.87</v>
      </c>
      <c r="F425" s="393"/>
      <c r="G425" s="219"/>
      <c r="H425" s="219"/>
      <c r="I425" s="219"/>
      <c r="J425" s="219"/>
      <c r="K425" s="219"/>
      <c r="L425" s="219"/>
      <c r="M425" s="219"/>
      <c r="N425" s="223"/>
      <c r="O425" s="223"/>
      <c r="P425" s="223"/>
      <c r="Q425" s="223"/>
      <c r="R425" s="219"/>
      <c r="S425" s="219"/>
      <c r="T425" s="219"/>
      <c r="U425" s="219"/>
      <c r="V425" s="219"/>
      <c r="W425" s="219"/>
      <c r="X425" s="219"/>
      <c r="Y425" s="219"/>
      <c r="Z425" s="220"/>
      <c r="AA425" s="220"/>
      <c r="AB425" s="220"/>
      <c r="AC425" s="220"/>
      <c r="AD425" s="220"/>
      <c r="AE425" s="220"/>
      <c r="AF425" s="220"/>
      <c r="AG425" s="220" t="s">
        <v>123</v>
      </c>
      <c r="AH425" s="220">
        <v>0</v>
      </c>
      <c r="AI425" s="220"/>
      <c r="AJ425" s="220"/>
      <c r="AK425" s="220"/>
      <c r="AL425" s="220"/>
      <c r="AM425" s="220"/>
      <c r="AN425" s="220"/>
      <c r="AO425" s="220"/>
      <c r="AP425" s="220"/>
      <c r="AQ425" s="220"/>
      <c r="AR425" s="220"/>
      <c r="AS425" s="220"/>
      <c r="AT425" s="220"/>
      <c r="AU425" s="220"/>
      <c r="AV425" s="220"/>
      <c r="AW425" s="22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</row>
    <row r="426" spans="1:60" outlineLevel="3" x14ac:dyDescent="0.2">
      <c r="A426" s="221"/>
      <c r="B426" s="222"/>
      <c r="C426" s="224" t="s">
        <v>919</v>
      </c>
      <c r="D426" s="225"/>
      <c r="E426" s="226">
        <v>2.6</v>
      </c>
      <c r="F426" s="393"/>
      <c r="G426" s="219"/>
      <c r="H426" s="219"/>
      <c r="I426" s="219"/>
      <c r="J426" s="219"/>
      <c r="K426" s="219"/>
      <c r="L426" s="219"/>
      <c r="M426" s="219"/>
      <c r="N426" s="223"/>
      <c r="O426" s="223"/>
      <c r="P426" s="223"/>
      <c r="Q426" s="223"/>
      <c r="R426" s="219"/>
      <c r="S426" s="219"/>
      <c r="T426" s="219"/>
      <c r="U426" s="219"/>
      <c r="V426" s="219"/>
      <c r="W426" s="219"/>
      <c r="X426" s="219"/>
      <c r="Y426" s="219"/>
      <c r="Z426" s="220"/>
      <c r="AA426" s="220"/>
      <c r="AB426" s="220"/>
      <c r="AC426" s="220"/>
      <c r="AD426" s="220"/>
      <c r="AE426" s="220"/>
      <c r="AF426" s="220"/>
      <c r="AG426" s="220" t="s">
        <v>123</v>
      </c>
      <c r="AH426" s="220">
        <v>0</v>
      </c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</row>
    <row r="427" spans="1:60" ht="22.5" outlineLevel="1" x14ac:dyDescent="0.2">
      <c r="A427" s="211">
        <v>129</v>
      </c>
      <c r="B427" s="212" t="s">
        <v>920</v>
      </c>
      <c r="C427" s="213" t="s">
        <v>921</v>
      </c>
      <c r="D427" s="214" t="s">
        <v>144</v>
      </c>
      <c r="E427" s="215">
        <v>85.575999999999993</v>
      </c>
      <c r="F427" s="216"/>
      <c r="G427" s="217">
        <f>ROUND(E427*F427,2)</f>
        <v>0</v>
      </c>
      <c r="H427" s="216">
        <v>937.51</v>
      </c>
      <c r="I427" s="217">
        <f>ROUND(E427*H427,2)</f>
        <v>80228.36</v>
      </c>
      <c r="J427" s="216">
        <v>436.49</v>
      </c>
      <c r="K427" s="217">
        <f>ROUND(E427*J427,2)</f>
        <v>37353.07</v>
      </c>
      <c r="L427" s="217">
        <v>21</v>
      </c>
      <c r="M427" s="217">
        <f>G427*(1+L427/100)</f>
        <v>0</v>
      </c>
      <c r="N427" s="215">
        <v>6.1500000000000001E-3</v>
      </c>
      <c r="O427" s="215">
        <f>ROUND(E427*N427,2)</f>
        <v>0.53</v>
      </c>
      <c r="P427" s="215">
        <v>0</v>
      </c>
      <c r="Q427" s="215">
        <f>ROUND(E427*P427,2)</f>
        <v>0</v>
      </c>
      <c r="R427" s="217" t="s">
        <v>201</v>
      </c>
      <c r="S427" s="217" t="s">
        <v>108</v>
      </c>
      <c r="T427" s="218" t="s">
        <v>108</v>
      </c>
      <c r="U427" s="219">
        <v>0.76</v>
      </c>
      <c r="V427" s="219">
        <f>ROUND(E427*U427,2)</f>
        <v>65.040000000000006</v>
      </c>
      <c r="W427" s="219"/>
      <c r="X427" s="219" t="s">
        <v>109</v>
      </c>
      <c r="Y427" s="219" t="s">
        <v>110</v>
      </c>
      <c r="Z427" s="220"/>
      <c r="AA427" s="220"/>
      <c r="AB427" s="220"/>
      <c r="AC427" s="220"/>
      <c r="AD427" s="220"/>
      <c r="AE427" s="220"/>
      <c r="AF427" s="220"/>
      <c r="AG427" s="220" t="s">
        <v>111</v>
      </c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</row>
    <row r="428" spans="1:60" outlineLevel="2" x14ac:dyDescent="0.2">
      <c r="A428" s="221"/>
      <c r="B428" s="222"/>
      <c r="C428" s="376" t="s">
        <v>539</v>
      </c>
      <c r="D428" s="376"/>
      <c r="E428" s="376"/>
      <c r="F428" s="392"/>
      <c r="G428" s="376"/>
      <c r="H428" s="219"/>
      <c r="I428" s="219"/>
      <c r="J428" s="219"/>
      <c r="K428" s="219"/>
      <c r="L428" s="219"/>
      <c r="M428" s="219"/>
      <c r="N428" s="223"/>
      <c r="O428" s="223"/>
      <c r="P428" s="223"/>
      <c r="Q428" s="223"/>
      <c r="R428" s="219"/>
      <c r="S428" s="219"/>
      <c r="T428" s="219"/>
      <c r="U428" s="219"/>
      <c r="V428" s="219"/>
      <c r="W428" s="219"/>
      <c r="X428" s="219"/>
      <c r="Y428" s="219"/>
      <c r="Z428" s="220"/>
      <c r="AA428" s="220"/>
      <c r="AB428" s="220"/>
      <c r="AC428" s="220"/>
      <c r="AD428" s="220"/>
      <c r="AE428" s="220"/>
      <c r="AF428" s="220"/>
      <c r="AG428" s="220" t="s">
        <v>112</v>
      </c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</row>
    <row r="429" spans="1:60" outlineLevel="2" x14ac:dyDescent="0.2">
      <c r="A429" s="221"/>
      <c r="B429" s="222"/>
      <c r="C429" s="224" t="s">
        <v>922</v>
      </c>
      <c r="D429" s="225"/>
      <c r="E429" s="226">
        <v>85.575999999999993</v>
      </c>
      <c r="F429" s="393"/>
      <c r="G429" s="219"/>
      <c r="H429" s="219"/>
      <c r="I429" s="219"/>
      <c r="J429" s="219"/>
      <c r="K429" s="219"/>
      <c r="L429" s="219"/>
      <c r="M429" s="219"/>
      <c r="N429" s="223"/>
      <c r="O429" s="223"/>
      <c r="P429" s="223"/>
      <c r="Q429" s="223"/>
      <c r="R429" s="219"/>
      <c r="S429" s="219"/>
      <c r="T429" s="219"/>
      <c r="U429" s="219"/>
      <c r="V429" s="219"/>
      <c r="W429" s="219"/>
      <c r="X429" s="219"/>
      <c r="Y429" s="219"/>
      <c r="Z429" s="220"/>
      <c r="AA429" s="220"/>
      <c r="AB429" s="220"/>
      <c r="AC429" s="220"/>
      <c r="AD429" s="220"/>
      <c r="AE429" s="220"/>
      <c r="AF429" s="220"/>
      <c r="AG429" s="220" t="s">
        <v>123</v>
      </c>
      <c r="AH429" s="220">
        <v>0</v>
      </c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</row>
    <row r="430" spans="1:60" ht="22.5" outlineLevel="1" x14ac:dyDescent="0.2">
      <c r="A430" s="227">
        <v>130</v>
      </c>
      <c r="B430" s="228" t="s">
        <v>1283</v>
      </c>
      <c r="C430" s="229" t="s">
        <v>1284</v>
      </c>
      <c r="D430" s="230" t="s">
        <v>144</v>
      </c>
      <c r="E430" s="231">
        <v>89.361999999999995</v>
      </c>
      <c r="F430" s="232"/>
      <c r="G430" s="233">
        <f>ROUND(E430*F430,2)</f>
        <v>0</v>
      </c>
      <c r="H430" s="232">
        <v>0</v>
      </c>
      <c r="I430" s="233">
        <f>ROUND(E430*H430,2)</f>
        <v>0</v>
      </c>
      <c r="J430" s="232">
        <v>1000</v>
      </c>
      <c r="K430" s="233">
        <f>ROUND(E430*J430,2)</f>
        <v>89362</v>
      </c>
      <c r="L430" s="233">
        <v>21</v>
      </c>
      <c r="M430" s="233">
        <f>G430*(1+L430/100)</f>
        <v>0</v>
      </c>
      <c r="N430" s="231">
        <v>0</v>
      </c>
      <c r="O430" s="231">
        <f>ROUND(E430*N430,2)</f>
        <v>0</v>
      </c>
      <c r="P430" s="231">
        <v>0</v>
      </c>
      <c r="Q430" s="231">
        <f>ROUND(E430*P430,2)</f>
        <v>0</v>
      </c>
      <c r="R430" s="233"/>
      <c r="S430" s="233" t="s">
        <v>135</v>
      </c>
      <c r="T430" s="234" t="s">
        <v>136</v>
      </c>
      <c r="U430" s="219">
        <v>0</v>
      </c>
      <c r="V430" s="219">
        <f>ROUND(E430*U430,2)</f>
        <v>0</v>
      </c>
      <c r="W430" s="219"/>
      <c r="X430" s="219" t="s">
        <v>109</v>
      </c>
      <c r="Y430" s="219" t="s">
        <v>110</v>
      </c>
      <c r="Z430" s="220"/>
      <c r="AA430" s="220"/>
      <c r="AB430" s="220"/>
      <c r="AC430" s="220"/>
      <c r="AD430" s="220"/>
      <c r="AE430" s="220"/>
      <c r="AF430" s="220"/>
      <c r="AG430" s="220" t="s">
        <v>111</v>
      </c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</row>
    <row r="431" spans="1:60" outlineLevel="1" x14ac:dyDescent="0.2">
      <c r="A431" s="211">
        <v>131</v>
      </c>
      <c r="B431" s="212" t="s">
        <v>199</v>
      </c>
      <c r="C431" s="213" t="s">
        <v>200</v>
      </c>
      <c r="D431" s="214" t="s">
        <v>126</v>
      </c>
      <c r="E431" s="215">
        <v>1.00031</v>
      </c>
      <c r="F431" s="216"/>
      <c r="G431" s="217">
        <f>ROUND(E431*F431,2)</f>
        <v>0</v>
      </c>
      <c r="H431" s="216">
        <v>0</v>
      </c>
      <c r="I431" s="217">
        <f>ROUND(E431*H431,2)</f>
        <v>0</v>
      </c>
      <c r="J431" s="216">
        <v>2260</v>
      </c>
      <c r="K431" s="217">
        <f>ROUND(E431*J431,2)</f>
        <v>2260.6999999999998</v>
      </c>
      <c r="L431" s="217">
        <v>21</v>
      </c>
      <c r="M431" s="217">
        <f>G431*(1+L431/100)</f>
        <v>0</v>
      </c>
      <c r="N431" s="215">
        <v>0</v>
      </c>
      <c r="O431" s="215">
        <f>ROUND(E431*N431,2)</f>
        <v>0</v>
      </c>
      <c r="P431" s="215">
        <v>0</v>
      </c>
      <c r="Q431" s="215">
        <f>ROUND(E431*P431,2)</f>
        <v>0</v>
      </c>
      <c r="R431" s="217" t="s">
        <v>201</v>
      </c>
      <c r="S431" s="217" t="s">
        <v>108</v>
      </c>
      <c r="T431" s="218" t="s">
        <v>108</v>
      </c>
      <c r="U431" s="219">
        <v>4.7370000000000001</v>
      </c>
      <c r="V431" s="219">
        <f>ROUND(E431*U431,2)</f>
        <v>4.74</v>
      </c>
      <c r="W431" s="219"/>
      <c r="X431" s="219" t="s">
        <v>177</v>
      </c>
      <c r="Y431" s="219" t="s">
        <v>110</v>
      </c>
      <c r="Z431" s="220"/>
      <c r="AA431" s="220"/>
      <c r="AB431" s="220"/>
      <c r="AC431" s="220"/>
      <c r="AD431" s="220"/>
      <c r="AE431" s="220"/>
      <c r="AF431" s="220"/>
      <c r="AG431" s="220" t="s">
        <v>178</v>
      </c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</row>
    <row r="432" spans="1:60" outlineLevel="2" x14ac:dyDescent="0.2">
      <c r="A432" s="221"/>
      <c r="B432" s="222"/>
      <c r="C432" s="376" t="s">
        <v>198</v>
      </c>
      <c r="D432" s="376"/>
      <c r="E432" s="376"/>
      <c r="F432" s="392"/>
      <c r="G432" s="376"/>
      <c r="H432" s="219"/>
      <c r="I432" s="219"/>
      <c r="J432" s="219"/>
      <c r="K432" s="219"/>
      <c r="L432" s="219"/>
      <c r="M432" s="219"/>
      <c r="N432" s="223"/>
      <c r="O432" s="223"/>
      <c r="P432" s="223"/>
      <c r="Q432" s="223"/>
      <c r="R432" s="219"/>
      <c r="S432" s="219"/>
      <c r="T432" s="219"/>
      <c r="U432" s="219"/>
      <c r="V432" s="219"/>
      <c r="W432" s="219"/>
      <c r="X432" s="219"/>
      <c r="Y432" s="219"/>
      <c r="Z432" s="220"/>
      <c r="AA432" s="220"/>
      <c r="AB432" s="220"/>
      <c r="AC432" s="220"/>
      <c r="AD432" s="220"/>
      <c r="AE432" s="220"/>
      <c r="AF432" s="220"/>
      <c r="AG432" s="220" t="s">
        <v>112</v>
      </c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</row>
    <row r="433" spans="1:60" x14ac:dyDescent="0.2">
      <c r="A433" s="235" t="s">
        <v>104</v>
      </c>
      <c r="B433" s="204" t="s">
        <v>53</v>
      </c>
      <c r="C433" s="205" t="s">
        <v>54</v>
      </c>
      <c r="D433" s="206"/>
      <c r="E433" s="207"/>
      <c r="F433" s="391"/>
      <c r="G433" s="208">
        <f>SUMIF(AG434:AG447,"&lt;&gt;NOR",G434:G447)</f>
        <v>0</v>
      </c>
      <c r="H433" s="208"/>
      <c r="I433" s="208">
        <f>SUM(I434:I447)</f>
        <v>0</v>
      </c>
      <c r="J433" s="208"/>
      <c r="K433" s="208">
        <f>SUM(K434:K447)</f>
        <v>168000</v>
      </c>
      <c r="L433" s="208"/>
      <c r="M433" s="208">
        <f>SUM(M434:M447)</f>
        <v>0</v>
      </c>
      <c r="N433" s="207"/>
      <c r="O433" s="207">
        <f>SUM(O434:O447)</f>
        <v>0</v>
      </c>
      <c r="P433" s="207"/>
      <c r="Q433" s="207">
        <f>SUM(Q434:Q447)</f>
        <v>0</v>
      </c>
      <c r="R433" s="208"/>
      <c r="S433" s="208"/>
      <c r="T433" s="209"/>
      <c r="U433" s="210"/>
      <c r="V433" s="210">
        <f>SUM(V434:V447)</f>
        <v>0</v>
      </c>
      <c r="W433" s="210"/>
      <c r="X433" s="210"/>
      <c r="Y433" s="210"/>
      <c r="AG433" t="s">
        <v>105</v>
      </c>
    </row>
    <row r="434" spans="1:60" outlineLevel="1" x14ac:dyDescent="0.2">
      <c r="A434" s="227">
        <v>132</v>
      </c>
      <c r="B434" s="228" t="s">
        <v>202</v>
      </c>
      <c r="C434" s="229" t="s">
        <v>541</v>
      </c>
      <c r="D434" s="230" t="s">
        <v>165</v>
      </c>
      <c r="E434" s="231">
        <v>1</v>
      </c>
      <c r="F434" s="232"/>
      <c r="G434" s="233">
        <f t="shared" ref="G434:G447" si="7">ROUND(E434*F434,2)</f>
        <v>0</v>
      </c>
      <c r="H434" s="232">
        <v>0</v>
      </c>
      <c r="I434" s="233">
        <f t="shared" ref="I434:I447" si="8">ROUND(E434*H434,2)</f>
        <v>0</v>
      </c>
      <c r="J434" s="232">
        <v>12000</v>
      </c>
      <c r="K434" s="233">
        <f t="shared" ref="K434:K447" si="9">ROUND(E434*J434,2)</f>
        <v>12000</v>
      </c>
      <c r="L434" s="233">
        <v>21</v>
      </c>
      <c r="M434" s="233">
        <f t="shared" ref="M434:M447" si="10">G434*(1+L434/100)</f>
        <v>0</v>
      </c>
      <c r="N434" s="231">
        <v>0</v>
      </c>
      <c r="O434" s="231">
        <f t="shared" ref="O434:O447" si="11">ROUND(E434*N434,2)</f>
        <v>0</v>
      </c>
      <c r="P434" s="231">
        <v>0</v>
      </c>
      <c r="Q434" s="231">
        <f t="shared" ref="Q434:Q447" si="12">ROUND(E434*P434,2)</f>
        <v>0</v>
      </c>
      <c r="R434" s="233"/>
      <c r="S434" s="233" t="s">
        <v>135</v>
      </c>
      <c r="T434" s="234" t="s">
        <v>136</v>
      </c>
      <c r="U434" s="219">
        <v>0</v>
      </c>
      <c r="V434" s="219">
        <f t="shared" ref="V434:V447" si="13">ROUND(E434*U434,2)</f>
        <v>0</v>
      </c>
      <c r="W434" s="219"/>
      <c r="X434" s="219" t="s">
        <v>109</v>
      </c>
      <c r="Y434" s="219" t="s">
        <v>110</v>
      </c>
      <c r="Z434" s="220"/>
      <c r="AA434" s="220"/>
      <c r="AB434" s="220"/>
      <c r="AC434" s="220"/>
      <c r="AD434" s="220"/>
      <c r="AE434" s="220"/>
      <c r="AF434" s="220"/>
      <c r="AG434" s="220" t="s">
        <v>111</v>
      </c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</row>
    <row r="435" spans="1:60" outlineLevel="1" x14ac:dyDescent="0.2">
      <c r="A435" s="227">
        <v>133</v>
      </c>
      <c r="B435" s="228" t="s">
        <v>203</v>
      </c>
      <c r="C435" s="229" t="s">
        <v>542</v>
      </c>
      <c r="D435" s="230" t="s">
        <v>165</v>
      </c>
      <c r="E435" s="231">
        <v>1</v>
      </c>
      <c r="F435" s="232"/>
      <c r="G435" s="233">
        <f t="shared" si="7"/>
        <v>0</v>
      </c>
      <c r="H435" s="232">
        <v>0</v>
      </c>
      <c r="I435" s="233">
        <f t="shared" si="8"/>
        <v>0</v>
      </c>
      <c r="J435" s="232">
        <v>12000</v>
      </c>
      <c r="K435" s="233">
        <f t="shared" si="9"/>
        <v>12000</v>
      </c>
      <c r="L435" s="233">
        <v>21</v>
      </c>
      <c r="M435" s="233">
        <f t="shared" si="10"/>
        <v>0</v>
      </c>
      <c r="N435" s="231">
        <v>0</v>
      </c>
      <c r="O435" s="231">
        <f t="shared" si="11"/>
        <v>0</v>
      </c>
      <c r="P435" s="231">
        <v>0</v>
      </c>
      <c r="Q435" s="231">
        <f t="shared" si="12"/>
        <v>0</v>
      </c>
      <c r="R435" s="233"/>
      <c r="S435" s="233" t="s">
        <v>135</v>
      </c>
      <c r="T435" s="234" t="s">
        <v>136</v>
      </c>
      <c r="U435" s="219">
        <v>0</v>
      </c>
      <c r="V435" s="219">
        <f t="shared" si="13"/>
        <v>0</v>
      </c>
      <c r="W435" s="219"/>
      <c r="X435" s="219" t="s">
        <v>109</v>
      </c>
      <c r="Y435" s="219" t="s">
        <v>110</v>
      </c>
      <c r="Z435" s="220"/>
      <c r="AA435" s="220"/>
      <c r="AB435" s="220"/>
      <c r="AC435" s="220"/>
      <c r="AD435" s="220"/>
      <c r="AE435" s="220"/>
      <c r="AF435" s="220"/>
      <c r="AG435" s="220" t="s">
        <v>111</v>
      </c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</row>
    <row r="436" spans="1:60" outlineLevel="1" x14ac:dyDescent="0.2">
      <c r="A436" s="227">
        <v>134</v>
      </c>
      <c r="B436" s="228" t="s">
        <v>204</v>
      </c>
      <c r="C436" s="229" t="s">
        <v>543</v>
      </c>
      <c r="D436" s="230" t="s">
        <v>165</v>
      </c>
      <c r="E436" s="231">
        <v>1</v>
      </c>
      <c r="F436" s="232"/>
      <c r="G436" s="233">
        <f t="shared" si="7"/>
        <v>0</v>
      </c>
      <c r="H436" s="232">
        <v>0</v>
      </c>
      <c r="I436" s="233">
        <f t="shared" si="8"/>
        <v>0</v>
      </c>
      <c r="J436" s="232">
        <v>12000</v>
      </c>
      <c r="K436" s="233">
        <f t="shared" si="9"/>
        <v>12000</v>
      </c>
      <c r="L436" s="233">
        <v>21</v>
      </c>
      <c r="M436" s="233">
        <f t="shared" si="10"/>
        <v>0</v>
      </c>
      <c r="N436" s="231">
        <v>0</v>
      </c>
      <c r="O436" s="231">
        <f t="shared" si="11"/>
        <v>0</v>
      </c>
      <c r="P436" s="231">
        <v>0</v>
      </c>
      <c r="Q436" s="231">
        <f t="shared" si="12"/>
        <v>0</v>
      </c>
      <c r="R436" s="233"/>
      <c r="S436" s="233" t="s">
        <v>135</v>
      </c>
      <c r="T436" s="234" t="s">
        <v>136</v>
      </c>
      <c r="U436" s="219">
        <v>0</v>
      </c>
      <c r="V436" s="219">
        <f t="shared" si="13"/>
        <v>0</v>
      </c>
      <c r="W436" s="219"/>
      <c r="X436" s="219" t="s">
        <v>109</v>
      </c>
      <c r="Y436" s="219" t="s">
        <v>110</v>
      </c>
      <c r="Z436" s="220"/>
      <c r="AA436" s="220"/>
      <c r="AB436" s="220"/>
      <c r="AC436" s="220"/>
      <c r="AD436" s="220"/>
      <c r="AE436" s="220"/>
      <c r="AF436" s="220"/>
      <c r="AG436" s="220" t="s">
        <v>111</v>
      </c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</row>
    <row r="437" spans="1:60" outlineLevel="1" x14ac:dyDescent="0.2">
      <c r="A437" s="227">
        <v>135</v>
      </c>
      <c r="B437" s="228" t="s">
        <v>205</v>
      </c>
      <c r="C437" s="229" t="s">
        <v>923</v>
      </c>
      <c r="D437" s="230" t="s">
        <v>165</v>
      </c>
      <c r="E437" s="231">
        <v>1</v>
      </c>
      <c r="F437" s="232"/>
      <c r="G437" s="233">
        <f t="shared" si="7"/>
        <v>0</v>
      </c>
      <c r="H437" s="232">
        <v>0</v>
      </c>
      <c r="I437" s="233">
        <f t="shared" si="8"/>
        <v>0</v>
      </c>
      <c r="J437" s="232">
        <v>12000</v>
      </c>
      <c r="K437" s="233">
        <f t="shared" si="9"/>
        <v>12000</v>
      </c>
      <c r="L437" s="233">
        <v>21</v>
      </c>
      <c r="M437" s="233">
        <f t="shared" si="10"/>
        <v>0</v>
      </c>
      <c r="N437" s="231">
        <v>0</v>
      </c>
      <c r="O437" s="231">
        <f t="shared" si="11"/>
        <v>0</v>
      </c>
      <c r="P437" s="231">
        <v>0</v>
      </c>
      <c r="Q437" s="231">
        <f t="shared" si="12"/>
        <v>0</v>
      </c>
      <c r="R437" s="233"/>
      <c r="S437" s="233" t="s">
        <v>135</v>
      </c>
      <c r="T437" s="234" t="s">
        <v>136</v>
      </c>
      <c r="U437" s="219">
        <v>0</v>
      </c>
      <c r="V437" s="219">
        <f t="shared" si="13"/>
        <v>0</v>
      </c>
      <c r="W437" s="219"/>
      <c r="X437" s="219" t="s">
        <v>109</v>
      </c>
      <c r="Y437" s="219" t="s">
        <v>110</v>
      </c>
      <c r="Z437" s="220"/>
      <c r="AA437" s="220"/>
      <c r="AB437" s="220"/>
      <c r="AC437" s="220"/>
      <c r="AD437" s="220"/>
      <c r="AE437" s="220"/>
      <c r="AF437" s="220"/>
      <c r="AG437" s="220" t="s">
        <v>111</v>
      </c>
      <c r="AH437" s="220"/>
      <c r="AI437" s="220"/>
      <c r="AJ437" s="220"/>
      <c r="AK437" s="220"/>
      <c r="AL437" s="220"/>
      <c r="AM437" s="220"/>
      <c r="AN437" s="220"/>
      <c r="AO437" s="220"/>
      <c r="AP437" s="220"/>
      <c r="AQ437" s="220"/>
      <c r="AR437" s="220"/>
      <c r="AS437" s="220"/>
      <c r="AT437" s="220"/>
      <c r="AU437" s="220"/>
      <c r="AV437" s="220"/>
      <c r="AW437" s="220"/>
      <c r="AX437" s="220"/>
      <c r="AY437" s="220"/>
      <c r="AZ437" s="220"/>
      <c r="BA437" s="220"/>
      <c r="BB437" s="220"/>
      <c r="BC437" s="220"/>
      <c r="BD437" s="220"/>
      <c r="BE437" s="220"/>
      <c r="BF437" s="220"/>
      <c r="BG437" s="220"/>
      <c r="BH437" s="220"/>
    </row>
    <row r="438" spans="1:60" outlineLevel="1" x14ac:dyDescent="0.2">
      <c r="A438" s="227">
        <v>136</v>
      </c>
      <c r="B438" s="228" t="s">
        <v>206</v>
      </c>
      <c r="C438" s="229" t="s">
        <v>924</v>
      </c>
      <c r="D438" s="230" t="s">
        <v>165</v>
      </c>
      <c r="E438" s="231">
        <v>1</v>
      </c>
      <c r="F438" s="232"/>
      <c r="G438" s="233">
        <f t="shared" si="7"/>
        <v>0</v>
      </c>
      <c r="H438" s="232">
        <v>0</v>
      </c>
      <c r="I438" s="233">
        <f t="shared" si="8"/>
        <v>0</v>
      </c>
      <c r="J438" s="232">
        <v>12000</v>
      </c>
      <c r="K438" s="233">
        <f t="shared" si="9"/>
        <v>12000</v>
      </c>
      <c r="L438" s="233">
        <v>21</v>
      </c>
      <c r="M438" s="233">
        <f t="shared" si="10"/>
        <v>0</v>
      </c>
      <c r="N438" s="231">
        <v>0</v>
      </c>
      <c r="O438" s="231">
        <f t="shared" si="11"/>
        <v>0</v>
      </c>
      <c r="P438" s="231">
        <v>0</v>
      </c>
      <c r="Q438" s="231">
        <f t="shared" si="12"/>
        <v>0</v>
      </c>
      <c r="R438" s="233"/>
      <c r="S438" s="233" t="s">
        <v>135</v>
      </c>
      <c r="T438" s="234" t="s">
        <v>136</v>
      </c>
      <c r="U438" s="219">
        <v>0</v>
      </c>
      <c r="V438" s="219">
        <f t="shared" si="13"/>
        <v>0</v>
      </c>
      <c r="W438" s="219"/>
      <c r="X438" s="219" t="s">
        <v>109</v>
      </c>
      <c r="Y438" s="219" t="s">
        <v>110</v>
      </c>
      <c r="Z438" s="220"/>
      <c r="AA438" s="220"/>
      <c r="AB438" s="220"/>
      <c r="AC438" s="220"/>
      <c r="AD438" s="220"/>
      <c r="AE438" s="220"/>
      <c r="AF438" s="220"/>
      <c r="AG438" s="220" t="s">
        <v>111</v>
      </c>
      <c r="AH438" s="220"/>
      <c r="AI438" s="220"/>
      <c r="AJ438" s="220"/>
      <c r="AK438" s="220"/>
      <c r="AL438" s="220"/>
      <c r="AM438" s="220"/>
      <c r="AN438" s="220"/>
      <c r="AO438" s="220"/>
      <c r="AP438" s="220"/>
      <c r="AQ438" s="220"/>
      <c r="AR438" s="220"/>
      <c r="AS438" s="220"/>
      <c r="AT438" s="220"/>
      <c r="AU438" s="220"/>
      <c r="AV438" s="220"/>
      <c r="AW438" s="220"/>
      <c r="AX438" s="220"/>
      <c r="AY438" s="220"/>
      <c r="AZ438" s="220"/>
      <c r="BA438" s="220"/>
      <c r="BB438" s="220"/>
      <c r="BC438" s="220"/>
      <c r="BD438" s="220"/>
      <c r="BE438" s="220"/>
      <c r="BF438" s="220"/>
      <c r="BG438" s="220"/>
      <c r="BH438" s="220"/>
    </row>
    <row r="439" spans="1:60" outlineLevel="1" x14ac:dyDescent="0.2">
      <c r="A439" s="227">
        <v>137</v>
      </c>
      <c r="B439" s="228" t="s">
        <v>207</v>
      </c>
      <c r="C439" s="229" t="s">
        <v>925</v>
      </c>
      <c r="D439" s="230" t="s">
        <v>165</v>
      </c>
      <c r="E439" s="231">
        <v>1</v>
      </c>
      <c r="F439" s="232"/>
      <c r="G439" s="233">
        <f t="shared" si="7"/>
        <v>0</v>
      </c>
      <c r="H439" s="232">
        <v>0</v>
      </c>
      <c r="I439" s="233">
        <f t="shared" si="8"/>
        <v>0</v>
      </c>
      <c r="J439" s="232">
        <v>12000</v>
      </c>
      <c r="K439" s="233">
        <f t="shared" si="9"/>
        <v>12000</v>
      </c>
      <c r="L439" s="233">
        <v>21</v>
      </c>
      <c r="M439" s="233">
        <f t="shared" si="10"/>
        <v>0</v>
      </c>
      <c r="N439" s="231">
        <v>0</v>
      </c>
      <c r="O439" s="231">
        <f t="shared" si="11"/>
        <v>0</v>
      </c>
      <c r="P439" s="231">
        <v>0</v>
      </c>
      <c r="Q439" s="231">
        <f t="shared" si="12"/>
        <v>0</v>
      </c>
      <c r="R439" s="233"/>
      <c r="S439" s="233" t="s">
        <v>135</v>
      </c>
      <c r="T439" s="234" t="s">
        <v>136</v>
      </c>
      <c r="U439" s="219">
        <v>0</v>
      </c>
      <c r="V439" s="219">
        <f t="shared" si="13"/>
        <v>0</v>
      </c>
      <c r="W439" s="219"/>
      <c r="X439" s="219" t="s">
        <v>109</v>
      </c>
      <c r="Y439" s="219" t="s">
        <v>110</v>
      </c>
      <c r="Z439" s="220"/>
      <c r="AA439" s="220"/>
      <c r="AB439" s="220"/>
      <c r="AC439" s="220"/>
      <c r="AD439" s="220"/>
      <c r="AE439" s="220"/>
      <c r="AF439" s="220"/>
      <c r="AG439" s="220" t="s">
        <v>111</v>
      </c>
      <c r="AH439" s="220"/>
      <c r="AI439" s="220"/>
      <c r="AJ439" s="220"/>
      <c r="AK439" s="220"/>
      <c r="AL439" s="220"/>
      <c r="AM439" s="220"/>
      <c r="AN439" s="220"/>
      <c r="AO439" s="220"/>
      <c r="AP439" s="220"/>
      <c r="AQ439" s="220"/>
      <c r="AR439" s="220"/>
      <c r="AS439" s="220"/>
      <c r="AT439" s="220"/>
      <c r="AU439" s="220"/>
      <c r="AV439" s="220"/>
      <c r="AW439" s="220"/>
      <c r="AX439" s="220"/>
      <c r="AY439" s="220"/>
      <c r="AZ439" s="220"/>
      <c r="BA439" s="220"/>
      <c r="BB439" s="220"/>
      <c r="BC439" s="220"/>
      <c r="BD439" s="220"/>
      <c r="BE439" s="220"/>
      <c r="BF439" s="220"/>
      <c r="BG439" s="220"/>
      <c r="BH439" s="220"/>
    </row>
    <row r="440" spans="1:60" outlineLevel="1" x14ac:dyDescent="0.2">
      <c r="A440" s="227">
        <v>138</v>
      </c>
      <c r="B440" s="228" t="s">
        <v>208</v>
      </c>
      <c r="C440" s="229" t="s">
        <v>544</v>
      </c>
      <c r="D440" s="230" t="s">
        <v>165</v>
      </c>
      <c r="E440" s="231">
        <v>1</v>
      </c>
      <c r="F440" s="232"/>
      <c r="G440" s="233">
        <f t="shared" si="7"/>
        <v>0</v>
      </c>
      <c r="H440" s="232">
        <v>0</v>
      </c>
      <c r="I440" s="233">
        <f t="shared" si="8"/>
        <v>0</v>
      </c>
      <c r="J440" s="232">
        <v>12000</v>
      </c>
      <c r="K440" s="233">
        <f t="shared" si="9"/>
        <v>12000</v>
      </c>
      <c r="L440" s="233">
        <v>21</v>
      </c>
      <c r="M440" s="233">
        <f t="shared" si="10"/>
        <v>0</v>
      </c>
      <c r="N440" s="231">
        <v>0</v>
      </c>
      <c r="O440" s="231">
        <f t="shared" si="11"/>
        <v>0</v>
      </c>
      <c r="P440" s="231">
        <v>0</v>
      </c>
      <c r="Q440" s="231">
        <f t="shared" si="12"/>
        <v>0</v>
      </c>
      <c r="R440" s="233"/>
      <c r="S440" s="233" t="s">
        <v>135</v>
      </c>
      <c r="T440" s="234" t="s">
        <v>136</v>
      </c>
      <c r="U440" s="219">
        <v>0</v>
      </c>
      <c r="V440" s="219">
        <f t="shared" si="13"/>
        <v>0</v>
      </c>
      <c r="W440" s="219"/>
      <c r="X440" s="219" t="s">
        <v>109</v>
      </c>
      <c r="Y440" s="219" t="s">
        <v>110</v>
      </c>
      <c r="Z440" s="220"/>
      <c r="AA440" s="220"/>
      <c r="AB440" s="220"/>
      <c r="AC440" s="220"/>
      <c r="AD440" s="220"/>
      <c r="AE440" s="220"/>
      <c r="AF440" s="220"/>
      <c r="AG440" s="220" t="s">
        <v>111</v>
      </c>
      <c r="AH440" s="220"/>
      <c r="AI440" s="220"/>
      <c r="AJ440" s="220"/>
      <c r="AK440" s="220"/>
      <c r="AL440" s="220"/>
      <c r="AM440" s="220"/>
      <c r="AN440" s="220"/>
      <c r="AO440" s="220"/>
      <c r="AP440" s="220"/>
      <c r="AQ440" s="220"/>
      <c r="AR440" s="220"/>
      <c r="AS440" s="220"/>
      <c r="AT440" s="220"/>
      <c r="AU440" s="220"/>
      <c r="AV440" s="220"/>
      <c r="AW440" s="220"/>
      <c r="AX440" s="220"/>
      <c r="AY440" s="220"/>
      <c r="AZ440" s="220"/>
      <c r="BA440" s="220"/>
      <c r="BB440" s="220"/>
      <c r="BC440" s="220"/>
      <c r="BD440" s="220"/>
      <c r="BE440" s="220"/>
      <c r="BF440" s="220"/>
      <c r="BG440" s="220"/>
      <c r="BH440" s="220"/>
    </row>
    <row r="441" spans="1:60" outlineLevel="1" x14ac:dyDescent="0.2">
      <c r="A441" s="227">
        <v>139</v>
      </c>
      <c r="B441" s="228" t="s">
        <v>209</v>
      </c>
      <c r="C441" s="229" t="s">
        <v>926</v>
      </c>
      <c r="D441" s="230" t="s">
        <v>165</v>
      </c>
      <c r="E441" s="231">
        <v>1</v>
      </c>
      <c r="F441" s="232"/>
      <c r="G441" s="233">
        <f t="shared" si="7"/>
        <v>0</v>
      </c>
      <c r="H441" s="232">
        <v>0</v>
      </c>
      <c r="I441" s="233">
        <f t="shared" si="8"/>
        <v>0</v>
      </c>
      <c r="J441" s="232">
        <v>12000</v>
      </c>
      <c r="K441" s="233">
        <f t="shared" si="9"/>
        <v>12000</v>
      </c>
      <c r="L441" s="233">
        <v>21</v>
      </c>
      <c r="M441" s="233">
        <f t="shared" si="10"/>
        <v>0</v>
      </c>
      <c r="N441" s="231">
        <v>0</v>
      </c>
      <c r="O441" s="231">
        <f t="shared" si="11"/>
        <v>0</v>
      </c>
      <c r="P441" s="231">
        <v>0</v>
      </c>
      <c r="Q441" s="231">
        <f t="shared" si="12"/>
        <v>0</v>
      </c>
      <c r="R441" s="233"/>
      <c r="S441" s="233" t="s">
        <v>135</v>
      </c>
      <c r="T441" s="234" t="s">
        <v>136</v>
      </c>
      <c r="U441" s="219">
        <v>0</v>
      </c>
      <c r="V441" s="219">
        <f t="shared" si="13"/>
        <v>0</v>
      </c>
      <c r="W441" s="219"/>
      <c r="X441" s="219" t="s">
        <v>109</v>
      </c>
      <c r="Y441" s="219" t="s">
        <v>110</v>
      </c>
      <c r="Z441" s="220"/>
      <c r="AA441" s="220"/>
      <c r="AB441" s="220"/>
      <c r="AC441" s="220"/>
      <c r="AD441" s="220"/>
      <c r="AE441" s="220"/>
      <c r="AF441" s="220"/>
      <c r="AG441" s="220" t="s">
        <v>111</v>
      </c>
      <c r="AH441" s="220"/>
      <c r="AI441" s="220"/>
      <c r="AJ441" s="220"/>
      <c r="AK441" s="220"/>
      <c r="AL441" s="220"/>
      <c r="AM441" s="220"/>
      <c r="AN441" s="220"/>
      <c r="AO441" s="220"/>
      <c r="AP441" s="220"/>
      <c r="AQ441" s="220"/>
      <c r="AR441" s="220"/>
      <c r="AS441" s="220"/>
      <c r="AT441" s="220"/>
      <c r="AU441" s="220"/>
      <c r="AV441" s="220"/>
      <c r="AW441" s="220"/>
      <c r="AX441" s="220"/>
      <c r="AY441" s="220"/>
      <c r="AZ441" s="220"/>
      <c r="BA441" s="220"/>
      <c r="BB441" s="220"/>
      <c r="BC441" s="220"/>
      <c r="BD441" s="220"/>
      <c r="BE441" s="220"/>
      <c r="BF441" s="220"/>
      <c r="BG441" s="220"/>
      <c r="BH441" s="220"/>
    </row>
    <row r="442" spans="1:60" outlineLevel="1" x14ac:dyDescent="0.2">
      <c r="A442" s="227">
        <v>140</v>
      </c>
      <c r="B442" s="228" t="s">
        <v>210</v>
      </c>
      <c r="C442" s="229" t="s">
        <v>927</v>
      </c>
      <c r="D442" s="230" t="s">
        <v>165</v>
      </c>
      <c r="E442" s="231">
        <v>1</v>
      </c>
      <c r="F442" s="232"/>
      <c r="G442" s="233">
        <f t="shared" si="7"/>
        <v>0</v>
      </c>
      <c r="H442" s="232">
        <v>0</v>
      </c>
      <c r="I442" s="233">
        <f t="shared" si="8"/>
        <v>0</v>
      </c>
      <c r="J442" s="232">
        <v>12000</v>
      </c>
      <c r="K442" s="233">
        <f t="shared" si="9"/>
        <v>12000</v>
      </c>
      <c r="L442" s="233">
        <v>21</v>
      </c>
      <c r="M442" s="233">
        <f t="shared" si="10"/>
        <v>0</v>
      </c>
      <c r="N442" s="231">
        <v>0</v>
      </c>
      <c r="O442" s="231">
        <f t="shared" si="11"/>
        <v>0</v>
      </c>
      <c r="P442" s="231">
        <v>0</v>
      </c>
      <c r="Q442" s="231">
        <f t="shared" si="12"/>
        <v>0</v>
      </c>
      <c r="R442" s="233"/>
      <c r="S442" s="233" t="s">
        <v>135</v>
      </c>
      <c r="T442" s="234" t="s">
        <v>136</v>
      </c>
      <c r="U442" s="219">
        <v>0</v>
      </c>
      <c r="V442" s="219">
        <f t="shared" si="13"/>
        <v>0</v>
      </c>
      <c r="W442" s="219"/>
      <c r="X442" s="219" t="s">
        <v>109</v>
      </c>
      <c r="Y442" s="219" t="s">
        <v>110</v>
      </c>
      <c r="Z442" s="220"/>
      <c r="AA442" s="220"/>
      <c r="AB442" s="220"/>
      <c r="AC442" s="220"/>
      <c r="AD442" s="220"/>
      <c r="AE442" s="220"/>
      <c r="AF442" s="220"/>
      <c r="AG442" s="220" t="s">
        <v>111</v>
      </c>
      <c r="AH442" s="220"/>
      <c r="AI442" s="220"/>
      <c r="AJ442" s="220"/>
      <c r="AK442" s="220"/>
      <c r="AL442" s="220"/>
      <c r="AM442" s="220"/>
      <c r="AN442" s="220"/>
      <c r="AO442" s="220"/>
      <c r="AP442" s="220"/>
      <c r="AQ442" s="220"/>
      <c r="AR442" s="220"/>
      <c r="AS442" s="220"/>
      <c r="AT442" s="220"/>
      <c r="AU442" s="220"/>
      <c r="AV442" s="220"/>
      <c r="AW442" s="220"/>
      <c r="AX442" s="220"/>
      <c r="AY442" s="220"/>
      <c r="AZ442" s="220"/>
      <c r="BA442" s="220"/>
      <c r="BB442" s="220"/>
      <c r="BC442" s="220"/>
      <c r="BD442" s="220"/>
      <c r="BE442" s="220"/>
      <c r="BF442" s="220"/>
      <c r="BG442" s="220"/>
      <c r="BH442" s="220"/>
    </row>
    <row r="443" spans="1:60" outlineLevel="1" x14ac:dyDescent="0.2">
      <c r="A443" s="227">
        <v>141</v>
      </c>
      <c r="B443" s="228" t="s">
        <v>211</v>
      </c>
      <c r="C443" s="229" t="s">
        <v>928</v>
      </c>
      <c r="D443" s="230" t="s">
        <v>165</v>
      </c>
      <c r="E443" s="231">
        <v>1</v>
      </c>
      <c r="F443" s="232"/>
      <c r="G443" s="233">
        <f t="shared" si="7"/>
        <v>0</v>
      </c>
      <c r="H443" s="232">
        <v>0</v>
      </c>
      <c r="I443" s="233">
        <f t="shared" si="8"/>
        <v>0</v>
      </c>
      <c r="J443" s="232">
        <v>12000</v>
      </c>
      <c r="K443" s="233">
        <f t="shared" si="9"/>
        <v>12000</v>
      </c>
      <c r="L443" s="233">
        <v>21</v>
      </c>
      <c r="M443" s="233">
        <f t="shared" si="10"/>
        <v>0</v>
      </c>
      <c r="N443" s="231">
        <v>0</v>
      </c>
      <c r="O443" s="231">
        <f t="shared" si="11"/>
        <v>0</v>
      </c>
      <c r="P443" s="231">
        <v>0</v>
      </c>
      <c r="Q443" s="231">
        <f t="shared" si="12"/>
        <v>0</v>
      </c>
      <c r="R443" s="233"/>
      <c r="S443" s="233" t="s">
        <v>135</v>
      </c>
      <c r="T443" s="234" t="s">
        <v>136</v>
      </c>
      <c r="U443" s="219">
        <v>0</v>
      </c>
      <c r="V443" s="219">
        <f t="shared" si="13"/>
        <v>0</v>
      </c>
      <c r="W443" s="219"/>
      <c r="X443" s="219" t="s">
        <v>109</v>
      </c>
      <c r="Y443" s="219" t="s">
        <v>110</v>
      </c>
      <c r="Z443" s="220"/>
      <c r="AA443" s="220"/>
      <c r="AB443" s="220"/>
      <c r="AC443" s="220"/>
      <c r="AD443" s="220"/>
      <c r="AE443" s="220"/>
      <c r="AF443" s="220"/>
      <c r="AG443" s="220" t="s">
        <v>111</v>
      </c>
      <c r="AH443" s="220"/>
      <c r="AI443" s="220"/>
      <c r="AJ443" s="220"/>
      <c r="AK443" s="220"/>
      <c r="AL443" s="220"/>
      <c r="AM443" s="220"/>
      <c r="AN443" s="220"/>
      <c r="AO443" s="220"/>
      <c r="AP443" s="220"/>
      <c r="AQ443" s="220"/>
      <c r="AR443" s="220"/>
      <c r="AS443" s="220"/>
      <c r="AT443" s="220"/>
      <c r="AU443" s="220"/>
      <c r="AV443" s="220"/>
      <c r="AW443" s="220"/>
      <c r="AX443" s="220"/>
      <c r="AY443" s="220"/>
      <c r="AZ443" s="220"/>
      <c r="BA443" s="220"/>
      <c r="BB443" s="220"/>
      <c r="BC443" s="220"/>
      <c r="BD443" s="220"/>
      <c r="BE443" s="220"/>
      <c r="BF443" s="220"/>
      <c r="BG443" s="220"/>
      <c r="BH443" s="220"/>
    </row>
    <row r="444" spans="1:60" outlineLevel="1" x14ac:dyDescent="0.2">
      <c r="A444" s="227">
        <v>142</v>
      </c>
      <c r="B444" s="228" t="s">
        <v>545</v>
      </c>
      <c r="C444" s="229" t="s">
        <v>546</v>
      </c>
      <c r="D444" s="230" t="s">
        <v>165</v>
      </c>
      <c r="E444" s="231">
        <v>1</v>
      </c>
      <c r="F444" s="232"/>
      <c r="G444" s="233">
        <f t="shared" si="7"/>
        <v>0</v>
      </c>
      <c r="H444" s="232">
        <v>0</v>
      </c>
      <c r="I444" s="233">
        <f t="shared" si="8"/>
        <v>0</v>
      </c>
      <c r="J444" s="232">
        <v>12000</v>
      </c>
      <c r="K444" s="233">
        <f t="shared" si="9"/>
        <v>12000</v>
      </c>
      <c r="L444" s="233">
        <v>21</v>
      </c>
      <c r="M444" s="233">
        <f t="shared" si="10"/>
        <v>0</v>
      </c>
      <c r="N444" s="231">
        <v>0</v>
      </c>
      <c r="O444" s="231">
        <f t="shared" si="11"/>
        <v>0</v>
      </c>
      <c r="P444" s="231">
        <v>0</v>
      </c>
      <c r="Q444" s="231">
        <f t="shared" si="12"/>
        <v>0</v>
      </c>
      <c r="R444" s="233"/>
      <c r="S444" s="233" t="s">
        <v>135</v>
      </c>
      <c r="T444" s="234" t="s">
        <v>136</v>
      </c>
      <c r="U444" s="219">
        <v>0</v>
      </c>
      <c r="V444" s="219">
        <f t="shared" si="13"/>
        <v>0</v>
      </c>
      <c r="W444" s="219"/>
      <c r="X444" s="219" t="s">
        <v>109</v>
      </c>
      <c r="Y444" s="219" t="s">
        <v>110</v>
      </c>
      <c r="Z444" s="220"/>
      <c r="AA444" s="220"/>
      <c r="AB444" s="220"/>
      <c r="AC444" s="220"/>
      <c r="AD444" s="220"/>
      <c r="AE444" s="220"/>
      <c r="AF444" s="220"/>
      <c r="AG444" s="220" t="s">
        <v>111</v>
      </c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</row>
    <row r="445" spans="1:60" outlineLevel="1" x14ac:dyDescent="0.2">
      <c r="A445" s="227">
        <v>143</v>
      </c>
      <c r="B445" s="228" t="s">
        <v>547</v>
      </c>
      <c r="C445" s="229" t="s">
        <v>929</v>
      </c>
      <c r="D445" s="230" t="s">
        <v>165</v>
      </c>
      <c r="E445" s="231">
        <v>1</v>
      </c>
      <c r="F445" s="232"/>
      <c r="G445" s="233">
        <f t="shared" si="7"/>
        <v>0</v>
      </c>
      <c r="H445" s="232">
        <v>0</v>
      </c>
      <c r="I445" s="233">
        <f t="shared" si="8"/>
        <v>0</v>
      </c>
      <c r="J445" s="232">
        <v>12000</v>
      </c>
      <c r="K445" s="233">
        <f t="shared" si="9"/>
        <v>12000</v>
      </c>
      <c r="L445" s="233">
        <v>21</v>
      </c>
      <c r="M445" s="233">
        <f t="shared" si="10"/>
        <v>0</v>
      </c>
      <c r="N445" s="231">
        <v>0</v>
      </c>
      <c r="O445" s="231">
        <f t="shared" si="11"/>
        <v>0</v>
      </c>
      <c r="P445" s="231">
        <v>0</v>
      </c>
      <c r="Q445" s="231">
        <f t="shared" si="12"/>
        <v>0</v>
      </c>
      <c r="R445" s="233"/>
      <c r="S445" s="233" t="s">
        <v>135</v>
      </c>
      <c r="T445" s="234" t="s">
        <v>136</v>
      </c>
      <c r="U445" s="219">
        <v>0</v>
      </c>
      <c r="V445" s="219">
        <f t="shared" si="13"/>
        <v>0</v>
      </c>
      <c r="W445" s="219"/>
      <c r="X445" s="219" t="s">
        <v>109</v>
      </c>
      <c r="Y445" s="219" t="s">
        <v>110</v>
      </c>
      <c r="Z445" s="220"/>
      <c r="AA445" s="220"/>
      <c r="AB445" s="220"/>
      <c r="AC445" s="220"/>
      <c r="AD445" s="220"/>
      <c r="AE445" s="220"/>
      <c r="AF445" s="220"/>
      <c r="AG445" s="220" t="s">
        <v>111</v>
      </c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</row>
    <row r="446" spans="1:60" outlineLevel="1" x14ac:dyDescent="0.2">
      <c r="A446" s="227">
        <v>144</v>
      </c>
      <c r="B446" s="228" t="s">
        <v>548</v>
      </c>
      <c r="C446" s="229" t="s">
        <v>930</v>
      </c>
      <c r="D446" s="230" t="s">
        <v>165</v>
      </c>
      <c r="E446" s="231">
        <v>1</v>
      </c>
      <c r="F446" s="232"/>
      <c r="G446" s="233">
        <f t="shared" si="7"/>
        <v>0</v>
      </c>
      <c r="H446" s="232">
        <v>0</v>
      </c>
      <c r="I446" s="233">
        <f t="shared" si="8"/>
        <v>0</v>
      </c>
      <c r="J446" s="232">
        <v>12000</v>
      </c>
      <c r="K446" s="233">
        <f t="shared" si="9"/>
        <v>12000</v>
      </c>
      <c r="L446" s="233">
        <v>21</v>
      </c>
      <c r="M446" s="233">
        <f t="shared" si="10"/>
        <v>0</v>
      </c>
      <c r="N446" s="231">
        <v>0</v>
      </c>
      <c r="O446" s="231">
        <f t="shared" si="11"/>
        <v>0</v>
      </c>
      <c r="P446" s="231">
        <v>0</v>
      </c>
      <c r="Q446" s="231">
        <f t="shared" si="12"/>
        <v>0</v>
      </c>
      <c r="R446" s="233"/>
      <c r="S446" s="233" t="s">
        <v>135</v>
      </c>
      <c r="T446" s="234" t="s">
        <v>136</v>
      </c>
      <c r="U446" s="219">
        <v>0</v>
      </c>
      <c r="V446" s="219">
        <f t="shared" si="13"/>
        <v>0</v>
      </c>
      <c r="W446" s="219"/>
      <c r="X446" s="219" t="s">
        <v>109</v>
      </c>
      <c r="Y446" s="219" t="s">
        <v>110</v>
      </c>
      <c r="Z446" s="220"/>
      <c r="AA446" s="220"/>
      <c r="AB446" s="220"/>
      <c r="AC446" s="220"/>
      <c r="AD446" s="220"/>
      <c r="AE446" s="220"/>
      <c r="AF446" s="220"/>
      <c r="AG446" s="220" t="s">
        <v>111</v>
      </c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</row>
    <row r="447" spans="1:60" outlineLevel="1" x14ac:dyDescent="0.2">
      <c r="A447" s="227">
        <v>145</v>
      </c>
      <c r="B447" s="228" t="s">
        <v>549</v>
      </c>
      <c r="C447" s="229" t="s">
        <v>931</v>
      </c>
      <c r="D447" s="230" t="s">
        <v>165</v>
      </c>
      <c r="E447" s="231">
        <v>1</v>
      </c>
      <c r="F447" s="232"/>
      <c r="G447" s="233">
        <f t="shared" si="7"/>
        <v>0</v>
      </c>
      <c r="H447" s="232">
        <v>0</v>
      </c>
      <c r="I447" s="233">
        <f t="shared" si="8"/>
        <v>0</v>
      </c>
      <c r="J447" s="232">
        <v>12000</v>
      </c>
      <c r="K447" s="233">
        <f t="shared" si="9"/>
        <v>12000</v>
      </c>
      <c r="L447" s="233">
        <v>21</v>
      </c>
      <c r="M447" s="233">
        <f t="shared" si="10"/>
        <v>0</v>
      </c>
      <c r="N447" s="231">
        <v>0</v>
      </c>
      <c r="O447" s="231">
        <f t="shared" si="11"/>
        <v>0</v>
      </c>
      <c r="P447" s="231">
        <v>0</v>
      </c>
      <c r="Q447" s="231">
        <f t="shared" si="12"/>
        <v>0</v>
      </c>
      <c r="R447" s="233"/>
      <c r="S447" s="233" t="s">
        <v>135</v>
      </c>
      <c r="T447" s="234" t="s">
        <v>136</v>
      </c>
      <c r="U447" s="219">
        <v>0</v>
      </c>
      <c r="V447" s="219">
        <f t="shared" si="13"/>
        <v>0</v>
      </c>
      <c r="W447" s="219"/>
      <c r="X447" s="219" t="s">
        <v>109</v>
      </c>
      <c r="Y447" s="219" t="s">
        <v>110</v>
      </c>
      <c r="Z447" s="220"/>
      <c r="AA447" s="220"/>
      <c r="AB447" s="220"/>
      <c r="AC447" s="220"/>
      <c r="AD447" s="220"/>
      <c r="AE447" s="220"/>
      <c r="AF447" s="220"/>
      <c r="AG447" s="220" t="s">
        <v>111</v>
      </c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</row>
    <row r="448" spans="1:60" x14ac:dyDescent="0.2">
      <c r="A448" s="235" t="s">
        <v>104</v>
      </c>
      <c r="B448" s="204" t="s">
        <v>55</v>
      </c>
      <c r="C448" s="205" t="s">
        <v>56</v>
      </c>
      <c r="D448" s="206"/>
      <c r="E448" s="207"/>
      <c r="F448" s="391"/>
      <c r="G448" s="208">
        <f>SUMIF(AG449:AG487,"&lt;&gt;NOR",G449:G487)</f>
        <v>0</v>
      </c>
      <c r="H448" s="208"/>
      <c r="I448" s="208">
        <f>SUM(I449:I487)</f>
        <v>0</v>
      </c>
      <c r="J448" s="208"/>
      <c r="K448" s="208">
        <f>SUM(K449:K487)</f>
        <v>1437055.8599999999</v>
      </c>
      <c r="L448" s="208"/>
      <c r="M448" s="208">
        <f>SUM(M449:M487)</f>
        <v>0</v>
      </c>
      <c r="N448" s="207"/>
      <c r="O448" s="207">
        <f>SUM(O449:O487)</f>
        <v>0</v>
      </c>
      <c r="P448" s="207"/>
      <c r="Q448" s="207">
        <f>SUM(Q449:Q487)</f>
        <v>0</v>
      </c>
      <c r="R448" s="208"/>
      <c r="S448" s="208"/>
      <c r="T448" s="209"/>
      <c r="U448" s="210"/>
      <c r="V448" s="210">
        <f>SUM(V449:V487)</f>
        <v>0</v>
      </c>
      <c r="W448" s="210"/>
      <c r="X448" s="210"/>
      <c r="Y448" s="210"/>
      <c r="AG448" t="s">
        <v>105</v>
      </c>
    </row>
    <row r="449" spans="1:60" outlineLevel="1" x14ac:dyDescent="0.2">
      <c r="A449" s="227">
        <v>146</v>
      </c>
      <c r="B449" s="228" t="s">
        <v>212</v>
      </c>
      <c r="C449" s="229" t="s">
        <v>932</v>
      </c>
      <c r="D449" s="230" t="s">
        <v>165</v>
      </c>
      <c r="E449" s="231">
        <v>1</v>
      </c>
      <c r="F449" s="232"/>
      <c r="G449" s="233">
        <f t="shared" ref="G449:G487" si="14">ROUND(E449*F449,2)</f>
        <v>0</v>
      </c>
      <c r="H449" s="232">
        <v>0</v>
      </c>
      <c r="I449" s="233">
        <f t="shared" ref="I449:I487" si="15">ROUND(E449*H449,2)</f>
        <v>0</v>
      </c>
      <c r="J449" s="232">
        <v>9000</v>
      </c>
      <c r="K449" s="233">
        <f t="shared" ref="K449:K487" si="16">ROUND(E449*J449,2)</f>
        <v>9000</v>
      </c>
      <c r="L449" s="233">
        <v>21</v>
      </c>
      <c r="M449" s="233">
        <f t="shared" ref="M449:M487" si="17">G449*(1+L449/100)</f>
        <v>0</v>
      </c>
      <c r="N449" s="231">
        <v>0</v>
      </c>
      <c r="O449" s="231">
        <f t="shared" ref="O449:O487" si="18">ROUND(E449*N449,2)</f>
        <v>0</v>
      </c>
      <c r="P449" s="231">
        <v>0</v>
      </c>
      <c r="Q449" s="231">
        <f t="shared" ref="Q449:Q487" si="19">ROUND(E449*P449,2)</f>
        <v>0</v>
      </c>
      <c r="R449" s="233"/>
      <c r="S449" s="233" t="s">
        <v>135</v>
      </c>
      <c r="T449" s="234" t="s">
        <v>136</v>
      </c>
      <c r="U449" s="219">
        <v>0</v>
      </c>
      <c r="V449" s="219">
        <f t="shared" ref="V449:V487" si="20">ROUND(E449*U449,2)</f>
        <v>0</v>
      </c>
      <c r="W449" s="219"/>
      <c r="X449" s="219" t="s">
        <v>109</v>
      </c>
      <c r="Y449" s="219" t="s">
        <v>110</v>
      </c>
      <c r="Z449" s="220"/>
      <c r="AA449" s="220"/>
      <c r="AB449" s="220"/>
      <c r="AC449" s="220"/>
      <c r="AD449" s="220"/>
      <c r="AE449" s="220"/>
      <c r="AF449" s="220"/>
      <c r="AG449" s="220" t="s">
        <v>111</v>
      </c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</row>
    <row r="450" spans="1:60" outlineLevel="1" x14ac:dyDescent="0.2">
      <c r="A450" s="227">
        <v>147</v>
      </c>
      <c r="B450" s="228" t="s">
        <v>213</v>
      </c>
      <c r="C450" s="229" t="s">
        <v>933</v>
      </c>
      <c r="D450" s="230" t="s">
        <v>165</v>
      </c>
      <c r="E450" s="231">
        <v>1</v>
      </c>
      <c r="F450" s="232"/>
      <c r="G450" s="233">
        <f t="shared" si="14"/>
        <v>0</v>
      </c>
      <c r="H450" s="232">
        <v>0</v>
      </c>
      <c r="I450" s="233">
        <f t="shared" si="15"/>
        <v>0</v>
      </c>
      <c r="J450" s="232">
        <v>13000</v>
      </c>
      <c r="K450" s="233">
        <f t="shared" si="16"/>
        <v>13000</v>
      </c>
      <c r="L450" s="233">
        <v>21</v>
      </c>
      <c r="M450" s="233">
        <f t="shared" si="17"/>
        <v>0</v>
      </c>
      <c r="N450" s="231">
        <v>0</v>
      </c>
      <c r="O450" s="231">
        <f t="shared" si="18"/>
        <v>0</v>
      </c>
      <c r="P450" s="231">
        <v>0</v>
      </c>
      <c r="Q450" s="231">
        <f t="shared" si="19"/>
        <v>0</v>
      </c>
      <c r="R450" s="233"/>
      <c r="S450" s="233" t="s">
        <v>135</v>
      </c>
      <c r="T450" s="234" t="s">
        <v>136</v>
      </c>
      <c r="U450" s="219">
        <v>0</v>
      </c>
      <c r="V450" s="219">
        <f t="shared" si="20"/>
        <v>0</v>
      </c>
      <c r="W450" s="219"/>
      <c r="X450" s="219" t="s">
        <v>109</v>
      </c>
      <c r="Y450" s="219" t="s">
        <v>110</v>
      </c>
      <c r="Z450" s="220"/>
      <c r="AA450" s="220"/>
      <c r="AB450" s="220"/>
      <c r="AC450" s="220"/>
      <c r="AD450" s="220"/>
      <c r="AE450" s="220"/>
      <c r="AF450" s="220"/>
      <c r="AG450" s="220" t="s">
        <v>111</v>
      </c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</row>
    <row r="451" spans="1:60" outlineLevel="1" x14ac:dyDescent="0.2">
      <c r="A451" s="227">
        <v>148</v>
      </c>
      <c r="B451" s="228" t="s">
        <v>214</v>
      </c>
      <c r="C451" s="229" t="s">
        <v>934</v>
      </c>
      <c r="D451" s="230" t="s">
        <v>165</v>
      </c>
      <c r="E451" s="231">
        <v>1</v>
      </c>
      <c r="F451" s="232"/>
      <c r="G451" s="233">
        <f t="shared" si="14"/>
        <v>0</v>
      </c>
      <c r="H451" s="232">
        <v>0</v>
      </c>
      <c r="I451" s="233">
        <f t="shared" si="15"/>
        <v>0</v>
      </c>
      <c r="J451" s="232">
        <v>800</v>
      </c>
      <c r="K451" s="233">
        <f t="shared" si="16"/>
        <v>800</v>
      </c>
      <c r="L451" s="233">
        <v>21</v>
      </c>
      <c r="M451" s="233">
        <f t="shared" si="17"/>
        <v>0</v>
      </c>
      <c r="N451" s="231">
        <v>0</v>
      </c>
      <c r="O451" s="231">
        <f t="shared" si="18"/>
        <v>0</v>
      </c>
      <c r="P451" s="231">
        <v>0</v>
      </c>
      <c r="Q451" s="231">
        <f t="shared" si="19"/>
        <v>0</v>
      </c>
      <c r="R451" s="233"/>
      <c r="S451" s="233" t="s">
        <v>135</v>
      </c>
      <c r="T451" s="234" t="s">
        <v>136</v>
      </c>
      <c r="U451" s="219">
        <v>0</v>
      </c>
      <c r="V451" s="219">
        <f t="shared" si="20"/>
        <v>0</v>
      </c>
      <c r="W451" s="219"/>
      <c r="X451" s="219" t="s">
        <v>109</v>
      </c>
      <c r="Y451" s="219" t="s">
        <v>110</v>
      </c>
      <c r="Z451" s="220"/>
      <c r="AA451" s="220"/>
      <c r="AB451" s="220"/>
      <c r="AC451" s="220"/>
      <c r="AD451" s="220"/>
      <c r="AE451" s="220"/>
      <c r="AF451" s="220"/>
      <c r="AG451" s="220" t="s">
        <v>111</v>
      </c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</row>
    <row r="452" spans="1:60" outlineLevel="1" x14ac:dyDescent="0.2">
      <c r="A452" s="227">
        <v>149</v>
      </c>
      <c r="B452" s="228" t="s">
        <v>215</v>
      </c>
      <c r="C452" s="229" t="s">
        <v>935</v>
      </c>
      <c r="D452" s="230" t="s">
        <v>165</v>
      </c>
      <c r="E452" s="231">
        <v>1</v>
      </c>
      <c r="F452" s="232"/>
      <c r="G452" s="233">
        <f t="shared" si="14"/>
        <v>0</v>
      </c>
      <c r="H452" s="232">
        <v>0</v>
      </c>
      <c r="I452" s="233">
        <f t="shared" si="15"/>
        <v>0</v>
      </c>
      <c r="J452" s="232">
        <v>36000</v>
      </c>
      <c r="K452" s="233">
        <f t="shared" si="16"/>
        <v>36000</v>
      </c>
      <c r="L452" s="233">
        <v>21</v>
      </c>
      <c r="M452" s="233">
        <f t="shared" si="17"/>
        <v>0</v>
      </c>
      <c r="N452" s="231">
        <v>0</v>
      </c>
      <c r="O452" s="231">
        <f t="shared" si="18"/>
        <v>0</v>
      </c>
      <c r="P452" s="231">
        <v>0</v>
      </c>
      <c r="Q452" s="231">
        <f t="shared" si="19"/>
        <v>0</v>
      </c>
      <c r="R452" s="233"/>
      <c r="S452" s="233" t="s">
        <v>135</v>
      </c>
      <c r="T452" s="234" t="s">
        <v>136</v>
      </c>
      <c r="U452" s="219">
        <v>0</v>
      </c>
      <c r="V452" s="219">
        <f t="shared" si="20"/>
        <v>0</v>
      </c>
      <c r="W452" s="219"/>
      <c r="X452" s="219" t="s">
        <v>109</v>
      </c>
      <c r="Y452" s="219" t="s">
        <v>110</v>
      </c>
      <c r="Z452" s="220"/>
      <c r="AA452" s="220"/>
      <c r="AB452" s="220"/>
      <c r="AC452" s="220"/>
      <c r="AD452" s="220"/>
      <c r="AE452" s="220"/>
      <c r="AF452" s="220"/>
      <c r="AG452" s="220" t="s">
        <v>111</v>
      </c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</row>
    <row r="453" spans="1:60" outlineLevel="1" x14ac:dyDescent="0.2">
      <c r="A453" s="227">
        <v>150</v>
      </c>
      <c r="B453" s="228" t="s">
        <v>216</v>
      </c>
      <c r="C453" s="229" t="s">
        <v>936</v>
      </c>
      <c r="D453" s="230" t="s">
        <v>165</v>
      </c>
      <c r="E453" s="231">
        <v>1</v>
      </c>
      <c r="F453" s="232"/>
      <c r="G453" s="233">
        <f t="shared" si="14"/>
        <v>0</v>
      </c>
      <c r="H453" s="232">
        <v>0</v>
      </c>
      <c r="I453" s="233">
        <f t="shared" si="15"/>
        <v>0</v>
      </c>
      <c r="J453" s="232">
        <v>13000</v>
      </c>
      <c r="K453" s="233">
        <f t="shared" si="16"/>
        <v>13000</v>
      </c>
      <c r="L453" s="233">
        <v>21</v>
      </c>
      <c r="M453" s="233">
        <f t="shared" si="17"/>
        <v>0</v>
      </c>
      <c r="N453" s="231">
        <v>0</v>
      </c>
      <c r="O453" s="231">
        <f t="shared" si="18"/>
        <v>0</v>
      </c>
      <c r="P453" s="231">
        <v>0</v>
      </c>
      <c r="Q453" s="231">
        <f t="shared" si="19"/>
        <v>0</v>
      </c>
      <c r="R453" s="233"/>
      <c r="S453" s="233" t="s">
        <v>135</v>
      </c>
      <c r="T453" s="234" t="s">
        <v>136</v>
      </c>
      <c r="U453" s="219">
        <v>0</v>
      </c>
      <c r="V453" s="219">
        <f t="shared" si="20"/>
        <v>0</v>
      </c>
      <c r="W453" s="219"/>
      <c r="X453" s="219" t="s">
        <v>109</v>
      </c>
      <c r="Y453" s="219" t="s">
        <v>110</v>
      </c>
      <c r="Z453" s="220"/>
      <c r="AA453" s="220"/>
      <c r="AB453" s="220"/>
      <c r="AC453" s="220"/>
      <c r="AD453" s="220"/>
      <c r="AE453" s="220"/>
      <c r="AF453" s="220"/>
      <c r="AG453" s="220" t="s">
        <v>111</v>
      </c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</row>
    <row r="454" spans="1:60" outlineLevel="1" x14ac:dyDescent="0.2">
      <c r="A454" s="467" t="s">
        <v>1721</v>
      </c>
      <c r="B454" s="212" t="s">
        <v>1722</v>
      </c>
      <c r="C454" s="213" t="s">
        <v>1723</v>
      </c>
      <c r="D454" s="214" t="s">
        <v>165</v>
      </c>
      <c r="E454" s="215">
        <v>1</v>
      </c>
      <c r="F454" s="232"/>
      <c r="G454" s="217">
        <f>ROUND(E454*F454,2)</f>
        <v>0</v>
      </c>
      <c r="H454" s="457">
        <v>0</v>
      </c>
      <c r="I454" s="217">
        <f>ROUND(E454*H454,2)</f>
        <v>0</v>
      </c>
      <c r="J454" s="457">
        <v>5000</v>
      </c>
      <c r="K454" s="217">
        <f>ROUND(E454*J454,2)</f>
        <v>5000</v>
      </c>
      <c r="L454" s="217">
        <v>21</v>
      </c>
      <c r="M454" s="217">
        <f>G454*(1+L454/100)</f>
        <v>0</v>
      </c>
      <c r="N454" s="215">
        <v>0</v>
      </c>
      <c r="O454" s="215">
        <f>ROUND(E454*N454,2)</f>
        <v>0</v>
      </c>
      <c r="P454" s="215">
        <v>0</v>
      </c>
      <c r="Q454" s="215">
        <f>ROUND(E454*P454,2)</f>
        <v>0</v>
      </c>
      <c r="R454" s="217"/>
      <c r="S454" s="217" t="s">
        <v>135</v>
      </c>
      <c r="T454" s="218" t="s">
        <v>136</v>
      </c>
      <c r="U454" s="219"/>
      <c r="V454" s="219"/>
      <c r="W454" s="219"/>
      <c r="X454" s="219"/>
      <c r="Y454" s="219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</row>
    <row r="455" spans="1:60" outlineLevel="1" x14ac:dyDescent="0.2">
      <c r="A455" s="227">
        <v>151</v>
      </c>
      <c r="B455" s="228" t="s">
        <v>217</v>
      </c>
      <c r="C455" s="229" t="s">
        <v>937</v>
      </c>
      <c r="D455" s="230" t="s">
        <v>165</v>
      </c>
      <c r="E455" s="231">
        <v>1</v>
      </c>
      <c r="F455" s="232"/>
      <c r="G455" s="233">
        <f t="shared" si="14"/>
        <v>0</v>
      </c>
      <c r="H455" s="232">
        <v>0</v>
      </c>
      <c r="I455" s="233">
        <f t="shared" si="15"/>
        <v>0</v>
      </c>
      <c r="J455" s="232">
        <v>110000</v>
      </c>
      <c r="K455" s="233">
        <f t="shared" si="16"/>
        <v>110000</v>
      </c>
      <c r="L455" s="233">
        <v>21</v>
      </c>
      <c r="M455" s="233">
        <f t="shared" si="17"/>
        <v>0</v>
      </c>
      <c r="N455" s="231">
        <v>0</v>
      </c>
      <c r="O455" s="231">
        <f t="shared" si="18"/>
        <v>0</v>
      </c>
      <c r="P455" s="231">
        <v>0</v>
      </c>
      <c r="Q455" s="231">
        <f t="shared" si="19"/>
        <v>0</v>
      </c>
      <c r="R455" s="233"/>
      <c r="S455" s="233" t="s">
        <v>135</v>
      </c>
      <c r="T455" s="234" t="s">
        <v>136</v>
      </c>
      <c r="U455" s="219">
        <v>0</v>
      </c>
      <c r="V455" s="219">
        <f t="shared" si="20"/>
        <v>0</v>
      </c>
      <c r="W455" s="219"/>
      <c r="X455" s="219" t="s">
        <v>109</v>
      </c>
      <c r="Y455" s="219" t="s">
        <v>110</v>
      </c>
      <c r="Z455" s="220"/>
      <c r="AA455" s="220"/>
      <c r="AB455" s="220"/>
      <c r="AC455" s="220"/>
      <c r="AD455" s="220"/>
      <c r="AE455" s="220"/>
      <c r="AF455" s="220"/>
      <c r="AG455" s="220" t="s">
        <v>111</v>
      </c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</row>
    <row r="456" spans="1:60" outlineLevel="1" x14ac:dyDescent="0.2">
      <c r="A456" s="227">
        <v>152</v>
      </c>
      <c r="B456" s="228" t="s">
        <v>218</v>
      </c>
      <c r="C456" s="229" t="s">
        <v>938</v>
      </c>
      <c r="D456" s="230" t="s">
        <v>165</v>
      </c>
      <c r="E456" s="231">
        <v>1</v>
      </c>
      <c r="F456" s="232"/>
      <c r="G456" s="233">
        <f t="shared" si="14"/>
        <v>0</v>
      </c>
      <c r="H456" s="232">
        <v>0</v>
      </c>
      <c r="I456" s="233">
        <f t="shared" si="15"/>
        <v>0</v>
      </c>
      <c r="J456" s="232">
        <v>5500</v>
      </c>
      <c r="K456" s="233">
        <f t="shared" si="16"/>
        <v>5500</v>
      </c>
      <c r="L456" s="233">
        <v>21</v>
      </c>
      <c r="M456" s="233">
        <f t="shared" si="17"/>
        <v>0</v>
      </c>
      <c r="N456" s="231">
        <v>0</v>
      </c>
      <c r="O456" s="231">
        <f t="shared" si="18"/>
        <v>0</v>
      </c>
      <c r="P456" s="231">
        <v>0</v>
      </c>
      <c r="Q456" s="231">
        <f t="shared" si="19"/>
        <v>0</v>
      </c>
      <c r="R456" s="233"/>
      <c r="S456" s="233" t="s">
        <v>135</v>
      </c>
      <c r="T456" s="234" t="s">
        <v>136</v>
      </c>
      <c r="U456" s="219">
        <v>0</v>
      </c>
      <c r="V456" s="219">
        <f t="shared" si="20"/>
        <v>0</v>
      </c>
      <c r="W456" s="219"/>
      <c r="X456" s="219" t="s">
        <v>109</v>
      </c>
      <c r="Y456" s="219" t="s">
        <v>110</v>
      </c>
      <c r="Z456" s="220"/>
      <c r="AA456" s="220"/>
      <c r="AB456" s="220"/>
      <c r="AC456" s="220"/>
      <c r="AD456" s="220"/>
      <c r="AE456" s="220"/>
      <c r="AF456" s="220"/>
      <c r="AG456" s="220" t="s">
        <v>111</v>
      </c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</row>
    <row r="457" spans="1:60" outlineLevel="1" x14ac:dyDescent="0.2">
      <c r="A457" s="227">
        <v>153</v>
      </c>
      <c r="B457" s="228" t="s">
        <v>219</v>
      </c>
      <c r="C457" s="229" t="s">
        <v>939</v>
      </c>
      <c r="D457" s="230" t="s">
        <v>165</v>
      </c>
      <c r="E457" s="231">
        <v>1</v>
      </c>
      <c r="F457" s="232"/>
      <c r="G457" s="233">
        <f t="shared" si="14"/>
        <v>0</v>
      </c>
      <c r="H457" s="232">
        <v>0</v>
      </c>
      <c r="I457" s="233">
        <f t="shared" si="15"/>
        <v>0</v>
      </c>
      <c r="J457" s="232">
        <v>4500</v>
      </c>
      <c r="K457" s="233">
        <f t="shared" si="16"/>
        <v>4500</v>
      </c>
      <c r="L457" s="233">
        <v>21</v>
      </c>
      <c r="M457" s="233">
        <f t="shared" si="17"/>
        <v>0</v>
      </c>
      <c r="N457" s="231">
        <v>0</v>
      </c>
      <c r="O457" s="231">
        <f t="shared" si="18"/>
        <v>0</v>
      </c>
      <c r="P457" s="231">
        <v>0</v>
      </c>
      <c r="Q457" s="231">
        <f t="shared" si="19"/>
        <v>0</v>
      </c>
      <c r="R457" s="233"/>
      <c r="S457" s="233" t="s">
        <v>135</v>
      </c>
      <c r="T457" s="234" t="s">
        <v>136</v>
      </c>
      <c r="U457" s="219">
        <v>0</v>
      </c>
      <c r="V457" s="219">
        <f t="shared" si="20"/>
        <v>0</v>
      </c>
      <c r="W457" s="219"/>
      <c r="X457" s="219" t="s">
        <v>109</v>
      </c>
      <c r="Y457" s="219" t="s">
        <v>110</v>
      </c>
      <c r="Z457" s="220"/>
      <c r="AA457" s="220"/>
      <c r="AB457" s="220"/>
      <c r="AC457" s="220"/>
      <c r="AD457" s="220"/>
      <c r="AE457" s="220"/>
      <c r="AF457" s="220"/>
      <c r="AG457" s="220" t="s">
        <v>111</v>
      </c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</row>
    <row r="458" spans="1:60" outlineLevel="1" x14ac:dyDescent="0.2">
      <c r="A458" s="227">
        <v>154</v>
      </c>
      <c r="B458" s="228" t="s">
        <v>220</v>
      </c>
      <c r="C458" s="229" t="s">
        <v>940</v>
      </c>
      <c r="D458" s="230" t="s">
        <v>165</v>
      </c>
      <c r="E458" s="231">
        <v>1</v>
      </c>
      <c r="F458" s="232"/>
      <c r="G458" s="233">
        <f t="shared" si="14"/>
        <v>0</v>
      </c>
      <c r="H458" s="232">
        <v>0</v>
      </c>
      <c r="I458" s="233">
        <f t="shared" si="15"/>
        <v>0</v>
      </c>
      <c r="J458" s="232">
        <v>4500</v>
      </c>
      <c r="K458" s="233">
        <f t="shared" si="16"/>
        <v>4500</v>
      </c>
      <c r="L458" s="233">
        <v>21</v>
      </c>
      <c r="M458" s="233">
        <f t="shared" si="17"/>
        <v>0</v>
      </c>
      <c r="N458" s="231">
        <v>0</v>
      </c>
      <c r="O458" s="231">
        <f t="shared" si="18"/>
        <v>0</v>
      </c>
      <c r="P458" s="231">
        <v>0</v>
      </c>
      <c r="Q458" s="231">
        <f t="shared" si="19"/>
        <v>0</v>
      </c>
      <c r="R458" s="233"/>
      <c r="S458" s="233" t="s">
        <v>135</v>
      </c>
      <c r="T458" s="234" t="s">
        <v>136</v>
      </c>
      <c r="U458" s="219">
        <v>0</v>
      </c>
      <c r="V458" s="219">
        <f t="shared" si="20"/>
        <v>0</v>
      </c>
      <c r="W458" s="219"/>
      <c r="X458" s="219" t="s">
        <v>109</v>
      </c>
      <c r="Y458" s="219" t="s">
        <v>110</v>
      </c>
      <c r="Z458" s="220"/>
      <c r="AA458" s="220"/>
      <c r="AB458" s="220"/>
      <c r="AC458" s="220"/>
      <c r="AD458" s="220"/>
      <c r="AE458" s="220"/>
      <c r="AF458" s="220"/>
      <c r="AG458" s="220" t="s">
        <v>111</v>
      </c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</row>
    <row r="459" spans="1:60" outlineLevel="1" x14ac:dyDescent="0.2">
      <c r="A459" s="227">
        <v>155</v>
      </c>
      <c r="B459" s="228" t="s">
        <v>221</v>
      </c>
      <c r="C459" s="229" t="s">
        <v>941</v>
      </c>
      <c r="D459" s="230" t="s">
        <v>165</v>
      </c>
      <c r="E459" s="231">
        <v>2</v>
      </c>
      <c r="F459" s="232"/>
      <c r="G459" s="233">
        <f t="shared" si="14"/>
        <v>0</v>
      </c>
      <c r="H459" s="232">
        <v>0</v>
      </c>
      <c r="I459" s="233">
        <f t="shared" si="15"/>
        <v>0</v>
      </c>
      <c r="J459" s="232">
        <v>4500</v>
      </c>
      <c r="K459" s="233">
        <f t="shared" si="16"/>
        <v>9000</v>
      </c>
      <c r="L459" s="233">
        <v>21</v>
      </c>
      <c r="M459" s="233">
        <f t="shared" si="17"/>
        <v>0</v>
      </c>
      <c r="N459" s="231">
        <v>0</v>
      </c>
      <c r="O459" s="231">
        <f t="shared" si="18"/>
        <v>0</v>
      </c>
      <c r="P459" s="231">
        <v>0</v>
      </c>
      <c r="Q459" s="231">
        <f t="shared" si="19"/>
        <v>0</v>
      </c>
      <c r="R459" s="233"/>
      <c r="S459" s="233" t="s">
        <v>135</v>
      </c>
      <c r="T459" s="234" t="s">
        <v>136</v>
      </c>
      <c r="U459" s="219">
        <v>0</v>
      </c>
      <c r="V459" s="219">
        <f t="shared" si="20"/>
        <v>0</v>
      </c>
      <c r="W459" s="219"/>
      <c r="X459" s="219" t="s">
        <v>109</v>
      </c>
      <c r="Y459" s="219" t="s">
        <v>110</v>
      </c>
      <c r="Z459" s="220"/>
      <c r="AA459" s="220"/>
      <c r="AB459" s="220"/>
      <c r="AC459" s="220"/>
      <c r="AD459" s="220"/>
      <c r="AE459" s="220"/>
      <c r="AF459" s="220"/>
      <c r="AG459" s="220" t="s">
        <v>111</v>
      </c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</row>
    <row r="460" spans="1:60" outlineLevel="1" x14ac:dyDescent="0.2">
      <c r="A460" s="227">
        <v>156</v>
      </c>
      <c r="B460" s="228" t="s">
        <v>550</v>
      </c>
      <c r="C460" s="229" t="s">
        <v>942</v>
      </c>
      <c r="D460" s="230" t="s">
        <v>165</v>
      </c>
      <c r="E460" s="231">
        <v>1</v>
      </c>
      <c r="F460" s="232"/>
      <c r="G460" s="233">
        <f t="shared" si="14"/>
        <v>0</v>
      </c>
      <c r="H460" s="232">
        <v>0</v>
      </c>
      <c r="I460" s="233">
        <f t="shared" si="15"/>
        <v>0</v>
      </c>
      <c r="J460" s="232">
        <v>9000</v>
      </c>
      <c r="K460" s="233">
        <f t="shared" si="16"/>
        <v>9000</v>
      </c>
      <c r="L460" s="233">
        <v>21</v>
      </c>
      <c r="M460" s="233">
        <f t="shared" si="17"/>
        <v>0</v>
      </c>
      <c r="N460" s="231">
        <v>0</v>
      </c>
      <c r="O460" s="231">
        <f t="shared" si="18"/>
        <v>0</v>
      </c>
      <c r="P460" s="231">
        <v>0</v>
      </c>
      <c r="Q460" s="231">
        <f t="shared" si="19"/>
        <v>0</v>
      </c>
      <c r="R460" s="233"/>
      <c r="S460" s="233" t="s">
        <v>135</v>
      </c>
      <c r="T460" s="234" t="s">
        <v>136</v>
      </c>
      <c r="U460" s="219">
        <v>0</v>
      </c>
      <c r="V460" s="219">
        <f t="shared" si="20"/>
        <v>0</v>
      </c>
      <c r="W460" s="219"/>
      <c r="X460" s="219" t="s">
        <v>109</v>
      </c>
      <c r="Y460" s="219" t="s">
        <v>110</v>
      </c>
      <c r="Z460" s="220"/>
      <c r="AA460" s="220"/>
      <c r="AB460" s="220"/>
      <c r="AC460" s="220"/>
      <c r="AD460" s="220"/>
      <c r="AE460" s="220"/>
      <c r="AF460" s="220"/>
      <c r="AG460" s="220" t="s">
        <v>111</v>
      </c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</row>
    <row r="461" spans="1:60" outlineLevel="1" x14ac:dyDescent="0.2">
      <c r="A461" s="227">
        <v>157</v>
      </c>
      <c r="B461" s="228" t="s">
        <v>551</v>
      </c>
      <c r="C461" s="229" t="s">
        <v>943</v>
      </c>
      <c r="D461" s="230" t="s">
        <v>165</v>
      </c>
      <c r="E461" s="231">
        <v>1</v>
      </c>
      <c r="F461" s="232"/>
      <c r="G461" s="233">
        <f t="shared" si="14"/>
        <v>0</v>
      </c>
      <c r="H461" s="232">
        <v>0</v>
      </c>
      <c r="I461" s="233">
        <f t="shared" si="15"/>
        <v>0</v>
      </c>
      <c r="J461" s="232">
        <v>4500</v>
      </c>
      <c r="K461" s="233">
        <f t="shared" si="16"/>
        <v>4500</v>
      </c>
      <c r="L461" s="233">
        <v>21</v>
      </c>
      <c r="M461" s="233">
        <f t="shared" si="17"/>
        <v>0</v>
      </c>
      <c r="N461" s="231">
        <v>0</v>
      </c>
      <c r="O461" s="231">
        <f t="shared" si="18"/>
        <v>0</v>
      </c>
      <c r="P461" s="231">
        <v>0</v>
      </c>
      <c r="Q461" s="231">
        <f t="shared" si="19"/>
        <v>0</v>
      </c>
      <c r="R461" s="233"/>
      <c r="S461" s="233" t="s">
        <v>135</v>
      </c>
      <c r="T461" s="234" t="s">
        <v>136</v>
      </c>
      <c r="U461" s="219">
        <v>0</v>
      </c>
      <c r="V461" s="219">
        <f t="shared" si="20"/>
        <v>0</v>
      </c>
      <c r="W461" s="219"/>
      <c r="X461" s="219" t="s">
        <v>109</v>
      </c>
      <c r="Y461" s="219" t="s">
        <v>110</v>
      </c>
      <c r="Z461" s="220"/>
      <c r="AA461" s="220"/>
      <c r="AB461" s="220"/>
      <c r="AC461" s="220"/>
      <c r="AD461" s="220"/>
      <c r="AE461" s="220"/>
      <c r="AF461" s="220"/>
      <c r="AG461" s="220" t="s">
        <v>111</v>
      </c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</row>
    <row r="462" spans="1:60" outlineLevel="1" x14ac:dyDescent="0.2">
      <c r="A462" s="227">
        <v>158</v>
      </c>
      <c r="B462" s="228" t="s">
        <v>552</v>
      </c>
      <c r="C462" s="229" t="s">
        <v>944</v>
      </c>
      <c r="D462" s="230" t="s">
        <v>165</v>
      </c>
      <c r="E462" s="231">
        <v>1</v>
      </c>
      <c r="F462" s="232"/>
      <c r="G462" s="233">
        <f t="shared" si="14"/>
        <v>0</v>
      </c>
      <c r="H462" s="232">
        <v>0</v>
      </c>
      <c r="I462" s="233">
        <f t="shared" si="15"/>
        <v>0</v>
      </c>
      <c r="J462" s="232">
        <v>4500</v>
      </c>
      <c r="K462" s="233">
        <f t="shared" si="16"/>
        <v>4500</v>
      </c>
      <c r="L462" s="233">
        <v>21</v>
      </c>
      <c r="M462" s="233">
        <f t="shared" si="17"/>
        <v>0</v>
      </c>
      <c r="N462" s="231">
        <v>0</v>
      </c>
      <c r="O462" s="231">
        <f t="shared" si="18"/>
        <v>0</v>
      </c>
      <c r="P462" s="231">
        <v>0</v>
      </c>
      <c r="Q462" s="231">
        <f t="shared" si="19"/>
        <v>0</v>
      </c>
      <c r="R462" s="233"/>
      <c r="S462" s="233" t="s">
        <v>135</v>
      </c>
      <c r="T462" s="234" t="s">
        <v>136</v>
      </c>
      <c r="U462" s="219">
        <v>0</v>
      </c>
      <c r="V462" s="219">
        <f t="shared" si="20"/>
        <v>0</v>
      </c>
      <c r="W462" s="219"/>
      <c r="X462" s="219" t="s">
        <v>109</v>
      </c>
      <c r="Y462" s="219" t="s">
        <v>110</v>
      </c>
      <c r="Z462" s="220"/>
      <c r="AA462" s="220"/>
      <c r="AB462" s="220"/>
      <c r="AC462" s="220"/>
      <c r="AD462" s="220"/>
      <c r="AE462" s="220"/>
      <c r="AF462" s="220"/>
      <c r="AG462" s="220" t="s">
        <v>111</v>
      </c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</row>
    <row r="463" spans="1:60" outlineLevel="1" x14ac:dyDescent="0.2">
      <c r="A463" s="227">
        <v>159</v>
      </c>
      <c r="B463" s="228" t="s">
        <v>553</v>
      </c>
      <c r="C463" s="229" t="s">
        <v>945</v>
      </c>
      <c r="D463" s="230" t="s">
        <v>144</v>
      </c>
      <c r="E463" s="231">
        <v>45.847999999999999</v>
      </c>
      <c r="F463" s="232"/>
      <c r="G463" s="233">
        <f t="shared" si="14"/>
        <v>0</v>
      </c>
      <c r="H463" s="232">
        <v>0</v>
      </c>
      <c r="I463" s="233">
        <f t="shared" si="15"/>
        <v>0</v>
      </c>
      <c r="J463" s="232">
        <v>270</v>
      </c>
      <c r="K463" s="233">
        <f t="shared" si="16"/>
        <v>12378.96</v>
      </c>
      <c r="L463" s="233">
        <v>21</v>
      </c>
      <c r="M463" s="233">
        <f t="shared" si="17"/>
        <v>0</v>
      </c>
      <c r="N463" s="231">
        <v>0</v>
      </c>
      <c r="O463" s="231">
        <f t="shared" si="18"/>
        <v>0</v>
      </c>
      <c r="P463" s="231">
        <v>0</v>
      </c>
      <c r="Q463" s="231">
        <f t="shared" si="19"/>
        <v>0</v>
      </c>
      <c r="R463" s="233"/>
      <c r="S463" s="233" t="s">
        <v>135</v>
      </c>
      <c r="T463" s="234" t="s">
        <v>136</v>
      </c>
      <c r="U463" s="219">
        <v>0</v>
      </c>
      <c r="V463" s="219">
        <f t="shared" si="20"/>
        <v>0</v>
      </c>
      <c r="W463" s="219"/>
      <c r="X463" s="219" t="s">
        <v>109</v>
      </c>
      <c r="Y463" s="219" t="s">
        <v>110</v>
      </c>
      <c r="Z463" s="220"/>
      <c r="AA463" s="220"/>
      <c r="AB463" s="220"/>
      <c r="AC463" s="220"/>
      <c r="AD463" s="220"/>
      <c r="AE463" s="220"/>
      <c r="AF463" s="220"/>
      <c r="AG463" s="220" t="s">
        <v>111</v>
      </c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</row>
    <row r="464" spans="1:60" outlineLevel="1" x14ac:dyDescent="0.2">
      <c r="A464" s="227">
        <v>160</v>
      </c>
      <c r="B464" s="228" t="s">
        <v>554</v>
      </c>
      <c r="C464" s="229" t="s">
        <v>946</v>
      </c>
      <c r="D464" s="230" t="s">
        <v>165</v>
      </c>
      <c r="E464" s="231">
        <v>1</v>
      </c>
      <c r="F464" s="232"/>
      <c r="G464" s="233">
        <f t="shared" si="14"/>
        <v>0</v>
      </c>
      <c r="H464" s="232">
        <v>0</v>
      </c>
      <c r="I464" s="233">
        <f t="shared" si="15"/>
        <v>0</v>
      </c>
      <c r="J464" s="232">
        <v>15000</v>
      </c>
      <c r="K464" s="233">
        <f t="shared" si="16"/>
        <v>15000</v>
      </c>
      <c r="L464" s="233">
        <v>21</v>
      </c>
      <c r="M464" s="233">
        <f t="shared" si="17"/>
        <v>0</v>
      </c>
      <c r="N464" s="231">
        <v>0</v>
      </c>
      <c r="O464" s="231">
        <f t="shared" si="18"/>
        <v>0</v>
      </c>
      <c r="P464" s="231">
        <v>0</v>
      </c>
      <c r="Q464" s="231">
        <f t="shared" si="19"/>
        <v>0</v>
      </c>
      <c r="R464" s="233"/>
      <c r="S464" s="233" t="s">
        <v>135</v>
      </c>
      <c r="T464" s="234" t="s">
        <v>136</v>
      </c>
      <c r="U464" s="219">
        <v>0</v>
      </c>
      <c r="V464" s="219">
        <f t="shared" si="20"/>
        <v>0</v>
      </c>
      <c r="W464" s="219"/>
      <c r="X464" s="219" t="s">
        <v>109</v>
      </c>
      <c r="Y464" s="219" t="s">
        <v>110</v>
      </c>
      <c r="Z464" s="220"/>
      <c r="AA464" s="220"/>
      <c r="AB464" s="220"/>
      <c r="AC464" s="220"/>
      <c r="AD464" s="220"/>
      <c r="AE464" s="220"/>
      <c r="AF464" s="220"/>
      <c r="AG464" s="220" t="s">
        <v>111</v>
      </c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</row>
    <row r="465" spans="1:60" outlineLevel="1" x14ac:dyDescent="0.2">
      <c r="A465" s="227">
        <v>161</v>
      </c>
      <c r="B465" s="228" t="s">
        <v>555</v>
      </c>
      <c r="C465" s="229" t="s">
        <v>947</v>
      </c>
      <c r="D465" s="230" t="s">
        <v>165</v>
      </c>
      <c r="E465" s="231">
        <v>1</v>
      </c>
      <c r="F465" s="232"/>
      <c r="G465" s="233">
        <f t="shared" si="14"/>
        <v>0</v>
      </c>
      <c r="H465" s="232">
        <v>0</v>
      </c>
      <c r="I465" s="233">
        <f t="shared" si="15"/>
        <v>0</v>
      </c>
      <c r="J465" s="232">
        <v>15000</v>
      </c>
      <c r="K465" s="233">
        <f t="shared" si="16"/>
        <v>15000</v>
      </c>
      <c r="L465" s="233">
        <v>21</v>
      </c>
      <c r="M465" s="233">
        <f t="shared" si="17"/>
        <v>0</v>
      </c>
      <c r="N465" s="231">
        <v>0</v>
      </c>
      <c r="O465" s="231">
        <f t="shared" si="18"/>
        <v>0</v>
      </c>
      <c r="P465" s="231">
        <v>0</v>
      </c>
      <c r="Q465" s="231">
        <f t="shared" si="19"/>
        <v>0</v>
      </c>
      <c r="R465" s="233"/>
      <c r="S465" s="233" t="s">
        <v>135</v>
      </c>
      <c r="T465" s="234" t="s">
        <v>136</v>
      </c>
      <c r="U465" s="219">
        <v>0</v>
      </c>
      <c r="V465" s="219">
        <f t="shared" si="20"/>
        <v>0</v>
      </c>
      <c r="W465" s="219"/>
      <c r="X465" s="219" t="s">
        <v>109</v>
      </c>
      <c r="Y465" s="219" t="s">
        <v>110</v>
      </c>
      <c r="Z465" s="220"/>
      <c r="AA465" s="220"/>
      <c r="AB465" s="220"/>
      <c r="AC465" s="220"/>
      <c r="AD465" s="220"/>
      <c r="AE465" s="220"/>
      <c r="AF465" s="220"/>
      <c r="AG465" s="220" t="s">
        <v>111</v>
      </c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</row>
    <row r="466" spans="1:60" outlineLevel="1" x14ac:dyDescent="0.2">
      <c r="A466" s="227">
        <v>162</v>
      </c>
      <c r="B466" s="228" t="s">
        <v>556</v>
      </c>
      <c r="C466" s="229" t="s">
        <v>948</v>
      </c>
      <c r="D466" s="230" t="s">
        <v>144</v>
      </c>
      <c r="E466" s="231">
        <v>3.4340000000000002</v>
      </c>
      <c r="F466" s="232"/>
      <c r="G466" s="233">
        <f t="shared" si="14"/>
        <v>0</v>
      </c>
      <c r="H466" s="232">
        <v>0</v>
      </c>
      <c r="I466" s="233">
        <f t="shared" si="15"/>
        <v>0</v>
      </c>
      <c r="J466" s="232">
        <v>600</v>
      </c>
      <c r="K466" s="233">
        <f t="shared" si="16"/>
        <v>2060.4</v>
      </c>
      <c r="L466" s="233">
        <v>21</v>
      </c>
      <c r="M466" s="233">
        <f t="shared" si="17"/>
        <v>0</v>
      </c>
      <c r="N466" s="231">
        <v>0</v>
      </c>
      <c r="O466" s="231">
        <f t="shared" si="18"/>
        <v>0</v>
      </c>
      <c r="P466" s="231">
        <v>0</v>
      </c>
      <c r="Q466" s="231">
        <f t="shared" si="19"/>
        <v>0</v>
      </c>
      <c r="R466" s="233"/>
      <c r="S466" s="233" t="s">
        <v>135</v>
      </c>
      <c r="T466" s="234" t="s">
        <v>136</v>
      </c>
      <c r="U466" s="219">
        <v>0</v>
      </c>
      <c r="V466" s="219">
        <f t="shared" si="20"/>
        <v>0</v>
      </c>
      <c r="W466" s="219"/>
      <c r="X466" s="219" t="s">
        <v>109</v>
      </c>
      <c r="Y466" s="219" t="s">
        <v>110</v>
      </c>
      <c r="Z466" s="220"/>
      <c r="AA466" s="220"/>
      <c r="AB466" s="220"/>
      <c r="AC466" s="220"/>
      <c r="AD466" s="220"/>
      <c r="AE466" s="220"/>
      <c r="AF466" s="220"/>
      <c r="AG466" s="220" t="s">
        <v>111</v>
      </c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</row>
    <row r="467" spans="1:60" outlineLevel="1" x14ac:dyDescent="0.2">
      <c r="A467" s="227">
        <v>163</v>
      </c>
      <c r="B467" s="228" t="s">
        <v>557</v>
      </c>
      <c r="C467" s="229" t="s">
        <v>949</v>
      </c>
      <c r="D467" s="230" t="s">
        <v>144</v>
      </c>
      <c r="E467" s="231">
        <v>63.93</v>
      </c>
      <c r="F467" s="232"/>
      <c r="G467" s="233">
        <f t="shared" si="14"/>
        <v>0</v>
      </c>
      <c r="H467" s="232">
        <v>0</v>
      </c>
      <c r="I467" s="233">
        <f t="shared" si="15"/>
        <v>0</v>
      </c>
      <c r="J467" s="232">
        <v>600</v>
      </c>
      <c r="K467" s="233">
        <f t="shared" si="16"/>
        <v>38358</v>
      </c>
      <c r="L467" s="233">
        <v>21</v>
      </c>
      <c r="M467" s="233">
        <f t="shared" si="17"/>
        <v>0</v>
      </c>
      <c r="N467" s="231">
        <v>0</v>
      </c>
      <c r="O467" s="231">
        <f t="shared" si="18"/>
        <v>0</v>
      </c>
      <c r="P467" s="231">
        <v>0</v>
      </c>
      <c r="Q467" s="231">
        <f t="shared" si="19"/>
        <v>0</v>
      </c>
      <c r="R467" s="233"/>
      <c r="S467" s="233" t="s">
        <v>135</v>
      </c>
      <c r="T467" s="234" t="s">
        <v>136</v>
      </c>
      <c r="U467" s="219">
        <v>0</v>
      </c>
      <c r="V467" s="219">
        <f t="shared" si="20"/>
        <v>0</v>
      </c>
      <c r="W467" s="219"/>
      <c r="X467" s="219" t="s">
        <v>109</v>
      </c>
      <c r="Y467" s="219" t="s">
        <v>110</v>
      </c>
      <c r="Z467" s="220"/>
      <c r="AA467" s="220"/>
      <c r="AB467" s="220"/>
      <c r="AC467" s="220"/>
      <c r="AD467" s="220"/>
      <c r="AE467" s="220"/>
      <c r="AF467" s="220"/>
      <c r="AG467" s="220" t="s">
        <v>111</v>
      </c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</row>
    <row r="468" spans="1:60" outlineLevel="1" x14ac:dyDescent="0.2">
      <c r="A468" s="227">
        <v>164</v>
      </c>
      <c r="B468" s="228" t="s">
        <v>558</v>
      </c>
      <c r="C468" s="229" t="s">
        <v>950</v>
      </c>
      <c r="D468" s="230" t="s">
        <v>144</v>
      </c>
      <c r="E468" s="231">
        <v>90.114999999999995</v>
      </c>
      <c r="F468" s="232"/>
      <c r="G468" s="233">
        <f t="shared" si="14"/>
        <v>0</v>
      </c>
      <c r="H468" s="232">
        <v>0</v>
      </c>
      <c r="I468" s="233">
        <f t="shared" si="15"/>
        <v>0</v>
      </c>
      <c r="J468" s="232">
        <v>600</v>
      </c>
      <c r="K468" s="233">
        <f t="shared" si="16"/>
        <v>54069</v>
      </c>
      <c r="L468" s="233">
        <v>21</v>
      </c>
      <c r="M468" s="233">
        <f t="shared" si="17"/>
        <v>0</v>
      </c>
      <c r="N468" s="231">
        <v>0</v>
      </c>
      <c r="O468" s="231">
        <f t="shared" si="18"/>
        <v>0</v>
      </c>
      <c r="P468" s="231">
        <v>0</v>
      </c>
      <c r="Q468" s="231">
        <f t="shared" si="19"/>
        <v>0</v>
      </c>
      <c r="R468" s="233"/>
      <c r="S468" s="233" t="s">
        <v>135</v>
      </c>
      <c r="T468" s="234" t="s">
        <v>136</v>
      </c>
      <c r="U468" s="219">
        <v>0</v>
      </c>
      <c r="V468" s="219">
        <f t="shared" si="20"/>
        <v>0</v>
      </c>
      <c r="W468" s="219"/>
      <c r="X468" s="219" t="s">
        <v>109</v>
      </c>
      <c r="Y468" s="219" t="s">
        <v>110</v>
      </c>
      <c r="Z468" s="220"/>
      <c r="AA468" s="220"/>
      <c r="AB468" s="220"/>
      <c r="AC468" s="220"/>
      <c r="AD468" s="220"/>
      <c r="AE468" s="220"/>
      <c r="AF468" s="220"/>
      <c r="AG468" s="220" t="s">
        <v>111</v>
      </c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</row>
    <row r="469" spans="1:60" outlineLevel="1" x14ac:dyDescent="0.2">
      <c r="A469" s="227">
        <v>165</v>
      </c>
      <c r="B469" s="228" t="s">
        <v>559</v>
      </c>
      <c r="C469" s="229" t="s">
        <v>951</v>
      </c>
      <c r="D469" s="230" t="s">
        <v>165</v>
      </c>
      <c r="E469" s="231">
        <v>1</v>
      </c>
      <c r="F469" s="232"/>
      <c r="G469" s="233">
        <f t="shared" si="14"/>
        <v>0</v>
      </c>
      <c r="H469" s="232">
        <v>0</v>
      </c>
      <c r="I469" s="233">
        <f t="shared" si="15"/>
        <v>0</v>
      </c>
      <c r="J469" s="232">
        <v>1600</v>
      </c>
      <c r="K469" s="233">
        <f t="shared" si="16"/>
        <v>1600</v>
      </c>
      <c r="L469" s="233">
        <v>21</v>
      </c>
      <c r="M469" s="233">
        <f t="shared" si="17"/>
        <v>0</v>
      </c>
      <c r="N469" s="231">
        <v>0</v>
      </c>
      <c r="O469" s="231">
        <f t="shared" si="18"/>
        <v>0</v>
      </c>
      <c r="P469" s="231">
        <v>0</v>
      </c>
      <c r="Q469" s="231">
        <f t="shared" si="19"/>
        <v>0</v>
      </c>
      <c r="R469" s="233"/>
      <c r="S469" s="233" t="s">
        <v>135</v>
      </c>
      <c r="T469" s="234" t="s">
        <v>136</v>
      </c>
      <c r="U469" s="219">
        <v>0</v>
      </c>
      <c r="V469" s="219">
        <f t="shared" si="20"/>
        <v>0</v>
      </c>
      <c r="W469" s="219"/>
      <c r="X469" s="219" t="s">
        <v>109</v>
      </c>
      <c r="Y469" s="219" t="s">
        <v>110</v>
      </c>
      <c r="Z469" s="220"/>
      <c r="AA469" s="220"/>
      <c r="AB469" s="220"/>
      <c r="AC469" s="220"/>
      <c r="AD469" s="220"/>
      <c r="AE469" s="220"/>
      <c r="AF469" s="220"/>
      <c r="AG469" s="220" t="s">
        <v>111</v>
      </c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</row>
    <row r="470" spans="1:60" outlineLevel="1" x14ac:dyDescent="0.2">
      <c r="A470" s="227">
        <v>166</v>
      </c>
      <c r="B470" s="228" t="s">
        <v>560</v>
      </c>
      <c r="C470" s="229" t="s">
        <v>952</v>
      </c>
      <c r="D470" s="230" t="s">
        <v>165</v>
      </c>
      <c r="E470" s="231">
        <v>1</v>
      </c>
      <c r="F470" s="232"/>
      <c r="G470" s="233">
        <f t="shared" si="14"/>
        <v>0</v>
      </c>
      <c r="H470" s="232">
        <v>0</v>
      </c>
      <c r="I470" s="233">
        <f t="shared" si="15"/>
        <v>0</v>
      </c>
      <c r="J470" s="232">
        <v>900</v>
      </c>
      <c r="K470" s="233">
        <f t="shared" si="16"/>
        <v>900</v>
      </c>
      <c r="L470" s="233">
        <v>21</v>
      </c>
      <c r="M470" s="233">
        <f t="shared" si="17"/>
        <v>0</v>
      </c>
      <c r="N470" s="231">
        <v>0</v>
      </c>
      <c r="O470" s="231">
        <f t="shared" si="18"/>
        <v>0</v>
      </c>
      <c r="P470" s="231">
        <v>0</v>
      </c>
      <c r="Q470" s="231">
        <f t="shared" si="19"/>
        <v>0</v>
      </c>
      <c r="R470" s="233"/>
      <c r="S470" s="233" t="s">
        <v>135</v>
      </c>
      <c r="T470" s="234" t="s">
        <v>136</v>
      </c>
      <c r="U470" s="219">
        <v>0</v>
      </c>
      <c r="V470" s="219">
        <f t="shared" si="20"/>
        <v>0</v>
      </c>
      <c r="W470" s="219"/>
      <c r="X470" s="219" t="s">
        <v>109</v>
      </c>
      <c r="Y470" s="219" t="s">
        <v>110</v>
      </c>
      <c r="Z470" s="220"/>
      <c r="AA470" s="220"/>
      <c r="AB470" s="220"/>
      <c r="AC470" s="220"/>
      <c r="AD470" s="220"/>
      <c r="AE470" s="220"/>
      <c r="AF470" s="220"/>
      <c r="AG470" s="220" t="s">
        <v>111</v>
      </c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</row>
    <row r="471" spans="1:60" outlineLevel="1" x14ac:dyDescent="0.2">
      <c r="A471" s="227">
        <v>167</v>
      </c>
      <c r="B471" s="228" t="s">
        <v>561</v>
      </c>
      <c r="C471" s="229" t="s">
        <v>1285</v>
      </c>
      <c r="D471" s="230" t="s">
        <v>165</v>
      </c>
      <c r="E471" s="231">
        <v>3</v>
      </c>
      <c r="F471" s="232"/>
      <c r="G471" s="233">
        <f t="shared" si="14"/>
        <v>0</v>
      </c>
      <c r="H471" s="232">
        <v>0</v>
      </c>
      <c r="I471" s="233">
        <f t="shared" si="15"/>
        <v>0</v>
      </c>
      <c r="J471" s="232">
        <v>1800</v>
      </c>
      <c r="K471" s="233">
        <f t="shared" si="16"/>
        <v>5400</v>
      </c>
      <c r="L471" s="233">
        <v>21</v>
      </c>
      <c r="M471" s="233">
        <f t="shared" si="17"/>
        <v>0</v>
      </c>
      <c r="N471" s="231">
        <v>0</v>
      </c>
      <c r="O471" s="231">
        <f t="shared" si="18"/>
        <v>0</v>
      </c>
      <c r="P471" s="231">
        <v>0</v>
      </c>
      <c r="Q471" s="231">
        <f t="shared" si="19"/>
        <v>0</v>
      </c>
      <c r="R471" s="233"/>
      <c r="S471" s="233" t="s">
        <v>135</v>
      </c>
      <c r="T471" s="234" t="s">
        <v>136</v>
      </c>
      <c r="U471" s="219">
        <v>0</v>
      </c>
      <c r="V471" s="219">
        <f t="shared" si="20"/>
        <v>0</v>
      </c>
      <c r="W471" s="219"/>
      <c r="X471" s="219" t="s">
        <v>109</v>
      </c>
      <c r="Y471" s="219" t="s">
        <v>110</v>
      </c>
      <c r="Z471" s="220"/>
      <c r="AA471" s="220"/>
      <c r="AB471" s="220"/>
      <c r="AC471" s="220"/>
      <c r="AD471" s="220"/>
      <c r="AE471" s="220"/>
      <c r="AF471" s="220"/>
      <c r="AG471" s="220" t="s">
        <v>111</v>
      </c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</row>
    <row r="472" spans="1:60" outlineLevel="1" x14ac:dyDescent="0.2">
      <c r="A472" s="227">
        <v>168</v>
      </c>
      <c r="B472" s="228" t="s">
        <v>562</v>
      </c>
      <c r="C472" s="229" t="s">
        <v>1286</v>
      </c>
      <c r="D472" s="230" t="s">
        <v>144</v>
      </c>
      <c r="E472" s="231">
        <v>88.646000000000001</v>
      </c>
      <c r="F472" s="232"/>
      <c r="G472" s="233">
        <f t="shared" si="14"/>
        <v>0</v>
      </c>
      <c r="H472" s="232">
        <v>0</v>
      </c>
      <c r="I472" s="233">
        <f t="shared" si="15"/>
        <v>0</v>
      </c>
      <c r="J472" s="232">
        <v>250</v>
      </c>
      <c r="K472" s="233">
        <f t="shared" si="16"/>
        <v>22161.5</v>
      </c>
      <c r="L472" s="233">
        <v>21</v>
      </c>
      <c r="M472" s="233">
        <f t="shared" si="17"/>
        <v>0</v>
      </c>
      <c r="N472" s="231">
        <v>0</v>
      </c>
      <c r="O472" s="231">
        <f t="shared" si="18"/>
        <v>0</v>
      </c>
      <c r="P472" s="231">
        <v>0</v>
      </c>
      <c r="Q472" s="231">
        <f t="shared" si="19"/>
        <v>0</v>
      </c>
      <c r="R472" s="233"/>
      <c r="S472" s="233" t="s">
        <v>135</v>
      </c>
      <c r="T472" s="234" t="s">
        <v>136</v>
      </c>
      <c r="U472" s="219">
        <v>0</v>
      </c>
      <c r="V472" s="219">
        <f t="shared" si="20"/>
        <v>0</v>
      </c>
      <c r="W472" s="219"/>
      <c r="X472" s="219" t="s">
        <v>109</v>
      </c>
      <c r="Y472" s="219" t="s">
        <v>110</v>
      </c>
      <c r="Z472" s="220"/>
      <c r="AA472" s="220"/>
      <c r="AB472" s="220"/>
      <c r="AC472" s="220"/>
      <c r="AD472" s="220"/>
      <c r="AE472" s="220"/>
      <c r="AF472" s="220"/>
      <c r="AG472" s="220" t="s">
        <v>111</v>
      </c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</row>
    <row r="473" spans="1:60" outlineLevel="1" x14ac:dyDescent="0.2">
      <c r="A473" s="227">
        <v>169</v>
      </c>
      <c r="B473" s="228" t="s">
        <v>563</v>
      </c>
      <c r="C473" s="229" t="s">
        <v>1287</v>
      </c>
      <c r="D473" s="230" t="s">
        <v>144</v>
      </c>
      <c r="E473" s="231">
        <v>85.311999999999998</v>
      </c>
      <c r="F473" s="232"/>
      <c r="G473" s="233">
        <f t="shared" si="14"/>
        <v>0</v>
      </c>
      <c r="H473" s="232">
        <v>0</v>
      </c>
      <c r="I473" s="233">
        <f t="shared" si="15"/>
        <v>0</v>
      </c>
      <c r="J473" s="232">
        <v>250</v>
      </c>
      <c r="K473" s="233">
        <f t="shared" si="16"/>
        <v>21328</v>
      </c>
      <c r="L473" s="233">
        <v>21</v>
      </c>
      <c r="M473" s="233">
        <f t="shared" si="17"/>
        <v>0</v>
      </c>
      <c r="N473" s="231">
        <v>0</v>
      </c>
      <c r="O473" s="231">
        <f t="shared" si="18"/>
        <v>0</v>
      </c>
      <c r="P473" s="231">
        <v>0</v>
      </c>
      <c r="Q473" s="231">
        <f t="shared" si="19"/>
        <v>0</v>
      </c>
      <c r="R473" s="233"/>
      <c r="S473" s="233" t="s">
        <v>135</v>
      </c>
      <c r="T473" s="234" t="s">
        <v>136</v>
      </c>
      <c r="U473" s="219">
        <v>0</v>
      </c>
      <c r="V473" s="219">
        <f t="shared" si="20"/>
        <v>0</v>
      </c>
      <c r="W473" s="219"/>
      <c r="X473" s="219" t="s">
        <v>109</v>
      </c>
      <c r="Y473" s="219" t="s">
        <v>110</v>
      </c>
      <c r="Z473" s="220"/>
      <c r="AA473" s="220"/>
      <c r="AB473" s="220"/>
      <c r="AC473" s="220"/>
      <c r="AD473" s="220"/>
      <c r="AE473" s="220"/>
      <c r="AF473" s="220"/>
      <c r="AG473" s="220" t="s">
        <v>111</v>
      </c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</row>
    <row r="474" spans="1:60" outlineLevel="1" x14ac:dyDescent="0.2">
      <c r="A474" s="227">
        <v>170</v>
      </c>
      <c r="B474" s="228" t="s">
        <v>564</v>
      </c>
      <c r="C474" s="229" t="s">
        <v>1288</v>
      </c>
      <c r="D474" s="230" t="s">
        <v>165</v>
      </c>
      <c r="E474" s="231">
        <v>2</v>
      </c>
      <c r="F474" s="232"/>
      <c r="G474" s="233">
        <f t="shared" si="14"/>
        <v>0</v>
      </c>
      <c r="H474" s="232">
        <v>0</v>
      </c>
      <c r="I474" s="233">
        <f t="shared" si="15"/>
        <v>0</v>
      </c>
      <c r="J474" s="232">
        <v>500</v>
      </c>
      <c r="K474" s="233">
        <f t="shared" si="16"/>
        <v>1000</v>
      </c>
      <c r="L474" s="233">
        <v>21</v>
      </c>
      <c r="M474" s="233">
        <f t="shared" si="17"/>
        <v>0</v>
      </c>
      <c r="N474" s="231">
        <v>0</v>
      </c>
      <c r="O474" s="231">
        <f t="shared" si="18"/>
        <v>0</v>
      </c>
      <c r="P474" s="231">
        <v>0</v>
      </c>
      <c r="Q474" s="231">
        <f t="shared" si="19"/>
        <v>0</v>
      </c>
      <c r="R474" s="233"/>
      <c r="S474" s="233" t="s">
        <v>135</v>
      </c>
      <c r="T474" s="234" t="s">
        <v>136</v>
      </c>
      <c r="U474" s="219">
        <v>0</v>
      </c>
      <c r="V474" s="219">
        <f t="shared" si="20"/>
        <v>0</v>
      </c>
      <c r="W474" s="219"/>
      <c r="X474" s="219" t="s">
        <v>109</v>
      </c>
      <c r="Y474" s="219" t="s">
        <v>110</v>
      </c>
      <c r="Z474" s="220"/>
      <c r="AA474" s="220"/>
      <c r="AB474" s="220"/>
      <c r="AC474" s="220"/>
      <c r="AD474" s="220"/>
      <c r="AE474" s="220"/>
      <c r="AF474" s="220"/>
      <c r="AG474" s="220" t="s">
        <v>111</v>
      </c>
      <c r="AH474" s="220"/>
      <c r="AI474" s="220"/>
      <c r="AJ474" s="220"/>
      <c r="AK474" s="220"/>
      <c r="AL474" s="220"/>
      <c r="AM474" s="220"/>
      <c r="AN474" s="220"/>
      <c r="AO474" s="220"/>
      <c r="AP474" s="220"/>
      <c r="AQ474" s="220"/>
      <c r="AR474" s="220"/>
      <c r="AS474" s="220"/>
      <c r="AT474" s="220"/>
      <c r="AU474" s="220"/>
      <c r="AV474" s="220"/>
      <c r="AW474" s="220"/>
      <c r="AX474" s="220"/>
      <c r="AY474" s="220"/>
      <c r="AZ474" s="220"/>
      <c r="BA474" s="220"/>
      <c r="BB474" s="220"/>
      <c r="BC474" s="220"/>
      <c r="BD474" s="220"/>
      <c r="BE474" s="220"/>
      <c r="BF474" s="220"/>
      <c r="BG474" s="220"/>
      <c r="BH474" s="220"/>
    </row>
    <row r="475" spans="1:60" outlineLevel="1" x14ac:dyDescent="0.2">
      <c r="A475" s="227">
        <v>171</v>
      </c>
      <c r="B475" s="228" t="s">
        <v>222</v>
      </c>
      <c r="C475" s="229" t="s">
        <v>953</v>
      </c>
      <c r="D475" s="230" t="s">
        <v>165</v>
      </c>
      <c r="E475" s="231">
        <v>1</v>
      </c>
      <c r="F475" s="232"/>
      <c r="G475" s="233">
        <f t="shared" si="14"/>
        <v>0</v>
      </c>
      <c r="H475" s="232">
        <v>0</v>
      </c>
      <c r="I475" s="233">
        <f t="shared" si="15"/>
        <v>0</v>
      </c>
      <c r="J475" s="232">
        <v>250000</v>
      </c>
      <c r="K475" s="233">
        <f t="shared" si="16"/>
        <v>250000</v>
      </c>
      <c r="L475" s="233">
        <v>21</v>
      </c>
      <c r="M475" s="233">
        <f t="shared" si="17"/>
        <v>0</v>
      </c>
      <c r="N475" s="231">
        <v>0</v>
      </c>
      <c r="O475" s="231">
        <f t="shared" si="18"/>
        <v>0</v>
      </c>
      <c r="P475" s="231">
        <v>0</v>
      </c>
      <c r="Q475" s="231">
        <f t="shared" si="19"/>
        <v>0</v>
      </c>
      <c r="R475" s="233"/>
      <c r="S475" s="233" t="s">
        <v>135</v>
      </c>
      <c r="T475" s="234" t="s">
        <v>136</v>
      </c>
      <c r="U475" s="219">
        <v>0</v>
      </c>
      <c r="V475" s="219">
        <f t="shared" si="20"/>
        <v>0</v>
      </c>
      <c r="W475" s="219"/>
      <c r="X475" s="219" t="s">
        <v>109</v>
      </c>
      <c r="Y475" s="219" t="s">
        <v>110</v>
      </c>
      <c r="Z475" s="220"/>
      <c r="AA475" s="220"/>
      <c r="AB475" s="220"/>
      <c r="AC475" s="220"/>
      <c r="AD475" s="220"/>
      <c r="AE475" s="220"/>
      <c r="AF475" s="220"/>
      <c r="AG475" s="220" t="s">
        <v>111</v>
      </c>
      <c r="AH475" s="220"/>
      <c r="AI475" s="220"/>
      <c r="AJ475" s="220"/>
      <c r="AK475" s="220"/>
      <c r="AL475" s="220"/>
      <c r="AM475" s="220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</row>
    <row r="476" spans="1:60" outlineLevel="1" x14ac:dyDescent="0.2">
      <c r="A476" s="227">
        <v>172</v>
      </c>
      <c r="B476" s="228" t="s">
        <v>223</v>
      </c>
      <c r="C476" s="229" t="s">
        <v>954</v>
      </c>
      <c r="D476" s="230" t="s">
        <v>165</v>
      </c>
      <c r="E476" s="231">
        <v>1</v>
      </c>
      <c r="F476" s="232"/>
      <c r="G476" s="233">
        <f t="shared" si="14"/>
        <v>0</v>
      </c>
      <c r="H476" s="232">
        <v>0</v>
      </c>
      <c r="I476" s="233">
        <f t="shared" si="15"/>
        <v>0</v>
      </c>
      <c r="J476" s="232">
        <v>120000</v>
      </c>
      <c r="K476" s="233">
        <f t="shared" si="16"/>
        <v>120000</v>
      </c>
      <c r="L476" s="233">
        <v>21</v>
      </c>
      <c r="M476" s="233">
        <f t="shared" si="17"/>
        <v>0</v>
      </c>
      <c r="N476" s="231">
        <v>0</v>
      </c>
      <c r="O476" s="231">
        <f t="shared" si="18"/>
        <v>0</v>
      </c>
      <c r="P476" s="231">
        <v>0</v>
      </c>
      <c r="Q476" s="231">
        <f t="shared" si="19"/>
        <v>0</v>
      </c>
      <c r="R476" s="233"/>
      <c r="S476" s="233" t="s">
        <v>135</v>
      </c>
      <c r="T476" s="234" t="s">
        <v>136</v>
      </c>
      <c r="U476" s="219">
        <v>0</v>
      </c>
      <c r="V476" s="219">
        <f t="shared" si="20"/>
        <v>0</v>
      </c>
      <c r="W476" s="219"/>
      <c r="X476" s="219" t="s">
        <v>109</v>
      </c>
      <c r="Y476" s="219" t="s">
        <v>110</v>
      </c>
      <c r="Z476" s="220"/>
      <c r="AA476" s="220"/>
      <c r="AB476" s="220"/>
      <c r="AC476" s="220"/>
      <c r="AD476" s="220"/>
      <c r="AE476" s="220"/>
      <c r="AF476" s="220"/>
      <c r="AG476" s="220" t="s">
        <v>111</v>
      </c>
      <c r="AH476" s="220"/>
      <c r="AI476" s="220"/>
      <c r="AJ476" s="220"/>
      <c r="AK476" s="220"/>
      <c r="AL476" s="220"/>
      <c r="AM476" s="220"/>
      <c r="AN476" s="220"/>
      <c r="AO476" s="220"/>
      <c r="AP476" s="220"/>
      <c r="AQ476" s="220"/>
      <c r="AR476" s="220"/>
      <c r="AS476" s="220"/>
      <c r="AT476" s="220"/>
      <c r="AU476" s="220"/>
      <c r="AV476" s="220"/>
      <c r="AW476" s="22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</row>
    <row r="477" spans="1:60" outlineLevel="1" x14ac:dyDescent="0.2">
      <c r="A477" s="227">
        <v>173</v>
      </c>
      <c r="B477" s="228" t="s">
        <v>224</v>
      </c>
      <c r="C477" s="229" t="s">
        <v>955</v>
      </c>
      <c r="D477" s="230" t="s">
        <v>165</v>
      </c>
      <c r="E477" s="231">
        <v>1</v>
      </c>
      <c r="F477" s="232"/>
      <c r="G477" s="233">
        <f t="shared" si="14"/>
        <v>0</v>
      </c>
      <c r="H477" s="232">
        <v>0</v>
      </c>
      <c r="I477" s="233">
        <f t="shared" si="15"/>
        <v>0</v>
      </c>
      <c r="J477" s="232">
        <v>250000</v>
      </c>
      <c r="K477" s="233">
        <f t="shared" si="16"/>
        <v>250000</v>
      </c>
      <c r="L477" s="233">
        <v>21</v>
      </c>
      <c r="M477" s="233">
        <f t="shared" si="17"/>
        <v>0</v>
      </c>
      <c r="N477" s="231">
        <v>0</v>
      </c>
      <c r="O477" s="231">
        <f t="shared" si="18"/>
        <v>0</v>
      </c>
      <c r="P477" s="231">
        <v>0</v>
      </c>
      <c r="Q477" s="231">
        <f t="shared" si="19"/>
        <v>0</v>
      </c>
      <c r="R477" s="233"/>
      <c r="S477" s="233" t="s">
        <v>135</v>
      </c>
      <c r="T477" s="234" t="s">
        <v>136</v>
      </c>
      <c r="U477" s="219">
        <v>0</v>
      </c>
      <c r="V477" s="219">
        <f t="shared" si="20"/>
        <v>0</v>
      </c>
      <c r="W477" s="219"/>
      <c r="X477" s="219" t="s">
        <v>109</v>
      </c>
      <c r="Y477" s="219" t="s">
        <v>110</v>
      </c>
      <c r="Z477" s="220"/>
      <c r="AA477" s="220"/>
      <c r="AB477" s="220"/>
      <c r="AC477" s="220"/>
      <c r="AD477" s="220"/>
      <c r="AE477" s="220"/>
      <c r="AF477" s="220"/>
      <c r="AG477" s="220" t="s">
        <v>111</v>
      </c>
      <c r="AH477" s="220"/>
      <c r="AI477" s="220"/>
      <c r="AJ477" s="220"/>
      <c r="AK477" s="220"/>
      <c r="AL477" s="220"/>
      <c r="AM477" s="220"/>
      <c r="AN477" s="220"/>
      <c r="AO477" s="220"/>
      <c r="AP477" s="220"/>
      <c r="AQ477" s="220"/>
      <c r="AR477" s="220"/>
      <c r="AS477" s="220"/>
      <c r="AT477" s="220"/>
      <c r="AU477" s="220"/>
      <c r="AV477" s="220"/>
      <c r="AW477" s="22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</row>
    <row r="478" spans="1:60" outlineLevel="1" x14ac:dyDescent="0.2">
      <c r="A478" s="227">
        <v>174</v>
      </c>
      <c r="B478" s="228" t="s">
        <v>225</v>
      </c>
      <c r="C478" s="229" t="s">
        <v>956</v>
      </c>
      <c r="D478" s="230" t="s">
        <v>165</v>
      </c>
      <c r="E478" s="231">
        <v>1</v>
      </c>
      <c r="F478" s="232"/>
      <c r="G478" s="233">
        <f t="shared" si="14"/>
        <v>0</v>
      </c>
      <c r="H478" s="232">
        <v>0</v>
      </c>
      <c r="I478" s="233">
        <f t="shared" si="15"/>
        <v>0</v>
      </c>
      <c r="J478" s="232">
        <v>250000</v>
      </c>
      <c r="K478" s="233">
        <f t="shared" si="16"/>
        <v>250000</v>
      </c>
      <c r="L478" s="233">
        <v>21</v>
      </c>
      <c r="M478" s="233">
        <f t="shared" si="17"/>
        <v>0</v>
      </c>
      <c r="N478" s="231">
        <v>0</v>
      </c>
      <c r="O478" s="231">
        <f t="shared" si="18"/>
        <v>0</v>
      </c>
      <c r="P478" s="231">
        <v>0</v>
      </c>
      <c r="Q478" s="231">
        <f t="shared" si="19"/>
        <v>0</v>
      </c>
      <c r="R478" s="233"/>
      <c r="S478" s="233" t="s">
        <v>135</v>
      </c>
      <c r="T478" s="234" t="s">
        <v>136</v>
      </c>
      <c r="U478" s="219">
        <v>0</v>
      </c>
      <c r="V478" s="219">
        <f t="shared" si="20"/>
        <v>0</v>
      </c>
      <c r="W478" s="219"/>
      <c r="X478" s="219" t="s">
        <v>109</v>
      </c>
      <c r="Y478" s="219" t="s">
        <v>110</v>
      </c>
      <c r="Z478" s="220"/>
      <c r="AA478" s="220"/>
      <c r="AB478" s="220"/>
      <c r="AC478" s="220"/>
      <c r="AD478" s="220"/>
      <c r="AE478" s="220"/>
      <c r="AF478" s="220"/>
      <c r="AG478" s="220" t="s">
        <v>111</v>
      </c>
      <c r="AH478" s="220"/>
      <c r="AI478" s="220"/>
      <c r="AJ478" s="220"/>
      <c r="AK478" s="220"/>
      <c r="AL478" s="220"/>
      <c r="AM478" s="220"/>
      <c r="AN478" s="220"/>
      <c r="AO478" s="220"/>
      <c r="AP478" s="220"/>
      <c r="AQ478" s="220"/>
      <c r="AR478" s="220"/>
      <c r="AS478" s="220"/>
      <c r="AT478" s="220"/>
      <c r="AU478" s="220"/>
      <c r="AV478" s="220"/>
      <c r="AW478" s="22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</row>
    <row r="479" spans="1:60" outlineLevel="1" x14ac:dyDescent="0.2">
      <c r="A479" s="227">
        <v>175</v>
      </c>
      <c r="B479" s="228" t="s">
        <v>226</v>
      </c>
      <c r="C479" s="229" t="s">
        <v>957</v>
      </c>
      <c r="D479" s="230" t="s">
        <v>165</v>
      </c>
      <c r="E479" s="231">
        <v>1</v>
      </c>
      <c r="F479" s="232"/>
      <c r="G479" s="233">
        <f t="shared" si="14"/>
        <v>0</v>
      </c>
      <c r="H479" s="232">
        <v>0</v>
      </c>
      <c r="I479" s="233">
        <f t="shared" si="15"/>
        <v>0</v>
      </c>
      <c r="J479" s="232">
        <v>7000</v>
      </c>
      <c r="K479" s="233">
        <f t="shared" si="16"/>
        <v>7000</v>
      </c>
      <c r="L479" s="233">
        <v>21</v>
      </c>
      <c r="M479" s="233">
        <f t="shared" si="17"/>
        <v>0</v>
      </c>
      <c r="N479" s="231">
        <v>0</v>
      </c>
      <c r="O479" s="231">
        <f t="shared" si="18"/>
        <v>0</v>
      </c>
      <c r="P479" s="231">
        <v>0</v>
      </c>
      <c r="Q479" s="231">
        <f t="shared" si="19"/>
        <v>0</v>
      </c>
      <c r="R479" s="233"/>
      <c r="S479" s="233" t="s">
        <v>135</v>
      </c>
      <c r="T479" s="234" t="s">
        <v>136</v>
      </c>
      <c r="U479" s="219">
        <v>0</v>
      </c>
      <c r="V479" s="219">
        <f t="shared" si="20"/>
        <v>0</v>
      </c>
      <c r="W479" s="219"/>
      <c r="X479" s="219" t="s">
        <v>109</v>
      </c>
      <c r="Y479" s="219" t="s">
        <v>110</v>
      </c>
      <c r="Z479" s="220"/>
      <c r="AA479" s="220"/>
      <c r="AB479" s="220"/>
      <c r="AC479" s="220"/>
      <c r="AD479" s="220"/>
      <c r="AE479" s="220"/>
      <c r="AF479" s="220"/>
      <c r="AG479" s="220" t="s">
        <v>111</v>
      </c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</row>
    <row r="480" spans="1:60" outlineLevel="1" x14ac:dyDescent="0.2">
      <c r="A480" s="227">
        <v>176</v>
      </c>
      <c r="B480" s="228" t="s">
        <v>227</v>
      </c>
      <c r="C480" s="229" t="s">
        <v>958</v>
      </c>
      <c r="D480" s="230" t="s">
        <v>165</v>
      </c>
      <c r="E480" s="231">
        <v>5</v>
      </c>
      <c r="F480" s="232"/>
      <c r="G480" s="233">
        <f t="shared" si="14"/>
        <v>0</v>
      </c>
      <c r="H480" s="232">
        <v>0</v>
      </c>
      <c r="I480" s="233">
        <f t="shared" si="15"/>
        <v>0</v>
      </c>
      <c r="J480" s="232">
        <v>2500</v>
      </c>
      <c r="K480" s="233">
        <f t="shared" si="16"/>
        <v>12500</v>
      </c>
      <c r="L480" s="233">
        <v>21</v>
      </c>
      <c r="M480" s="233">
        <f t="shared" si="17"/>
        <v>0</v>
      </c>
      <c r="N480" s="231">
        <v>0</v>
      </c>
      <c r="O480" s="231">
        <f t="shared" si="18"/>
        <v>0</v>
      </c>
      <c r="P480" s="231">
        <v>0</v>
      </c>
      <c r="Q480" s="231">
        <f t="shared" si="19"/>
        <v>0</v>
      </c>
      <c r="R480" s="233"/>
      <c r="S480" s="233" t="s">
        <v>135</v>
      </c>
      <c r="T480" s="234" t="s">
        <v>136</v>
      </c>
      <c r="U480" s="219">
        <v>0</v>
      </c>
      <c r="V480" s="219">
        <f t="shared" si="20"/>
        <v>0</v>
      </c>
      <c r="W480" s="219"/>
      <c r="X480" s="219" t="s">
        <v>109</v>
      </c>
      <c r="Y480" s="219" t="s">
        <v>110</v>
      </c>
      <c r="Z480" s="220"/>
      <c r="AA480" s="220"/>
      <c r="AB480" s="220"/>
      <c r="AC480" s="220"/>
      <c r="AD480" s="220"/>
      <c r="AE480" s="220"/>
      <c r="AF480" s="220"/>
      <c r="AG480" s="220" t="s">
        <v>111</v>
      </c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</row>
    <row r="481" spans="1:60" outlineLevel="1" x14ac:dyDescent="0.2">
      <c r="A481" s="227">
        <v>177</v>
      </c>
      <c r="B481" s="228" t="s">
        <v>228</v>
      </c>
      <c r="C481" s="229" t="s">
        <v>959</v>
      </c>
      <c r="D481" s="230" t="s">
        <v>165</v>
      </c>
      <c r="E481" s="231">
        <v>3</v>
      </c>
      <c r="F481" s="232"/>
      <c r="G481" s="233">
        <f t="shared" si="14"/>
        <v>0</v>
      </c>
      <c r="H481" s="232">
        <v>0</v>
      </c>
      <c r="I481" s="233">
        <f t="shared" si="15"/>
        <v>0</v>
      </c>
      <c r="J481" s="232">
        <v>1000</v>
      </c>
      <c r="K481" s="233">
        <f t="shared" si="16"/>
        <v>3000</v>
      </c>
      <c r="L481" s="233">
        <v>21</v>
      </c>
      <c r="M481" s="233">
        <f t="shared" si="17"/>
        <v>0</v>
      </c>
      <c r="N481" s="231">
        <v>0</v>
      </c>
      <c r="O481" s="231">
        <f t="shared" si="18"/>
        <v>0</v>
      </c>
      <c r="P481" s="231">
        <v>0</v>
      </c>
      <c r="Q481" s="231">
        <f t="shared" si="19"/>
        <v>0</v>
      </c>
      <c r="R481" s="233"/>
      <c r="S481" s="233" t="s">
        <v>135</v>
      </c>
      <c r="T481" s="234" t="s">
        <v>136</v>
      </c>
      <c r="U481" s="219">
        <v>0</v>
      </c>
      <c r="V481" s="219">
        <f t="shared" si="20"/>
        <v>0</v>
      </c>
      <c r="W481" s="219"/>
      <c r="X481" s="219" t="s">
        <v>109</v>
      </c>
      <c r="Y481" s="219" t="s">
        <v>110</v>
      </c>
      <c r="Z481" s="220"/>
      <c r="AA481" s="220"/>
      <c r="AB481" s="220"/>
      <c r="AC481" s="220"/>
      <c r="AD481" s="220"/>
      <c r="AE481" s="220"/>
      <c r="AF481" s="220"/>
      <c r="AG481" s="220" t="s">
        <v>111</v>
      </c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</row>
    <row r="482" spans="1:60" outlineLevel="1" x14ac:dyDescent="0.2">
      <c r="A482" s="227">
        <v>178</v>
      </c>
      <c r="B482" s="228" t="s">
        <v>229</v>
      </c>
      <c r="C482" s="229" t="s">
        <v>960</v>
      </c>
      <c r="D482" s="230" t="s">
        <v>165</v>
      </c>
      <c r="E482" s="231">
        <v>1</v>
      </c>
      <c r="F482" s="232"/>
      <c r="G482" s="233">
        <f t="shared" si="14"/>
        <v>0</v>
      </c>
      <c r="H482" s="232">
        <v>0</v>
      </c>
      <c r="I482" s="233">
        <f t="shared" si="15"/>
        <v>0</v>
      </c>
      <c r="J482" s="232">
        <v>2500</v>
      </c>
      <c r="K482" s="233">
        <f t="shared" si="16"/>
        <v>2500</v>
      </c>
      <c r="L482" s="233">
        <v>21</v>
      </c>
      <c r="M482" s="233">
        <f t="shared" si="17"/>
        <v>0</v>
      </c>
      <c r="N482" s="231">
        <v>0</v>
      </c>
      <c r="O482" s="231">
        <f t="shared" si="18"/>
        <v>0</v>
      </c>
      <c r="P482" s="231">
        <v>0</v>
      </c>
      <c r="Q482" s="231">
        <f t="shared" si="19"/>
        <v>0</v>
      </c>
      <c r="R482" s="233"/>
      <c r="S482" s="233" t="s">
        <v>135</v>
      </c>
      <c r="T482" s="234" t="s">
        <v>136</v>
      </c>
      <c r="U482" s="219">
        <v>0</v>
      </c>
      <c r="V482" s="219">
        <f t="shared" si="20"/>
        <v>0</v>
      </c>
      <c r="W482" s="219"/>
      <c r="X482" s="219" t="s">
        <v>109</v>
      </c>
      <c r="Y482" s="219" t="s">
        <v>110</v>
      </c>
      <c r="Z482" s="220"/>
      <c r="AA482" s="220"/>
      <c r="AB482" s="220"/>
      <c r="AC482" s="220"/>
      <c r="AD482" s="220"/>
      <c r="AE482" s="220"/>
      <c r="AF482" s="220"/>
      <c r="AG482" s="220" t="s">
        <v>111</v>
      </c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</row>
    <row r="483" spans="1:60" ht="22.5" outlineLevel="1" x14ac:dyDescent="0.2">
      <c r="A483" s="227">
        <v>179</v>
      </c>
      <c r="B483" s="228" t="s">
        <v>230</v>
      </c>
      <c r="C483" s="229" t="s">
        <v>961</v>
      </c>
      <c r="D483" s="230" t="s">
        <v>165</v>
      </c>
      <c r="E483" s="231">
        <v>2</v>
      </c>
      <c r="F483" s="232"/>
      <c r="G483" s="233">
        <f t="shared" si="14"/>
        <v>0</v>
      </c>
      <c r="H483" s="232">
        <v>0</v>
      </c>
      <c r="I483" s="233">
        <f t="shared" si="15"/>
        <v>0</v>
      </c>
      <c r="J483" s="232">
        <v>2000</v>
      </c>
      <c r="K483" s="233">
        <f t="shared" si="16"/>
        <v>4000</v>
      </c>
      <c r="L483" s="233">
        <v>21</v>
      </c>
      <c r="M483" s="233">
        <f t="shared" si="17"/>
        <v>0</v>
      </c>
      <c r="N483" s="231">
        <v>0</v>
      </c>
      <c r="O483" s="231">
        <f t="shared" si="18"/>
        <v>0</v>
      </c>
      <c r="P483" s="231">
        <v>0</v>
      </c>
      <c r="Q483" s="231">
        <f t="shared" si="19"/>
        <v>0</v>
      </c>
      <c r="R483" s="233"/>
      <c r="S483" s="233" t="s">
        <v>135</v>
      </c>
      <c r="T483" s="234" t="s">
        <v>136</v>
      </c>
      <c r="U483" s="219">
        <v>0</v>
      </c>
      <c r="V483" s="219">
        <f t="shared" si="20"/>
        <v>0</v>
      </c>
      <c r="W483" s="219"/>
      <c r="X483" s="219" t="s">
        <v>109</v>
      </c>
      <c r="Y483" s="219" t="s">
        <v>110</v>
      </c>
      <c r="Z483" s="220"/>
      <c r="AA483" s="220"/>
      <c r="AB483" s="220"/>
      <c r="AC483" s="220"/>
      <c r="AD483" s="220"/>
      <c r="AE483" s="220"/>
      <c r="AF483" s="220"/>
      <c r="AG483" s="220" t="s">
        <v>111</v>
      </c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</row>
    <row r="484" spans="1:60" ht="22.5" outlineLevel="1" x14ac:dyDescent="0.2">
      <c r="A484" s="227">
        <v>180</v>
      </c>
      <c r="B484" s="228" t="s">
        <v>231</v>
      </c>
      <c r="C484" s="229" t="s">
        <v>565</v>
      </c>
      <c r="D484" s="230" t="s">
        <v>165</v>
      </c>
      <c r="E484" s="231">
        <v>13</v>
      </c>
      <c r="F484" s="232"/>
      <c r="G484" s="233">
        <f t="shared" si="14"/>
        <v>0</v>
      </c>
      <c r="H484" s="232">
        <v>0</v>
      </c>
      <c r="I484" s="233">
        <f t="shared" si="15"/>
        <v>0</v>
      </c>
      <c r="J484" s="232">
        <v>2000</v>
      </c>
      <c r="K484" s="233">
        <f t="shared" si="16"/>
        <v>26000</v>
      </c>
      <c r="L484" s="233">
        <v>21</v>
      </c>
      <c r="M484" s="233">
        <f t="shared" si="17"/>
        <v>0</v>
      </c>
      <c r="N484" s="231">
        <v>0</v>
      </c>
      <c r="O484" s="231">
        <f t="shared" si="18"/>
        <v>0</v>
      </c>
      <c r="P484" s="231">
        <v>0</v>
      </c>
      <c r="Q484" s="231">
        <f t="shared" si="19"/>
        <v>0</v>
      </c>
      <c r="R484" s="233"/>
      <c r="S484" s="233" t="s">
        <v>135</v>
      </c>
      <c r="T484" s="234" t="s">
        <v>136</v>
      </c>
      <c r="U484" s="219">
        <v>0</v>
      </c>
      <c r="V484" s="219">
        <f t="shared" si="20"/>
        <v>0</v>
      </c>
      <c r="W484" s="219"/>
      <c r="X484" s="219" t="s">
        <v>109</v>
      </c>
      <c r="Y484" s="219" t="s">
        <v>110</v>
      </c>
      <c r="Z484" s="220"/>
      <c r="AA484" s="220"/>
      <c r="AB484" s="220"/>
      <c r="AC484" s="220"/>
      <c r="AD484" s="220"/>
      <c r="AE484" s="220"/>
      <c r="AF484" s="220"/>
      <c r="AG484" s="220" t="s">
        <v>111</v>
      </c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</row>
    <row r="485" spans="1:60" outlineLevel="1" x14ac:dyDescent="0.2">
      <c r="A485" s="227">
        <v>181</v>
      </c>
      <c r="B485" s="228" t="s">
        <v>232</v>
      </c>
      <c r="C485" s="229" t="s">
        <v>962</v>
      </c>
      <c r="D485" s="230" t="s">
        <v>165</v>
      </c>
      <c r="E485" s="231">
        <v>13</v>
      </c>
      <c r="F485" s="232"/>
      <c r="G485" s="233">
        <f t="shared" si="14"/>
        <v>0</v>
      </c>
      <c r="H485" s="232">
        <v>0</v>
      </c>
      <c r="I485" s="233">
        <f t="shared" si="15"/>
        <v>0</v>
      </c>
      <c r="J485" s="232">
        <v>1000</v>
      </c>
      <c r="K485" s="233">
        <f t="shared" si="16"/>
        <v>13000</v>
      </c>
      <c r="L485" s="233">
        <v>21</v>
      </c>
      <c r="M485" s="233">
        <f t="shared" si="17"/>
        <v>0</v>
      </c>
      <c r="N485" s="231">
        <v>0</v>
      </c>
      <c r="O485" s="231">
        <f t="shared" si="18"/>
        <v>0</v>
      </c>
      <c r="P485" s="231">
        <v>0</v>
      </c>
      <c r="Q485" s="231">
        <f t="shared" si="19"/>
        <v>0</v>
      </c>
      <c r="R485" s="233"/>
      <c r="S485" s="233" t="s">
        <v>135</v>
      </c>
      <c r="T485" s="234" t="s">
        <v>136</v>
      </c>
      <c r="U485" s="219">
        <v>0</v>
      </c>
      <c r="V485" s="219">
        <f t="shared" si="20"/>
        <v>0</v>
      </c>
      <c r="W485" s="219"/>
      <c r="X485" s="219" t="s">
        <v>109</v>
      </c>
      <c r="Y485" s="219" t="s">
        <v>110</v>
      </c>
      <c r="Z485" s="220"/>
      <c r="AA485" s="220"/>
      <c r="AB485" s="220"/>
      <c r="AC485" s="220"/>
      <c r="AD485" s="220"/>
      <c r="AE485" s="220"/>
      <c r="AF485" s="220"/>
      <c r="AG485" s="220" t="s">
        <v>111</v>
      </c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</row>
    <row r="486" spans="1:60" outlineLevel="1" x14ac:dyDescent="0.2">
      <c r="A486" s="227">
        <v>182</v>
      </c>
      <c r="B486" s="228" t="s">
        <v>233</v>
      </c>
      <c r="C486" s="229" t="s">
        <v>963</v>
      </c>
      <c r="D486" s="230" t="s">
        <v>165</v>
      </c>
      <c r="E486" s="231">
        <v>1</v>
      </c>
      <c r="F486" s="232"/>
      <c r="G486" s="233">
        <f t="shared" si="14"/>
        <v>0</v>
      </c>
      <c r="H486" s="232">
        <v>0</v>
      </c>
      <c r="I486" s="233">
        <f t="shared" si="15"/>
        <v>0</v>
      </c>
      <c r="J486" s="232">
        <v>1500</v>
      </c>
      <c r="K486" s="233">
        <f t="shared" si="16"/>
        <v>1500</v>
      </c>
      <c r="L486" s="233">
        <v>21</v>
      </c>
      <c r="M486" s="233">
        <f t="shared" si="17"/>
        <v>0</v>
      </c>
      <c r="N486" s="231">
        <v>0</v>
      </c>
      <c r="O486" s="231">
        <f t="shared" si="18"/>
        <v>0</v>
      </c>
      <c r="P486" s="231">
        <v>0</v>
      </c>
      <c r="Q486" s="231">
        <f t="shared" si="19"/>
        <v>0</v>
      </c>
      <c r="R486" s="233"/>
      <c r="S486" s="233" t="s">
        <v>135</v>
      </c>
      <c r="T486" s="234" t="s">
        <v>136</v>
      </c>
      <c r="U486" s="219">
        <v>0</v>
      </c>
      <c r="V486" s="219">
        <f t="shared" si="20"/>
        <v>0</v>
      </c>
      <c r="W486" s="219"/>
      <c r="X486" s="219" t="s">
        <v>109</v>
      </c>
      <c r="Y486" s="219" t="s">
        <v>110</v>
      </c>
      <c r="Z486" s="220"/>
      <c r="AA486" s="220"/>
      <c r="AB486" s="220"/>
      <c r="AC486" s="220"/>
      <c r="AD486" s="220"/>
      <c r="AE486" s="220"/>
      <c r="AF486" s="220"/>
      <c r="AG486" s="220" t="s">
        <v>111</v>
      </c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</row>
    <row r="487" spans="1:60" outlineLevel="1" x14ac:dyDescent="0.2">
      <c r="A487" s="607">
        <v>183</v>
      </c>
      <c r="B487" s="608" t="s">
        <v>234</v>
      </c>
      <c r="C487" s="609" t="s">
        <v>964</v>
      </c>
      <c r="D487" s="610" t="s">
        <v>165</v>
      </c>
      <c r="E487" s="611">
        <v>4</v>
      </c>
      <c r="F487" s="232"/>
      <c r="G487" s="233">
        <f t="shared" si="14"/>
        <v>0</v>
      </c>
      <c r="H487" s="232">
        <v>0</v>
      </c>
      <c r="I487" s="233">
        <f t="shared" si="15"/>
        <v>0</v>
      </c>
      <c r="J487" s="232">
        <v>20000</v>
      </c>
      <c r="K487" s="233">
        <f t="shared" si="16"/>
        <v>80000</v>
      </c>
      <c r="L487" s="233">
        <v>21</v>
      </c>
      <c r="M487" s="233">
        <f t="shared" si="17"/>
        <v>0</v>
      </c>
      <c r="N487" s="231">
        <v>0</v>
      </c>
      <c r="O487" s="231">
        <f t="shared" si="18"/>
        <v>0</v>
      </c>
      <c r="P487" s="231">
        <v>0</v>
      </c>
      <c r="Q487" s="231">
        <f t="shared" si="19"/>
        <v>0</v>
      </c>
      <c r="R487" s="233"/>
      <c r="S487" s="233" t="s">
        <v>135</v>
      </c>
      <c r="T487" s="234" t="s">
        <v>136</v>
      </c>
      <c r="U487" s="219">
        <v>0</v>
      </c>
      <c r="V487" s="219">
        <f t="shared" si="20"/>
        <v>0</v>
      </c>
      <c r="W487" s="219"/>
      <c r="X487" s="219" t="s">
        <v>109</v>
      </c>
      <c r="Y487" s="219" t="s">
        <v>110</v>
      </c>
      <c r="Z487" s="220"/>
      <c r="AA487" s="220"/>
      <c r="AB487" s="220"/>
      <c r="AC487" s="220"/>
      <c r="AD487" s="220"/>
      <c r="AE487" s="220"/>
      <c r="AF487" s="220"/>
      <c r="AG487" s="220" t="s">
        <v>111</v>
      </c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</row>
    <row r="488" spans="1:60" ht="45" outlineLevel="1" x14ac:dyDescent="0.2">
      <c r="A488" s="612"/>
      <c r="B488" s="613"/>
      <c r="C488" s="614" t="s">
        <v>1802</v>
      </c>
      <c r="D488" s="615"/>
      <c r="E488" s="616"/>
      <c r="F488" s="514"/>
      <c r="G488" s="515"/>
      <c r="H488" s="514"/>
      <c r="I488" s="515"/>
      <c r="J488" s="514"/>
      <c r="K488" s="515"/>
      <c r="L488" s="515"/>
      <c r="M488" s="515"/>
      <c r="N488" s="513"/>
      <c r="O488" s="513"/>
      <c r="P488" s="513"/>
      <c r="Q488" s="513"/>
      <c r="R488" s="515"/>
      <c r="S488" s="515"/>
      <c r="T488" s="516"/>
      <c r="U488" s="219"/>
      <c r="V488" s="219"/>
      <c r="W488" s="219"/>
      <c r="X488" s="219"/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</row>
    <row r="489" spans="1:60" x14ac:dyDescent="0.2">
      <c r="A489" s="235" t="s">
        <v>104</v>
      </c>
      <c r="B489" s="204" t="s">
        <v>57</v>
      </c>
      <c r="C489" s="205" t="s">
        <v>58</v>
      </c>
      <c r="D489" s="206"/>
      <c r="E489" s="207"/>
      <c r="F489" s="391"/>
      <c r="G489" s="208">
        <f>SUMIF(AG490:AG507,"&lt;&gt;NOR",G490:G507)</f>
        <v>0</v>
      </c>
      <c r="H489" s="208"/>
      <c r="I489" s="208">
        <f>SUM(I490:I507)</f>
        <v>0</v>
      </c>
      <c r="J489" s="208"/>
      <c r="K489" s="208">
        <f>SUM(K490:K507)</f>
        <v>274000</v>
      </c>
      <c r="L489" s="208"/>
      <c r="M489" s="208">
        <f>SUM(M490:M507)</f>
        <v>0</v>
      </c>
      <c r="N489" s="207"/>
      <c r="O489" s="207">
        <f>SUM(O490:O507)</f>
        <v>0</v>
      </c>
      <c r="P489" s="207"/>
      <c r="Q489" s="207">
        <f>SUM(Q490:Q507)</f>
        <v>0</v>
      </c>
      <c r="R489" s="208"/>
      <c r="S489" s="208"/>
      <c r="T489" s="209"/>
      <c r="U489" s="210"/>
      <c r="V489" s="210">
        <f>SUM(V490:V507)</f>
        <v>0</v>
      </c>
      <c r="W489" s="210"/>
      <c r="X489" s="210"/>
      <c r="Y489" s="210"/>
      <c r="AG489" t="s">
        <v>105</v>
      </c>
    </row>
    <row r="490" spans="1:60" outlineLevel="1" x14ac:dyDescent="0.2">
      <c r="A490" s="227">
        <v>184</v>
      </c>
      <c r="B490" s="228" t="s">
        <v>650</v>
      </c>
      <c r="C490" s="229" t="s">
        <v>965</v>
      </c>
      <c r="D490" s="230" t="s">
        <v>165</v>
      </c>
      <c r="E490" s="231">
        <v>1</v>
      </c>
      <c r="F490" s="232"/>
      <c r="G490" s="233">
        <f t="shared" ref="G490:G507" si="21">ROUND(E490*F490,2)</f>
        <v>0</v>
      </c>
      <c r="H490" s="232">
        <v>0</v>
      </c>
      <c r="I490" s="233">
        <f t="shared" ref="I490:I507" si="22">ROUND(E490*H490,2)</f>
        <v>0</v>
      </c>
      <c r="J490" s="232">
        <v>13000</v>
      </c>
      <c r="K490" s="233">
        <f t="shared" ref="K490:K507" si="23">ROUND(E490*J490,2)</f>
        <v>13000</v>
      </c>
      <c r="L490" s="233">
        <v>21</v>
      </c>
      <c r="M490" s="233">
        <f t="shared" ref="M490:M507" si="24">G490*(1+L490/100)</f>
        <v>0</v>
      </c>
      <c r="N490" s="231">
        <v>0</v>
      </c>
      <c r="O490" s="231">
        <f t="shared" ref="O490:O507" si="25">ROUND(E490*N490,2)</f>
        <v>0</v>
      </c>
      <c r="P490" s="231">
        <v>0</v>
      </c>
      <c r="Q490" s="231">
        <f t="shared" ref="Q490:Q507" si="26">ROUND(E490*P490,2)</f>
        <v>0</v>
      </c>
      <c r="R490" s="233"/>
      <c r="S490" s="233" t="s">
        <v>135</v>
      </c>
      <c r="T490" s="234" t="s">
        <v>136</v>
      </c>
      <c r="U490" s="219">
        <v>0</v>
      </c>
      <c r="V490" s="219">
        <f t="shared" ref="V490:V507" si="27">ROUND(E490*U490,2)</f>
        <v>0</v>
      </c>
      <c r="W490" s="219"/>
      <c r="X490" s="219" t="s">
        <v>109</v>
      </c>
      <c r="Y490" s="219" t="s">
        <v>110</v>
      </c>
      <c r="Z490" s="220"/>
      <c r="AA490" s="220"/>
      <c r="AB490" s="220"/>
      <c r="AC490" s="220"/>
      <c r="AD490" s="220"/>
      <c r="AE490" s="220"/>
      <c r="AF490" s="220"/>
      <c r="AG490" s="220" t="s">
        <v>111</v>
      </c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</row>
    <row r="491" spans="1:60" outlineLevel="1" x14ac:dyDescent="0.2">
      <c r="A491" s="227">
        <v>185</v>
      </c>
      <c r="B491" s="228" t="s">
        <v>651</v>
      </c>
      <c r="C491" s="229" t="s">
        <v>966</v>
      </c>
      <c r="D491" s="230" t="s">
        <v>165</v>
      </c>
      <c r="E491" s="231">
        <v>1</v>
      </c>
      <c r="F491" s="232"/>
      <c r="G491" s="233">
        <f t="shared" si="21"/>
        <v>0</v>
      </c>
      <c r="H491" s="232">
        <v>0</v>
      </c>
      <c r="I491" s="233">
        <f t="shared" si="22"/>
        <v>0</v>
      </c>
      <c r="J491" s="232">
        <v>13000</v>
      </c>
      <c r="K491" s="233">
        <f t="shared" si="23"/>
        <v>13000</v>
      </c>
      <c r="L491" s="233">
        <v>21</v>
      </c>
      <c r="M491" s="233">
        <f t="shared" si="24"/>
        <v>0</v>
      </c>
      <c r="N491" s="231">
        <v>0</v>
      </c>
      <c r="O491" s="231">
        <f t="shared" si="25"/>
        <v>0</v>
      </c>
      <c r="P491" s="231">
        <v>0</v>
      </c>
      <c r="Q491" s="231">
        <f t="shared" si="26"/>
        <v>0</v>
      </c>
      <c r="R491" s="233"/>
      <c r="S491" s="233" t="s">
        <v>135</v>
      </c>
      <c r="T491" s="234" t="s">
        <v>136</v>
      </c>
      <c r="U491" s="219">
        <v>0</v>
      </c>
      <c r="V491" s="219">
        <f t="shared" si="27"/>
        <v>0</v>
      </c>
      <c r="W491" s="219"/>
      <c r="X491" s="219" t="s">
        <v>109</v>
      </c>
      <c r="Y491" s="219" t="s">
        <v>110</v>
      </c>
      <c r="Z491" s="220"/>
      <c r="AA491" s="220"/>
      <c r="AB491" s="220"/>
      <c r="AC491" s="220"/>
      <c r="AD491" s="220"/>
      <c r="AE491" s="220"/>
      <c r="AF491" s="220"/>
      <c r="AG491" s="220" t="s">
        <v>111</v>
      </c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</row>
    <row r="492" spans="1:60" outlineLevel="1" x14ac:dyDescent="0.2">
      <c r="A492" s="227">
        <v>186</v>
      </c>
      <c r="B492" s="228" t="s">
        <v>967</v>
      </c>
      <c r="C492" s="229" t="s">
        <v>968</v>
      </c>
      <c r="D492" s="230" t="s">
        <v>165</v>
      </c>
      <c r="E492" s="231">
        <v>1</v>
      </c>
      <c r="F492" s="232"/>
      <c r="G492" s="233">
        <f t="shared" si="21"/>
        <v>0</v>
      </c>
      <c r="H492" s="232">
        <v>0</v>
      </c>
      <c r="I492" s="233">
        <f t="shared" si="22"/>
        <v>0</v>
      </c>
      <c r="J492" s="232">
        <v>7000</v>
      </c>
      <c r="K492" s="233">
        <f t="shared" si="23"/>
        <v>7000</v>
      </c>
      <c r="L492" s="233">
        <v>21</v>
      </c>
      <c r="M492" s="233">
        <f t="shared" si="24"/>
        <v>0</v>
      </c>
      <c r="N492" s="231">
        <v>0</v>
      </c>
      <c r="O492" s="231">
        <f t="shared" si="25"/>
        <v>0</v>
      </c>
      <c r="P492" s="231">
        <v>0</v>
      </c>
      <c r="Q492" s="231">
        <f t="shared" si="26"/>
        <v>0</v>
      </c>
      <c r="R492" s="233"/>
      <c r="S492" s="233" t="s">
        <v>135</v>
      </c>
      <c r="T492" s="234" t="s">
        <v>136</v>
      </c>
      <c r="U492" s="219">
        <v>0</v>
      </c>
      <c r="V492" s="219">
        <f t="shared" si="27"/>
        <v>0</v>
      </c>
      <c r="W492" s="219"/>
      <c r="X492" s="219" t="s">
        <v>109</v>
      </c>
      <c r="Y492" s="219" t="s">
        <v>110</v>
      </c>
      <c r="Z492" s="220"/>
      <c r="AA492" s="220"/>
      <c r="AB492" s="220"/>
      <c r="AC492" s="220"/>
      <c r="AD492" s="220"/>
      <c r="AE492" s="220"/>
      <c r="AF492" s="220"/>
      <c r="AG492" s="220" t="s">
        <v>111</v>
      </c>
      <c r="AH492" s="220"/>
      <c r="AI492" s="220"/>
      <c r="AJ492" s="220"/>
      <c r="AK492" s="220"/>
      <c r="AL492" s="220"/>
      <c r="AM492" s="220"/>
      <c r="AN492" s="220"/>
      <c r="AO492" s="220"/>
      <c r="AP492" s="220"/>
      <c r="AQ492" s="220"/>
      <c r="AR492" s="220"/>
      <c r="AS492" s="220"/>
      <c r="AT492" s="220"/>
      <c r="AU492" s="220"/>
      <c r="AV492" s="220"/>
      <c r="AW492" s="22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</row>
    <row r="493" spans="1:60" outlineLevel="1" x14ac:dyDescent="0.2">
      <c r="A493" s="227">
        <v>187</v>
      </c>
      <c r="B493" s="228" t="s">
        <v>969</v>
      </c>
      <c r="C493" s="229" t="s">
        <v>970</v>
      </c>
      <c r="D493" s="230" t="s">
        <v>165</v>
      </c>
      <c r="E493" s="231">
        <v>1</v>
      </c>
      <c r="F493" s="232"/>
      <c r="G493" s="233">
        <f t="shared" si="21"/>
        <v>0</v>
      </c>
      <c r="H493" s="232">
        <v>0</v>
      </c>
      <c r="I493" s="233">
        <f t="shared" si="22"/>
        <v>0</v>
      </c>
      <c r="J493" s="232">
        <v>7000</v>
      </c>
      <c r="K493" s="233">
        <f t="shared" si="23"/>
        <v>7000</v>
      </c>
      <c r="L493" s="233">
        <v>21</v>
      </c>
      <c r="M493" s="233">
        <f t="shared" si="24"/>
        <v>0</v>
      </c>
      <c r="N493" s="231">
        <v>0</v>
      </c>
      <c r="O493" s="231">
        <f t="shared" si="25"/>
        <v>0</v>
      </c>
      <c r="P493" s="231">
        <v>0</v>
      </c>
      <c r="Q493" s="231">
        <f t="shared" si="26"/>
        <v>0</v>
      </c>
      <c r="R493" s="233"/>
      <c r="S493" s="233" t="s">
        <v>135</v>
      </c>
      <c r="T493" s="234" t="s">
        <v>136</v>
      </c>
      <c r="U493" s="219">
        <v>0</v>
      </c>
      <c r="V493" s="219">
        <f t="shared" si="27"/>
        <v>0</v>
      </c>
      <c r="W493" s="219"/>
      <c r="X493" s="219" t="s">
        <v>109</v>
      </c>
      <c r="Y493" s="219" t="s">
        <v>110</v>
      </c>
      <c r="Z493" s="220"/>
      <c r="AA493" s="220"/>
      <c r="AB493" s="220"/>
      <c r="AC493" s="220"/>
      <c r="AD493" s="220"/>
      <c r="AE493" s="220"/>
      <c r="AF493" s="220"/>
      <c r="AG493" s="220" t="s">
        <v>111</v>
      </c>
      <c r="AH493" s="220"/>
      <c r="AI493" s="220"/>
      <c r="AJ493" s="220"/>
      <c r="AK493" s="220"/>
      <c r="AL493" s="220"/>
      <c r="AM493" s="220"/>
      <c r="AN493" s="220"/>
      <c r="AO493" s="220"/>
      <c r="AP493" s="220"/>
      <c r="AQ493" s="220"/>
      <c r="AR493" s="220"/>
      <c r="AS493" s="220"/>
      <c r="AT493" s="220"/>
      <c r="AU493" s="220"/>
      <c r="AV493" s="220"/>
      <c r="AW493" s="220"/>
      <c r="AX493" s="220"/>
      <c r="AY493" s="220"/>
      <c r="AZ493" s="220"/>
      <c r="BA493" s="220"/>
      <c r="BB493" s="220"/>
      <c r="BC493" s="220"/>
      <c r="BD493" s="220"/>
      <c r="BE493" s="220"/>
      <c r="BF493" s="220"/>
      <c r="BG493" s="220"/>
      <c r="BH493" s="220"/>
    </row>
    <row r="494" spans="1:60" outlineLevel="1" x14ac:dyDescent="0.2">
      <c r="A494" s="227">
        <v>188</v>
      </c>
      <c r="B494" s="228" t="s">
        <v>971</v>
      </c>
      <c r="C494" s="229" t="s">
        <v>972</v>
      </c>
      <c r="D494" s="230" t="s">
        <v>165</v>
      </c>
      <c r="E494" s="231">
        <v>1</v>
      </c>
      <c r="F494" s="232"/>
      <c r="G494" s="233">
        <f t="shared" si="21"/>
        <v>0</v>
      </c>
      <c r="H494" s="232">
        <v>0</v>
      </c>
      <c r="I494" s="233">
        <f t="shared" si="22"/>
        <v>0</v>
      </c>
      <c r="J494" s="232">
        <v>7000</v>
      </c>
      <c r="K494" s="233">
        <f t="shared" si="23"/>
        <v>7000</v>
      </c>
      <c r="L494" s="233">
        <v>21</v>
      </c>
      <c r="M494" s="233">
        <f t="shared" si="24"/>
        <v>0</v>
      </c>
      <c r="N494" s="231">
        <v>0</v>
      </c>
      <c r="O494" s="231">
        <f t="shared" si="25"/>
        <v>0</v>
      </c>
      <c r="P494" s="231">
        <v>0</v>
      </c>
      <c r="Q494" s="231">
        <f t="shared" si="26"/>
        <v>0</v>
      </c>
      <c r="R494" s="233"/>
      <c r="S494" s="233" t="s">
        <v>135</v>
      </c>
      <c r="T494" s="234" t="s">
        <v>136</v>
      </c>
      <c r="U494" s="219">
        <v>0</v>
      </c>
      <c r="V494" s="219">
        <f t="shared" si="27"/>
        <v>0</v>
      </c>
      <c r="W494" s="219"/>
      <c r="X494" s="219" t="s">
        <v>109</v>
      </c>
      <c r="Y494" s="219" t="s">
        <v>110</v>
      </c>
      <c r="Z494" s="220"/>
      <c r="AA494" s="220"/>
      <c r="AB494" s="220"/>
      <c r="AC494" s="220"/>
      <c r="AD494" s="220"/>
      <c r="AE494" s="220"/>
      <c r="AF494" s="220"/>
      <c r="AG494" s="220" t="s">
        <v>111</v>
      </c>
      <c r="AH494" s="220"/>
      <c r="AI494" s="220"/>
      <c r="AJ494" s="220"/>
      <c r="AK494" s="220"/>
      <c r="AL494" s="220"/>
      <c r="AM494" s="220"/>
      <c r="AN494" s="220"/>
      <c r="AO494" s="220"/>
      <c r="AP494" s="220"/>
      <c r="AQ494" s="220"/>
      <c r="AR494" s="220"/>
      <c r="AS494" s="220"/>
      <c r="AT494" s="220"/>
      <c r="AU494" s="220"/>
      <c r="AV494" s="220"/>
      <c r="AW494" s="22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</row>
    <row r="495" spans="1:60" outlineLevel="1" x14ac:dyDescent="0.2">
      <c r="A495" s="227">
        <v>189</v>
      </c>
      <c r="B495" s="228" t="s">
        <v>973</v>
      </c>
      <c r="C495" s="229" t="s">
        <v>974</v>
      </c>
      <c r="D495" s="230" t="s">
        <v>165</v>
      </c>
      <c r="E495" s="231">
        <v>1</v>
      </c>
      <c r="F495" s="232"/>
      <c r="G495" s="233">
        <f t="shared" si="21"/>
        <v>0</v>
      </c>
      <c r="H495" s="232">
        <v>0</v>
      </c>
      <c r="I495" s="233">
        <f t="shared" si="22"/>
        <v>0</v>
      </c>
      <c r="J495" s="232">
        <v>7000</v>
      </c>
      <c r="K495" s="233">
        <f t="shared" si="23"/>
        <v>7000</v>
      </c>
      <c r="L495" s="233">
        <v>21</v>
      </c>
      <c r="M495" s="233">
        <f t="shared" si="24"/>
        <v>0</v>
      </c>
      <c r="N495" s="231">
        <v>0</v>
      </c>
      <c r="O495" s="231">
        <f t="shared" si="25"/>
        <v>0</v>
      </c>
      <c r="P495" s="231">
        <v>0</v>
      </c>
      <c r="Q495" s="231">
        <f t="shared" si="26"/>
        <v>0</v>
      </c>
      <c r="R495" s="233"/>
      <c r="S495" s="233" t="s">
        <v>135</v>
      </c>
      <c r="T495" s="234" t="s">
        <v>136</v>
      </c>
      <c r="U495" s="219">
        <v>0</v>
      </c>
      <c r="V495" s="219">
        <f t="shared" si="27"/>
        <v>0</v>
      </c>
      <c r="W495" s="219"/>
      <c r="X495" s="219" t="s">
        <v>109</v>
      </c>
      <c r="Y495" s="219" t="s">
        <v>110</v>
      </c>
      <c r="Z495" s="220"/>
      <c r="AA495" s="220"/>
      <c r="AB495" s="220"/>
      <c r="AC495" s="220"/>
      <c r="AD495" s="220"/>
      <c r="AE495" s="220"/>
      <c r="AF495" s="220"/>
      <c r="AG495" s="220" t="s">
        <v>111</v>
      </c>
      <c r="AH495" s="220"/>
      <c r="AI495" s="220"/>
      <c r="AJ495" s="220"/>
      <c r="AK495" s="220"/>
      <c r="AL495" s="220"/>
      <c r="AM495" s="220"/>
      <c r="AN495" s="220"/>
      <c r="AO495" s="220"/>
      <c r="AP495" s="220"/>
      <c r="AQ495" s="220"/>
      <c r="AR495" s="220"/>
      <c r="AS495" s="220"/>
      <c r="AT495" s="220"/>
      <c r="AU495" s="220"/>
      <c r="AV495" s="220"/>
      <c r="AW495" s="220"/>
      <c r="AX495" s="220"/>
      <c r="AY495" s="220"/>
      <c r="AZ495" s="220"/>
      <c r="BA495" s="220"/>
      <c r="BB495" s="220"/>
      <c r="BC495" s="220"/>
      <c r="BD495" s="220"/>
      <c r="BE495" s="220"/>
      <c r="BF495" s="220"/>
      <c r="BG495" s="220"/>
      <c r="BH495" s="220"/>
    </row>
    <row r="496" spans="1:60" outlineLevel="1" x14ac:dyDescent="0.2">
      <c r="A496" s="227">
        <v>190</v>
      </c>
      <c r="B496" s="228" t="s">
        <v>975</v>
      </c>
      <c r="C496" s="229" t="s">
        <v>976</v>
      </c>
      <c r="D496" s="230" t="s">
        <v>165</v>
      </c>
      <c r="E496" s="231">
        <v>1</v>
      </c>
      <c r="F496" s="232"/>
      <c r="G496" s="233">
        <f t="shared" si="21"/>
        <v>0</v>
      </c>
      <c r="H496" s="232">
        <v>0</v>
      </c>
      <c r="I496" s="233">
        <f t="shared" si="22"/>
        <v>0</v>
      </c>
      <c r="J496" s="232">
        <v>13000</v>
      </c>
      <c r="K496" s="233">
        <f t="shared" si="23"/>
        <v>13000</v>
      </c>
      <c r="L496" s="233">
        <v>21</v>
      </c>
      <c r="M496" s="233">
        <f t="shared" si="24"/>
        <v>0</v>
      </c>
      <c r="N496" s="231">
        <v>0</v>
      </c>
      <c r="O496" s="231">
        <f t="shared" si="25"/>
        <v>0</v>
      </c>
      <c r="P496" s="231">
        <v>0</v>
      </c>
      <c r="Q496" s="231">
        <f t="shared" si="26"/>
        <v>0</v>
      </c>
      <c r="R496" s="233"/>
      <c r="S496" s="233" t="s">
        <v>135</v>
      </c>
      <c r="T496" s="234" t="s">
        <v>136</v>
      </c>
      <c r="U496" s="219">
        <v>0</v>
      </c>
      <c r="V496" s="219">
        <f t="shared" si="27"/>
        <v>0</v>
      </c>
      <c r="W496" s="219"/>
      <c r="X496" s="219" t="s">
        <v>109</v>
      </c>
      <c r="Y496" s="219" t="s">
        <v>110</v>
      </c>
      <c r="Z496" s="220"/>
      <c r="AA496" s="220"/>
      <c r="AB496" s="220"/>
      <c r="AC496" s="220"/>
      <c r="AD496" s="220"/>
      <c r="AE496" s="220"/>
      <c r="AF496" s="220"/>
      <c r="AG496" s="220" t="s">
        <v>111</v>
      </c>
      <c r="AH496" s="220"/>
      <c r="AI496" s="220"/>
      <c r="AJ496" s="220"/>
      <c r="AK496" s="220"/>
      <c r="AL496" s="220"/>
      <c r="AM496" s="220"/>
      <c r="AN496" s="220"/>
      <c r="AO496" s="220"/>
      <c r="AP496" s="220"/>
      <c r="AQ496" s="220"/>
      <c r="AR496" s="220"/>
      <c r="AS496" s="220"/>
      <c r="AT496" s="220"/>
      <c r="AU496" s="220"/>
      <c r="AV496" s="220"/>
      <c r="AW496" s="220"/>
      <c r="AX496" s="220"/>
      <c r="AY496" s="220"/>
      <c r="AZ496" s="220"/>
      <c r="BA496" s="220"/>
      <c r="BB496" s="220"/>
      <c r="BC496" s="220"/>
      <c r="BD496" s="220"/>
      <c r="BE496" s="220"/>
      <c r="BF496" s="220"/>
      <c r="BG496" s="220"/>
      <c r="BH496" s="220"/>
    </row>
    <row r="497" spans="1:60" outlineLevel="1" x14ac:dyDescent="0.2">
      <c r="A497" s="227">
        <v>191</v>
      </c>
      <c r="B497" s="228" t="s">
        <v>977</v>
      </c>
      <c r="C497" s="229" t="s">
        <v>978</v>
      </c>
      <c r="D497" s="230" t="s">
        <v>165</v>
      </c>
      <c r="E497" s="231">
        <v>1</v>
      </c>
      <c r="F497" s="232"/>
      <c r="G497" s="233">
        <f t="shared" si="21"/>
        <v>0</v>
      </c>
      <c r="H497" s="232">
        <v>0</v>
      </c>
      <c r="I497" s="233">
        <f t="shared" si="22"/>
        <v>0</v>
      </c>
      <c r="J497" s="232">
        <v>22000</v>
      </c>
      <c r="K497" s="233">
        <f t="shared" si="23"/>
        <v>22000</v>
      </c>
      <c r="L497" s="233">
        <v>21</v>
      </c>
      <c r="M497" s="233">
        <f t="shared" si="24"/>
        <v>0</v>
      </c>
      <c r="N497" s="231">
        <v>0</v>
      </c>
      <c r="O497" s="231">
        <f t="shared" si="25"/>
        <v>0</v>
      </c>
      <c r="P497" s="231">
        <v>0</v>
      </c>
      <c r="Q497" s="231">
        <f t="shared" si="26"/>
        <v>0</v>
      </c>
      <c r="R497" s="233"/>
      <c r="S497" s="233" t="s">
        <v>135</v>
      </c>
      <c r="T497" s="234" t="s">
        <v>136</v>
      </c>
      <c r="U497" s="219">
        <v>0</v>
      </c>
      <c r="V497" s="219">
        <f t="shared" si="27"/>
        <v>0</v>
      </c>
      <c r="W497" s="219"/>
      <c r="X497" s="219" t="s">
        <v>109</v>
      </c>
      <c r="Y497" s="219" t="s">
        <v>110</v>
      </c>
      <c r="Z497" s="220"/>
      <c r="AA497" s="220"/>
      <c r="AB497" s="220"/>
      <c r="AC497" s="220"/>
      <c r="AD497" s="220"/>
      <c r="AE497" s="220"/>
      <c r="AF497" s="220"/>
      <c r="AG497" s="220" t="s">
        <v>111</v>
      </c>
      <c r="AH497" s="220"/>
      <c r="AI497" s="220"/>
      <c r="AJ497" s="220"/>
      <c r="AK497" s="220"/>
      <c r="AL497" s="220"/>
      <c r="AM497" s="220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</row>
    <row r="498" spans="1:60" outlineLevel="1" x14ac:dyDescent="0.2">
      <c r="A498" s="227">
        <v>192</v>
      </c>
      <c r="B498" s="228" t="s">
        <v>979</v>
      </c>
      <c r="C498" s="229" t="s">
        <v>980</v>
      </c>
      <c r="D498" s="230" t="s">
        <v>165</v>
      </c>
      <c r="E498" s="231">
        <v>1</v>
      </c>
      <c r="F498" s="232"/>
      <c r="G498" s="233">
        <f t="shared" si="21"/>
        <v>0</v>
      </c>
      <c r="H498" s="232">
        <v>0</v>
      </c>
      <c r="I498" s="233">
        <f t="shared" si="22"/>
        <v>0</v>
      </c>
      <c r="J498" s="232">
        <v>25000</v>
      </c>
      <c r="K498" s="233">
        <f t="shared" si="23"/>
        <v>25000</v>
      </c>
      <c r="L498" s="233">
        <v>21</v>
      </c>
      <c r="M498" s="233">
        <f t="shared" si="24"/>
        <v>0</v>
      </c>
      <c r="N498" s="231">
        <v>0</v>
      </c>
      <c r="O498" s="231">
        <f t="shared" si="25"/>
        <v>0</v>
      </c>
      <c r="P498" s="231">
        <v>0</v>
      </c>
      <c r="Q498" s="231">
        <f t="shared" si="26"/>
        <v>0</v>
      </c>
      <c r="R498" s="233"/>
      <c r="S498" s="233" t="s">
        <v>135</v>
      </c>
      <c r="T498" s="234" t="s">
        <v>136</v>
      </c>
      <c r="U498" s="219">
        <v>0</v>
      </c>
      <c r="V498" s="219">
        <f t="shared" si="27"/>
        <v>0</v>
      </c>
      <c r="W498" s="219"/>
      <c r="X498" s="219" t="s">
        <v>109</v>
      </c>
      <c r="Y498" s="219" t="s">
        <v>110</v>
      </c>
      <c r="Z498" s="220"/>
      <c r="AA498" s="220"/>
      <c r="AB498" s="220"/>
      <c r="AC498" s="220"/>
      <c r="AD498" s="220"/>
      <c r="AE498" s="220"/>
      <c r="AF498" s="220"/>
      <c r="AG498" s="220" t="s">
        <v>111</v>
      </c>
      <c r="AH498" s="220"/>
      <c r="AI498" s="220"/>
      <c r="AJ498" s="220"/>
      <c r="AK498" s="220"/>
      <c r="AL498" s="220"/>
      <c r="AM498" s="220"/>
      <c r="AN498" s="220"/>
      <c r="AO498" s="220"/>
      <c r="AP498" s="220"/>
      <c r="AQ498" s="220"/>
      <c r="AR498" s="220"/>
      <c r="AS498" s="220"/>
      <c r="AT498" s="220"/>
      <c r="AU498" s="220"/>
      <c r="AV498" s="220"/>
      <c r="AW498" s="22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</row>
    <row r="499" spans="1:60" outlineLevel="1" x14ac:dyDescent="0.2">
      <c r="A499" s="227">
        <v>193</v>
      </c>
      <c r="B499" s="228" t="s">
        <v>981</v>
      </c>
      <c r="C499" s="229" t="s">
        <v>982</v>
      </c>
      <c r="D499" s="230" t="s">
        <v>165</v>
      </c>
      <c r="E499" s="231">
        <v>1</v>
      </c>
      <c r="F499" s="232"/>
      <c r="G499" s="233">
        <f t="shared" si="21"/>
        <v>0</v>
      </c>
      <c r="H499" s="232">
        <v>0</v>
      </c>
      <c r="I499" s="233">
        <f t="shared" si="22"/>
        <v>0</v>
      </c>
      <c r="J499" s="232">
        <v>22000</v>
      </c>
      <c r="K499" s="233">
        <f t="shared" si="23"/>
        <v>22000</v>
      </c>
      <c r="L499" s="233">
        <v>21</v>
      </c>
      <c r="M499" s="233">
        <f t="shared" si="24"/>
        <v>0</v>
      </c>
      <c r="N499" s="231">
        <v>0</v>
      </c>
      <c r="O499" s="231">
        <f t="shared" si="25"/>
        <v>0</v>
      </c>
      <c r="P499" s="231">
        <v>0</v>
      </c>
      <c r="Q499" s="231">
        <f t="shared" si="26"/>
        <v>0</v>
      </c>
      <c r="R499" s="233"/>
      <c r="S499" s="233" t="s">
        <v>135</v>
      </c>
      <c r="T499" s="234" t="s">
        <v>136</v>
      </c>
      <c r="U499" s="219">
        <v>0</v>
      </c>
      <c r="V499" s="219">
        <f t="shared" si="27"/>
        <v>0</v>
      </c>
      <c r="W499" s="219"/>
      <c r="X499" s="219" t="s">
        <v>109</v>
      </c>
      <c r="Y499" s="219" t="s">
        <v>110</v>
      </c>
      <c r="Z499" s="220"/>
      <c r="AA499" s="220"/>
      <c r="AB499" s="220"/>
      <c r="AC499" s="220"/>
      <c r="AD499" s="220"/>
      <c r="AE499" s="220"/>
      <c r="AF499" s="220"/>
      <c r="AG499" s="220" t="s">
        <v>111</v>
      </c>
      <c r="AH499" s="220"/>
      <c r="AI499" s="220"/>
      <c r="AJ499" s="220"/>
      <c r="AK499" s="220"/>
      <c r="AL499" s="220"/>
      <c r="AM499" s="220"/>
      <c r="AN499" s="220"/>
      <c r="AO499" s="220"/>
      <c r="AP499" s="220"/>
      <c r="AQ499" s="220"/>
      <c r="AR499" s="220"/>
      <c r="AS499" s="220"/>
      <c r="AT499" s="220"/>
      <c r="AU499" s="220"/>
      <c r="AV499" s="220"/>
      <c r="AW499" s="22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</row>
    <row r="500" spans="1:60" outlineLevel="1" x14ac:dyDescent="0.2">
      <c r="A500" s="227">
        <v>194</v>
      </c>
      <c r="B500" s="228" t="s">
        <v>983</v>
      </c>
      <c r="C500" s="229" t="s">
        <v>984</v>
      </c>
      <c r="D500" s="230" t="s">
        <v>165</v>
      </c>
      <c r="E500" s="231">
        <v>1</v>
      </c>
      <c r="F500" s="232"/>
      <c r="G500" s="233">
        <f t="shared" si="21"/>
        <v>0</v>
      </c>
      <c r="H500" s="232">
        <v>0</v>
      </c>
      <c r="I500" s="233">
        <f t="shared" si="22"/>
        <v>0</v>
      </c>
      <c r="J500" s="232">
        <v>22000</v>
      </c>
      <c r="K500" s="233">
        <f t="shared" si="23"/>
        <v>22000</v>
      </c>
      <c r="L500" s="233">
        <v>21</v>
      </c>
      <c r="M500" s="233">
        <f t="shared" si="24"/>
        <v>0</v>
      </c>
      <c r="N500" s="231">
        <v>0</v>
      </c>
      <c r="O500" s="231">
        <f t="shared" si="25"/>
        <v>0</v>
      </c>
      <c r="P500" s="231">
        <v>0</v>
      </c>
      <c r="Q500" s="231">
        <f t="shared" si="26"/>
        <v>0</v>
      </c>
      <c r="R500" s="233"/>
      <c r="S500" s="233" t="s">
        <v>135</v>
      </c>
      <c r="T500" s="234" t="s">
        <v>136</v>
      </c>
      <c r="U500" s="219">
        <v>0</v>
      </c>
      <c r="V500" s="219">
        <f t="shared" si="27"/>
        <v>0</v>
      </c>
      <c r="W500" s="219"/>
      <c r="X500" s="219" t="s">
        <v>109</v>
      </c>
      <c r="Y500" s="219" t="s">
        <v>110</v>
      </c>
      <c r="Z500" s="220"/>
      <c r="AA500" s="220"/>
      <c r="AB500" s="220"/>
      <c r="AC500" s="220"/>
      <c r="AD500" s="220"/>
      <c r="AE500" s="220"/>
      <c r="AF500" s="220"/>
      <c r="AG500" s="220" t="s">
        <v>111</v>
      </c>
      <c r="AH500" s="220"/>
      <c r="AI500" s="220"/>
      <c r="AJ500" s="220"/>
      <c r="AK500" s="220"/>
      <c r="AL500" s="220"/>
      <c r="AM500" s="220"/>
      <c r="AN500" s="220"/>
      <c r="AO500" s="220"/>
      <c r="AP500" s="220"/>
      <c r="AQ500" s="220"/>
      <c r="AR500" s="220"/>
      <c r="AS500" s="220"/>
      <c r="AT500" s="220"/>
      <c r="AU500" s="220"/>
      <c r="AV500" s="220"/>
      <c r="AW500" s="22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</row>
    <row r="501" spans="1:60" outlineLevel="1" x14ac:dyDescent="0.2">
      <c r="A501" s="227">
        <v>195</v>
      </c>
      <c r="B501" s="228" t="s">
        <v>985</v>
      </c>
      <c r="C501" s="229" t="s">
        <v>986</v>
      </c>
      <c r="D501" s="230" t="s">
        <v>165</v>
      </c>
      <c r="E501" s="231">
        <v>1</v>
      </c>
      <c r="F501" s="232"/>
      <c r="G501" s="233">
        <f t="shared" si="21"/>
        <v>0</v>
      </c>
      <c r="H501" s="232">
        <v>0</v>
      </c>
      <c r="I501" s="233">
        <f t="shared" si="22"/>
        <v>0</v>
      </c>
      <c r="J501" s="232">
        <v>13000</v>
      </c>
      <c r="K501" s="233">
        <f t="shared" si="23"/>
        <v>13000</v>
      </c>
      <c r="L501" s="233">
        <v>21</v>
      </c>
      <c r="M501" s="233">
        <f t="shared" si="24"/>
        <v>0</v>
      </c>
      <c r="N501" s="231">
        <v>0</v>
      </c>
      <c r="O501" s="231">
        <f t="shared" si="25"/>
        <v>0</v>
      </c>
      <c r="P501" s="231">
        <v>0</v>
      </c>
      <c r="Q501" s="231">
        <f t="shared" si="26"/>
        <v>0</v>
      </c>
      <c r="R501" s="233"/>
      <c r="S501" s="233" t="s">
        <v>135</v>
      </c>
      <c r="T501" s="234" t="s">
        <v>136</v>
      </c>
      <c r="U501" s="219">
        <v>0</v>
      </c>
      <c r="V501" s="219">
        <f t="shared" si="27"/>
        <v>0</v>
      </c>
      <c r="W501" s="219"/>
      <c r="X501" s="219" t="s">
        <v>109</v>
      </c>
      <c r="Y501" s="219" t="s">
        <v>110</v>
      </c>
      <c r="Z501" s="220"/>
      <c r="AA501" s="220"/>
      <c r="AB501" s="220"/>
      <c r="AC501" s="220"/>
      <c r="AD501" s="220"/>
      <c r="AE501" s="220"/>
      <c r="AF501" s="220"/>
      <c r="AG501" s="220" t="s">
        <v>111</v>
      </c>
      <c r="AH501" s="220"/>
      <c r="AI501" s="220"/>
      <c r="AJ501" s="220"/>
      <c r="AK501" s="220"/>
      <c r="AL501" s="220"/>
      <c r="AM501" s="220"/>
      <c r="AN501" s="220"/>
      <c r="AO501" s="220"/>
      <c r="AP501" s="220"/>
      <c r="AQ501" s="220"/>
      <c r="AR501" s="220"/>
      <c r="AS501" s="220"/>
      <c r="AT501" s="220"/>
      <c r="AU501" s="220"/>
      <c r="AV501" s="220"/>
      <c r="AW501" s="22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</row>
    <row r="502" spans="1:60" outlineLevel="1" x14ac:dyDescent="0.2">
      <c r="A502" s="227">
        <v>196</v>
      </c>
      <c r="B502" s="228" t="s">
        <v>987</v>
      </c>
      <c r="C502" s="229" t="s">
        <v>988</v>
      </c>
      <c r="D502" s="230" t="s">
        <v>165</v>
      </c>
      <c r="E502" s="231">
        <v>1</v>
      </c>
      <c r="F502" s="232"/>
      <c r="G502" s="233">
        <f t="shared" si="21"/>
        <v>0</v>
      </c>
      <c r="H502" s="232">
        <v>0</v>
      </c>
      <c r="I502" s="233">
        <f t="shared" si="22"/>
        <v>0</v>
      </c>
      <c r="J502" s="232">
        <v>13000</v>
      </c>
      <c r="K502" s="233">
        <f t="shared" si="23"/>
        <v>13000</v>
      </c>
      <c r="L502" s="233">
        <v>21</v>
      </c>
      <c r="M502" s="233">
        <f t="shared" si="24"/>
        <v>0</v>
      </c>
      <c r="N502" s="231">
        <v>0</v>
      </c>
      <c r="O502" s="231">
        <f t="shared" si="25"/>
        <v>0</v>
      </c>
      <c r="P502" s="231">
        <v>0</v>
      </c>
      <c r="Q502" s="231">
        <f t="shared" si="26"/>
        <v>0</v>
      </c>
      <c r="R502" s="233"/>
      <c r="S502" s="233" t="s">
        <v>135</v>
      </c>
      <c r="T502" s="234" t="s">
        <v>136</v>
      </c>
      <c r="U502" s="219">
        <v>0</v>
      </c>
      <c r="V502" s="219">
        <f t="shared" si="27"/>
        <v>0</v>
      </c>
      <c r="W502" s="219"/>
      <c r="X502" s="219" t="s">
        <v>109</v>
      </c>
      <c r="Y502" s="219" t="s">
        <v>110</v>
      </c>
      <c r="Z502" s="220"/>
      <c r="AA502" s="220"/>
      <c r="AB502" s="220"/>
      <c r="AC502" s="220"/>
      <c r="AD502" s="220"/>
      <c r="AE502" s="220"/>
      <c r="AF502" s="220"/>
      <c r="AG502" s="220" t="s">
        <v>111</v>
      </c>
      <c r="AH502" s="220"/>
      <c r="AI502" s="220"/>
      <c r="AJ502" s="220"/>
      <c r="AK502" s="220"/>
      <c r="AL502" s="220"/>
      <c r="AM502" s="220"/>
      <c r="AN502" s="220"/>
      <c r="AO502" s="220"/>
      <c r="AP502" s="220"/>
      <c r="AQ502" s="220"/>
      <c r="AR502" s="220"/>
      <c r="AS502" s="220"/>
      <c r="AT502" s="220"/>
      <c r="AU502" s="220"/>
      <c r="AV502" s="220"/>
      <c r="AW502" s="22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</row>
    <row r="503" spans="1:60" outlineLevel="1" x14ac:dyDescent="0.2">
      <c r="A503" s="227">
        <v>197</v>
      </c>
      <c r="B503" s="228" t="s">
        <v>989</v>
      </c>
      <c r="C503" s="229" t="s">
        <v>990</v>
      </c>
      <c r="D503" s="230" t="s">
        <v>165</v>
      </c>
      <c r="E503" s="231">
        <v>1</v>
      </c>
      <c r="F503" s="232"/>
      <c r="G503" s="233">
        <f t="shared" si="21"/>
        <v>0</v>
      </c>
      <c r="H503" s="232">
        <v>0</v>
      </c>
      <c r="I503" s="233">
        <f t="shared" si="22"/>
        <v>0</v>
      </c>
      <c r="J503" s="232">
        <v>22000</v>
      </c>
      <c r="K503" s="233">
        <f t="shared" si="23"/>
        <v>22000</v>
      </c>
      <c r="L503" s="233">
        <v>21</v>
      </c>
      <c r="M503" s="233">
        <f t="shared" si="24"/>
        <v>0</v>
      </c>
      <c r="N503" s="231">
        <v>0</v>
      </c>
      <c r="O503" s="231">
        <f t="shared" si="25"/>
        <v>0</v>
      </c>
      <c r="P503" s="231">
        <v>0</v>
      </c>
      <c r="Q503" s="231">
        <f t="shared" si="26"/>
        <v>0</v>
      </c>
      <c r="R503" s="233"/>
      <c r="S503" s="233" t="s">
        <v>135</v>
      </c>
      <c r="T503" s="234" t="s">
        <v>136</v>
      </c>
      <c r="U503" s="219">
        <v>0</v>
      </c>
      <c r="V503" s="219">
        <f t="shared" si="27"/>
        <v>0</v>
      </c>
      <c r="W503" s="219"/>
      <c r="X503" s="219" t="s">
        <v>109</v>
      </c>
      <c r="Y503" s="219" t="s">
        <v>110</v>
      </c>
      <c r="Z503" s="220"/>
      <c r="AA503" s="220"/>
      <c r="AB503" s="220"/>
      <c r="AC503" s="220"/>
      <c r="AD503" s="220"/>
      <c r="AE503" s="220"/>
      <c r="AF503" s="220"/>
      <c r="AG503" s="220" t="s">
        <v>111</v>
      </c>
      <c r="AH503" s="220"/>
      <c r="AI503" s="220"/>
      <c r="AJ503" s="220"/>
      <c r="AK503" s="220"/>
      <c r="AL503" s="220"/>
      <c r="AM503" s="220"/>
      <c r="AN503" s="220"/>
      <c r="AO503" s="220"/>
      <c r="AP503" s="220"/>
      <c r="AQ503" s="220"/>
      <c r="AR503" s="220"/>
      <c r="AS503" s="220"/>
      <c r="AT503" s="220"/>
      <c r="AU503" s="220"/>
      <c r="AV503" s="220"/>
      <c r="AW503" s="22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</row>
    <row r="504" spans="1:60" outlineLevel="1" x14ac:dyDescent="0.2">
      <c r="A504" s="227">
        <v>198</v>
      </c>
      <c r="B504" s="228" t="s">
        <v>991</v>
      </c>
      <c r="C504" s="229" t="s">
        <v>992</v>
      </c>
      <c r="D504" s="230" t="s">
        <v>165</v>
      </c>
      <c r="E504" s="231">
        <v>1</v>
      </c>
      <c r="F504" s="232"/>
      <c r="G504" s="233">
        <f t="shared" si="21"/>
        <v>0</v>
      </c>
      <c r="H504" s="232">
        <v>0</v>
      </c>
      <c r="I504" s="233">
        <f t="shared" si="22"/>
        <v>0</v>
      </c>
      <c r="J504" s="232">
        <v>17000</v>
      </c>
      <c r="K504" s="233">
        <f t="shared" si="23"/>
        <v>17000</v>
      </c>
      <c r="L504" s="233">
        <v>21</v>
      </c>
      <c r="M504" s="233">
        <f t="shared" si="24"/>
        <v>0</v>
      </c>
      <c r="N504" s="231">
        <v>0</v>
      </c>
      <c r="O504" s="231">
        <f t="shared" si="25"/>
        <v>0</v>
      </c>
      <c r="P504" s="231">
        <v>0</v>
      </c>
      <c r="Q504" s="231">
        <f t="shared" si="26"/>
        <v>0</v>
      </c>
      <c r="R504" s="233"/>
      <c r="S504" s="233" t="s">
        <v>135</v>
      </c>
      <c r="T504" s="234" t="s">
        <v>136</v>
      </c>
      <c r="U504" s="219">
        <v>0</v>
      </c>
      <c r="V504" s="219">
        <f t="shared" si="27"/>
        <v>0</v>
      </c>
      <c r="W504" s="219"/>
      <c r="X504" s="219" t="s">
        <v>109</v>
      </c>
      <c r="Y504" s="219" t="s">
        <v>110</v>
      </c>
      <c r="Z504" s="220"/>
      <c r="AA504" s="220"/>
      <c r="AB504" s="220"/>
      <c r="AC504" s="220"/>
      <c r="AD504" s="220"/>
      <c r="AE504" s="220"/>
      <c r="AF504" s="220"/>
      <c r="AG504" s="220" t="s">
        <v>111</v>
      </c>
      <c r="AH504" s="220"/>
      <c r="AI504" s="220"/>
      <c r="AJ504" s="220"/>
      <c r="AK504" s="220"/>
      <c r="AL504" s="220"/>
      <c r="AM504" s="220"/>
      <c r="AN504" s="220"/>
      <c r="AO504" s="220"/>
      <c r="AP504" s="220"/>
      <c r="AQ504" s="220"/>
      <c r="AR504" s="220"/>
      <c r="AS504" s="220"/>
      <c r="AT504" s="220"/>
      <c r="AU504" s="220"/>
      <c r="AV504" s="220"/>
      <c r="AW504" s="22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</row>
    <row r="505" spans="1:60" outlineLevel="1" x14ac:dyDescent="0.2">
      <c r="A505" s="227">
        <v>199</v>
      </c>
      <c r="B505" s="228" t="s">
        <v>993</v>
      </c>
      <c r="C505" s="229" t="s">
        <v>994</v>
      </c>
      <c r="D505" s="230" t="s">
        <v>165</v>
      </c>
      <c r="E505" s="231">
        <v>1</v>
      </c>
      <c r="F505" s="232"/>
      <c r="G505" s="233">
        <f t="shared" si="21"/>
        <v>0</v>
      </c>
      <c r="H505" s="232">
        <v>0</v>
      </c>
      <c r="I505" s="233">
        <f t="shared" si="22"/>
        <v>0</v>
      </c>
      <c r="J505" s="232">
        <v>17000</v>
      </c>
      <c r="K505" s="233">
        <f t="shared" si="23"/>
        <v>17000</v>
      </c>
      <c r="L505" s="233">
        <v>21</v>
      </c>
      <c r="M505" s="233">
        <f t="shared" si="24"/>
        <v>0</v>
      </c>
      <c r="N505" s="231">
        <v>0</v>
      </c>
      <c r="O505" s="231">
        <f t="shared" si="25"/>
        <v>0</v>
      </c>
      <c r="P505" s="231">
        <v>0</v>
      </c>
      <c r="Q505" s="231">
        <f t="shared" si="26"/>
        <v>0</v>
      </c>
      <c r="R505" s="233"/>
      <c r="S505" s="233" t="s">
        <v>135</v>
      </c>
      <c r="T505" s="234" t="s">
        <v>136</v>
      </c>
      <c r="U505" s="219">
        <v>0</v>
      </c>
      <c r="V505" s="219">
        <f t="shared" si="27"/>
        <v>0</v>
      </c>
      <c r="W505" s="219"/>
      <c r="X505" s="219" t="s">
        <v>109</v>
      </c>
      <c r="Y505" s="219" t="s">
        <v>110</v>
      </c>
      <c r="Z505" s="220"/>
      <c r="AA505" s="220"/>
      <c r="AB505" s="220"/>
      <c r="AC505" s="220"/>
      <c r="AD505" s="220"/>
      <c r="AE505" s="220"/>
      <c r="AF505" s="220"/>
      <c r="AG505" s="220" t="s">
        <v>111</v>
      </c>
      <c r="AH505" s="220"/>
      <c r="AI505" s="220"/>
      <c r="AJ505" s="220"/>
      <c r="AK505" s="220"/>
      <c r="AL505" s="220"/>
      <c r="AM505" s="220"/>
      <c r="AN505" s="220"/>
      <c r="AO505" s="220"/>
      <c r="AP505" s="220"/>
      <c r="AQ505" s="220"/>
      <c r="AR505" s="220"/>
      <c r="AS505" s="220"/>
      <c r="AT505" s="220"/>
      <c r="AU505" s="220"/>
      <c r="AV505" s="220"/>
      <c r="AW505" s="220"/>
      <c r="AX505" s="220"/>
      <c r="AY505" s="220"/>
      <c r="AZ505" s="220"/>
      <c r="BA505" s="220"/>
      <c r="BB505" s="220"/>
      <c r="BC505" s="220"/>
      <c r="BD505" s="220"/>
      <c r="BE505" s="220"/>
      <c r="BF505" s="220"/>
      <c r="BG505" s="220"/>
      <c r="BH505" s="220"/>
    </row>
    <row r="506" spans="1:60" outlineLevel="1" x14ac:dyDescent="0.2">
      <c r="A506" s="227">
        <v>200</v>
      </c>
      <c r="B506" s="228" t="s">
        <v>995</v>
      </c>
      <c r="C506" s="229" t="s">
        <v>1727</v>
      </c>
      <c r="D506" s="230" t="s">
        <v>165</v>
      </c>
      <c r="E506" s="231">
        <v>1</v>
      </c>
      <c r="F506" s="232"/>
      <c r="G506" s="233">
        <f t="shared" si="21"/>
        <v>0</v>
      </c>
      <c r="H506" s="232">
        <v>0</v>
      </c>
      <c r="I506" s="233">
        <f t="shared" si="22"/>
        <v>0</v>
      </c>
      <c r="J506" s="232">
        <v>17000</v>
      </c>
      <c r="K506" s="233">
        <f t="shared" si="23"/>
        <v>17000</v>
      </c>
      <c r="L506" s="233">
        <v>21</v>
      </c>
      <c r="M506" s="233">
        <f t="shared" si="24"/>
        <v>0</v>
      </c>
      <c r="N506" s="231">
        <v>0</v>
      </c>
      <c r="O506" s="231">
        <f t="shared" si="25"/>
        <v>0</v>
      </c>
      <c r="P506" s="231">
        <v>0</v>
      </c>
      <c r="Q506" s="231">
        <f t="shared" si="26"/>
        <v>0</v>
      </c>
      <c r="R506" s="233"/>
      <c r="S506" s="233" t="s">
        <v>135</v>
      </c>
      <c r="T506" s="234" t="s">
        <v>136</v>
      </c>
      <c r="U506" s="219">
        <v>0</v>
      </c>
      <c r="V506" s="219">
        <f t="shared" si="27"/>
        <v>0</v>
      </c>
      <c r="W506" s="219"/>
      <c r="X506" s="219" t="s">
        <v>109</v>
      </c>
      <c r="Y506" s="219" t="s">
        <v>110</v>
      </c>
      <c r="Z506" s="220"/>
      <c r="AA506" s="220"/>
      <c r="AB506" s="220"/>
      <c r="AC506" s="220"/>
      <c r="AD506" s="220"/>
      <c r="AE506" s="220"/>
      <c r="AF506" s="220"/>
      <c r="AG506" s="220" t="s">
        <v>111</v>
      </c>
      <c r="AH506" s="220"/>
      <c r="AI506" s="220"/>
      <c r="AJ506" s="220"/>
      <c r="AK506" s="220"/>
      <c r="AL506" s="220"/>
      <c r="AM506" s="220"/>
      <c r="AN506" s="220"/>
      <c r="AO506" s="220"/>
      <c r="AP506" s="220"/>
      <c r="AQ506" s="220"/>
      <c r="AR506" s="220"/>
      <c r="AS506" s="220"/>
      <c r="AT506" s="220"/>
      <c r="AU506" s="220"/>
      <c r="AV506" s="220"/>
      <c r="AW506" s="220"/>
      <c r="AX506" s="220"/>
      <c r="AY506" s="220"/>
      <c r="AZ506" s="220"/>
      <c r="BA506" s="220"/>
      <c r="BB506" s="220"/>
      <c r="BC506" s="220"/>
      <c r="BD506" s="220"/>
      <c r="BE506" s="220"/>
      <c r="BF506" s="220"/>
      <c r="BG506" s="220"/>
      <c r="BH506" s="220"/>
    </row>
    <row r="507" spans="1:60" outlineLevel="1" x14ac:dyDescent="0.2">
      <c r="A507" s="227">
        <v>201</v>
      </c>
      <c r="B507" s="228" t="s">
        <v>996</v>
      </c>
      <c r="C507" s="229" t="s">
        <v>997</v>
      </c>
      <c r="D507" s="230" t="s">
        <v>165</v>
      </c>
      <c r="E507" s="231">
        <v>1</v>
      </c>
      <c r="F507" s="232"/>
      <c r="G507" s="233">
        <f t="shared" si="21"/>
        <v>0</v>
      </c>
      <c r="H507" s="232">
        <v>0</v>
      </c>
      <c r="I507" s="233">
        <f t="shared" si="22"/>
        <v>0</v>
      </c>
      <c r="J507" s="232">
        <v>17000</v>
      </c>
      <c r="K507" s="233">
        <f t="shared" si="23"/>
        <v>17000</v>
      </c>
      <c r="L507" s="233">
        <v>21</v>
      </c>
      <c r="M507" s="233">
        <f t="shared" si="24"/>
        <v>0</v>
      </c>
      <c r="N507" s="231">
        <v>0</v>
      </c>
      <c r="O507" s="231">
        <f t="shared" si="25"/>
        <v>0</v>
      </c>
      <c r="P507" s="231">
        <v>0</v>
      </c>
      <c r="Q507" s="231">
        <f t="shared" si="26"/>
        <v>0</v>
      </c>
      <c r="R507" s="233"/>
      <c r="S507" s="233" t="s">
        <v>135</v>
      </c>
      <c r="T507" s="234" t="s">
        <v>136</v>
      </c>
      <c r="U507" s="219">
        <v>0</v>
      </c>
      <c r="V507" s="219">
        <f t="shared" si="27"/>
        <v>0</v>
      </c>
      <c r="W507" s="219"/>
      <c r="X507" s="219" t="s">
        <v>109</v>
      </c>
      <c r="Y507" s="219" t="s">
        <v>110</v>
      </c>
      <c r="Z507" s="220"/>
      <c r="AA507" s="220"/>
      <c r="AB507" s="220"/>
      <c r="AC507" s="220"/>
      <c r="AD507" s="220"/>
      <c r="AE507" s="220"/>
      <c r="AF507" s="220"/>
      <c r="AG507" s="220" t="s">
        <v>111</v>
      </c>
      <c r="AH507" s="220"/>
      <c r="AI507" s="220"/>
      <c r="AJ507" s="220"/>
      <c r="AK507" s="220"/>
      <c r="AL507" s="220"/>
      <c r="AM507" s="220"/>
      <c r="AN507" s="220"/>
      <c r="AO507" s="220"/>
      <c r="AP507" s="220"/>
      <c r="AQ507" s="220"/>
      <c r="AR507" s="220"/>
      <c r="AS507" s="220"/>
      <c r="AT507" s="220"/>
      <c r="AU507" s="220"/>
      <c r="AV507" s="220"/>
      <c r="AW507" s="22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</row>
    <row r="508" spans="1:60" x14ac:dyDescent="0.2">
      <c r="A508" s="235" t="s">
        <v>104</v>
      </c>
      <c r="B508" s="204" t="s">
        <v>59</v>
      </c>
      <c r="C508" s="205" t="s">
        <v>60</v>
      </c>
      <c r="D508" s="206"/>
      <c r="E508" s="207"/>
      <c r="F508" s="391"/>
      <c r="G508" s="208">
        <f>SUMIF(AG509:AG525,"&lt;&gt;NOR",G509:G525)</f>
        <v>0</v>
      </c>
      <c r="H508" s="208"/>
      <c r="I508" s="208">
        <f>SUM(I509:I525)</f>
        <v>19378.599999999999</v>
      </c>
      <c r="J508" s="208"/>
      <c r="K508" s="208">
        <f>SUM(K509:K525)</f>
        <v>113730.22</v>
      </c>
      <c r="L508" s="208"/>
      <c r="M508" s="208">
        <f>SUM(M509:M525)</f>
        <v>0</v>
      </c>
      <c r="N508" s="207"/>
      <c r="O508" s="207">
        <f>SUM(O509:O525)</f>
        <v>2.3400000000000003</v>
      </c>
      <c r="P508" s="207"/>
      <c r="Q508" s="207">
        <f>SUM(Q509:Q525)</f>
        <v>0</v>
      </c>
      <c r="R508" s="208"/>
      <c r="S508" s="208"/>
      <c r="T508" s="209"/>
      <c r="U508" s="210"/>
      <c r="V508" s="210">
        <f>SUM(V509:V525)</f>
        <v>100.36</v>
      </c>
      <c r="W508" s="210"/>
      <c r="X508" s="210"/>
      <c r="Y508" s="210"/>
      <c r="AG508" t="s">
        <v>105</v>
      </c>
    </row>
    <row r="509" spans="1:60" ht="33.75" outlineLevel="1" x14ac:dyDescent="0.2">
      <c r="A509" s="227">
        <v>202</v>
      </c>
      <c r="B509" s="228" t="s">
        <v>235</v>
      </c>
      <c r="C509" s="229" t="s">
        <v>236</v>
      </c>
      <c r="D509" s="230" t="s">
        <v>132</v>
      </c>
      <c r="E509" s="231">
        <v>74.16</v>
      </c>
      <c r="F509" s="232"/>
      <c r="G509" s="233">
        <f>ROUND(E509*F509,2)</f>
        <v>0</v>
      </c>
      <c r="H509" s="232">
        <v>25.73</v>
      </c>
      <c r="I509" s="233">
        <f>ROUND(E509*H509,2)</f>
        <v>1908.14</v>
      </c>
      <c r="J509" s="232">
        <v>28.17</v>
      </c>
      <c r="K509" s="233">
        <f>ROUND(E509*J509,2)</f>
        <v>2089.09</v>
      </c>
      <c r="L509" s="233">
        <v>21</v>
      </c>
      <c r="M509" s="233">
        <f>G509*(1+L509/100)</f>
        <v>0</v>
      </c>
      <c r="N509" s="231">
        <v>2.1000000000000001E-4</v>
      </c>
      <c r="O509" s="231">
        <f>ROUND(E509*N509,2)</f>
        <v>0.02</v>
      </c>
      <c r="P509" s="231">
        <v>0</v>
      </c>
      <c r="Q509" s="231">
        <f>ROUND(E509*P509,2)</f>
        <v>0</v>
      </c>
      <c r="R509" s="233" t="s">
        <v>237</v>
      </c>
      <c r="S509" s="233" t="s">
        <v>108</v>
      </c>
      <c r="T509" s="234" t="s">
        <v>108</v>
      </c>
      <c r="U509" s="219">
        <v>0.05</v>
      </c>
      <c r="V509" s="219">
        <f>ROUND(E509*U509,2)</f>
        <v>3.71</v>
      </c>
      <c r="W509" s="219"/>
      <c r="X509" s="219" t="s">
        <v>109</v>
      </c>
      <c r="Y509" s="219" t="s">
        <v>110</v>
      </c>
      <c r="Z509" s="220"/>
      <c r="AA509" s="220"/>
      <c r="AB509" s="220"/>
      <c r="AC509" s="220"/>
      <c r="AD509" s="220"/>
      <c r="AE509" s="220"/>
      <c r="AF509" s="220"/>
      <c r="AG509" s="220" t="s">
        <v>163</v>
      </c>
      <c r="AH509" s="220"/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</row>
    <row r="510" spans="1:60" outlineLevel="1" x14ac:dyDescent="0.2">
      <c r="A510" s="211">
        <v>203</v>
      </c>
      <c r="B510" s="212" t="s">
        <v>238</v>
      </c>
      <c r="C510" s="213" t="s">
        <v>239</v>
      </c>
      <c r="D510" s="214" t="s">
        <v>144</v>
      </c>
      <c r="E510" s="215">
        <v>46.542000000000002</v>
      </c>
      <c r="F510" s="216"/>
      <c r="G510" s="217">
        <f>ROUND(E510*F510,2)</f>
        <v>0</v>
      </c>
      <c r="H510" s="216">
        <v>0</v>
      </c>
      <c r="I510" s="217">
        <f>ROUND(E510*H510,2)</f>
        <v>0</v>
      </c>
      <c r="J510" s="216">
        <v>133</v>
      </c>
      <c r="K510" s="217">
        <f>ROUND(E510*J510,2)</f>
        <v>6190.09</v>
      </c>
      <c r="L510" s="217">
        <v>21</v>
      </c>
      <c r="M510" s="217">
        <f>G510*(1+L510/100)</f>
        <v>0</v>
      </c>
      <c r="N510" s="215">
        <v>0</v>
      </c>
      <c r="O510" s="215">
        <f>ROUND(E510*N510,2)</f>
        <v>0</v>
      </c>
      <c r="P510" s="215">
        <v>0</v>
      </c>
      <c r="Q510" s="215">
        <f>ROUND(E510*P510,2)</f>
        <v>0</v>
      </c>
      <c r="R510" s="217" t="s">
        <v>237</v>
      </c>
      <c r="S510" s="217" t="s">
        <v>108</v>
      </c>
      <c r="T510" s="218" t="s">
        <v>108</v>
      </c>
      <c r="U510" s="219">
        <v>0.23599999999999999</v>
      </c>
      <c r="V510" s="219">
        <f>ROUND(E510*U510,2)</f>
        <v>10.98</v>
      </c>
      <c r="W510" s="219"/>
      <c r="X510" s="219" t="s">
        <v>109</v>
      </c>
      <c r="Y510" s="219" t="s">
        <v>110</v>
      </c>
      <c r="Z510" s="220"/>
      <c r="AA510" s="220"/>
      <c r="AB510" s="220"/>
      <c r="AC510" s="220"/>
      <c r="AD510" s="220"/>
      <c r="AE510" s="220"/>
      <c r="AF510" s="220"/>
      <c r="AG510" s="220" t="s">
        <v>111</v>
      </c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0"/>
      <c r="AT510" s="220"/>
      <c r="AU510" s="220"/>
      <c r="AV510" s="220"/>
      <c r="AW510" s="22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</row>
    <row r="511" spans="1:60" outlineLevel="2" x14ac:dyDescent="0.2">
      <c r="A511" s="221"/>
      <c r="B511" s="222"/>
      <c r="C511" s="224" t="s">
        <v>998</v>
      </c>
      <c r="D511" s="225"/>
      <c r="E511" s="226">
        <v>46.542000000000002</v>
      </c>
      <c r="F511" s="393"/>
      <c r="G511" s="219"/>
      <c r="H511" s="219"/>
      <c r="I511" s="219"/>
      <c r="J511" s="219"/>
      <c r="K511" s="219"/>
      <c r="L511" s="219"/>
      <c r="M511" s="219"/>
      <c r="N511" s="223"/>
      <c r="O511" s="223"/>
      <c r="P511" s="223"/>
      <c r="Q511" s="223"/>
      <c r="R511" s="219"/>
      <c r="S511" s="219"/>
      <c r="T511" s="219"/>
      <c r="U511" s="219"/>
      <c r="V511" s="219"/>
      <c r="W511" s="219"/>
      <c r="X511" s="219"/>
      <c r="Y511" s="219"/>
      <c r="Z511" s="220"/>
      <c r="AA511" s="220"/>
      <c r="AB511" s="220"/>
      <c r="AC511" s="220"/>
      <c r="AD511" s="220"/>
      <c r="AE511" s="220"/>
      <c r="AF511" s="220"/>
      <c r="AG511" s="220" t="s">
        <v>123</v>
      </c>
      <c r="AH511" s="220">
        <v>0</v>
      </c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0"/>
      <c r="AT511" s="220"/>
      <c r="AU511" s="220"/>
      <c r="AV511" s="220"/>
      <c r="AW511" s="22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</row>
    <row r="512" spans="1:60" outlineLevel="1" x14ac:dyDescent="0.2">
      <c r="A512" s="227">
        <v>204</v>
      </c>
      <c r="B512" s="228" t="s">
        <v>240</v>
      </c>
      <c r="C512" s="229" t="s">
        <v>241</v>
      </c>
      <c r="D512" s="230" t="s">
        <v>144</v>
      </c>
      <c r="E512" s="231">
        <v>46.542000000000002</v>
      </c>
      <c r="F512" s="232"/>
      <c r="G512" s="233">
        <f>ROUND(E512*F512,2)</f>
        <v>0</v>
      </c>
      <c r="H512" s="232">
        <v>5.66</v>
      </c>
      <c r="I512" s="233">
        <f>ROUND(E512*H512,2)</f>
        <v>263.43</v>
      </c>
      <c r="J512" s="232">
        <v>99.34</v>
      </c>
      <c r="K512" s="233">
        <f>ROUND(E512*J512,2)</f>
        <v>4623.4799999999996</v>
      </c>
      <c r="L512" s="233">
        <v>21</v>
      </c>
      <c r="M512" s="233">
        <f>G512*(1+L512/100)</f>
        <v>0</v>
      </c>
      <c r="N512" s="231">
        <v>0</v>
      </c>
      <c r="O512" s="231">
        <f>ROUND(E512*N512,2)</f>
        <v>0</v>
      </c>
      <c r="P512" s="231">
        <v>0</v>
      </c>
      <c r="Q512" s="231">
        <f>ROUND(E512*P512,2)</f>
        <v>0</v>
      </c>
      <c r="R512" s="233" t="s">
        <v>237</v>
      </c>
      <c r="S512" s="233" t="s">
        <v>108</v>
      </c>
      <c r="T512" s="234" t="s">
        <v>108</v>
      </c>
      <c r="U512" s="219">
        <v>0.154</v>
      </c>
      <c r="V512" s="219">
        <f>ROUND(E512*U512,2)</f>
        <v>7.17</v>
      </c>
      <c r="W512" s="219"/>
      <c r="X512" s="219" t="s">
        <v>109</v>
      </c>
      <c r="Y512" s="219" t="s">
        <v>110</v>
      </c>
      <c r="Z512" s="220"/>
      <c r="AA512" s="220"/>
      <c r="AB512" s="220"/>
      <c r="AC512" s="220"/>
      <c r="AD512" s="220"/>
      <c r="AE512" s="220"/>
      <c r="AF512" s="220"/>
      <c r="AG512" s="220" t="s">
        <v>111</v>
      </c>
      <c r="AH512" s="220"/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0"/>
      <c r="AT512" s="220"/>
      <c r="AU512" s="220"/>
      <c r="AV512" s="220"/>
      <c r="AW512" s="22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</row>
    <row r="513" spans="1:60" ht="22.5" outlineLevel="1" x14ac:dyDescent="0.2">
      <c r="A513" s="211">
        <v>205</v>
      </c>
      <c r="B513" s="212" t="s">
        <v>1165</v>
      </c>
      <c r="C513" s="213" t="s">
        <v>1166</v>
      </c>
      <c r="D513" s="214" t="s">
        <v>132</v>
      </c>
      <c r="E513" s="215">
        <v>74.16</v>
      </c>
      <c r="F513" s="216"/>
      <c r="G513" s="217">
        <f>ROUND(E513*F513,2)</f>
        <v>0</v>
      </c>
      <c r="H513" s="216">
        <v>183.15</v>
      </c>
      <c r="I513" s="217">
        <f>ROUND(E513*H513,2)</f>
        <v>13582.4</v>
      </c>
      <c r="J513" s="216">
        <v>551.85</v>
      </c>
      <c r="K513" s="217">
        <f>ROUND(E513*J513,2)</f>
        <v>40925.199999999997</v>
      </c>
      <c r="L513" s="217">
        <v>21</v>
      </c>
      <c r="M513" s="217">
        <f>G513*(1+L513/100)</f>
        <v>0</v>
      </c>
      <c r="N513" s="215">
        <v>5.0400000000000002E-3</v>
      </c>
      <c r="O513" s="215">
        <f>ROUND(E513*N513,2)</f>
        <v>0.37</v>
      </c>
      <c r="P513" s="215">
        <v>0</v>
      </c>
      <c r="Q513" s="215">
        <f>ROUND(E513*P513,2)</f>
        <v>0</v>
      </c>
      <c r="R513" s="217" t="s">
        <v>237</v>
      </c>
      <c r="S513" s="217" t="s">
        <v>108</v>
      </c>
      <c r="T513" s="218" t="s">
        <v>108</v>
      </c>
      <c r="U513" s="219">
        <v>0.97799999999999998</v>
      </c>
      <c r="V513" s="219">
        <f>ROUND(E513*U513,2)</f>
        <v>72.53</v>
      </c>
      <c r="W513" s="219"/>
      <c r="X513" s="219" t="s">
        <v>109</v>
      </c>
      <c r="Y513" s="219" t="s">
        <v>110</v>
      </c>
      <c r="Z513" s="220"/>
      <c r="AA513" s="220"/>
      <c r="AB513" s="220"/>
      <c r="AC513" s="220"/>
      <c r="AD513" s="220"/>
      <c r="AE513" s="220"/>
      <c r="AF513" s="220"/>
      <c r="AG513" s="220" t="s">
        <v>163</v>
      </c>
      <c r="AH513" s="220"/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0"/>
      <c r="AT513" s="220"/>
      <c r="AU513" s="220"/>
      <c r="AV513" s="220"/>
      <c r="AW513" s="22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</row>
    <row r="514" spans="1:60" outlineLevel="2" x14ac:dyDescent="0.2">
      <c r="A514" s="221"/>
      <c r="B514" s="222"/>
      <c r="C514" s="224" t="s">
        <v>1289</v>
      </c>
      <c r="D514" s="225"/>
      <c r="E514" s="226"/>
      <c r="F514" s="393"/>
      <c r="G514" s="219"/>
      <c r="H514" s="219"/>
      <c r="I514" s="219"/>
      <c r="J514" s="219"/>
      <c r="K514" s="219"/>
      <c r="L514" s="219"/>
      <c r="M514" s="219"/>
      <c r="N514" s="223"/>
      <c r="O514" s="223"/>
      <c r="P514" s="223"/>
      <c r="Q514" s="223"/>
      <c r="R514" s="219"/>
      <c r="S514" s="219"/>
      <c r="T514" s="219"/>
      <c r="U514" s="219"/>
      <c r="V514" s="219"/>
      <c r="W514" s="219"/>
      <c r="X514" s="219"/>
      <c r="Y514" s="219"/>
      <c r="Z514" s="220"/>
      <c r="AA514" s="220"/>
      <c r="AB514" s="220"/>
      <c r="AC514" s="220"/>
      <c r="AD514" s="220"/>
      <c r="AE514" s="220"/>
      <c r="AF514" s="220"/>
      <c r="AG514" s="220" t="s">
        <v>123</v>
      </c>
      <c r="AH514" s="220">
        <v>0</v>
      </c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0"/>
      <c r="AT514" s="220"/>
      <c r="AU514" s="220"/>
      <c r="AV514" s="220"/>
      <c r="AW514" s="22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</row>
    <row r="515" spans="1:60" outlineLevel="3" x14ac:dyDescent="0.2">
      <c r="A515" s="221"/>
      <c r="B515" s="222"/>
      <c r="C515" s="224" t="s">
        <v>1290</v>
      </c>
      <c r="D515" s="225"/>
      <c r="E515" s="226">
        <v>62.26</v>
      </c>
      <c r="F515" s="393"/>
      <c r="G515" s="219"/>
      <c r="H515" s="219"/>
      <c r="I515" s="219"/>
      <c r="J515" s="219"/>
      <c r="K515" s="219"/>
      <c r="L515" s="219"/>
      <c r="M515" s="219"/>
      <c r="N515" s="223"/>
      <c r="O515" s="223"/>
      <c r="P515" s="223"/>
      <c r="Q515" s="223"/>
      <c r="R515" s="219"/>
      <c r="S515" s="219"/>
      <c r="T515" s="219"/>
      <c r="U515" s="219"/>
      <c r="V515" s="219"/>
      <c r="W515" s="219"/>
      <c r="X515" s="219"/>
      <c r="Y515" s="219"/>
      <c r="Z515" s="220"/>
      <c r="AA515" s="220"/>
      <c r="AB515" s="220"/>
      <c r="AC515" s="220"/>
      <c r="AD515" s="220"/>
      <c r="AE515" s="220"/>
      <c r="AF515" s="220"/>
      <c r="AG515" s="220" t="s">
        <v>123</v>
      </c>
      <c r="AH515" s="220">
        <v>0</v>
      </c>
      <c r="AI515" s="220"/>
      <c r="AJ515" s="220"/>
      <c r="AK515" s="220"/>
      <c r="AL515" s="220"/>
      <c r="AM515" s="220"/>
      <c r="AN515" s="220"/>
      <c r="AO515" s="220"/>
      <c r="AP515" s="220"/>
      <c r="AQ515" s="220"/>
      <c r="AR515" s="220"/>
      <c r="AS515" s="220"/>
      <c r="AT515" s="220"/>
      <c r="AU515" s="220"/>
      <c r="AV515" s="220"/>
      <c r="AW515" s="220"/>
      <c r="AX515" s="220"/>
      <c r="AY515" s="220"/>
      <c r="AZ515" s="220"/>
      <c r="BA515" s="220"/>
      <c r="BB515" s="220"/>
      <c r="BC515" s="220"/>
      <c r="BD515" s="220"/>
      <c r="BE515" s="220"/>
      <c r="BF515" s="220"/>
      <c r="BG515" s="220"/>
      <c r="BH515" s="220"/>
    </row>
    <row r="516" spans="1:60" outlineLevel="3" x14ac:dyDescent="0.2">
      <c r="A516" s="221"/>
      <c r="B516" s="222"/>
      <c r="C516" s="224" t="s">
        <v>1291</v>
      </c>
      <c r="D516" s="225"/>
      <c r="E516" s="226">
        <v>1.6</v>
      </c>
      <c r="F516" s="393"/>
      <c r="G516" s="219"/>
      <c r="H516" s="219"/>
      <c r="I516" s="219"/>
      <c r="J516" s="219"/>
      <c r="K516" s="219"/>
      <c r="L516" s="219"/>
      <c r="M516" s="219"/>
      <c r="N516" s="223"/>
      <c r="O516" s="223"/>
      <c r="P516" s="223"/>
      <c r="Q516" s="223"/>
      <c r="R516" s="219"/>
      <c r="S516" s="219"/>
      <c r="T516" s="219"/>
      <c r="U516" s="219"/>
      <c r="V516" s="219"/>
      <c r="W516" s="219"/>
      <c r="X516" s="219"/>
      <c r="Y516" s="219"/>
      <c r="Z516" s="220"/>
      <c r="AA516" s="220"/>
      <c r="AB516" s="220"/>
      <c r="AC516" s="220"/>
      <c r="AD516" s="220"/>
      <c r="AE516" s="220"/>
      <c r="AF516" s="220"/>
      <c r="AG516" s="220" t="s">
        <v>123</v>
      </c>
      <c r="AH516" s="220">
        <v>0</v>
      </c>
      <c r="AI516" s="220"/>
      <c r="AJ516" s="220"/>
      <c r="AK516" s="220"/>
      <c r="AL516" s="220"/>
      <c r="AM516" s="220"/>
      <c r="AN516" s="220"/>
      <c r="AO516" s="220"/>
      <c r="AP516" s="220"/>
      <c r="AQ516" s="220"/>
      <c r="AR516" s="220"/>
      <c r="AS516" s="220"/>
      <c r="AT516" s="220"/>
      <c r="AU516" s="220"/>
      <c r="AV516" s="220"/>
      <c r="AW516" s="22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</row>
    <row r="517" spans="1:60" outlineLevel="3" x14ac:dyDescent="0.2">
      <c r="A517" s="221"/>
      <c r="B517" s="222"/>
      <c r="C517" s="224" t="s">
        <v>1265</v>
      </c>
      <c r="D517" s="225"/>
      <c r="E517" s="226">
        <v>10.3</v>
      </c>
      <c r="F517" s="393"/>
      <c r="G517" s="219"/>
      <c r="H517" s="219"/>
      <c r="I517" s="219"/>
      <c r="J517" s="219"/>
      <c r="K517" s="219"/>
      <c r="L517" s="219"/>
      <c r="M517" s="219"/>
      <c r="N517" s="223"/>
      <c r="O517" s="223"/>
      <c r="P517" s="223"/>
      <c r="Q517" s="223"/>
      <c r="R517" s="219"/>
      <c r="S517" s="219"/>
      <c r="T517" s="219"/>
      <c r="U517" s="219"/>
      <c r="V517" s="219"/>
      <c r="W517" s="219"/>
      <c r="X517" s="219"/>
      <c r="Y517" s="219"/>
      <c r="Z517" s="220"/>
      <c r="AA517" s="220"/>
      <c r="AB517" s="220"/>
      <c r="AC517" s="220"/>
      <c r="AD517" s="220"/>
      <c r="AE517" s="220"/>
      <c r="AF517" s="220"/>
      <c r="AG517" s="220" t="s">
        <v>123</v>
      </c>
      <c r="AH517" s="220">
        <v>0</v>
      </c>
      <c r="AI517" s="220"/>
      <c r="AJ517" s="220"/>
      <c r="AK517" s="220"/>
      <c r="AL517" s="220"/>
      <c r="AM517" s="220"/>
      <c r="AN517" s="220"/>
      <c r="AO517" s="220"/>
      <c r="AP517" s="220"/>
      <c r="AQ517" s="220"/>
      <c r="AR517" s="220"/>
      <c r="AS517" s="220"/>
      <c r="AT517" s="220"/>
      <c r="AU517" s="220"/>
      <c r="AV517" s="220"/>
      <c r="AW517" s="220"/>
      <c r="AX517" s="220"/>
      <c r="AY517" s="220"/>
      <c r="AZ517" s="220"/>
      <c r="BA517" s="220"/>
      <c r="BB517" s="220"/>
      <c r="BC517" s="220"/>
      <c r="BD517" s="220"/>
      <c r="BE517" s="220"/>
      <c r="BF517" s="220"/>
      <c r="BG517" s="220"/>
      <c r="BH517" s="220"/>
    </row>
    <row r="518" spans="1:60" outlineLevel="1" x14ac:dyDescent="0.2">
      <c r="A518" s="211">
        <v>206</v>
      </c>
      <c r="B518" s="212" t="s">
        <v>242</v>
      </c>
      <c r="C518" s="213" t="s">
        <v>243</v>
      </c>
      <c r="D518" s="214" t="s">
        <v>132</v>
      </c>
      <c r="E518" s="215">
        <v>96.135999999999996</v>
      </c>
      <c r="F518" s="216"/>
      <c r="G518" s="217">
        <f>ROUND(E518*F518,2)</f>
        <v>0</v>
      </c>
      <c r="H518" s="216">
        <v>0</v>
      </c>
      <c r="I518" s="217">
        <f>ROUND(E518*H518,2)</f>
        <v>0</v>
      </c>
      <c r="J518" s="216">
        <v>500</v>
      </c>
      <c r="K518" s="217">
        <f>ROUND(E518*J518,2)</f>
        <v>48068</v>
      </c>
      <c r="L518" s="217">
        <v>21</v>
      </c>
      <c r="M518" s="217">
        <f>G518*(1+L518/100)</f>
        <v>0</v>
      </c>
      <c r="N518" s="215">
        <v>1.9199999999999998E-2</v>
      </c>
      <c r="O518" s="215">
        <f>ROUND(E518*N518,2)</f>
        <v>1.85</v>
      </c>
      <c r="P518" s="215">
        <v>0</v>
      </c>
      <c r="Q518" s="215">
        <f>ROUND(E518*P518,2)</f>
        <v>0</v>
      </c>
      <c r="R518" s="217"/>
      <c r="S518" s="217" t="s">
        <v>135</v>
      </c>
      <c r="T518" s="218" t="s">
        <v>136</v>
      </c>
      <c r="U518" s="219">
        <v>0</v>
      </c>
      <c r="V518" s="219">
        <f>ROUND(E518*U518,2)</f>
        <v>0</v>
      </c>
      <c r="W518" s="219"/>
      <c r="X518" s="219" t="s">
        <v>109</v>
      </c>
      <c r="Y518" s="219" t="s">
        <v>110</v>
      </c>
      <c r="Z518" s="220"/>
      <c r="AA518" s="220"/>
      <c r="AB518" s="220"/>
      <c r="AC518" s="220"/>
      <c r="AD518" s="220"/>
      <c r="AE518" s="220"/>
      <c r="AF518" s="220"/>
      <c r="AG518" s="220" t="s">
        <v>115</v>
      </c>
      <c r="AH518" s="220"/>
      <c r="AI518" s="220"/>
      <c r="AJ518" s="220"/>
      <c r="AK518" s="220"/>
      <c r="AL518" s="220"/>
      <c r="AM518" s="220"/>
      <c r="AN518" s="220"/>
      <c r="AO518" s="220"/>
      <c r="AP518" s="220"/>
      <c r="AQ518" s="220"/>
      <c r="AR518" s="220"/>
      <c r="AS518" s="220"/>
      <c r="AT518" s="220"/>
      <c r="AU518" s="220"/>
      <c r="AV518" s="220"/>
      <c r="AW518" s="220"/>
      <c r="AX518" s="220"/>
      <c r="AY518" s="220"/>
      <c r="AZ518" s="220"/>
      <c r="BA518" s="220"/>
      <c r="BB518" s="220"/>
      <c r="BC518" s="220"/>
      <c r="BD518" s="220"/>
      <c r="BE518" s="220"/>
      <c r="BF518" s="220"/>
      <c r="BG518" s="220"/>
      <c r="BH518" s="220"/>
    </row>
    <row r="519" spans="1:60" outlineLevel="2" x14ac:dyDescent="0.2">
      <c r="A519" s="221"/>
      <c r="B519" s="222"/>
      <c r="C519" s="224" t="s">
        <v>999</v>
      </c>
      <c r="D519" s="225"/>
      <c r="E519" s="226">
        <v>81.135999999999996</v>
      </c>
      <c r="F519" s="393"/>
      <c r="G519" s="219"/>
      <c r="H519" s="219"/>
      <c r="I519" s="219"/>
      <c r="J519" s="219"/>
      <c r="K519" s="219"/>
      <c r="L519" s="219"/>
      <c r="M519" s="219"/>
      <c r="N519" s="223"/>
      <c r="O519" s="223"/>
      <c r="P519" s="223"/>
      <c r="Q519" s="223"/>
      <c r="R519" s="219"/>
      <c r="S519" s="219"/>
      <c r="T519" s="219"/>
      <c r="U519" s="219"/>
      <c r="V519" s="219"/>
      <c r="W519" s="219"/>
      <c r="X519" s="219"/>
      <c r="Y519" s="219"/>
      <c r="Z519" s="220"/>
      <c r="AA519" s="220"/>
      <c r="AB519" s="220"/>
      <c r="AC519" s="220"/>
      <c r="AD519" s="220"/>
      <c r="AE519" s="220"/>
      <c r="AF519" s="220"/>
      <c r="AG519" s="220" t="s">
        <v>123</v>
      </c>
      <c r="AH519" s="220">
        <v>0</v>
      </c>
      <c r="AI519" s="220"/>
      <c r="AJ519" s="220"/>
      <c r="AK519" s="220"/>
      <c r="AL519" s="220"/>
      <c r="AM519" s="220"/>
      <c r="AN519" s="220"/>
      <c r="AO519" s="220"/>
      <c r="AP519" s="220"/>
      <c r="AQ519" s="220"/>
      <c r="AR519" s="220"/>
      <c r="AS519" s="220"/>
      <c r="AT519" s="220"/>
      <c r="AU519" s="220"/>
      <c r="AV519" s="220"/>
      <c r="AW519" s="220"/>
      <c r="AX519" s="220"/>
      <c r="AY519" s="220"/>
      <c r="AZ519" s="220"/>
      <c r="BA519" s="220"/>
      <c r="BB519" s="220"/>
      <c r="BC519" s="220"/>
      <c r="BD519" s="220"/>
      <c r="BE519" s="220"/>
      <c r="BF519" s="220"/>
      <c r="BG519" s="220"/>
      <c r="BH519" s="220"/>
    </row>
    <row r="520" spans="1:60" outlineLevel="3" x14ac:dyDescent="0.2">
      <c r="A520" s="221"/>
      <c r="B520" s="222"/>
      <c r="C520" s="224" t="s">
        <v>1000</v>
      </c>
      <c r="D520" s="225"/>
      <c r="E520" s="226">
        <v>15</v>
      </c>
      <c r="F520" s="393"/>
      <c r="G520" s="219"/>
      <c r="H520" s="219"/>
      <c r="I520" s="219"/>
      <c r="J520" s="219"/>
      <c r="K520" s="219"/>
      <c r="L520" s="219"/>
      <c r="M520" s="219"/>
      <c r="N520" s="223"/>
      <c r="O520" s="223"/>
      <c r="P520" s="223"/>
      <c r="Q520" s="223"/>
      <c r="R520" s="219"/>
      <c r="S520" s="219"/>
      <c r="T520" s="219"/>
      <c r="U520" s="219"/>
      <c r="V520" s="219"/>
      <c r="W520" s="219"/>
      <c r="X520" s="219"/>
      <c r="Y520" s="219"/>
      <c r="Z520" s="220"/>
      <c r="AA520" s="220"/>
      <c r="AB520" s="220"/>
      <c r="AC520" s="220"/>
      <c r="AD520" s="220"/>
      <c r="AE520" s="220"/>
      <c r="AF520" s="220"/>
      <c r="AG520" s="220" t="s">
        <v>123</v>
      </c>
      <c r="AH520" s="220">
        <v>0</v>
      </c>
      <c r="AI520" s="220"/>
      <c r="AJ520" s="220"/>
      <c r="AK520" s="220"/>
      <c r="AL520" s="220"/>
      <c r="AM520" s="220"/>
      <c r="AN520" s="220"/>
      <c r="AO520" s="220"/>
      <c r="AP520" s="220"/>
      <c r="AQ520" s="220"/>
      <c r="AR520" s="220"/>
      <c r="AS520" s="220"/>
      <c r="AT520" s="220"/>
      <c r="AU520" s="220"/>
      <c r="AV520" s="220"/>
      <c r="AW520" s="220"/>
      <c r="AX520" s="220"/>
      <c r="AY520" s="220"/>
      <c r="AZ520" s="220"/>
      <c r="BA520" s="220"/>
      <c r="BB520" s="220"/>
      <c r="BC520" s="220"/>
      <c r="BD520" s="220"/>
      <c r="BE520" s="220"/>
      <c r="BF520" s="220"/>
      <c r="BG520" s="220"/>
      <c r="BH520" s="220"/>
    </row>
    <row r="521" spans="1:60" ht="33.75" outlineLevel="1" x14ac:dyDescent="0.2">
      <c r="A521" s="211">
        <v>207</v>
      </c>
      <c r="B521" s="212" t="s">
        <v>1001</v>
      </c>
      <c r="C521" s="213" t="s">
        <v>1002</v>
      </c>
      <c r="D521" s="214" t="s">
        <v>144</v>
      </c>
      <c r="E521" s="215">
        <v>5.7</v>
      </c>
      <c r="F521" s="216"/>
      <c r="G521" s="217">
        <f>ROUND(E521*F521,2)</f>
        <v>0</v>
      </c>
      <c r="H521" s="216">
        <v>635.9</v>
      </c>
      <c r="I521" s="217">
        <f>ROUND(E521*H521,2)</f>
        <v>3624.63</v>
      </c>
      <c r="J521" s="216">
        <v>590.1</v>
      </c>
      <c r="K521" s="217">
        <f>ROUND(E521*J521,2)</f>
        <v>3363.57</v>
      </c>
      <c r="L521" s="217">
        <v>21</v>
      </c>
      <c r="M521" s="217">
        <f>G521*(1+L521/100)</f>
        <v>0</v>
      </c>
      <c r="N521" s="215">
        <v>1.721E-2</v>
      </c>
      <c r="O521" s="215">
        <f>ROUND(E521*N521,2)</f>
        <v>0.1</v>
      </c>
      <c r="P521" s="215">
        <v>0</v>
      </c>
      <c r="Q521" s="215">
        <f>ROUND(E521*P521,2)</f>
        <v>0</v>
      </c>
      <c r="R521" s="217" t="s">
        <v>174</v>
      </c>
      <c r="S521" s="217" t="s">
        <v>108</v>
      </c>
      <c r="T521" s="218" t="s">
        <v>108</v>
      </c>
      <c r="U521" s="219">
        <v>1.04708</v>
      </c>
      <c r="V521" s="219">
        <f>ROUND(E521*U521,2)</f>
        <v>5.97</v>
      </c>
      <c r="W521" s="219"/>
      <c r="X521" s="219" t="s">
        <v>175</v>
      </c>
      <c r="Y521" s="219" t="s">
        <v>110</v>
      </c>
      <c r="Z521" s="220"/>
      <c r="AA521" s="220"/>
      <c r="AB521" s="220"/>
      <c r="AC521" s="220"/>
      <c r="AD521" s="220"/>
      <c r="AE521" s="220"/>
      <c r="AF521" s="220"/>
      <c r="AG521" s="220" t="s">
        <v>176</v>
      </c>
      <c r="AH521" s="220"/>
      <c r="AI521" s="220"/>
      <c r="AJ521" s="220"/>
      <c r="AK521" s="220"/>
      <c r="AL521" s="220"/>
      <c r="AM521" s="220"/>
      <c r="AN521" s="220"/>
      <c r="AO521" s="220"/>
      <c r="AP521" s="220"/>
      <c r="AQ521" s="220"/>
      <c r="AR521" s="220"/>
      <c r="AS521" s="220"/>
      <c r="AT521" s="220"/>
      <c r="AU521" s="220"/>
      <c r="AV521" s="220"/>
      <c r="AW521" s="220"/>
      <c r="AX521" s="220"/>
      <c r="AY521" s="220"/>
      <c r="AZ521" s="220"/>
      <c r="BA521" s="220"/>
      <c r="BB521" s="220"/>
      <c r="BC521" s="220"/>
      <c r="BD521" s="220"/>
      <c r="BE521" s="220"/>
      <c r="BF521" s="220"/>
      <c r="BG521" s="220"/>
      <c r="BH521" s="220"/>
    </row>
    <row r="522" spans="1:60" outlineLevel="2" x14ac:dyDescent="0.2">
      <c r="A522" s="221"/>
      <c r="B522" s="222"/>
      <c r="C522" s="376" t="s">
        <v>1003</v>
      </c>
      <c r="D522" s="376"/>
      <c r="E522" s="376"/>
      <c r="F522" s="392"/>
      <c r="G522" s="376"/>
      <c r="H522" s="219"/>
      <c r="I522" s="219"/>
      <c r="J522" s="219"/>
      <c r="K522" s="219"/>
      <c r="L522" s="219"/>
      <c r="M522" s="219"/>
      <c r="N522" s="223"/>
      <c r="O522" s="223"/>
      <c r="P522" s="223"/>
      <c r="Q522" s="223"/>
      <c r="R522" s="219"/>
      <c r="S522" s="219"/>
      <c r="T522" s="219"/>
      <c r="U522" s="219"/>
      <c r="V522" s="219"/>
      <c r="W522" s="219"/>
      <c r="X522" s="219"/>
      <c r="Y522" s="219"/>
      <c r="Z522" s="220"/>
      <c r="AA522" s="220"/>
      <c r="AB522" s="220"/>
      <c r="AC522" s="220"/>
      <c r="AD522" s="220"/>
      <c r="AE522" s="220"/>
      <c r="AF522" s="220"/>
      <c r="AG522" s="220" t="s">
        <v>112</v>
      </c>
      <c r="AH522" s="220"/>
      <c r="AI522" s="220"/>
      <c r="AJ522" s="220"/>
      <c r="AK522" s="220"/>
      <c r="AL522" s="220"/>
      <c r="AM522" s="220"/>
      <c r="AN522" s="220"/>
      <c r="AO522" s="220"/>
      <c r="AP522" s="220"/>
      <c r="AQ522" s="220"/>
      <c r="AR522" s="220"/>
      <c r="AS522" s="220"/>
      <c r="AT522" s="220"/>
      <c r="AU522" s="220"/>
      <c r="AV522" s="220"/>
      <c r="AW522" s="220"/>
      <c r="AX522" s="220"/>
      <c r="AY522" s="220"/>
      <c r="AZ522" s="220"/>
      <c r="BA522" s="220"/>
      <c r="BB522" s="220"/>
      <c r="BC522" s="220"/>
      <c r="BD522" s="220"/>
      <c r="BE522" s="220"/>
      <c r="BF522" s="220"/>
      <c r="BG522" s="220"/>
      <c r="BH522" s="220"/>
    </row>
    <row r="523" spans="1:60" outlineLevel="2" x14ac:dyDescent="0.2">
      <c r="A523" s="221"/>
      <c r="B523" s="222"/>
      <c r="C523" s="224" t="s">
        <v>1004</v>
      </c>
      <c r="D523" s="225"/>
      <c r="E523" s="226">
        <v>5.7</v>
      </c>
      <c r="F523" s="393"/>
      <c r="G523" s="219"/>
      <c r="H523" s="219"/>
      <c r="I523" s="219"/>
      <c r="J523" s="219"/>
      <c r="K523" s="219"/>
      <c r="L523" s="219"/>
      <c r="M523" s="219"/>
      <c r="N523" s="223"/>
      <c r="O523" s="223"/>
      <c r="P523" s="223"/>
      <c r="Q523" s="223"/>
      <c r="R523" s="219"/>
      <c r="S523" s="219"/>
      <c r="T523" s="219"/>
      <c r="U523" s="219"/>
      <c r="V523" s="219"/>
      <c r="W523" s="219"/>
      <c r="X523" s="219"/>
      <c r="Y523" s="219"/>
      <c r="Z523" s="220"/>
      <c r="AA523" s="220"/>
      <c r="AB523" s="220"/>
      <c r="AC523" s="220"/>
      <c r="AD523" s="220"/>
      <c r="AE523" s="220"/>
      <c r="AF523" s="220"/>
      <c r="AG523" s="220" t="s">
        <v>123</v>
      </c>
      <c r="AH523" s="220">
        <v>0</v>
      </c>
      <c r="AI523" s="220"/>
      <c r="AJ523" s="220"/>
      <c r="AK523" s="220"/>
      <c r="AL523" s="220"/>
      <c r="AM523" s="220"/>
      <c r="AN523" s="220"/>
      <c r="AO523" s="220"/>
      <c r="AP523" s="220"/>
      <c r="AQ523" s="220"/>
      <c r="AR523" s="220"/>
      <c r="AS523" s="220"/>
      <c r="AT523" s="220"/>
      <c r="AU523" s="220"/>
      <c r="AV523" s="220"/>
      <c r="AW523" s="220"/>
      <c r="AX523" s="220"/>
      <c r="AY523" s="220"/>
      <c r="AZ523" s="220"/>
      <c r="BA523" s="220"/>
      <c r="BB523" s="220"/>
      <c r="BC523" s="220"/>
      <c r="BD523" s="220"/>
      <c r="BE523" s="220"/>
      <c r="BF523" s="220"/>
      <c r="BG523" s="220"/>
      <c r="BH523" s="220"/>
    </row>
    <row r="524" spans="1:60" outlineLevel="1" x14ac:dyDescent="0.2">
      <c r="A524" s="211">
        <v>208</v>
      </c>
      <c r="B524" s="212" t="s">
        <v>1005</v>
      </c>
      <c r="C524" s="213" t="s">
        <v>1006</v>
      </c>
      <c r="D524" s="214" t="s">
        <v>16</v>
      </c>
      <c r="E524" s="215">
        <v>1176.4982</v>
      </c>
      <c r="F524" s="216"/>
      <c r="G524" s="217">
        <f>ROUND(E524*F524,2)</f>
        <v>0</v>
      </c>
      <c r="H524" s="216">
        <v>0</v>
      </c>
      <c r="I524" s="217">
        <f>ROUND(E524*H524,2)</f>
        <v>0</v>
      </c>
      <c r="J524" s="216">
        <v>7.2</v>
      </c>
      <c r="K524" s="217">
        <f>ROUND(E524*J524,2)</f>
        <v>8470.7900000000009</v>
      </c>
      <c r="L524" s="217">
        <v>21</v>
      </c>
      <c r="M524" s="217">
        <f>G524*(1+L524/100)</f>
        <v>0</v>
      </c>
      <c r="N524" s="215">
        <v>0</v>
      </c>
      <c r="O524" s="215">
        <f>ROUND(E524*N524,2)</f>
        <v>0</v>
      </c>
      <c r="P524" s="215">
        <v>0</v>
      </c>
      <c r="Q524" s="215">
        <f>ROUND(E524*P524,2)</f>
        <v>0</v>
      </c>
      <c r="R524" s="217" t="s">
        <v>237</v>
      </c>
      <c r="S524" s="217" t="s">
        <v>108</v>
      </c>
      <c r="T524" s="218" t="s">
        <v>108</v>
      </c>
      <c r="U524" s="219">
        <v>0</v>
      </c>
      <c r="V524" s="219">
        <f>ROUND(E524*U524,2)</f>
        <v>0</v>
      </c>
      <c r="W524" s="219"/>
      <c r="X524" s="219" t="s">
        <v>177</v>
      </c>
      <c r="Y524" s="219" t="s">
        <v>110</v>
      </c>
      <c r="Z524" s="220"/>
      <c r="AA524" s="220"/>
      <c r="AB524" s="220"/>
      <c r="AC524" s="220"/>
      <c r="AD524" s="220"/>
      <c r="AE524" s="220"/>
      <c r="AF524" s="220"/>
      <c r="AG524" s="220" t="s">
        <v>178</v>
      </c>
      <c r="AH524" s="220"/>
      <c r="AI524" s="220"/>
      <c r="AJ524" s="220"/>
      <c r="AK524" s="220"/>
      <c r="AL524" s="220"/>
      <c r="AM524" s="220"/>
      <c r="AN524" s="220"/>
      <c r="AO524" s="220"/>
      <c r="AP524" s="220"/>
      <c r="AQ524" s="220"/>
      <c r="AR524" s="220"/>
      <c r="AS524" s="220"/>
      <c r="AT524" s="220"/>
      <c r="AU524" s="220"/>
      <c r="AV524" s="220"/>
      <c r="AW524" s="220"/>
      <c r="AX524" s="220"/>
      <c r="AY524" s="220"/>
      <c r="AZ524" s="220"/>
      <c r="BA524" s="220"/>
      <c r="BB524" s="220"/>
      <c r="BC524" s="220"/>
      <c r="BD524" s="220"/>
      <c r="BE524" s="220"/>
      <c r="BF524" s="220"/>
      <c r="BG524" s="220"/>
      <c r="BH524" s="220"/>
    </row>
    <row r="525" spans="1:60" outlineLevel="2" x14ac:dyDescent="0.2">
      <c r="A525" s="221"/>
      <c r="B525" s="222"/>
      <c r="C525" s="376" t="s">
        <v>198</v>
      </c>
      <c r="D525" s="376"/>
      <c r="E525" s="376"/>
      <c r="F525" s="392"/>
      <c r="G525" s="376"/>
      <c r="H525" s="219"/>
      <c r="I525" s="219"/>
      <c r="J525" s="219"/>
      <c r="K525" s="219"/>
      <c r="L525" s="219"/>
      <c r="M525" s="219"/>
      <c r="N525" s="223"/>
      <c r="O525" s="223"/>
      <c r="P525" s="223"/>
      <c r="Q525" s="223"/>
      <c r="R525" s="219"/>
      <c r="S525" s="219"/>
      <c r="T525" s="219"/>
      <c r="U525" s="219"/>
      <c r="V525" s="219"/>
      <c r="W525" s="219"/>
      <c r="X525" s="219"/>
      <c r="Y525" s="219"/>
      <c r="Z525" s="220"/>
      <c r="AA525" s="220"/>
      <c r="AB525" s="220"/>
      <c r="AC525" s="220"/>
      <c r="AD525" s="220"/>
      <c r="AE525" s="220"/>
      <c r="AF525" s="220"/>
      <c r="AG525" s="220" t="s">
        <v>112</v>
      </c>
      <c r="AH525" s="220"/>
      <c r="AI525" s="220"/>
      <c r="AJ525" s="220"/>
      <c r="AK525" s="220"/>
      <c r="AL525" s="220"/>
      <c r="AM525" s="220"/>
      <c r="AN525" s="220"/>
      <c r="AO525" s="220"/>
      <c r="AP525" s="220"/>
      <c r="AQ525" s="220"/>
      <c r="AR525" s="220"/>
      <c r="AS525" s="220"/>
      <c r="AT525" s="220"/>
      <c r="AU525" s="220"/>
      <c r="AV525" s="220"/>
      <c r="AW525" s="220"/>
      <c r="AX525" s="220"/>
      <c r="AY525" s="220"/>
      <c r="AZ525" s="220"/>
      <c r="BA525" s="220"/>
      <c r="BB525" s="220"/>
      <c r="BC525" s="220"/>
      <c r="BD525" s="220"/>
      <c r="BE525" s="220"/>
      <c r="BF525" s="220"/>
      <c r="BG525" s="220"/>
      <c r="BH525" s="220"/>
    </row>
    <row r="526" spans="1:60" x14ac:dyDescent="0.2">
      <c r="A526" s="235" t="s">
        <v>104</v>
      </c>
      <c r="B526" s="204" t="s">
        <v>61</v>
      </c>
      <c r="C526" s="205" t="s">
        <v>62</v>
      </c>
      <c r="D526" s="206"/>
      <c r="E526" s="207"/>
      <c r="F526" s="391"/>
      <c r="G526" s="208">
        <f>SUMIF(AG527:AG534,"&lt;&gt;NOR",G527:G534)</f>
        <v>0</v>
      </c>
      <c r="H526" s="208"/>
      <c r="I526" s="208">
        <f>SUM(I527:I534)</f>
        <v>6312.65</v>
      </c>
      <c r="J526" s="208"/>
      <c r="K526" s="208">
        <f>SUM(K527:K534)</f>
        <v>59746.29</v>
      </c>
      <c r="L526" s="208"/>
      <c r="M526" s="208">
        <f>SUM(M527:M534)</f>
        <v>0</v>
      </c>
      <c r="N526" s="207"/>
      <c r="O526" s="207">
        <f>SUM(O527:O534)</f>
        <v>0.02</v>
      </c>
      <c r="P526" s="207"/>
      <c r="Q526" s="207">
        <f>SUM(Q527:Q534)</f>
        <v>0</v>
      </c>
      <c r="R526" s="208"/>
      <c r="S526" s="208"/>
      <c r="T526" s="209"/>
      <c r="U526" s="210"/>
      <c r="V526" s="210">
        <f>SUM(V527:V534)</f>
        <v>26.51</v>
      </c>
      <c r="W526" s="210"/>
      <c r="X526" s="210"/>
      <c r="Y526" s="210"/>
      <c r="AG526" t="s">
        <v>105</v>
      </c>
    </row>
    <row r="527" spans="1:60" outlineLevel="1" x14ac:dyDescent="0.2">
      <c r="A527" s="211">
        <v>209</v>
      </c>
      <c r="B527" s="212" t="s">
        <v>566</v>
      </c>
      <c r="C527" s="213" t="s">
        <v>1007</v>
      </c>
      <c r="D527" s="214" t="s">
        <v>132</v>
      </c>
      <c r="E527" s="215">
        <v>44.066000000000003</v>
      </c>
      <c r="F527" s="216"/>
      <c r="G527" s="217">
        <f>ROUND(E527*F527,2)</f>
        <v>0</v>
      </c>
      <c r="H527" s="216">
        <v>0</v>
      </c>
      <c r="I527" s="217">
        <f>ROUND(E527*H527,2)</f>
        <v>0</v>
      </c>
      <c r="J527" s="216">
        <v>1000</v>
      </c>
      <c r="K527" s="217">
        <f>ROUND(E527*J527,2)</f>
        <v>44066</v>
      </c>
      <c r="L527" s="217">
        <v>21</v>
      </c>
      <c r="M527" s="217">
        <f>G527*(1+L527/100)</f>
        <v>0</v>
      </c>
      <c r="N527" s="215">
        <v>0</v>
      </c>
      <c r="O527" s="215">
        <f>ROUND(E527*N527,2)</f>
        <v>0</v>
      </c>
      <c r="P527" s="215">
        <v>0</v>
      </c>
      <c r="Q527" s="215">
        <f>ROUND(E527*P527,2)</f>
        <v>0</v>
      </c>
      <c r="R527" s="217"/>
      <c r="S527" s="217" t="s">
        <v>135</v>
      </c>
      <c r="T527" s="218" t="s">
        <v>136</v>
      </c>
      <c r="U527" s="219">
        <v>0</v>
      </c>
      <c r="V527" s="219">
        <f>ROUND(E527*U527,2)</f>
        <v>0</v>
      </c>
      <c r="W527" s="219"/>
      <c r="X527" s="219" t="s">
        <v>109</v>
      </c>
      <c r="Y527" s="219" t="s">
        <v>110</v>
      </c>
      <c r="Z527" s="220"/>
      <c r="AA527" s="220"/>
      <c r="AB527" s="220"/>
      <c r="AC527" s="220"/>
      <c r="AD527" s="220"/>
      <c r="AE527" s="220"/>
      <c r="AF527" s="220"/>
      <c r="AG527" s="220" t="s">
        <v>111</v>
      </c>
      <c r="AH527" s="220"/>
      <c r="AI527" s="220"/>
      <c r="AJ527" s="220"/>
      <c r="AK527" s="220"/>
      <c r="AL527" s="220"/>
      <c r="AM527" s="220"/>
      <c r="AN527" s="220"/>
      <c r="AO527" s="220"/>
      <c r="AP527" s="220"/>
      <c r="AQ527" s="220"/>
      <c r="AR527" s="220"/>
      <c r="AS527" s="220"/>
      <c r="AT527" s="220"/>
      <c r="AU527" s="220"/>
      <c r="AV527" s="220"/>
      <c r="AW527" s="220"/>
      <c r="AX527" s="220"/>
      <c r="AY527" s="220"/>
      <c r="AZ527" s="220"/>
      <c r="BA527" s="220"/>
      <c r="BB527" s="220"/>
      <c r="BC527" s="220"/>
      <c r="BD527" s="220"/>
      <c r="BE527" s="220"/>
      <c r="BF527" s="220"/>
      <c r="BG527" s="220"/>
      <c r="BH527" s="220"/>
    </row>
    <row r="528" spans="1:60" outlineLevel="2" x14ac:dyDescent="0.2">
      <c r="A528" s="221"/>
      <c r="B528" s="222"/>
      <c r="C528" s="224" t="s">
        <v>1008</v>
      </c>
      <c r="D528" s="225"/>
      <c r="E528" s="226">
        <v>44.066000000000003</v>
      </c>
      <c r="F528" s="393"/>
      <c r="G528" s="219"/>
      <c r="H528" s="219"/>
      <c r="I528" s="219"/>
      <c r="J528" s="219"/>
      <c r="K528" s="219"/>
      <c r="L528" s="219"/>
      <c r="M528" s="219"/>
      <c r="N528" s="223"/>
      <c r="O528" s="223"/>
      <c r="P528" s="223"/>
      <c r="Q528" s="223"/>
      <c r="R528" s="219"/>
      <c r="S528" s="219"/>
      <c r="T528" s="219"/>
      <c r="U528" s="219"/>
      <c r="V528" s="219"/>
      <c r="W528" s="219"/>
      <c r="X528" s="219"/>
      <c r="Y528" s="219"/>
      <c r="Z528" s="220"/>
      <c r="AA528" s="220"/>
      <c r="AB528" s="220"/>
      <c r="AC528" s="220"/>
      <c r="AD528" s="220"/>
      <c r="AE528" s="220"/>
      <c r="AF528" s="220"/>
      <c r="AG528" s="220" t="s">
        <v>123</v>
      </c>
      <c r="AH528" s="220">
        <v>0</v>
      </c>
      <c r="AI528" s="220"/>
      <c r="AJ528" s="220"/>
      <c r="AK528" s="220"/>
      <c r="AL528" s="220"/>
      <c r="AM528" s="220"/>
      <c r="AN528" s="220"/>
      <c r="AO528" s="220"/>
      <c r="AP528" s="220"/>
      <c r="AQ528" s="220"/>
      <c r="AR528" s="220"/>
      <c r="AS528" s="220"/>
      <c r="AT528" s="220"/>
      <c r="AU528" s="220"/>
      <c r="AV528" s="220"/>
      <c r="AW528" s="220"/>
      <c r="AX528" s="220"/>
      <c r="AY528" s="220"/>
      <c r="AZ528" s="220"/>
      <c r="BA528" s="220"/>
      <c r="BB528" s="220"/>
      <c r="BC528" s="220"/>
      <c r="BD528" s="220"/>
      <c r="BE528" s="220"/>
      <c r="BF528" s="220"/>
      <c r="BG528" s="220"/>
      <c r="BH528" s="220"/>
    </row>
    <row r="529" spans="1:60" ht="22.5" outlineLevel="1" x14ac:dyDescent="0.2">
      <c r="A529" s="211">
        <v>210</v>
      </c>
      <c r="B529" s="212" t="s">
        <v>567</v>
      </c>
      <c r="C529" s="213" t="s">
        <v>568</v>
      </c>
      <c r="D529" s="214" t="s">
        <v>132</v>
      </c>
      <c r="E529" s="215">
        <v>40.06</v>
      </c>
      <c r="F529" s="216"/>
      <c r="G529" s="217">
        <f>ROUND(E529*F529,2)</f>
        <v>0</v>
      </c>
      <c r="H529" s="216">
        <v>157.58000000000001</v>
      </c>
      <c r="I529" s="217">
        <f>ROUND(E529*H529,2)</f>
        <v>6312.65</v>
      </c>
      <c r="J529" s="216">
        <v>391.42</v>
      </c>
      <c r="K529" s="217">
        <f>ROUND(E529*J529,2)</f>
        <v>15680.29</v>
      </c>
      <c r="L529" s="217">
        <v>21</v>
      </c>
      <c r="M529" s="217">
        <f>G529*(1+L529/100)</f>
        <v>0</v>
      </c>
      <c r="N529" s="215">
        <v>4.0000000000000002E-4</v>
      </c>
      <c r="O529" s="215">
        <f>ROUND(E529*N529,2)</f>
        <v>0.02</v>
      </c>
      <c r="P529" s="215">
        <v>0</v>
      </c>
      <c r="Q529" s="215">
        <f>ROUND(E529*P529,2)</f>
        <v>0</v>
      </c>
      <c r="R529" s="217" t="s">
        <v>174</v>
      </c>
      <c r="S529" s="217" t="s">
        <v>108</v>
      </c>
      <c r="T529" s="218" t="s">
        <v>108</v>
      </c>
      <c r="U529" s="219">
        <v>0.66181000000000001</v>
      </c>
      <c r="V529" s="219">
        <f>ROUND(E529*U529,2)</f>
        <v>26.51</v>
      </c>
      <c r="W529" s="219"/>
      <c r="X529" s="219" t="s">
        <v>175</v>
      </c>
      <c r="Y529" s="219" t="s">
        <v>110</v>
      </c>
      <c r="Z529" s="220"/>
      <c r="AA529" s="220"/>
      <c r="AB529" s="220"/>
      <c r="AC529" s="220"/>
      <c r="AD529" s="220"/>
      <c r="AE529" s="220"/>
      <c r="AF529" s="220"/>
      <c r="AG529" s="220" t="s">
        <v>176</v>
      </c>
      <c r="AH529" s="220"/>
      <c r="AI529" s="220"/>
      <c r="AJ529" s="220"/>
      <c r="AK529" s="220"/>
      <c r="AL529" s="220"/>
      <c r="AM529" s="220"/>
      <c r="AN529" s="220"/>
      <c r="AO529" s="220"/>
      <c r="AP529" s="220"/>
      <c r="AQ529" s="220"/>
      <c r="AR529" s="220"/>
      <c r="AS529" s="220"/>
      <c r="AT529" s="220"/>
      <c r="AU529" s="220"/>
      <c r="AV529" s="220"/>
      <c r="AW529" s="220"/>
      <c r="AX529" s="220"/>
      <c r="AY529" s="220"/>
      <c r="AZ529" s="220"/>
      <c r="BA529" s="220"/>
      <c r="BB529" s="220"/>
      <c r="BC529" s="220"/>
      <c r="BD529" s="220"/>
      <c r="BE529" s="220"/>
      <c r="BF529" s="220"/>
      <c r="BG529" s="220"/>
      <c r="BH529" s="220"/>
    </row>
    <row r="530" spans="1:60" ht="22.5" outlineLevel="2" x14ac:dyDescent="0.2">
      <c r="A530" s="221"/>
      <c r="B530" s="222"/>
      <c r="C530" s="376" t="s">
        <v>569</v>
      </c>
      <c r="D530" s="376"/>
      <c r="E530" s="376"/>
      <c r="F530" s="392"/>
      <c r="G530" s="376"/>
      <c r="H530" s="219"/>
      <c r="I530" s="219"/>
      <c r="J530" s="219"/>
      <c r="K530" s="219"/>
      <c r="L530" s="219"/>
      <c r="M530" s="219"/>
      <c r="N530" s="223"/>
      <c r="O530" s="223"/>
      <c r="P530" s="223"/>
      <c r="Q530" s="223"/>
      <c r="R530" s="219"/>
      <c r="S530" s="219"/>
      <c r="T530" s="219"/>
      <c r="U530" s="219"/>
      <c r="V530" s="219"/>
      <c r="W530" s="219"/>
      <c r="X530" s="219"/>
      <c r="Y530" s="219"/>
      <c r="Z530" s="220"/>
      <c r="AA530" s="220"/>
      <c r="AB530" s="220"/>
      <c r="AC530" s="220"/>
      <c r="AD530" s="220"/>
      <c r="AE530" s="220"/>
      <c r="AF530" s="220"/>
      <c r="AG530" s="220" t="s">
        <v>112</v>
      </c>
      <c r="AH530" s="220"/>
      <c r="AI530" s="220"/>
      <c r="AJ530" s="220"/>
      <c r="AK530" s="220"/>
      <c r="AL530" s="220"/>
      <c r="AM530" s="220"/>
      <c r="AN530" s="220"/>
      <c r="AO530" s="220"/>
      <c r="AP530" s="220"/>
      <c r="AQ530" s="220"/>
      <c r="AR530" s="220"/>
      <c r="AS530" s="220"/>
      <c r="AT530" s="220"/>
      <c r="AU530" s="220"/>
      <c r="AV530" s="220"/>
      <c r="AW530" s="220"/>
      <c r="AX530" s="220"/>
      <c r="AY530" s="220"/>
      <c r="AZ530" s="220"/>
      <c r="BA530" s="236" t="str">
        <f>C530</f>
        <v>lepení a dodávka podlahoviny z PVC, bez podkladu. Svaření podlahoviny. Dodávka a lepení podlahových soklíků z měkčeného PVC. Pastování a vyleštění podlah.</v>
      </c>
      <c r="BB530" s="220"/>
      <c r="BC530" s="220"/>
      <c r="BD530" s="220"/>
      <c r="BE530" s="220"/>
      <c r="BF530" s="220"/>
      <c r="BG530" s="220"/>
      <c r="BH530" s="220"/>
    </row>
    <row r="531" spans="1:60" outlineLevel="2" x14ac:dyDescent="0.2">
      <c r="A531" s="221"/>
      <c r="B531" s="222"/>
      <c r="C531" s="381" t="s">
        <v>570</v>
      </c>
      <c r="D531" s="381"/>
      <c r="E531" s="381"/>
      <c r="F531" s="394"/>
      <c r="G531" s="381"/>
      <c r="H531" s="219"/>
      <c r="I531" s="219"/>
      <c r="J531" s="219"/>
      <c r="K531" s="219"/>
      <c r="L531" s="219"/>
      <c r="M531" s="219"/>
      <c r="N531" s="223"/>
      <c r="O531" s="223"/>
      <c r="P531" s="223"/>
      <c r="Q531" s="223"/>
      <c r="R531" s="219"/>
      <c r="S531" s="219"/>
      <c r="T531" s="219"/>
      <c r="U531" s="219"/>
      <c r="V531" s="219"/>
      <c r="W531" s="219"/>
      <c r="X531" s="219"/>
      <c r="Y531" s="219"/>
      <c r="Z531" s="220"/>
      <c r="AA531" s="220"/>
      <c r="AB531" s="220"/>
      <c r="AC531" s="220"/>
      <c r="AD531" s="220"/>
      <c r="AE531" s="220"/>
      <c r="AF531" s="220"/>
      <c r="AG531" s="220" t="s">
        <v>131</v>
      </c>
      <c r="AH531" s="220"/>
      <c r="AI531" s="220"/>
      <c r="AJ531" s="220"/>
      <c r="AK531" s="220"/>
      <c r="AL531" s="220"/>
      <c r="AM531" s="220"/>
      <c r="AN531" s="220"/>
      <c r="AO531" s="220"/>
      <c r="AP531" s="220"/>
      <c r="AQ531" s="220"/>
      <c r="AR531" s="220"/>
      <c r="AS531" s="220"/>
      <c r="AT531" s="220"/>
      <c r="AU531" s="220"/>
      <c r="AV531" s="220"/>
      <c r="AW531" s="220"/>
      <c r="AX531" s="220"/>
      <c r="AY531" s="220"/>
      <c r="AZ531" s="220"/>
      <c r="BA531" s="220"/>
      <c r="BB531" s="220"/>
      <c r="BC531" s="220"/>
      <c r="BD531" s="220"/>
      <c r="BE531" s="220"/>
      <c r="BF531" s="220"/>
      <c r="BG531" s="220"/>
      <c r="BH531" s="220"/>
    </row>
    <row r="532" spans="1:60" outlineLevel="2" x14ac:dyDescent="0.2">
      <c r="A532" s="221"/>
      <c r="B532" s="222"/>
      <c r="C532" s="224" t="s">
        <v>1292</v>
      </c>
      <c r="D532" s="225"/>
      <c r="E532" s="226"/>
      <c r="F532" s="393"/>
      <c r="G532" s="219"/>
      <c r="H532" s="219"/>
      <c r="I532" s="219"/>
      <c r="J532" s="219"/>
      <c r="K532" s="219"/>
      <c r="L532" s="219"/>
      <c r="M532" s="219"/>
      <c r="N532" s="223"/>
      <c r="O532" s="223"/>
      <c r="P532" s="223"/>
      <c r="Q532" s="223"/>
      <c r="R532" s="219"/>
      <c r="S532" s="219"/>
      <c r="T532" s="219"/>
      <c r="U532" s="219"/>
      <c r="V532" s="219"/>
      <c r="W532" s="219"/>
      <c r="X532" s="219"/>
      <c r="Y532" s="219"/>
      <c r="Z532" s="220"/>
      <c r="AA532" s="220"/>
      <c r="AB532" s="220"/>
      <c r="AC532" s="220"/>
      <c r="AD532" s="220"/>
      <c r="AE532" s="220"/>
      <c r="AF532" s="220"/>
      <c r="AG532" s="220" t="s">
        <v>123</v>
      </c>
      <c r="AH532" s="220">
        <v>0</v>
      </c>
      <c r="AI532" s="220"/>
      <c r="AJ532" s="220"/>
      <c r="AK532" s="220"/>
      <c r="AL532" s="220"/>
      <c r="AM532" s="220"/>
      <c r="AN532" s="220"/>
      <c r="AO532" s="220"/>
      <c r="AP532" s="220"/>
      <c r="AQ532" s="220"/>
      <c r="AR532" s="220"/>
      <c r="AS532" s="220"/>
      <c r="AT532" s="220"/>
      <c r="AU532" s="220"/>
      <c r="AV532" s="220"/>
      <c r="AW532" s="220"/>
      <c r="AX532" s="220"/>
      <c r="AY532" s="220"/>
      <c r="AZ532" s="220"/>
      <c r="BA532" s="220"/>
      <c r="BB532" s="220"/>
      <c r="BC532" s="220"/>
      <c r="BD532" s="220"/>
      <c r="BE532" s="220"/>
      <c r="BF532" s="220"/>
      <c r="BG532" s="220"/>
      <c r="BH532" s="220"/>
    </row>
    <row r="533" spans="1:60" outlineLevel="3" x14ac:dyDescent="0.2">
      <c r="A533" s="221"/>
      <c r="B533" s="222"/>
      <c r="C533" s="224" t="s">
        <v>1293</v>
      </c>
      <c r="D533" s="225"/>
      <c r="E533" s="226">
        <v>30.69</v>
      </c>
      <c r="F533" s="393"/>
      <c r="G533" s="219"/>
      <c r="H533" s="219"/>
      <c r="I533" s="219"/>
      <c r="J533" s="219"/>
      <c r="K533" s="219"/>
      <c r="L533" s="219"/>
      <c r="M533" s="219"/>
      <c r="N533" s="223"/>
      <c r="O533" s="223"/>
      <c r="P533" s="223"/>
      <c r="Q533" s="223"/>
      <c r="R533" s="219"/>
      <c r="S533" s="219"/>
      <c r="T533" s="219"/>
      <c r="U533" s="219"/>
      <c r="V533" s="219"/>
      <c r="W533" s="219"/>
      <c r="X533" s="219"/>
      <c r="Y533" s="219"/>
      <c r="Z533" s="220"/>
      <c r="AA533" s="220"/>
      <c r="AB533" s="220"/>
      <c r="AC533" s="220"/>
      <c r="AD533" s="220"/>
      <c r="AE533" s="220"/>
      <c r="AF533" s="220"/>
      <c r="AG533" s="220" t="s">
        <v>123</v>
      </c>
      <c r="AH533" s="220">
        <v>0</v>
      </c>
      <c r="AI533" s="220"/>
      <c r="AJ533" s="220"/>
      <c r="AK533" s="220"/>
      <c r="AL533" s="220"/>
      <c r="AM533" s="220"/>
      <c r="AN533" s="220"/>
      <c r="AO533" s="220"/>
      <c r="AP533" s="220"/>
      <c r="AQ533" s="220"/>
      <c r="AR533" s="220"/>
      <c r="AS533" s="220"/>
      <c r="AT533" s="220"/>
      <c r="AU533" s="220"/>
      <c r="AV533" s="220"/>
      <c r="AW533" s="220"/>
      <c r="AX533" s="220"/>
      <c r="AY533" s="220"/>
      <c r="AZ533" s="220"/>
      <c r="BA533" s="220"/>
      <c r="BB533" s="220"/>
      <c r="BC533" s="220"/>
      <c r="BD533" s="220"/>
      <c r="BE533" s="220"/>
      <c r="BF533" s="220"/>
      <c r="BG533" s="220"/>
      <c r="BH533" s="220"/>
    </row>
    <row r="534" spans="1:60" outlineLevel="3" x14ac:dyDescent="0.2">
      <c r="A534" s="221"/>
      <c r="B534" s="222"/>
      <c r="C534" s="224" t="s">
        <v>1294</v>
      </c>
      <c r="D534" s="225"/>
      <c r="E534" s="226">
        <v>9.3699999999999992</v>
      </c>
      <c r="F534" s="393"/>
      <c r="G534" s="219"/>
      <c r="H534" s="219"/>
      <c r="I534" s="219"/>
      <c r="J534" s="219"/>
      <c r="K534" s="219"/>
      <c r="L534" s="219"/>
      <c r="M534" s="219"/>
      <c r="N534" s="223"/>
      <c r="O534" s="223"/>
      <c r="P534" s="223"/>
      <c r="Q534" s="223"/>
      <c r="R534" s="219"/>
      <c r="S534" s="219"/>
      <c r="T534" s="219"/>
      <c r="U534" s="219"/>
      <c r="V534" s="219"/>
      <c r="W534" s="219"/>
      <c r="X534" s="219"/>
      <c r="Y534" s="219"/>
      <c r="Z534" s="220"/>
      <c r="AA534" s="220"/>
      <c r="AB534" s="220"/>
      <c r="AC534" s="220"/>
      <c r="AD534" s="220"/>
      <c r="AE534" s="220"/>
      <c r="AF534" s="220"/>
      <c r="AG534" s="220" t="s">
        <v>123</v>
      </c>
      <c r="AH534" s="220">
        <v>0</v>
      </c>
      <c r="AI534" s="220"/>
      <c r="AJ534" s="220"/>
      <c r="AK534" s="220"/>
      <c r="AL534" s="220"/>
      <c r="AM534" s="220"/>
      <c r="AN534" s="220"/>
      <c r="AO534" s="220"/>
      <c r="AP534" s="220"/>
      <c r="AQ534" s="220"/>
      <c r="AR534" s="220"/>
      <c r="AS534" s="220"/>
      <c r="AT534" s="220"/>
      <c r="AU534" s="220"/>
      <c r="AV534" s="220"/>
      <c r="AW534" s="220"/>
      <c r="AX534" s="220"/>
      <c r="AY534" s="220"/>
      <c r="AZ534" s="220"/>
      <c r="BA534" s="220"/>
      <c r="BB534" s="220"/>
      <c r="BC534" s="220"/>
      <c r="BD534" s="220"/>
      <c r="BE534" s="220"/>
      <c r="BF534" s="220"/>
      <c r="BG534" s="220"/>
      <c r="BH534" s="220"/>
    </row>
    <row r="535" spans="1:60" x14ac:dyDescent="0.2">
      <c r="A535" s="235" t="s">
        <v>104</v>
      </c>
      <c r="B535" s="204" t="s">
        <v>63</v>
      </c>
      <c r="C535" s="205" t="s">
        <v>64</v>
      </c>
      <c r="D535" s="206"/>
      <c r="E535" s="207"/>
      <c r="F535" s="391"/>
      <c r="G535" s="208">
        <f>SUMIF(AG536:AG552,"&lt;&gt;NOR",G536:G552)</f>
        <v>0</v>
      </c>
      <c r="H535" s="208"/>
      <c r="I535" s="208">
        <f>SUM(I536:I552)</f>
        <v>36173.270000000004</v>
      </c>
      <c r="J535" s="208"/>
      <c r="K535" s="208">
        <f>SUM(K536:K552)</f>
        <v>170478.13</v>
      </c>
      <c r="L535" s="208"/>
      <c r="M535" s="208">
        <f>SUM(M536:M552)</f>
        <v>0</v>
      </c>
      <c r="N535" s="207"/>
      <c r="O535" s="207">
        <f>SUM(O536:O552)</f>
        <v>0.82000000000000006</v>
      </c>
      <c r="P535" s="207"/>
      <c r="Q535" s="207">
        <f>SUM(Q536:Q552)</f>
        <v>0</v>
      </c>
      <c r="R535" s="208"/>
      <c r="S535" s="208"/>
      <c r="T535" s="209"/>
      <c r="U535" s="210"/>
      <c r="V535" s="210">
        <f>SUM(V536:V552)</f>
        <v>146.32999999999998</v>
      </c>
      <c r="W535" s="210"/>
      <c r="X535" s="210"/>
      <c r="Y535" s="210"/>
      <c r="AG535" t="s">
        <v>105</v>
      </c>
    </row>
    <row r="536" spans="1:60" ht="33.75" outlineLevel="1" x14ac:dyDescent="0.2">
      <c r="A536" s="227">
        <v>211</v>
      </c>
      <c r="B536" s="228" t="s">
        <v>245</v>
      </c>
      <c r="C536" s="229" t="s">
        <v>246</v>
      </c>
      <c r="D536" s="230" t="s">
        <v>132</v>
      </c>
      <c r="E536" s="231">
        <v>144.64179999999999</v>
      </c>
      <c r="F536" s="232"/>
      <c r="G536" s="233">
        <f>ROUND(E536*F536,2)</f>
        <v>0</v>
      </c>
      <c r="H536" s="232">
        <v>25.73</v>
      </c>
      <c r="I536" s="233">
        <f>ROUND(E536*H536,2)</f>
        <v>3721.63</v>
      </c>
      <c r="J536" s="232">
        <v>28.17</v>
      </c>
      <c r="K536" s="233">
        <f>ROUND(E536*J536,2)</f>
        <v>4074.56</v>
      </c>
      <c r="L536" s="233">
        <v>21</v>
      </c>
      <c r="M536" s="233">
        <f>G536*(1+L536/100)</f>
        <v>0</v>
      </c>
      <c r="N536" s="231">
        <v>2.1000000000000001E-4</v>
      </c>
      <c r="O536" s="231">
        <f>ROUND(E536*N536,2)</f>
        <v>0.03</v>
      </c>
      <c r="P536" s="231">
        <v>0</v>
      </c>
      <c r="Q536" s="231">
        <f>ROUND(E536*P536,2)</f>
        <v>0</v>
      </c>
      <c r="R536" s="233" t="s">
        <v>237</v>
      </c>
      <c r="S536" s="233" t="s">
        <v>108</v>
      </c>
      <c r="T536" s="234" t="s">
        <v>108</v>
      </c>
      <c r="U536" s="219">
        <v>0.05</v>
      </c>
      <c r="V536" s="219">
        <f>ROUND(E536*U536,2)</f>
        <v>7.23</v>
      </c>
      <c r="W536" s="219"/>
      <c r="X536" s="219" t="s">
        <v>109</v>
      </c>
      <c r="Y536" s="219" t="s">
        <v>110</v>
      </c>
      <c r="Z536" s="220"/>
      <c r="AA536" s="220"/>
      <c r="AB536" s="220"/>
      <c r="AC536" s="220"/>
      <c r="AD536" s="220"/>
      <c r="AE536" s="220"/>
      <c r="AF536" s="220"/>
      <c r="AG536" s="220" t="s">
        <v>163</v>
      </c>
      <c r="AH536" s="220"/>
      <c r="AI536" s="220"/>
      <c r="AJ536" s="220"/>
      <c r="AK536" s="220"/>
      <c r="AL536" s="220"/>
      <c r="AM536" s="220"/>
      <c r="AN536" s="220"/>
      <c r="AO536" s="220"/>
      <c r="AP536" s="220"/>
      <c r="AQ536" s="220"/>
      <c r="AR536" s="220"/>
      <c r="AS536" s="220"/>
      <c r="AT536" s="220"/>
      <c r="AU536" s="220"/>
      <c r="AV536" s="220"/>
      <c r="AW536" s="220"/>
      <c r="AX536" s="220"/>
      <c r="AY536" s="220"/>
      <c r="AZ536" s="220"/>
      <c r="BA536" s="220"/>
      <c r="BB536" s="220"/>
      <c r="BC536" s="220"/>
      <c r="BD536" s="220"/>
      <c r="BE536" s="220"/>
      <c r="BF536" s="220"/>
      <c r="BG536" s="220"/>
      <c r="BH536" s="220"/>
    </row>
    <row r="537" spans="1:60" ht="22.5" outlineLevel="1" x14ac:dyDescent="0.2">
      <c r="A537" s="211">
        <v>212</v>
      </c>
      <c r="B537" s="212" t="s">
        <v>1167</v>
      </c>
      <c r="C537" s="213" t="s">
        <v>1168</v>
      </c>
      <c r="D537" s="214" t="s">
        <v>132</v>
      </c>
      <c r="E537" s="215">
        <v>144.64179999999999</v>
      </c>
      <c r="F537" s="216"/>
      <c r="G537" s="217">
        <f>ROUND(E537*F537,2)</f>
        <v>0</v>
      </c>
      <c r="H537" s="216">
        <v>189.03</v>
      </c>
      <c r="I537" s="217">
        <f>ROUND(E537*H537,2)</f>
        <v>27341.64</v>
      </c>
      <c r="J537" s="216">
        <v>542.97</v>
      </c>
      <c r="K537" s="217">
        <f>ROUND(E537*J537,2)</f>
        <v>78536.160000000003</v>
      </c>
      <c r="L537" s="217">
        <v>21</v>
      </c>
      <c r="M537" s="217">
        <f>G537*(1+L537/100)</f>
        <v>0</v>
      </c>
      <c r="N537" s="215">
        <v>5.2399999999999999E-3</v>
      </c>
      <c r="O537" s="215">
        <f>ROUND(E537*N537,2)</f>
        <v>0.76</v>
      </c>
      <c r="P537" s="215">
        <v>0</v>
      </c>
      <c r="Q537" s="215">
        <f>ROUND(E537*P537,2)</f>
        <v>0</v>
      </c>
      <c r="R537" s="217" t="s">
        <v>237</v>
      </c>
      <c r="S537" s="217" t="s">
        <v>108</v>
      </c>
      <c r="T537" s="218" t="s">
        <v>108</v>
      </c>
      <c r="U537" s="219">
        <v>0.95840000000000003</v>
      </c>
      <c r="V537" s="219">
        <f>ROUND(E537*U537,2)</f>
        <v>138.62</v>
      </c>
      <c r="W537" s="219"/>
      <c r="X537" s="219" t="s">
        <v>109</v>
      </c>
      <c r="Y537" s="219" t="s">
        <v>110</v>
      </c>
      <c r="Z537" s="220"/>
      <c r="AA537" s="220"/>
      <c r="AB537" s="220"/>
      <c r="AC537" s="220"/>
      <c r="AD537" s="220"/>
      <c r="AE537" s="220"/>
      <c r="AF537" s="220"/>
      <c r="AG537" s="220" t="s">
        <v>163</v>
      </c>
      <c r="AH537" s="220"/>
      <c r="AI537" s="220"/>
      <c r="AJ537" s="220"/>
      <c r="AK537" s="220"/>
      <c r="AL537" s="220"/>
      <c r="AM537" s="220"/>
      <c r="AN537" s="220"/>
      <c r="AO537" s="220"/>
      <c r="AP537" s="220"/>
      <c r="AQ537" s="220"/>
      <c r="AR537" s="220"/>
      <c r="AS537" s="220"/>
      <c r="AT537" s="220"/>
      <c r="AU537" s="220"/>
      <c r="AV537" s="220"/>
      <c r="AW537" s="220"/>
      <c r="AX537" s="220"/>
      <c r="AY537" s="220"/>
      <c r="AZ537" s="220"/>
      <c r="BA537" s="220"/>
      <c r="BB537" s="220"/>
      <c r="BC537" s="220"/>
      <c r="BD537" s="220"/>
      <c r="BE537" s="220"/>
      <c r="BF537" s="220"/>
      <c r="BG537" s="220"/>
      <c r="BH537" s="220"/>
    </row>
    <row r="538" spans="1:60" outlineLevel="2" x14ac:dyDescent="0.2">
      <c r="A538" s="221"/>
      <c r="B538" s="222"/>
      <c r="C538" s="224" t="s">
        <v>1009</v>
      </c>
      <c r="D538" s="225"/>
      <c r="E538" s="226">
        <v>9.92</v>
      </c>
      <c r="F538" s="393"/>
      <c r="G538" s="219"/>
      <c r="H538" s="219"/>
      <c r="I538" s="219"/>
      <c r="J538" s="219"/>
      <c r="K538" s="219"/>
      <c r="L538" s="219"/>
      <c r="M538" s="219"/>
      <c r="N538" s="223"/>
      <c r="O538" s="223"/>
      <c r="P538" s="223"/>
      <c r="Q538" s="223"/>
      <c r="R538" s="219"/>
      <c r="S538" s="219"/>
      <c r="T538" s="219"/>
      <c r="U538" s="219"/>
      <c r="V538" s="219"/>
      <c r="W538" s="219"/>
      <c r="X538" s="219"/>
      <c r="Y538" s="219"/>
      <c r="Z538" s="220"/>
      <c r="AA538" s="220"/>
      <c r="AB538" s="220"/>
      <c r="AC538" s="220"/>
      <c r="AD538" s="220"/>
      <c r="AE538" s="220"/>
      <c r="AF538" s="220"/>
      <c r="AG538" s="220" t="s">
        <v>123</v>
      </c>
      <c r="AH538" s="220">
        <v>0</v>
      </c>
      <c r="AI538" s="220"/>
      <c r="AJ538" s="220"/>
      <c r="AK538" s="220"/>
      <c r="AL538" s="220"/>
      <c r="AM538" s="220"/>
      <c r="AN538" s="220"/>
      <c r="AO538" s="220"/>
      <c r="AP538" s="220"/>
      <c r="AQ538" s="220"/>
      <c r="AR538" s="220"/>
      <c r="AS538" s="220"/>
      <c r="AT538" s="220"/>
      <c r="AU538" s="220"/>
      <c r="AV538" s="220"/>
      <c r="AW538" s="220"/>
      <c r="AX538" s="220"/>
      <c r="AY538" s="220"/>
      <c r="AZ538" s="220"/>
      <c r="BA538" s="220"/>
      <c r="BB538" s="220"/>
      <c r="BC538" s="220"/>
      <c r="BD538" s="220"/>
      <c r="BE538" s="220"/>
      <c r="BF538" s="220"/>
      <c r="BG538" s="220"/>
      <c r="BH538" s="220"/>
    </row>
    <row r="539" spans="1:60" outlineLevel="3" x14ac:dyDescent="0.2">
      <c r="A539" s="221"/>
      <c r="B539" s="222"/>
      <c r="C539" s="224" t="s">
        <v>1010</v>
      </c>
      <c r="D539" s="225"/>
      <c r="E539" s="226">
        <v>19.96</v>
      </c>
      <c r="F539" s="393"/>
      <c r="G539" s="219"/>
      <c r="H539" s="219"/>
      <c r="I539" s="219"/>
      <c r="J539" s="219"/>
      <c r="K539" s="219"/>
      <c r="L539" s="219"/>
      <c r="M539" s="219"/>
      <c r="N539" s="223"/>
      <c r="O539" s="223"/>
      <c r="P539" s="223"/>
      <c r="Q539" s="223"/>
      <c r="R539" s="219"/>
      <c r="S539" s="219"/>
      <c r="T539" s="219"/>
      <c r="U539" s="219"/>
      <c r="V539" s="219"/>
      <c r="W539" s="219"/>
      <c r="X539" s="219"/>
      <c r="Y539" s="219"/>
      <c r="Z539" s="220"/>
      <c r="AA539" s="220"/>
      <c r="AB539" s="220"/>
      <c r="AC539" s="220"/>
      <c r="AD539" s="220"/>
      <c r="AE539" s="220"/>
      <c r="AF539" s="220"/>
      <c r="AG539" s="220" t="s">
        <v>123</v>
      </c>
      <c r="AH539" s="220">
        <v>0</v>
      </c>
      <c r="AI539" s="220"/>
      <c r="AJ539" s="220"/>
      <c r="AK539" s="220"/>
      <c r="AL539" s="220"/>
      <c r="AM539" s="220"/>
      <c r="AN539" s="220"/>
      <c r="AO539" s="220"/>
      <c r="AP539" s="220"/>
      <c r="AQ539" s="220"/>
      <c r="AR539" s="220"/>
      <c r="AS539" s="220"/>
      <c r="AT539" s="220"/>
      <c r="AU539" s="220"/>
      <c r="AV539" s="220"/>
      <c r="AW539" s="22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</row>
    <row r="540" spans="1:60" outlineLevel="3" x14ac:dyDescent="0.2">
      <c r="A540" s="221"/>
      <c r="B540" s="222"/>
      <c r="C540" s="224" t="s">
        <v>1011</v>
      </c>
      <c r="D540" s="225"/>
      <c r="E540" s="226">
        <v>10.6</v>
      </c>
      <c r="F540" s="393"/>
      <c r="G540" s="219"/>
      <c r="H540" s="219"/>
      <c r="I540" s="219"/>
      <c r="J540" s="219"/>
      <c r="K540" s="219"/>
      <c r="L540" s="219"/>
      <c r="M540" s="219"/>
      <c r="N540" s="223"/>
      <c r="O540" s="223"/>
      <c r="P540" s="223"/>
      <c r="Q540" s="223"/>
      <c r="R540" s="219"/>
      <c r="S540" s="219"/>
      <c r="T540" s="219"/>
      <c r="U540" s="219"/>
      <c r="V540" s="219"/>
      <c r="W540" s="219"/>
      <c r="X540" s="219"/>
      <c r="Y540" s="219"/>
      <c r="Z540" s="220"/>
      <c r="AA540" s="220"/>
      <c r="AB540" s="220"/>
      <c r="AC540" s="220"/>
      <c r="AD540" s="220"/>
      <c r="AE540" s="220"/>
      <c r="AF540" s="220"/>
      <c r="AG540" s="220" t="s">
        <v>123</v>
      </c>
      <c r="AH540" s="220">
        <v>0</v>
      </c>
      <c r="AI540" s="220"/>
      <c r="AJ540" s="220"/>
      <c r="AK540" s="220"/>
      <c r="AL540" s="220"/>
      <c r="AM540" s="220"/>
      <c r="AN540" s="220"/>
      <c r="AO540" s="220"/>
      <c r="AP540" s="220"/>
      <c r="AQ540" s="220"/>
      <c r="AR540" s="220"/>
      <c r="AS540" s="220"/>
      <c r="AT540" s="220"/>
      <c r="AU540" s="220"/>
      <c r="AV540" s="220"/>
      <c r="AW540" s="220"/>
      <c r="AX540" s="220"/>
      <c r="AY540" s="220"/>
      <c r="AZ540" s="220"/>
      <c r="BA540" s="220"/>
      <c r="BB540" s="220"/>
      <c r="BC540" s="220"/>
      <c r="BD540" s="220"/>
      <c r="BE540" s="220"/>
      <c r="BF540" s="220"/>
      <c r="BG540" s="220"/>
      <c r="BH540" s="220"/>
    </row>
    <row r="541" spans="1:60" outlineLevel="3" x14ac:dyDescent="0.2">
      <c r="A541" s="221"/>
      <c r="B541" s="222"/>
      <c r="C541" s="224" t="s">
        <v>1012</v>
      </c>
      <c r="D541" s="225"/>
      <c r="E541" s="226">
        <v>8.76</v>
      </c>
      <c r="F541" s="393"/>
      <c r="G541" s="219"/>
      <c r="H541" s="219"/>
      <c r="I541" s="219"/>
      <c r="J541" s="219"/>
      <c r="K541" s="219"/>
      <c r="L541" s="219"/>
      <c r="M541" s="219"/>
      <c r="N541" s="223"/>
      <c r="O541" s="223"/>
      <c r="P541" s="223"/>
      <c r="Q541" s="223"/>
      <c r="R541" s="219"/>
      <c r="S541" s="219"/>
      <c r="T541" s="219"/>
      <c r="U541" s="219"/>
      <c r="V541" s="219"/>
      <c r="W541" s="219"/>
      <c r="X541" s="219"/>
      <c r="Y541" s="219"/>
      <c r="Z541" s="220"/>
      <c r="AA541" s="220"/>
      <c r="AB541" s="220"/>
      <c r="AC541" s="220"/>
      <c r="AD541" s="220"/>
      <c r="AE541" s="220"/>
      <c r="AF541" s="220"/>
      <c r="AG541" s="220" t="s">
        <v>123</v>
      </c>
      <c r="AH541" s="220">
        <v>0</v>
      </c>
      <c r="AI541" s="220"/>
      <c r="AJ541" s="220"/>
      <c r="AK541" s="220"/>
      <c r="AL541" s="220"/>
      <c r="AM541" s="220"/>
      <c r="AN541" s="220"/>
      <c r="AO541" s="220"/>
      <c r="AP541" s="220"/>
      <c r="AQ541" s="220"/>
      <c r="AR541" s="220"/>
      <c r="AS541" s="220"/>
      <c r="AT541" s="220"/>
      <c r="AU541" s="220"/>
      <c r="AV541" s="220"/>
      <c r="AW541" s="220"/>
      <c r="AX541" s="220"/>
      <c r="AY541" s="220"/>
      <c r="AZ541" s="220"/>
      <c r="BA541" s="220"/>
      <c r="BB541" s="220"/>
      <c r="BC541" s="220"/>
      <c r="BD541" s="220"/>
      <c r="BE541" s="220"/>
      <c r="BF541" s="220"/>
      <c r="BG541" s="220"/>
      <c r="BH541" s="220"/>
    </row>
    <row r="542" spans="1:60" outlineLevel="3" x14ac:dyDescent="0.2">
      <c r="A542" s="221"/>
      <c r="B542" s="222"/>
      <c r="C542" s="224" t="s">
        <v>1013</v>
      </c>
      <c r="D542" s="225"/>
      <c r="E542" s="226">
        <v>9.1199999999999992</v>
      </c>
      <c r="F542" s="393"/>
      <c r="G542" s="219"/>
      <c r="H542" s="219"/>
      <c r="I542" s="219"/>
      <c r="J542" s="219"/>
      <c r="K542" s="219"/>
      <c r="L542" s="219"/>
      <c r="M542" s="219"/>
      <c r="N542" s="223"/>
      <c r="O542" s="223"/>
      <c r="P542" s="223"/>
      <c r="Q542" s="223"/>
      <c r="R542" s="219"/>
      <c r="S542" s="219"/>
      <c r="T542" s="219"/>
      <c r="U542" s="219"/>
      <c r="V542" s="219"/>
      <c r="W542" s="219"/>
      <c r="X542" s="219"/>
      <c r="Y542" s="219"/>
      <c r="Z542" s="220"/>
      <c r="AA542" s="220"/>
      <c r="AB542" s="220"/>
      <c r="AC542" s="220"/>
      <c r="AD542" s="220"/>
      <c r="AE542" s="220"/>
      <c r="AF542" s="220"/>
      <c r="AG542" s="220" t="s">
        <v>123</v>
      </c>
      <c r="AH542" s="220">
        <v>0</v>
      </c>
      <c r="AI542" s="220"/>
      <c r="AJ542" s="220"/>
      <c r="AK542" s="220"/>
      <c r="AL542" s="220"/>
      <c r="AM542" s="220"/>
      <c r="AN542" s="220"/>
      <c r="AO542" s="220"/>
      <c r="AP542" s="220"/>
      <c r="AQ542" s="220"/>
      <c r="AR542" s="220"/>
      <c r="AS542" s="220"/>
      <c r="AT542" s="220"/>
      <c r="AU542" s="220"/>
      <c r="AV542" s="220"/>
      <c r="AW542" s="220"/>
      <c r="AX542" s="220"/>
      <c r="AY542" s="220"/>
      <c r="AZ542" s="220"/>
      <c r="BA542" s="220"/>
      <c r="BB542" s="220"/>
      <c r="BC542" s="220"/>
      <c r="BD542" s="220"/>
      <c r="BE542" s="220"/>
      <c r="BF542" s="220"/>
      <c r="BG542" s="220"/>
      <c r="BH542" s="220"/>
    </row>
    <row r="543" spans="1:60" outlineLevel="3" x14ac:dyDescent="0.2">
      <c r="A543" s="221"/>
      <c r="B543" s="222"/>
      <c r="C543" s="224" t="s">
        <v>1014</v>
      </c>
      <c r="D543" s="225"/>
      <c r="E543" s="226">
        <v>9.92</v>
      </c>
      <c r="F543" s="393"/>
      <c r="G543" s="219"/>
      <c r="H543" s="219"/>
      <c r="I543" s="219"/>
      <c r="J543" s="219"/>
      <c r="K543" s="219"/>
      <c r="L543" s="219"/>
      <c r="M543" s="219"/>
      <c r="N543" s="223"/>
      <c r="O543" s="223"/>
      <c r="P543" s="223"/>
      <c r="Q543" s="223"/>
      <c r="R543" s="219"/>
      <c r="S543" s="219"/>
      <c r="T543" s="219"/>
      <c r="U543" s="219"/>
      <c r="V543" s="219"/>
      <c r="W543" s="219"/>
      <c r="X543" s="219"/>
      <c r="Y543" s="219"/>
      <c r="Z543" s="220"/>
      <c r="AA543" s="220"/>
      <c r="AB543" s="220"/>
      <c r="AC543" s="220"/>
      <c r="AD543" s="220"/>
      <c r="AE543" s="220"/>
      <c r="AF543" s="220"/>
      <c r="AG543" s="220" t="s">
        <v>123</v>
      </c>
      <c r="AH543" s="220">
        <v>0</v>
      </c>
      <c r="AI543" s="220"/>
      <c r="AJ543" s="220"/>
      <c r="AK543" s="220"/>
      <c r="AL543" s="220"/>
      <c r="AM543" s="220"/>
      <c r="AN543" s="220"/>
      <c r="AO543" s="220"/>
      <c r="AP543" s="220"/>
      <c r="AQ543" s="220"/>
      <c r="AR543" s="220"/>
      <c r="AS543" s="220"/>
      <c r="AT543" s="220"/>
      <c r="AU543" s="220"/>
      <c r="AV543" s="220"/>
      <c r="AW543" s="220"/>
      <c r="AX543" s="220"/>
      <c r="AY543" s="220"/>
      <c r="AZ543" s="220"/>
      <c r="BA543" s="220"/>
      <c r="BB543" s="220"/>
      <c r="BC543" s="220"/>
      <c r="BD543" s="220"/>
      <c r="BE543" s="220"/>
      <c r="BF543" s="220"/>
      <c r="BG543" s="220"/>
      <c r="BH543" s="220"/>
    </row>
    <row r="544" spans="1:60" outlineLevel="3" x14ac:dyDescent="0.2">
      <c r="A544" s="221"/>
      <c r="B544" s="222"/>
      <c r="C544" s="224" t="s">
        <v>1015</v>
      </c>
      <c r="D544" s="225"/>
      <c r="E544" s="226">
        <v>7.68</v>
      </c>
      <c r="F544" s="393"/>
      <c r="G544" s="219"/>
      <c r="H544" s="219"/>
      <c r="I544" s="219"/>
      <c r="J544" s="219"/>
      <c r="K544" s="219"/>
      <c r="L544" s="219"/>
      <c r="M544" s="219"/>
      <c r="N544" s="223"/>
      <c r="O544" s="223"/>
      <c r="P544" s="223"/>
      <c r="Q544" s="223"/>
      <c r="R544" s="219"/>
      <c r="S544" s="219"/>
      <c r="T544" s="219"/>
      <c r="U544" s="219"/>
      <c r="V544" s="219"/>
      <c r="W544" s="219"/>
      <c r="X544" s="219"/>
      <c r="Y544" s="219"/>
      <c r="Z544" s="220"/>
      <c r="AA544" s="220"/>
      <c r="AB544" s="220"/>
      <c r="AC544" s="220"/>
      <c r="AD544" s="220"/>
      <c r="AE544" s="220"/>
      <c r="AF544" s="220"/>
      <c r="AG544" s="220" t="s">
        <v>123</v>
      </c>
      <c r="AH544" s="220">
        <v>0</v>
      </c>
      <c r="AI544" s="220"/>
      <c r="AJ544" s="220"/>
      <c r="AK544" s="220"/>
      <c r="AL544" s="220"/>
      <c r="AM544" s="220"/>
      <c r="AN544" s="220"/>
      <c r="AO544" s="220"/>
      <c r="AP544" s="220"/>
      <c r="AQ544" s="220"/>
      <c r="AR544" s="220"/>
      <c r="AS544" s="220"/>
      <c r="AT544" s="220"/>
      <c r="AU544" s="220"/>
      <c r="AV544" s="220"/>
      <c r="AW544" s="220"/>
      <c r="AX544" s="220"/>
      <c r="AY544" s="220"/>
      <c r="AZ544" s="220"/>
      <c r="BA544" s="220"/>
      <c r="BB544" s="220"/>
      <c r="BC544" s="220"/>
      <c r="BD544" s="220"/>
      <c r="BE544" s="220"/>
      <c r="BF544" s="220"/>
      <c r="BG544" s="220"/>
      <c r="BH544" s="220"/>
    </row>
    <row r="545" spans="1:60" outlineLevel="3" x14ac:dyDescent="0.2">
      <c r="A545" s="221"/>
      <c r="B545" s="222"/>
      <c r="C545" s="224" t="s">
        <v>1016</v>
      </c>
      <c r="D545" s="225"/>
      <c r="E545" s="226">
        <v>35.206200000000003</v>
      </c>
      <c r="F545" s="393"/>
      <c r="G545" s="219"/>
      <c r="H545" s="219"/>
      <c r="I545" s="219"/>
      <c r="J545" s="219"/>
      <c r="K545" s="219"/>
      <c r="L545" s="219"/>
      <c r="M545" s="219"/>
      <c r="N545" s="223"/>
      <c r="O545" s="223"/>
      <c r="P545" s="223"/>
      <c r="Q545" s="223"/>
      <c r="R545" s="219"/>
      <c r="S545" s="219"/>
      <c r="T545" s="219"/>
      <c r="U545" s="219"/>
      <c r="V545" s="219"/>
      <c r="W545" s="219"/>
      <c r="X545" s="219"/>
      <c r="Y545" s="219"/>
      <c r="Z545" s="220"/>
      <c r="AA545" s="220"/>
      <c r="AB545" s="220"/>
      <c r="AC545" s="220"/>
      <c r="AD545" s="220"/>
      <c r="AE545" s="220"/>
      <c r="AF545" s="220"/>
      <c r="AG545" s="220" t="s">
        <v>123</v>
      </c>
      <c r="AH545" s="220">
        <v>0</v>
      </c>
      <c r="AI545" s="220"/>
      <c r="AJ545" s="220"/>
      <c r="AK545" s="220"/>
      <c r="AL545" s="220"/>
      <c r="AM545" s="220"/>
      <c r="AN545" s="220"/>
      <c r="AO545" s="220"/>
      <c r="AP545" s="220"/>
      <c r="AQ545" s="220"/>
      <c r="AR545" s="220"/>
      <c r="AS545" s="220"/>
      <c r="AT545" s="220"/>
      <c r="AU545" s="220"/>
      <c r="AV545" s="220"/>
      <c r="AW545" s="220"/>
      <c r="AX545" s="220"/>
      <c r="AY545" s="220"/>
      <c r="AZ545" s="220"/>
      <c r="BA545" s="220"/>
      <c r="BB545" s="220"/>
      <c r="BC545" s="220"/>
      <c r="BD545" s="220"/>
      <c r="BE545" s="220"/>
      <c r="BF545" s="220"/>
      <c r="BG545" s="220"/>
      <c r="BH545" s="220"/>
    </row>
    <row r="546" spans="1:60" outlineLevel="3" x14ac:dyDescent="0.2">
      <c r="A546" s="221"/>
      <c r="B546" s="222"/>
      <c r="C546" s="224" t="s">
        <v>1295</v>
      </c>
      <c r="D546" s="225"/>
      <c r="E546" s="226">
        <v>33.4756</v>
      </c>
      <c r="F546" s="393"/>
      <c r="G546" s="219"/>
      <c r="H546" s="219"/>
      <c r="I546" s="219"/>
      <c r="J546" s="219"/>
      <c r="K546" s="219"/>
      <c r="L546" s="219"/>
      <c r="M546" s="219"/>
      <c r="N546" s="223"/>
      <c r="O546" s="223"/>
      <c r="P546" s="223"/>
      <c r="Q546" s="223"/>
      <c r="R546" s="219"/>
      <c r="S546" s="219"/>
      <c r="T546" s="219"/>
      <c r="U546" s="219"/>
      <c r="V546" s="219"/>
      <c r="W546" s="219"/>
      <c r="X546" s="219"/>
      <c r="Y546" s="219"/>
      <c r="Z546" s="220"/>
      <c r="AA546" s="220"/>
      <c r="AB546" s="220"/>
      <c r="AC546" s="220"/>
      <c r="AD546" s="220"/>
      <c r="AE546" s="220"/>
      <c r="AF546" s="220"/>
      <c r="AG546" s="220" t="s">
        <v>123</v>
      </c>
      <c r="AH546" s="220">
        <v>0</v>
      </c>
      <c r="AI546" s="220"/>
      <c r="AJ546" s="220"/>
      <c r="AK546" s="220"/>
      <c r="AL546" s="220"/>
      <c r="AM546" s="220"/>
      <c r="AN546" s="220"/>
      <c r="AO546" s="220"/>
      <c r="AP546" s="220"/>
      <c r="AQ546" s="220"/>
      <c r="AR546" s="220"/>
      <c r="AS546" s="220"/>
      <c r="AT546" s="220"/>
      <c r="AU546" s="220"/>
      <c r="AV546" s="220"/>
      <c r="AW546" s="220"/>
      <c r="AX546" s="220"/>
      <c r="AY546" s="220"/>
      <c r="AZ546" s="220"/>
      <c r="BA546" s="220"/>
      <c r="BB546" s="220"/>
      <c r="BC546" s="220"/>
      <c r="BD546" s="220"/>
      <c r="BE546" s="220"/>
      <c r="BF546" s="220"/>
      <c r="BG546" s="220"/>
      <c r="BH546" s="220"/>
    </row>
    <row r="547" spans="1:60" outlineLevel="1" x14ac:dyDescent="0.2">
      <c r="A547" s="211">
        <v>213</v>
      </c>
      <c r="B547" s="212" t="s">
        <v>247</v>
      </c>
      <c r="C547" s="213" t="s">
        <v>248</v>
      </c>
      <c r="D547" s="214" t="s">
        <v>144</v>
      </c>
      <c r="E547" s="215">
        <v>4</v>
      </c>
      <c r="F547" s="216"/>
      <c r="G547" s="217">
        <f>ROUND(E547*F547,2)</f>
        <v>0</v>
      </c>
      <c r="H547" s="216">
        <v>0</v>
      </c>
      <c r="I547" s="217">
        <f>ROUND(E547*H547,2)</f>
        <v>0</v>
      </c>
      <c r="J547" s="216">
        <v>67.7</v>
      </c>
      <c r="K547" s="217">
        <f>ROUND(E547*J547,2)</f>
        <v>270.8</v>
      </c>
      <c r="L547" s="217">
        <v>21</v>
      </c>
      <c r="M547" s="217">
        <f>G547*(1+L547/100)</f>
        <v>0</v>
      </c>
      <c r="N547" s="215">
        <v>0</v>
      </c>
      <c r="O547" s="215">
        <f>ROUND(E547*N547,2)</f>
        <v>0</v>
      </c>
      <c r="P547" s="215">
        <v>0</v>
      </c>
      <c r="Q547" s="215">
        <f>ROUND(E547*P547,2)</f>
        <v>0</v>
      </c>
      <c r="R547" s="217" t="s">
        <v>237</v>
      </c>
      <c r="S547" s="217" t="s">
        <v>108</v>
      </c>
      <c r="T547" s="218" t="s">
        <v>108</v>
      </c>
      <c r="U547" s="219">
        <v>0.12</v>
      </c>
      <c r="V547" s="219">
        <f>ROUND(E547*U547,2)</f>
        <v>0.48</v>
      </c>
      <c r="W547" s="219"/>
      <c r="X547" s="219" t="s">
        <v>109</v>
      </c>
      <c r="Y547" s="219" t="s">
        <v>110</v>
      </c>
      <c r="Z547" s="220"/>
      <c r="AA547" s="220"/>
      <c r="AB547" s="220"/>
      <c r="AC547" s="220"/>
      <c r="AD547" s="220"/>
      <c r="AE547" s="220"/>
      <c r="AF547" s="220"/>
      <c r="AG547" s="220" t="s">
        <v>111</v>
      </c>
      <c r="AH547" s="220"/>
      <c r="AI547" s="220"/>
      <c r="AJ547" s="220"/>
      <c r="AK547" s="220"/>
      <c r="AL547" s="220"/>
      <c r="AM547" s="220"/>
      <c r="AN547" s="220"/>
      <c r="AO547" s="220"/>
      <c r="AP547" s="220"/>
      <c r="AQ547" s="220"/>
      <c r="AR547" s="220"/>
      <c r="AS547" s="220"/>
      <c r="AT547" s="220"/>
      <c r="AU547" s="220"/>
      <c r="AV547" s="220"/>
      <c r="AW547" s="220"/>
      <c r="AX547" s="220"/>
      <c r="AY547" s="220"/>
      <c r="AZ547" s="220"/>
      <c r="BA547" s="220"/>
      <c r="BB547" s="220"/>
      <c r="BC547" s="220"/>
      <c r="BD547" s="220"/>
      <c r="BE547" s="220"/>
      <c r="BF547" s="220"/>
      <c r="BG547" s="220"/>
      <c r="BH547" s="220"/>
    </row>
    <row r="548" spans="1:60" outlineLevel="2" x14ac:dyDescent="0.2">
      <c r="A548" s="221"/>
      <c r="B548" s="222"/>
      <c r="C548" s="224" t="s">
        <v>1017</v>
      </c>
      <c r="D548" s="225"/>
      <c r="E548" s="226">
        <v>4</v>
      </c>
      <c r="F548" s="393"/>
      <c r="G548" s="219"/>
      <c r="H548" s="219"/>
      <c r="I548" s="219"/>
      <c r="J548" s="219"/>
      <c r="K548" s="219"/>
      <c r="L548" s="219"/>
      <c r="M548" s="219"/>
      <c r="N548" s="223"/>
      <c r="O548" s="223"/>
      <c r="P548" s="223"/>
      <c r="Q548" s="223"/>
      <c r="R548" s="219"/>
      <c r="S548" s="219"/>
      <c r="T548" s="219"/>
      <c r="U548" s="219"/>
      <c r="V548" s="219"/>
      <c r="W548" s="219"/>
      <c r="X548" s="219"/>
      <c r="Y548" s="219"/>
      <c r="Z548" s="220"/>
      <c r="AA548" s="220"/>
      <c r="AB548" s="220"/>
      <c r="AC548" s="220"/>
      <c r="AD548" s="220"/>
      <c r="AE548" s="220"/>
      <c r="AF548" s="220"/>
      <c r="AG548" s="220" t="s">
        <v>123</v>
      </c>
      <c r="AH548" s="220">
        <v>0</v>
      </c>
      <c r="AI548" s="220"/>
      <c r="AJ548" s="220"/>
      <c r="AK548" s="220"/>
      <c r="AL548" s="220"/>
      <c r="AM548" s="220"/>
      <c r="AN548" s="220"/>
      <c r="AO548" s="220"/>
      <c r="AP548" s="220"/>
      <c r="AQ548" s="220"/>
      <c r="AR548" s="220"/>
      <c r="AS548" s="220"/>
      <c r="AT548" s="220"/>
      <c r="AU548" s="220"/>
      <c r="AV548" s="220"/>
      <c r="AW548" s="220"/>
      <c r="AX548" s="220"/>
      <c r="AY548" s="220"/>
      <c r="AZ548" s="220"/>
      <c r="BA548" s="220"/>
      <c r="BB548" s="220"/>
      <c r="BC548" s="220"/>
      <c r="BD548" s="220"/>
      <c r="BE548" s="220"/>
      <c r="BF548" s="220"/>
      <c r="BG548" s="220"/>
      <c r="BH548" s="220"/>
    </row>
    <row r="549" spans="1:60" outlineLevel="1" x14ac:dyDescent="0.2">
      <c r="A549" s="211">
        <v>214</v>
      </c>
      <c r="B549" s="212" t="s">
        <v>249</v>
      </c>
      <c r="C549" s="213" t="s">
        <v>250</v>
      </c>
      <c r="D549" s="214" t="s">
        <v>132</v>
      </c>
      <c r="E549" s="215">
        <v>159.10597999999999</v>
      </c>
      <c r="F549" s="216"/>
      <c r="G549" s="217">
        <f>ROUND(E549*F549,2)</f>
        <v>0</v>
      </c>
      <c r="H549" s="216">
        <v>0</v>
      </c>
      <c r="I549" s="217">
        <f>ROUND(E549*H549,2)</f>
        <v>0</v>
      </c>
      <c r="J549" s="216">
        <v>500</v>
      </c>
      <c r="K549" s="217">
        <f>ROUND(E549*J549,2)</f>
        <v>79552.990000000005</v>
      </c>
      <c r="L549" s="217">
        <v>21</v>
      </c>
      <c r="M549" s="217">
        <f>G549*(1+L549/100)</f>
        <v>0</v>
      </c>
      <c r="N549" s="215">
        <v>0</v>
      </c>
      <c r="O549" s="215">
        <f>ROUND(E549*N549,2)</f>
        <v>0</v>
      </c>
      <c r="P549" s="215">
        <v>0</v>
      </c>
      <c r="Q549" s="215">
        <f>ROUND(E549*P549,2)</f>
        <v>0</v>
      </c>
      <c r="R549" s="217"/>
      <c r="S549" s="217" t="s">
        <v>135</v>
      </c>
      <c r="T549" s="218" t="s">
        <v>136</v>
      </c>
      <c r="U549" s="219">
        <v>0</v>
      </c>
      <c r="V549" s="219">
        <f>ROUND(E549*U549,2)</f>
        <v>0</v>
      </c>
      <c r="W549" s="219"/>
      <c r="X549" s="219" t="s">
        <v>109</v>
      </c>
      <c r="Y549" s="219" t="s">
        <v>110</v>
      </c>
      <c r="Z549" s="220"/>
      <c r="AA549" s="220"/>
      <c r="AB549" s="220"/>
      <c r="AC549" s="220"/>
      <c r="AD549" s="220"/>
      <c r="AE549" s="220"/>
      <c r="AF549" s="220"/>
      <c r="AG549" s="220" t="s">
        <v>115</v>
      </c>
      <c r="AH549" s="220"/>
      <c r="AI549" s="220"/>
      <c r="AJ549" s="220"/>
      <c r="AK549" s="220"/>
      <c r="AL549" s="220"/>
      <c r="AM549" s="220"/>
      <c r="AN549" s="220"/>
      <c r="AO549" s="220"/>
      <c r="AP549" s="220"/>
      <c r="AQ549" s="220"/>
      <c r="AR549" s="220"/>
      <c r="AS549" s="220"/>
      <c r="AT549" s="220"/>
      <c r="AU549" s="220"/>
      <c r="AV549" s="220"/>
      <c r="AW549" s="220"/>
      <c r="AX549" s="220"/>
      <c r="AY549" s="220"/>
      <c r="AZ549" s="220"/>
      <c r="BA549" s="220"/>
      <c r="BB549" s="220"/>
      <c r="BC549" s="220"/>
      <c r="BD549" s="220"/>
      <c r="BE549" s="220"/>
      <c r="BF549" s="220"/>
      <c r="BG549" s="220"/>
      <c r="BH549" s="220"/>
    </row>
    <row r="550" spans="1:60" outlineLevel="2" x14ac:dyDescent="0.2">
      <c r="A550" s="221"/>
      <c r="B550" s="222"/>
      <c r="C550" s="224" t="s">
        <v>1296</v>
      </c>
      <c r="D550" s="225"/>
      <c r="E550" s="226">
        <v>159.10597999999999</v>
      </c>
      <c r="F550" s="393"/>
      <c r="G550" s="219"/>
      <c r="H550" s="219"/>
      <c r="I550" s="219"/>
      <c r="J550" s="219"/>
      <c r="K550" s="219"/>
      <c r="L550" s="219"/>
      <c r="M550" s="219"/>
      <c r="N550" s="223"/>
      <c r="O550" s="223"/>
      <c r="P550" s="223"/>
      <c r="Q550" s="223"/>
      <c r="R550" s="219"/>
      <c r="S550" s="219"/>
      <c r="T550" s="219"/>
      <c r="U550" s="219"/>
      <c r="V550" s="219"/>
      <c r="W550" s="219"/>
      <c r="X550" s="219"/>
      <c r="Y550" s="219"/>
      <c r="Z550" s="220"/>
      <c r="AA550" s="220"/>
      <c r="AB550" s="220"/>
      <c r="AC550" s="220"/>
      <c r="AD550" s="220"/>
      <c r="AE550" s="220"/>
      <c r="AF550" s="220"/>
      <c r="AG550" s="220" t="s">
        <v>123</v>
      </c>
      <c r="AH550" s="220">
        <v>0</v>
      </c>
      <c r="AI550" s="220"/>
      <c r="AJ550" s="220"/>
      <c r="AK550" s="220"/>
      <c r="AL550" s="220"/>
      <c r="AM550" s="220"/>
      <c r="AN550" s="220"/>
      <c r="AO550" s="220"/>
      <c r="AP550" s="220"/>
      <c r="AQ550" s="220"/>
      <c r="AR550" s="220"/>
      <c r="AS550" s="220"/>
      <c r="AT550" s="220"/>
      <c r="AU550" s="220"/>
      <c r="AV550" s="220"/>
      <c r="AW550" s="220"/>
      <c r="AX550" s="220"/>
      <c r="AY550" s="220"/>
      <c r="AZ550" s="220"/>
      <c r="BA550" s="220"/>
      <c r="BB550" s="220"/>
      <c r="BC550" s="220"/>
      <c r="BD550" s="220"/>
      <c r="BE550" s="220"/>
      <c r="BF550" s="220"/>
      <c r="BG550" s="220"/>
      <c r="BH550" s="220"/>
    </row>
    <row r="551" spans="1:60" outlineLevel="1" x14ac:dyDescent="0.2">
      <c r="A551" s="227">
        <v>215</v>
      </c>
      <c r="B551" s="228" t="s">
        <v>1018</v>
      </c>
      <c r="C551" s="229" t="s">
        <v>1019</v>
      </c>
      <c r="D551" s="230" t="s">
        <v>144</v>
      </c>
      <c r="E551" s="231">
        <v>5</v>
      </c>
      <c r="F551" s="232"/>
      <c r="G551" s="233">
        <f>ROUND(E551*F551,2)</f>
        <v>0</v>
      </c>
      <c r="H551" s="232">
        <v>1022</v>
      </c>
      <c r="I551" s="233">
        <f>ROUND(E551*H551,2)</f>
        <v>5110</v>
      </c>
      <c r="J551" s="232">
        <v>0</v>
      </c>
      <c r="K551" s="233">
        <f>ROUND(E551*J551,2)</f>
        <v>0</v>
      </c>
      <c r="L551" s="233">
        <v>21</v>
      </c>
      <c r="M551" s="233">
        <f>G551*(1+L551/100)</f>
        <v>0</v>
      </c>
      <c r="N551" s="231">
        <v>6.0000000000000001E-3</v>
      </c>
      <c r="O551" s="231">
        <f>ROUND(E551*N551,2)</f>
        <v>0.03</v>
      </c>
      <c r="P551" s="231">
        <v>0</v>
      </c>
      <c r="Q551" s="231">
        <f>ROUND(E551*P551,2)</f>
        <v>0</v>
      </c>
      <c r="R551" s="233" t="s">
        <v>193</v>
      </c>
      <c r="S551" s="233" t="s">
        <v>108</v>
      </c>
      <c r="T551" s="234" t="s">
        <v>108</v>
      </c>
      <c r="U551" s="219">
        <v>0</v>
      </c>
      <c r="V551" s="219">
        <f>ROUND(E551*U551,2)</f>
        <v>0</v>
      </c>
      <c r="W551" s="219"/>
      <c r="X551" s="219" t="s">
        <v>194</v>
      </c>
      <c r="Y551" s="219" t="s">
        <v>110</v>
      </c>
      <c r="Z551" s="220"/>
      <c r="AA551" s="220"/>
      <c r="AB551" s="220"/>
      <c r="AC551" s="220"/>
      <c r="AD551" s="220"/>
      <c r="AE551" s="220"/>
      <c r="AF551" s="220"/>
      <c r="AG551" s="220" t="s">
        <v>195</v>
      </c>
      <c r="AH551" s="220"/>
      <c r="AI551" s="220"/>
      <c r="AJ551" s="220"/>
      <c r="AK551" s="220"/>
      <c r="AL551" s="220"/>
      <c r="AM551" s="220"/>
      <c r="AN551" s="220"/>
      <c r="AO551" s="220"/>
      <c r="AP551" s="220"/>
      <c r="AQ551" s="220"/>
      <c r="AR551" s="220"/>
      <c r="AS551" s="220"/>
      <c r="AT551" s="220"/>
      <c r="AU551" s="220"/>
      <c r="AV551" s="220"/>
      <c r="AW551" s="220"/>
      <c r="AX551" s="220"/>
      <c r="AY551" s="220"/>
      <c r="AZ551" s="220"/>
      <c r="BA551" s="220"/>
      <c r="BB551" s="220"/>
      <c r="BC551" s="220"/>
      <c r="BD551" s="220"/>
      <c r="BE551" s="220"/>
      <c r="BF551" s="220"/>
      <c r="BG551" s="220"/>
      <c r="BH551" s="220"/>
    </row>
    <row r="552" spans="1:60" outlineLevel="1" x14ac:dyDescent="0.2">
      <c r="A552" s="227">
        <v>216</v>
      </c>
      <c r="B552" s="228" t="s">
        <v>1020</v>
      </c>
      <c r="C552" s="229" t="s">
        <v>1021</v>
      </c>
      <c r="D552" s="230" t="s">
        <v>16</v>
      </c>
      <c r="E552" s="231">
        <v>1986.0778</v>
      </c>
      <c r="F552" s="232"/>
      <c r="G552" s="233">
        <f>ROUND(E552*F552,2)</f>
        <v>0</v>
      </c>
      <c r="H552" s="232">
        <v>0</v>
      </c>
      <c r="I552" s="233">
        <f>ROUND(E552*H552,2)</f>
        <v>0</v>
      </c>
      <c r="J552" s="232">
        <v>4.05</v>
      </c>
      <c r="K552" s="233">
        <f>ROUND(E552*J552,2)</f>
        <v>8043.62</v>
      </c>
      <c r="L552" s="233">
        <v>21</v>
      </c>
      <c r="M552" s="233">
        <f>G552*(1+L552/100)</f>
        <v>0</v>
      </c>
      <c r="N552" s="231">
        <v>0</v>
      </c>
      <c r="O552" s="231">
        <f>ROUND(E552*N552,2)</f>
        <v>0</v>
      </c>
      <c r="P552" s="231">
        <v>0</v>
      </c>
      <c r="Q552" s="231">
        <f>ROUND(E552*P552,2)</f>
        <v>0</v>
      </c>
      <c r="R552" s="233" t="s">
        <v>237</v>
      </c>
      <c r="S552" s="233" t="s">
        <v>108</v>
      </c>
      <c r="T552" s="234" t="s">
        <v>108</v>
      </c>
      <c r="U552" s="219">
        <v>0</v>
      </c>
      <c r="V552" s="219">
        <f>ROUND(E552*U552,2)</f>
        <v>0</v>
      </c>
      <c r="W552" s="219"/>
      <c r="X552" s="219" t="s">
        <v>177</v>
      </c>
      <c r="Y552" s="219" t="s">
        <v>110</v>
      </c>
      <c r="Z552" s="220"/>
      <c r="AA552" s="220"/>
      <c r="AB552" s="220"/>
      <c r="AC552" s="220"/>
      <c r="AD552" s="220"/>
      <c r="AE552" s="220"/>
      <c r="AF552" s="220"/>
      <c r="AG552" s="220" t="s">
        <v>178</v>
      </c>
      <c r="AH552" s="220"/>
      <c r="AI552" s="220"/>
      <c r="AJ552" s="220"/>
      <c r="AK552" s="220"/>
      <c r="AL552" s="220"/>
      <c r="AM552" s="220"/>
      <c r="AN552" s="220"/>
      <c r="AO552" s="220"/>
      <c r="AP552" s="220"/>
      <c r="AQ552" s="220"/>
      <c r="AR552" s="220"/>
      <c r="AS552" s="220"/>
      <c r="AT552" s="220"/>
      <c r="AU552" s="220"/>
      <c r="AV552" s="220"/>
      <c r="AW552" s="220"/>
      <c r="AX552" s="220"/>
      <c r="AY552" s="220"/>
      <c r="AZ552" s="220"/>
      <c r="BA552" s="220"/>
      <c r="BB552" s="220"/>
      <c r="BC552" s="220"/>
      <c r="BD552" s="220"/>
      <c r="BE552" s="220"/>
      <c r="BF552" s="220"/>
      <c r="BG552" s="220"/>
      <c r="BH552" s="220"/>
    </row>
    <row r="553" spans="1:60" x14ac:dyDescent="0.2">
      <c r="A553" s="235" t="s">
        <v>104</v>
      </c>
      <c r="B553" s="204" t="s">
        <v>65</v>
      </c>
      <c r="C553" s="205" t="s">
        <v>66</v>
      </c>
      <c r="D553" s="206"/>
      <c r="E553" s="207"/>
      <c r="F553" s="391"/>
      <c r="G553" s="208">
        <f>SUMIF(AG554:AG558,"&lt;&gt;NOR",G554:G558)</f>
        <v>0</v>
      </c>
      <c r="H553" s="208"/>
      <c r="I553" s="208">
        <f>SUM(I554:I558)</f>
        <v>17119.12</v>
      </c>
      <c r="J553" s="208"/>
      <c r="K553" s="208">
        <f>SUM(K554:K558)</f>
        <v>105598.10999999999</v>
      </c>
      <c r="L553" s="208"/>
      <c r="M553" s="208">
        <f>SUM(M554:M558)</f>
        <v>0</v>
      </c>
      <c r="N553" s="207"/>
      <c r="O553" s="207">
        <f>SUM(O554:O558)</f>
        <v>0.32</v>
      </c>
      <c r="P553" s="207"/>
      <c r="Q553" s="207">
        <f>SUM(Q554:Q558)</f>
        <v>0</v>
      </c>
      <c r="R553" s="208"/>
      <c r="S553" s="208"/>
      <c r="T553" s="209"/>
      <c r="U553" s="210"/>
      <c r="V553" s="210">
        <f>SUM(V554:V558)</f>
        <v>187.19</v>
      </c>
      <c r="W553" s="210"/>
      <c r="X553" s="210"/>
      <c r="Y553" s="210"/>
      <c r="AG553" t="s">
        <v>105</v>
      </c>
    </row>
    <row r="554" spans="1:60" ht="33.75" outlineLevel="1" x14ac:dyDescent="0.2">
      <c r="A554" s="211">
        <v>217</v>
      </c>
      <c r="B554" s="212" t="s">
        <v>252</v>
      </c>
      <c r="C554" s="213" t="s">
        <v>253</v>
      </c>
      <c r="D554" s="214" t="s">
        <v>132</v>
      </c>
      <c r="E554" s="215">
        <v>1392.9311</v>
      </c>
      <c r="F554" s="216"/>
      <c r="G554" s="217">
        <f>ROUND(E554*F554,2)</f>
        <v>0</v>
      </c>
      <c r="H554" s="216">
        <v>5.59</v>
      </c>
      <c r="I554" s="217">
        <f>ROUND(E554*H554,2)</f>
        <v>7786.48</v>
      </c>
      <c r="J554" s="216">
        <v>18.309999999999999</v>
      </c>
      <c r="K554" s="217">
        <f>ROUND(E554*J554,2)</f>
        <v>25504.57</v>
      </c>
      <c r="L554" s="217">
        <v>21</v>
      </c>
      <c r="M554" s="217">
        <f>G554*(1+L554/100)</f>
        <v>0</v>
      </c>
      <c r="N554" s="215">
        <v>6.9999999999999994E-5</v>
      </c>
      <c r="O554" s="215">
        <f>ROUND(E554*N554,2)</f>
        <v>0.1</v>
      </c>
      <c r="P554" s="215">
        <v>0</v>
      </c>
      <c r="Q554" s="215">
        <f>ROUND(E554*P554,2)</f>
        <v>0</v>
      </c>
      <c r="R554" s="217" t="s">
        <v>251</v>
      </c>
      <c r="S554" s="217" t="s">
        <v>108</v>
      </c>
      <c r="T554" s="218" t="s">
        <v>108</v>
      </c>
      <c r="U554" s="219">
        <v>3.2480000000000002E-2</v>
      </c>
      <c r="V554" s="219">
        <f>ROUND(E554*U554,2)</f>
        <v>45.24</v>
      </c>
      <c r="W554" s="219"/>
      <c r="X554" s="219" t="s">
        <v>109</v>
      </c>
      <c r="Y554" s="219" t="s">
        <v>110</v>
      </c>
      <c r="Z554" s="220"/>
      <c r="AA554" s="220"/>
      <c r="AB554" s="220"/>
      <c r="AC554" s="220"/>
      <c r="AD554" s="220"/>
      <c r="AE554" s="220"/>
      <c r="AF554" s="220"/>
      <c r="AG554" s="220" t="s">
        <v>111</v>
      </c>
      <c r="AH554" s="220"/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</row>
    <row r="555" spans="1:60" outlineLevel="2" x14ac:dyDescent="0.2">
      <c r="A555" s="221"/>
      <c r="B555" s="222"/>
      <c r="C555" s="224" t="s">
        <v>1297</v>
      </c>
      <c r="D555" s="225"/>
      <c r="E555" s="226">
        <v>1392.9311</v>
      </c>
      <c r="F555" s="393"/>
      <c r="G555" s="219"/>
      <c r="H555" s="219"/>
      <c r="I555" s="219"/>
      <c r="J555" s="219"/>
      <c r="K555" s="219"/>
      <c r="L555" s="219"/>
      <c r="M555" s="219"/>
      <c r="N555" s="223"/>
      <c r="O555" s="223"/>
      <c r="P555" s="223"/>
      <c r="Q555" s="223"/>
      <c r="R555" s="219"/>
      <c r="S555" s="219"/>
      <c r="T555" s="219"/>
      <c r="U555" s="219"/>
      <c r="V555" s="219"/>
      <c r="W555" s="219"/>
      <c r="X555" s="219"/>
      <c r="Y555" s="219"/>
      <c r="Z555" s="220"/>
      <c r="AA555" s="220"/>
      <c r="AB555" s="220"/>
      <c r="AC555" s="220"/>
      <c r="AD555" s="220"/>
      <c r="AE555" s="220"/>
      <c r="AF555" s="220"/>
      <c r="AG555" s="220" t="s">
        <v>123</v>
      </c>
      <c r="AH555" s="220">
        <v>0</v>
      </c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</row>
    <row r="556" spans="1:60" outlineLevel="1" x14ac:dyDescent="0.2">
      <c r="A556" s="211">
        <v>218</v>
      </c>
      <c r="B556" s="212" t="s">
        <v>254</v>
      </c>
      <c r="C556" s="213" t="s">
        <v>255</v>
      </c>
      <c r="D556" s="214" t="s">
        <v>132</v>
      </c>
      <c r="E556" s="215">
        <v>1392.9311</v>
      </c>
      <c r="F556" s="216"/>
      <c r="G556" s="217">
        <f>ROUND(E556*F556,2)</f>
        <v>0</v>
      </c>
      <c r="H556" s="216">
        <v>6.7</v>
      </c>
      <c r="I556" s="217">
        <f>ROUND(E556*H556,2)</f>
        <v>9332.64</v>
      </c>
      <c r="J556" s="216">
        <v>57.5</v>
      </c>
      <c r="K556" s="217">
        <f>ROUND(E556*J556,2)</f>
        <v>80093.539999999994</v>
      </c>
      <c r="L556" s="217">
        <v>21</v>
      </c>
      <c r="M556" s="217">
        <f>G556*(1+L556/100)</f>
        <v>0</v>
      </c>
      <c r="N556" s="215">
        <v>1.6000000000000001E-4</v>
      </c>
      <c r="O556" s="215">
        <f>ROUND(E556*N556,2)</f>
        <v>0.22</v>
      </c>
      <c r="P556" s="215">
        <v>0</v>
      </c>
      <c r="Q556" s="215">
        <f>ROUND(E556*P556,2)</f>
        <v>0</v>
      </c>
      <c r="R556" s="217" t="s">
        <v>251</v>
      </c>
      <c r="S556" s="217" t="s">
        <v>108</v>
      </c>
      <c r="T556" s="218" t="s">
        <v>108</v>
      </c>
      <c r="U556" s="219">
        <v>0.10191</v>
      </c>
      <c r="V556" s="219">
        <f>ROUND(E556*U556,2)</f>
        <v>141.94999999999999</v>
      </c>
      <c r="W556" s="219"/>
      <c r="X556" s="219" t="s">
        <v>109</v>
      </c>
      <c r="Y556" s="219" t="s">
        <v>110</v>
      </c>
      <c r="Z556" s="220"/>
      <c r="AA556" s="220"/>
      <c r="AB556" s="220"/>
      <c r="AC556" s="220"/>
      <c r="AD556" s="220"/>
      <c r="AE556" s="220"/>
      <c r="AF556" s="220"/>
      <c r="AG556" s="220" t="s">
        <v>163</v>
      </c>
      <c r="AH556" s="220"/>
      <c r="AI556" s="220"/>
      <c r="AJ556" s="220"/>
      <c r="AK556" s="220"/>
      <c r="AL556" s="220"/>
      <c r="AM556" s="220"/>
      <c r="AN556" s="220"/>
      <c r="AO556" s="220"/>
      <c r="AP556" s="220"/>
      <c r="AQ556" s="220"/>
      <c r="AR556" s="220"/>
      <c r="AS556" s="220"/>
      <c r="AT556" s="220"/>
      <c r="AU556" s="220"/>
      <c r="AV556" s="220"/>
      <c r="AW556" s="220"/>
      <c r="AX556" s="220"/>
      <c r="AY556" s="220"/>
      <c r="AZ556" s="220"/>
      <c r="BA556" s="220"/>
      <c r="BB556" s="220"/>
      <c r="BC556" s="220"/>
      <c r="BD556" s="220"/>
      <c r="BE556" s="220"/>
      <c r="BF556" s="220"/>
      <c r="BG556" s="220"/>
      <c r="BH556" s="220"/>
    </row>
    <row r="557" spans="1:60" outlineLevel="2" x14ac:dyDescent="0.2">
      <c r="A557" s="221"/>
      <c r="B557" s="222"/>
      <c r="C557" s="224" t="s">
        <v>1298</v>
      </c>
      <c r="D557" s="225"/>
      <c r="E557" s="226">
        <v>1037.1113</v>
      </c>
      <c r="F557" s="393"/>
      <c r="G557" s="219"/>
      <c r="H557" s="219"/>
      <c r="I557" s="219"/>
      <c r="J557" s="219"/>
      <c r="K557" s="219"/>
      <c r="L557" s="219"/>
      <c r="M557" s="219"/>
      <c r="N557" s="223"/>
      <c r="O557" s="223"/>
      <c r="P557" s="223"/>
      <c r="Q557" s="223"/>
      <c r="R557" s="219"/>
      <c r="S557" s="219"/>
      <c r="T557" s="219"/>
      <c r="U557" s="219"/>
      <c r="V557" s="219"/>
      <c r="W557" s="219"/>
      <c r="X557" s="219"/>
      <c r="Y557" s="219"/>
      <c r="Z557" s="220"/>
      <c r="AA557" s="220"/>
      <c r="AB557" s="220"/>
      <c r="AC557" s="220"/>
      <c r="AD557" s="220"/>
      <c r="AE557" s="220"/>
      <c r="AF557" s="220"/>
      <c r="AG557" s="220" t="s">
        <v>123</v>
      </c>
      <c r="AH557" s="220">
        <v>0</v>
      </c>
      <c r="AI557" s="220"/>
      <c r="AJ557" s="220"/>
      <c r="AK557" s="220"/>
      <c r="AL557" s="220"/>
      <c r="AM557" s="220"/>
      <c r="AN557" s="220"/>
      <c r="AO557" s="220"/>
      <c r="AP557" s="220"/>
      <c r="AQ557" s="220"/>
      <c r="AR557" s="220"/>
      <c r="AS557" s="220"/>
      <c r="AT557" s="220"/>
      <c r="AU557" s="220"/>
      <c r="AV557" s="220"/>
      <c r="AW557" s="220"/>
      <c r="AX557" s="220"/>
      <c r="AY557" s="220"/>
      <c r="AZ557" s="220"/>
      <c r="BA557" s="220"/>
      <c r="BB557" s="220"/>
      <c r="BC557" s="220"/>
      <c r="BD557" s="220"/>
      <c r="BE557" s="220"/>
      <c r="BF557" s="220"/>
      <c r="BG557" s="220"/>
      <c r="BH557" s="220"/>
    </row>
    <row r="558" spans="1:60" outlineLevel="3" x14ac:dyDescent="0.2">
      <c r="A558" s="221"/>
      <c r="B558" s="222"/>
      <c r="C558" s="224" t="s">
        <v>1299</v>
      </c>
      <c r="D558" s="225"/>
      <c r="E558" s="226">
        <v>355.81979999999999</v>
      </c>
      <c r="F558" s="393"/>
      <c r="G558" s="219"/>
      <c r="H558" s="219"/>
      <c r="I558" s="219"/>
      <c r="J558" s="219"/>
      <c r="K558" s="219"/>
      <c r="L558" s="219"/>
      <c r="M558" s="219"/>
      <c r="N558" s="223"/>
      <c r="O558" s="223"/>
      <c r="P558" s="223"/>
      <c r="Q558" s="223"/>
      <c r="R558" s="219"/>
      <c r="S558" s="219"/>
      <c r="T558" s="219"/>
      <c r="U558" s="219"/>
      <c r="V558" s="219"/>
      <c r="W558" s="219"/>
      <c r="X558" s="219"/>
      <c r="Y558" s="219"/>
      <c r="Z558" s="220"/>
      <c r="AA558" s="220"/>
      <c r="AB558" s="220"/>
      <c r="AC558" s="220"/>
      <c r="AD558" s="220"/>
      <c r="AE558" s="220"/>
      <c r="AF558" s="220"/>
      <c r="AG558" s="220" t="s">
        <v>123</v>
      </c>
      <c r="AH558" s="220">
        <v>0</v>
      </c>
      <c r="AI558" s="220"/>
      <c r="AJ558" s="220"/>
      <c r="AK558" s="220"/>
      <c r="AL558" s="220"/>
      <c r="AM558" s="220"/>
      <c r="AN558" s="220"/>
      <c r="AO558" s="220"/>
      <c r="AP558" s="220"/>
      <c r="AQ558" s="220"/>
      <c r="AR558" s="220"/>
      <c r="AS558" s="220"/>
      <c r="AT558" s="220"/>
      <c r="AU558" s="220"/>
      <c r="AV558" s="220"/>
      <c r="AW558" s="220"/>
      <c r="AX558" s="220"/>
      <c r="AY558" s="220"/>
      <c r="AZ558" s="220"/>
      <c r="BA558" s="220"/>
      <c r="BB558" s="220"/>
      <c r="BC558" s="220"/>
      <c r="BD558" s="220"/>
      <c r="BE558" s="220"/>
      <c r="BF558" s="220"/>
      <c r="BG558" s="220"/>
      <c r="BH558" s="220"/>
    </row>
    <row r="559" spans="1:60" x14ac:dyDescent="0.2">
      <c r="A559" s="235" t="s">
        <v>104</v>
      </c>
      <c r="B559" s="204" t="s">
        <v>67</v>
      </c>
      <c r="C559" s="205" t="s">
        <v>68</v>
      </c>
      <c r="D559" s="206"/>
      <c r="E559" s="207"/>
      <c r="F559" s="391"/>
      <c r="G559" s="208">
        <f>SUMIF(AG560:AG563,"&lt;&gt;NOR",G560:G563)</f>
        <v>0</v>
      </c>
      <c r="H559" s="208"/>
      <c r="I559" s="208">
        <f>SUM(I560:I563)</f>
        <v>0</v>
      </c>
      <c r="J559" s="208"/>
      <c r="K559" s="208">
        <f>SUM(K560:K563)</f>
        <v>483564.37</v>
      </c>
      <c r="L559" s="208"/>
      <c r="M559" s="208">
        <f>SUM(M560:M563)</f>
        <v>0</v>
      </c>
      <c r="N559" s="207"/>
      <c r="O559" s="207">
        <f>SUM(O560:O563)</f>
        <v>0</v>
      </c>
      <c r="P559" s="207"/>
      <c r="Q559" s="207">
        <f>SUM(Q560:Q563)</f>
        <v>0</v>
      </c>
      <c r="R559" s="208"/>
      <c r="S559" s="208"/>
      <c r="T559" s="209"/>
      <c r="U559" s="210"/>
      <c r="V559" s="210">
        <f>SUM(V560:V563)</f>
        <v>189.33</v>
      </c>
      <c r="W559" s="210"/>
      <c r="X559" s="210"/>
      <c r="Y559" s="210"/>
      <c r="AG559" t="s">
        <v>105</v>
      </c>
    </row>
    <row r="560" spans="1:60" outlineLevel="1" x14ac:dyDescent="0.2">
      <c r="A560" s="211">
        <v>219</v>
      </c>
      <c r="B560" s="212" t="s">
        <v>258</v>
      </c>
      <c r="C560" s="213" t="s">
        <v>259</v>
      </c>
      <c r="D560" s="214" t="s">
        <v>126</v>
      </c>
      <c r="E560" s="215">
        <v>386.38783000000001</v>
      </c>
      <c r="F560" s="216"/>
      <c r="G560" s="217">
        <f>ROUND(E560*F560,2)</f>
        <v>0</v>
      </c>
      <c r="H560" s="216">
        <v>0</v>
      </c>
      <c r="I560" s="217">
        <f>ROUND(E560*H560,2)</f>
        <v>0</v>
      </c>
      <c r="J560" s="216">
        <v>271.5</v>
      </c>
      <c r="K560" s="217">
        <f>ROUND(E560*J560,2)</f>
        <v>104904.3</v>
      </c>
      <c r="L560" s="217">
        <v>21</v>
      </c>
      <c r="M560" s="217">
        <f>G560*(1+L560/100)</f>
        <v>0</v>
      </c>
      <c r="N560" s="215">
        <v>0</v>
      </c>
      <c r="O560" s="215">
        <f>ROUND(E560*N560,2)</f>
        <v>0</v>
      </c>
      <c r="P560" s="215">
        <v>0</v>
      </c>
      <c r="Q560" s="215">
        <f>ROUND(E560*P560,2)</f>
        <v>0</v>
      </c>
      <c r="R560" s="217" t="s">
        <v>158</v>
      </c>
      <c r="S560" s="217" t="s">
        <v>108</v>
      </c>
      <c r="T560" s="218" t="s">
        <v>108</v>
      </c>
      <c r="U560" s="219">
        <v>0.49</v>
      </c>
      <c r="V560" s="219">
        <f>ROUND(E560*U560,2)</f>
        <v>189.33</v>
      </c>
      <c r="W560" s="219"/>
      <c r="X560" s="219" t="s">
        <v>256</v>
      </c>
      <c r="Y560" s="219" t="s">
        <v>110</v>
      </c>
      <c r="Z560" s="220"/>
      <c r="AA560" s="220"/>
      <c r="AB560" s="220"/>
      <c r="AC560" s="220"/>
      <c r="AD560" s="220"/>
      <c r="AE560" s="220"/>
      <c r="AF560" s="220"/>
      <c r="AG560" s="220" t="s">
        <v>257</v>
      </c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</row>
    <row r="561" spans="1:60" outlineLevel="2" x14ac:dyDescent="0.2">
      <c r="A561" s="221"/>
      <c r="B561" s="222"/>
      <c r="C561" s="382" t="s">
        <v>260</v>
      </c>
      <c r="D561" s="382"/>
      <c r="E561" s="382"/>
      <c r="F561" s="395"/>
      <c r="G561" s="382"/>
      <c r="H561" s="219"/>
      <c r="I561" s="219"/>
      <c r="J561" s="219"/>
      <c r="K561" s="219"/>
      <c r="L561" s="219"/>
      <c r="M561" s="219"/>
      <c r="N561" s="223"/>
      <c r="O561" s="223"/>
      <c r="P561" s="223"/>
      <c r="Q561" s="223"/>
      <c r="R561" s="219"/>
      <c r="S561" s="219"/>
      <c r="T561" s="219"/>
      <c r="U561" s="219"/>
      <c r="V561" s="219"/>
      <c r="W561" s="219"/>
      <c r="X561" s="219"/>
      <c r="Y561" s="219"/>
      <c r="Z561" s="220"/>
      <c r="AA561" s="220"/>
      <c r="AB561" s="220"/>
      <c r="AC561" s="220"/>
      <c r="AD561" s="220"/>
      <c r="AE561" s="220"/>
      <c r="AF561" s="220"/>
      <c r="AG561" s="220" t="s">
        <v>131</v>
      </c>
      <c r="AH561" s="220"/>
      <c r="AI561" s="220"/>
      <c r="AJ561" s="220"/>
      <c r="AK561" s="220"/>
      <c r="AL561" s="220"/>
      <c r="AM561" s="220"/>
      <c r="AN561" s="220"/>
      <c r="AO561" s="220"/>
      <c r="AP561" s="220"/>
      <c r="AQ561" s="220"/>
      <c r="AR561" s="220"/>
      <c r="AS561" s="220"/>
      <c r="AT561" s="220"/>
      <c r="AU561" s="220"/>
      <c r="AV561" s="220"/>
      <c r="AW561" s="220"/>
      <c r="AX561" s="220"/>
      <c r="AY561" s="220"/>
      <c r="AZ561" s="220"/>
      <c r="BA561" s="220"/>
      <c r="BB561" s="220"/>
      <c r="BC561" s="220"/>
      <c r="BD561" s="220"/>
      <c r="BE561" s="220"/>
      <c r="BF561" s="220"/>
      <c r="BG561" s="220"/>
      <c r="BH561" s="220"/>
    </row>
    <row r="562" spans="1:60" outlineLevel="1" x14ac:dyDescent="0.2">
      <c r="A562" s="227">
        <v>220</v>
      </c>
      <c r="B562" s="228" t="s">
        <v>261</v>
      </c>
      <c r="C562" s="229" t="s">
        <v>262</v>
      </c>
      <c r="D562" s="230" t="s">
        <v>126</v>
      </c>
      <c r="E562" s="231">
        <v>5409.4295599999996</v>
      </c>
      <c r="F562" s="232"/>
      <c r="G562" s="233">
        <f>ROUND(E562*F562,2)</f>
        <v>0</v>
      </c>
      <c r="H562" s="232">
        <v>0</v>
      </c>
      <c r="I562" s="233">
        <f>ROUND(E562*H562,2)</f>
        <v>0</v>
      </c>
      <c r="J562" s="232">
        <v>25</v>
      </c>
      <c r="K562" s="233">
        <f>ROUND(E562*J562,2)</f>
        <v>135235.74</v>
      </c>
      <c r="L562" s="233">
        <v>21</v>
      </c>
      <c r="M562" s="233">
        <f>G562*(1+L562/100)</f>
        <v>0</v>
      </c>
      <c r="N562" s="231">
        <v>0</v>
      </c>
      <c r="O562" s="231">
        <f>ROUND(E562*N562,2)</f>
        <v>0</v>
      </c>
      <c r="P562" s="231">
        <v>0</v>
      </c>
      <c r="Q562" s="231">
        <f>ROUND(E562*P562,2)</f>
        <v>0</v>
      </c>
      <c r="R562" s="233" t="s">
        <v>158</v>
      </c>
      <c r="S562" s="233" t="s">
        <v>108</v>
      </c>
      <c r="T562" s="234" t="s">
        <v>108</v>
      </c>
      <c r="U562" s="219">
        <v>0</v>
      </c>
      <c r="V562" s="219">
        <f>ROUND(E562*U562,2)</f>
        <v>0</v>
      </c>
      <c r="W562" s="219"/>
      <c r="X562" s="219" t="s">
        <v>256</v>
      </c>
      <c r="Y562" s="219" t="s">
        <v>110</v>
      </c>
      <c r="Z562" s="220"/>
      <c r="AA562" s="220"/>
      <c r="AB562" s="220"/>
      <c r="AC562" s="220"/>
      <c r="AD562" s="220"/>
      <c r="AE562" s="220"/>
      <c r="AF562" s="220"/>
      <c r="AG562" s="220" t="s">
        <v>257</v>
      </c>
      <c r="AH562" s="220"/>
      <c r="AI562" s="220"/>
      <c r="AJ562" s="220"/>
      <c r="AK562" s="220"/>
      <c r="AL562" s="220"/>
      <c r="AM562" s="220"/>
      <c r="AN562" s="220"/>
      <c r="AO562" s="220"/>
      <c r="AP562" s="220"/>
      <c r="AQ562" s="220"/>
      <c r="AR562" s="220"/>
      <c r="AS562" s="220"/>
      <c r="AT562" s="220"/>
      <c r="AU562" s="220"/>
      <c r="AV562" s="220"/>
      <c r="AW562" s="220"/>
      <c r="AX562" s="220"/>
      <c r="AY562" s="220"/>
      <c r="AZ562" s="220"/>
      <c r="BA562" s="220"/>
      <c r="BB562" s="220"/>
      <c r="BC562" s="220"/>
      <c r="BD562" s="220"/>
      <c r="BE562" s="220"/>
      <c r="BF562" s="220"/>
      <c r="BG562" s="220"/>
      <c r="BH562" s="220"/>
    </row>
    <row r="563" spans="1:60" ht="22.5" outlineLevel="1" x14ac:dyDescent="0.2">
      <c r="A563" s="211">
        <v>221</v>
      </c>
      <c r="B563" s="212" t="s">
        <v>1169</v>
      </c>
      <c r="C563" s="213" t="s">
        <v>1170</v>
      </c>
      <c r="D563" s="214" t="s">
        <v>126</v>
      </c>
      <c r="E563" s="215">
        <v>386.38783000000001</v>
      </c>
      <c r="F563" s="216"/>
      <c r="G563" s="217">
        <f>ROUND(E563*F563,2)</f>
        <v>0</v>
      </c>
      <c r="H563" s="216">
        <v>0</v>
      </c>
      <c r="I563" s="217">
        <f>ROUND(E563*H563,2)</f>
        <v>0</v>
      </c>
      <c r="J563" s="216">
        <v>630</v>
      </c>
      <c r="K563" s="217">
        <f>ROUND(E563*J563,2)</f>
        <v>243424.33</v>
      </c>
      <c r="L563" s="217">
        <v>21</v>
      </c>
      <c r="M563" s="217">
        <f>G563*(1+L563/100)</f>
        <v>0</v>
      </c>
      <c r="N563" s="215">
        <v>0</v>
      </c>
      <c r="O563" s="215">
        <f>ROUND(E563*N563,2)</f>
        <v>0</v>
      </c>
      <c r="P563" s="215">
        <v>0</v>
      </c>
      <c r="Q563" s="215">
        <f>ROUND(E563*P563,2)</f>
        <v>0</v>
      </c>
      <c r="R563" s="217" t="s">
        <v>158</v>
      </c>
      <c r="S563" s="217" t="s">
        <v>108</v>
      </c>
      <c r="T563" s="218" t="s">
        <v>108</v>
      </c>
      <c r="U563" s="219">
        <v>0</v>
      </c>
      <c r="V563" s="219">
        <f>ROUND(E563*U563,2)</f>
        <v>0</v>
      </c>
      <c r="W563" s="219"/>
      <c r="X563" s="219" t="s">
        <v>256</v>
      </c>
      <c r="Y563" s="219" t="s">
        <v>110</v>
      </c>
      <c r="Z563" s="220"/>
      <c r="AA563" s="220"/>
      <c r="AB563" s="220"/>
      <c r="AC563" s="220"/>
      <c r="AD563" s="220"/>
      <c r="AE563" s="220"/>
      <c r="AF563" s="220"/>
      <c r="AG563" s="220" t="s">
        <v>257</v>
      </c>
      <c r="AH563" s="220"/>
      <c r="AI563" s="220"/>
      <c r="AJ563" s="220"/>
      <c r="AK563" s="220"/>
      <c r="AL563" s="220"/>
      <c r="AM563" s="220"/>
      <c r="AN563" s="220"/>
      <c r="AO563" s="220"/>
      <c r="AP563" s="220"/>
      <c r="AQ563" s="220"/>
      <c r="AR563" s="220"/>
      <c r="AS563" s="220"/>
      <c r="AT563" s="220"/>
      <c r="AU563" s="220"/>
      <c r="AV563" s="220"/>
      <c r="AW563" s="220"/>
      <c r="AX563" s="220"/>
      <c r="AY563" s="220"/>
      <c r="AZ563" s="220"/>
      <c r="BA563" s="220"/>
      <c r="BB563" s="220"/>
      <c r="BC563" s="220"/>
      <c r="BD563" s="220"/>
      <c r="BE563" s="220"/>
      <c r="BF563" s="220"/>
      <c r="BG563" s="220"/>
      <c r="BH563" s="220"/>
    </row>
    <row r="564" spans="1:60" x14ac:dyDescent="0.2">
      <c r="A564" s="199"/>
      <c r="B564" s="200"/>
      <c r="C564" s="237"/>
      <c r="D564" s="201"/>
      <c r="E564" s="199"/>
      <c r="F564" s="396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AE564">
        <v>15</v>
      </c>
      <c r="AF564">
        <v>21</v>
      </c>
      <c r="AG564" t="s">
        <v>90</v>
      </c>
    </row>
    <row r="565" spans="1:60" x14ac:dyDescent="0.2">
      <c r="A565" s="238"/>
      <c r="B565" s="239" t="s">
        <v>12</v>
      </c>
      <c r="C565" s="240"/>
      <c r="D565" s="241"/>
      <c r="E565" s="242"/>
      <c r="F565" s="397"/>
      <c r="G565" s="243">
        <f>G8+G19+G88+G142+G186+G262+G294+G297+G321+G365+G409+G433+G448+G489+G508+G526+G535+G553+G559</f>
        <v>0</v>
      </c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AE565">
        <f>SUMIF(L7:L563,AE564,G7:G563)</f>
        <v>0</v>
      </c>
      <c r="AF565">
        <f>SUMIF(L7:L563,AF564,G7:G563)</f>
        <v>0</v>
      </c>
      <c r="AG565" t="s">
        <v>263</v>
      </c>
    </row>
    <row r="566" spans="1:60" x14ac:dyDescent="0.2">
      <c r="C566" s="244"/>
      <c r="D566" s="198"/>
      <c r="AG566" t="s">
        <v>264</v>
      </c>
    </row>
    <row r="567" spans="1:60" x14ac:dyDescent="0.2">
      <c r="D567" s="198"/>
    </row>
    <row r="568" spans="1:60" x14ac:dyDescent="0.2">
      <c r="D568" s="198"/>
    </row>
    <row r="569" spans="1:60" x14ac:dyDescent="0.2">
      <c r="D569" s="198"/>
    </row>
    <row r="570" spans="1:60" x14ac:dyDescent="0.2">
      <c r="D570" s="198"/>
    </row>
    <row r="571" spans="1:60" x14ac:dyDescent="0.2">
      <c r="D571" s="198"/>
    </row>
    <row r="572" spans="1:60" x14ac:dyDescent="0.2">
      <c r="D572" s="198"/>
    </row>
    <row r="573" spans="1:60" x14ac:dyDescent="0.2">
      <c r="D573" s="198"/>
    </row>
    <row r="574" spans="1:60" x14ac:dyDescent="0.2">
      <c r="D574" s="198"/>
    </row>
    <row r="575" spans="1:60" x14ac:dyDescent="0.2">
      <c r="D575" s="198"/>
    </row>
    <row r="576" spans="1:60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  <row r="992" spans="4:4" x14ac:dyDescent="0.2">
      <c r="D992" s="198"/>
    </row>
    <row r="993" spans="4:4" x14ac:dyDescent="0.2">
      <c r="D993" s="198"/>
    </row>
    <row r="994" spans="4:4" x14ac:dyDescent="0.2">
      <c r="D994" s="198"/>
    </row>
    <row r="995" spans="4:4" x14ac:dyDescent="0.2">
      <c r="D995" s="198"/>
    </row>
    <row r="996" spans="4:4" x14ac:dyDescent="0.2">
      <c r="D996" s="198"/>
    </row>
    <row r="997" spans="4:4" x14ac:dyDescent="0.2">
      <c r="D997" s="198"/>
    </row>
    <row r="998" spans="4:4" x14ac:dyDescent="0.2">
      <c r="D998" s="198"/>
    </row>
    <row r="999" spans="4:4" x14ac:dyDescent="0.2">
      <c r="D999" s="198"/>
    </row>
    <row r="1000" spans="4:4" x14ac:dyDescent="0.2">
      <c r="D1000" s="198"/>
    </row>
    <row r="1001" spans="4:4" x14ac:dyDescent="0.2">
      <c r="D1001" s="198"/>
    </row>
    <row r="1002" spans="4:4" x14ac:dyDescent="0.2">
      <c r="D1002" s="198"/>
    </row>
    <row r="1003" spans="4:4" x14ac:dyDescent="0.2">
      <c r="D1003" s="198"/>
    </row>
    <row r="1004" spans="4:4" x14ac:dyDescent="0.2">
      <c r="D1004" s="198"/>
    </row>
    <row r="1005" spans="4:4" x14ac:dyDescent="0.2">
      <c r="D1005" s="198"/>
    </row>
    <row r="1006" spans="4:4" x14ac:dyDescent="0.2">
      <c r="D1006" s="198"/>
    </row>
    <row r="1007" spans="4:4" x14ac:dyDescent="0.2">
      <c r="D1007" s="198"/>
    </row>
    <row r="1008" spans="4:4" x14ac:dyDescent="0.2">
      <c r="D1008" s="198"/>
    </row>
    <row r="1009" spans="4:4" x14ac:dyDescent="0.2">
      <c r="D1009" s="198"/>
    </row>
    <row r="1010" spans="4:4" x14ac:dyDescent="0.2">
      <c r="D1010" s="198"/>
    </row>
    <row r="1011" spans="4:4" x14ac:dyDescent="0.2">
      <c r="D1011" s="198"/>
    </row>
    <row r="1012" spans="4:4" x14ac:dyDescent="0.2">
      <c r="D1012" s="198"/>
    </row>
    <row r="1013" spans="4:4" x14ac:dyDescent="0.2">
      <c r="D1013" s="198"/>
    </row>
    <row r="1014" spans="4:4" x14ac:dyDescent="0.2">
      <c r="D1014" s="198"/>
    </row>
    <row r="1015" spans="4:4" x14ac:dyDescent="0.2">
      <c r="D1015" s="198"/>
    </row>
    <row r="1016" spans="4:4" x14ac:dyDescent="0.2">
      <c r="D1016" s="198"/>
    </row>
    <row r="1017" spans="4:4" x14ac:dyDescent="0.2">
      <c r="D1017" s="198"/>
    </row>
    <row r="1018" spans="4:4" x14ac:dyDescent="0.2">
      <c r="D1018" s="198"/>
    </row>
    <row r="1019" spans="4:4" x14ac:dyDescent="0.2">
      <c r="D1019" s="198"/>
    </row>
    <row r="1020" spans="4:4" x14ac:dyDescent="0.2">
      <c r="D1020" s="198"/>
    </row>
    <row r="1021" spans="4:4" x14ac:dyDescent="0.2">
      <c r="D1021" s="198"/>
    </row>
    <row r="1022" spans="4:4" x14ac:dyDescent="0.2">
      <c r="D1022" s="198"/>
    </row>
    <row r="1023" spans="4:4" x14ac:dyDescent="0.2">
      <c r="D1023" s="198"/>
    </row>
    <row r="1024" spans="4:4" x14ac:dyDescent="0.2">
      <c r="D1024" s="198"/>
    </row>
    <row r="1025" spans="4:4" x14ac:dyDescent="0.2">
      <c r="D1025" s="198"/>
    </row>
    <row r="1026" spans="4:4" x14ac:dyDescent="0.2">
      <c r="D1026" s="198"/>
    </row>
    <row r="1027" spans="4:4" x14ac:dyDescent="0.2">
      <c r="D1027" s="198"/>
    </row>
    <row r="1028" spans="4:4" x14ac:dyDescent="0.2">
      <c r="D1028" s="198"/>
    </row>
    <row r="1029" spans="4:4" x14ac:dyDescent="0.2">
      <c r="D1029" s="198"/>
    </row>
    <row r="1030" spans="4:4" x14ac:dyDescent="0.2">
      <c r="D1030" s="198"/>
    </row>
    <row r="1031" spans="4:4" x14ac:dyDescent="0.2">
      <c r="D1031" s="198"/>
    </row>
    <row r="1032" spans="4:4" x14ac:dyDescent="0.2">
      <c r="D1032" s="198"/>
    </row>
    <row r="1033" spans="4:4" x14ac:dyDescent="0.2">
      <c r="D1033" s="198"/>
    </row>
    <row r="1034" spans="4:4" x14ac:dyDescent="0.2">
      <c r="D1034" s="198"/>
    </row>
    <row r="1035" spans="4:4" x14ac:dyDescent="0.2">
      <c r="D1035" s="198"/>
    </row>
    <row r="1036" spans="4:4" x14ac:dyDescent="0.2">
      <c r="D1036" s="198"/>
    </row>
    <row r="1037" spans="4:4" x14ac:dyDescent="0.2">
      <c r="D1037" s="198"/>
    </row>
    <row r="1038" spans="4:4" x14ac:dyDescent="0.2">
      <c r="D1038" s="198"/>
    </row>
    <row r="1039" spans="4:4" x14ac:dyDescent="0.2">
      <c r="D1039" s="198"/>
    </row>
    <row r="1040" spans="4:4" x14ac:dyDescent="0.2">
      <c r="D1040" s="198"/>
    </row>
    <row r="1041" spans="4:4" x14ac:dyDescent="0.2">
      <c r="D1041" s="198"/>
    </row>
    <row r="1042" spans="4:4" x14ac:dyDescent="0.2">
      <c r="D1042" s="198"/>
    </row>
    <row r="1043" spans="4:4" x14ac:dyDescent="0.2">
      <c r="D1043" s="198"/>
    </row>
    <row r="1044" spans="4:4" x14ac:dyDescent="0.2">
      <c r="D1044" s="198"/>
    </row>
    <row r="1045" spans="4:4" x14ac:dyDescent="0.2">
      <c r="D1045" s="198"/>
    </row>
    <row r="1046" spans="4:4" x14ac:dyDescent="0.2">
      <c r="D1046" s="198"/>
    </row>
    <row r="1047" spans="4:4" x14ac:dyDescent="0.2">
      <c r="D1047" s="198"/>
    </row>
    <row r="1048" spans="4:4" x14ac:dyDescent="0.2">
      <c r="D1048" s="198"/>
    </row>
    <row r="1049" spans="4:4" x14ac:dyDescent="0.2">
      <c r="D1049" s="198"/>
    </row>
    <row r="1050" spans="4:4" x14ac:dyDescent="0.2">
      <c r="D1050" s="198"/>
    </row>
    <row r="1051" spans="4:4" x14ac:dyDescent="0.2">
      <c r="D1051" s="198"/>
    </row>
    <row r="1052" spans="4:4" x14ac:dyDescent="0.2">
      <c r="D1052" s="198"/>
    </row>
    <row r="1053" spans="4:4" x14ac:dyDescent="0.2">
      <c r="D1053" s="198"/>
    </row>
    <row r="1054" spans="4:4" x14ac:dyDescent="0.2">
      <c r="D1054" s="198"/>
    </row>
    <row r="1055" spans="4:4" x14ac:dyDescent="0.2">
      <c r="D1055" s="198"/>
    </row>
    <row r="1056" spans="4:4" x14ac:dyDescent="0.2">
      <c r="D1056" s="198"/>
    </row>
    <row r="1057" spans="4:4" x14ac:dyDescent="0.2">
      <c r="D1057" s="198"/>
    </row>
    <row r="1058" spans="4:4" x14ac:dyDescent="0.2">
      <c r="D1058" s="198"/>
    </row>
    <row r="1059" spans="4:4" x14ac:dyDescent="0.2">
      <c r="D1059" s="198"/>
    </row>
    <row r="1060" spans="4:4" x14ac:dyDescent="0.2">
      <c r="D1060" s="198"/>
    </row>
    <row r="1061" spans="4:4" x14ac:dyDescent="0.2">
      <c r="D1061" s="198"/>
    </row>
    <row r="1062" spans="4:4" x14ac:dyDescent="0.2">
      <c r="D1062" s="198"/>
    </row>
    <row r="1063" spans="4:4" x14ac:dyDescent="0.2">
      <c r="D1063" s="198"/>
    </row>
    <row r="1064" spans="4:4" x14ac:dyDescent="0.2">
      <c r="D1064" s="198"/>
    </row>
    <row r="1065" spans="4:4" x14ac:dyDescent="0.2">
      <c r="D1065" s="198"/>
    </row>
    <row r="1066" spans="4:4" x14ac:dyDescent="0.2">
      <c r="D1066" s="198"/>
    </row>
    <row r="1067" spans="4:4" x14ac:dyDescent="0.2">
      <c r="D1067" s="198"/>
    </row>
    <row r="1068" spans="4:4" x14ac:dyDescent="0.2">
      <c r="D1068" s="198"/>
    </row>
    <row r="1069" spans="4:4" x14ac:dyDescent="0.2">
      <c r="D1069" s="198"/>
    </row>
    <row r="1070" spans="4:4" x14ac:dyDescent="0.2">
      <c r="D1070" s="198"/>
    </row>
    <row r="1071" spans="4:4" x14ac:dyDescent="0.2">
      <c r="D1071" s="198"/>
    </row>
    <row r="1072" spans="4:4" x14ac:dyDescent="0.2">
      <c r="D1072" s="198"/>
    </row>
    <row r="1073" spans="4:4" x14ac:dyDescent="0.2">
      <c r="D1073" s="198"/>
    </row>
    <row r="1074" spans="4:4" x14ac:dyDescent="0.2">
      <c r="D1074" s="198"/>
    </row>
    <row r="1075" spans="4:4" x14ac:dyDescent="0.2">
      <c r="D1075" s="198"/>
    </row>
    <row r="1076" spans="4:4" x14ac:dyDescent="0.2">
      <c r="D1076" s="198"/>
    </row>
    <row r="1077" spans="4:4" x14ac:dyDescent="0.2">
      <c r="D1077" s="198"/>
    </row>
    <row r="1078" spans="4:4" x14ac:dyDescent="0.2">
      <c r="D1078" s="198"/>
    </row>
    <row r="1079" spans="4:4" x14ac:dyDescent="0.2">
      <c r="D1079" s="198"/>
    </row>
    <row r="1080" spans="4:4" x14ac:dyDescent="0.2">
      <c r="D1080" s="198"/>
    </row>
    <row r="1081" spans="4:4" x14ac:dyDescent="0.2">
      <c r="D1081" s="198"/>
    </row>
    <row r="1082" spans="4:4" x14ac:dyDescent="0.2">
      <c r="D1082" s="198"/>
    </row>
    <row r="1083" spans="4:4" x14ac:dyDescent="0.2">
      <c r="D1083" s="198"/>
    </row>
    <row r="1084" spans="4:4" x14ac:dyDescent="0.2">
      <c r="D1084" s="198"/>
    </row>
    <row r="1085" spans="4:4" x14ac:dyDescent="0.2">
      <c r="D1085" s="198"/>
    </row>
    <row r="1086" spans="4:4" x14ac:dyDescent="0.2">
      <c r="D1086" s="198"/>
    </row>
    <row r="1087" spans="4:4" x14ac:dyDescent="0.2">
      <c r="D1087" s="198"/>
    </row>
    <row r="1088" spans="4:4" x14ac:dyDescent="0.2">
      <c r="D1088" s="198"/>
    </row>
    <row r="1089" spans="4:4" x14ac:dyDescent="0.2">
      <c r="D1089" s="198"/>
    </row>
    <row r="1090" spans="4:4" x14ac:dyDescent="0.2">
      <c r="D1090" s="198"/>
    </row>
    <row r="1091" spans="4:4" x14ac:dyDescent="0.2">
      <c r="D1091" s="198"/>
    </row>
    <row r="1092" spans="4:4" x14ac:dyDescent="0.2">
      <c r="D1092" s="198"/>
    </row>
    <row r="1093" spans="4:4" x14ac:dyDescent="0.2">
      <c r="D1093" s="198"/>
    </row>
    <row r="1094" spans="4:4" x14ac:dyDescent="0.2">
      <c r="D1094" s="198"/>
    </row>
    <row r="1095" spans="4:4" x14ac:dyDescent="0.2">
      <c r="D1095" s="198"/>
    </row>
    <row r="1096" spans="4:4" x14ac:dyDescent="0.2">
      <c r="D1096" s="198"/>
    </row>
    <row r="1097" spans="4:4" x14ac:dyDescent="0.2">
      <c r="D1097" s="198"/>
    </row>
    <row r="1098" spans="4:4" x14ac:dyDescent="0.2">
      <c r="D1098" s="198"/>
    </row>
    <row r="1099" spans="4:4" x14ac:dyDescent="0.2">
      <c r="D1099" s="198"/>
    </row>
    <row r="1100" spans="4:4" x14ac:dyDescent="0.2">
      <c r="D1100" s="198"/>
    </row>
    <row r="1101" spans="4:4" x14ac:dyDescent="0.2">
      <c r="D1101" s="198"/>
    </row>
    <row r="1102" spans="4:4" x14ac:dyDescent="0.2">
      <c r="D1102" s="198"/>
    </row>
    <row r="1103" spans="4:4" x14ac:dyDescent="0.2">
      <c r="D1103" s="198"/>
    </row>
    <row r="1104" spans="4:4" x14ac:dyDescent="0.2">
      <c r="D1104" s="198"/>
    </row>
    <row r="1105" spans="4:4" x14ac:dyDescent="0.2">
      <c r="D1105" s="198"/>
    </row>
    <row r="1106" spans="4:4" x14ac:dyDescent="0.2">
      <c r="D1106" s="198"/>
    </row>
    <row r="1107" spans="4:4" x14ac:dyDescent="0.2">
      <c r="D1107" s="198"/>
    </row>
    <row r="1108" spans="4:4" x14ac:dyDescent="0.2">
      <c r="D1108" s="198"/>
    </row>
    <row r="1109" spans="4:4" x14ac:dyDescent="0.2">
      <c r="D1109" s="198"/>
    </row>
    <row r="1110" spans="4:4" x14ac:dyDescent="0.2">
      <c r="D1110" s="198"/>
    </row>
    <row r="1111" spans="4:4" x14ac:dyDescent="0.2">
      <c r="D1111" s="198"/>
    </row>
    <row r="1112" spans="4:4" x14ac:dyDescent="0.2">
      <c r="D1112" s="198"/>
    </row>
    <row r="1113" spans="4:4" x14ac:dyDescent="0.2">
      <c r="D1113" s="198"/>
    </row>
    <row r="1114" spans="4:4" x14ac:dyDescent="0.2">
      <c r="D1114" s="198"/>
    </row>
    <row r="1115" spans="4:4" x14ac:dyDescent="0.2">
      <c r="D1115" s="198"/>
    </row>
    <row r="1116" spans="4:4" x14ac:dyDescent="0.2">
      <c r="D1116" s="198"/>
    </row>
    <row r="1117" spans="4:4" x14ac:dyDescent="0.2">
      <c r="D1117" s="198"/>
    </row>
    <row r="1118" spans="4:4" x14ac:dyDescent="0.2">
      <c r="D1118" s="198"/>
    </row>
    <row r="1119" spans="4:4" x14ac:dyDescent="0.2">
      <c r="D1119" s="198"/>
    </row>
    <row r="1120" spans="4:4" x14ac:dyDescent="0.2">
      <c r="D1120" s="198"/>
    </row>
    <row r="1121" spans="4:4" x14ac:dyDescent="0.2">
      <c r="D1121" s="198"/>
    </row>
    <row r="1122" spans="4:4" x14ac:dyDescent="0.2">
      <c r="D1122" s="198"/>
    </row>
    <row r="1123" spans="4:4" x14ac:dyDescent="0.2">
      <c r="D1123" s="198"/>
    </row>
    <row r="1124" spans="4:4" x14ac:dyDescent="0.2">
      <c r="D1124" s="198"/>
    </row>
    <row r="1125" spans="4:4" x14ac:dyDescent="0.2">
      <c r="D1125" s="198"/>
    </row>
    <row r="1126" spans="4:4" x14ac:dyDescent="0.2">
      <c r="D1126" s="198"/>
    </row>
    <row r="1127" spans="4:4" x14ac:dyDescent="0.2">
      <c r="D1127" s="198"/>
    </row>
    <row r="1128" spans="4:4" x14ac:dyDescent="0.2">
      <c r="D1128" s="198"/>
    </row>
    <row r="1129" spans="4:4" x14ac:dyDescent="0.2">
      <c r="D1129" s="198"/>
    </row>
    <row r="1130" spans="4:4" x14ac:dyDescent="0.2">
      <c r="D1130" s="198"/>
    </row>
    <row r="1131" spans="4:4" x14ac:dyDescent="0.2">
      <c r="D1131" s="198"/>
    </row>
    <row r="1132" spans="4:4" x14ac:dyDescent="0.2">
      <c r="D1132" s="198"/>
    </row>
    <row r="1133" spans="4:4" x14ac:dyDescent="0.2">
      <c r="D1133" s="198"/>
    </row>
    <row r="1134" spans="4:4" x14ac:dyDescent="0.2">
      <c r="D1134" s="198"/>
    </row>
    <row r="1135" spans="4:4" x14ac:dyDescent="0.2">
      <c r="D1135" s="198"/>
    </row>
    <row r="1136" spans="4:4" x14ac:dyDescent="0.2">
      <c r="D1136" s="198"/>
    </row>
    <row r="1137" spans="4:4" x14ac:dyDescent="0.2">
      <c r="D1137" s="198"/>
    </row>
    <row r="1138" spans="4:4" x14ac:dyDescent="0.2">
      <c r="D1138" s="198"/>
    </row>
    <row r="1139" spans="4:4" x14ac:dyDescent="0.2">
      <c r="D1139" s="198"/>
    </row>
    <row r="1140" spans="4:4" x14ac:dyDescent="0.2">
      <c r="D1140" s="198"/>
    </row>
    <row r="1141" spans="4:4" x14ac:dyDescent="0.2">
      <c r="D1141" s="198"/>
    </row>
    <row r="1142" spans="4:4" x14ac:dyDescent="0.2">
      <c r="D1142" s="198"/>
    </row>
    <row r="1143" spans="4:4" x14ac:dyDescent="0.2">
      <c r="D1143" s="198"/>
    </row>
    <row r="1144" spans="4:4" x14ac:dyDescent="0.2">
      <c r="D1144" s="198"/>
    </row>
    <row r="1145" spans="4:4" x14ac:dyDescent="0.2">
      <c r="D1145" s="198"/>
    </row>
    <row r="1146" spans="4:4" x14ac:dyDescent="0.2">
      <c r="D1146" s="198"/>
    </row>
    <row r="1147" spans="4:4" x14ac:dyDescent="0.2">
      <c r="D1147" s="198"/>
    </row>
    <row r="1148" spans="4:4" x14ac:dyDescent="0.2">
      <c r="D1148" s="198"/>
    </row>
    <row r="1149" spans="4:4" x14ac:dyDescent="0.2">
      <c r="D1149" s="198"/>
    </row>
    <row r="1150" spans="4:4" x14ac:dyDescent="0.2">
      <c r="D1150" s="198"/>
    </row>
    <row r="1151" spans="4:4" x14ac:dyDescent="0.2">
      <c r="D1151" s="198"/>
    </row>
    <row r="1152" spans="4:4" x14ac:dyDescent="0.2">
      <c r="D1152" s="198"/>
    </row>
    <row r="1153" spans="4:4" x14ac:dyDescent="0.2">
      <c r="D1153" s="198"/>
    </row>
    <row r="1154" spans="4:4" x14ac:dyDescent="0.2">
      <c r="D1154" s="198"/>
    </row>
    <row r="1155" spans="4:4" x14ac:dyDescent="0.2">
      <c r="D1155" s="198"/>
    </row>
    <row r="1156" spans="4:4" x14ac:dyDescent="0.2">
      <c r="D1156" s="198"/>
    </row>
    <row r="1157" spans="4:4" x14ac:dyDescent="0.2">
      <c r="D1157" s="198"/>
    </row>
    <row r="1158" spans="4:4" x14ac:dyDescent="0.2">
      <c r="D1158" s="198"/>
    </row>
    <row r="1159" spans="4:4" x14ac:dyDescent="0.2">
      <c r="D1159" s="198"/>
    </row>
    <row r="1160" spans="4:4" x14ac:dyDescent="0.2">
      <c r="D1160" s="198"/>
    </row>
    <row r="1161" spans="4:4" x14ac:dyDescent="0.2">
      <c r="D1161" s="198"/>
    </row>
    <row r="1162" spans="4:4" x14ac:dyDescent="0.2">
      <c r="D1162" s="198"/>
    </row>
    <row r="1163" spans="4:4" x14ac:dyDescent="0.2">
      <c r="D1163" s="198"/>
    </row>
    <row r="1164" spans="4:4" x14ac:dyDescent="0.2">
      <c r="D1164" s="198"/>
    </row>
    <row r="1165" spans="4:4" x14ac:dyDescent="0.2">
      <c r="D1165" s="198"/>
    </row>
    <row r="1166" spans="4:4" x14ac:dyDescent="0.2">
      <c r="D1166" s="198"/>
    </row>
    <row r="1167" spans="4:4" x14ac:dyDescent="0.2">
      <c r="D1167" s="198"/>
    </row>
    <row r="1168" spans="4:4" x14ac:dyDescent="0.2">
      <c r="D1168" s="198"/>
    </row>
    <row r="1169" spans="4:4" x14ac:dyDescent="0.2">
      <c r="D1169" s="198"/>
    </row>
    <row r="1170" spans="4:4" x14ac:dyDescent="0.2">
      <c r="D1170" s="198"/>
    </row>
    <row r="1171" spans="4:4" x14ac:dyDescent="0.2">
      <c r="D1171" s="198"/>
    </row>
    <row r="1172" spans="4:4" x14ac:dyDescent="0.2">
      <c r="D1172" s="198"/>
    </row>
    <row r="1173" spans="4:4" x14ac:dyDescent="0.2">
      <c r="D1173" s="198"/>
    </row>
    <row r="1174" spans="4:4" x14ac:dyDescent="0.2">
      <c r="D1174" s="198"/>
    </row>
    <row r="1175" spans="4:4" x14ac:dyDescent="0.2">
      <c r="D1175" s="198"/>
    </row>
    <row r="1176" spans="4:4" x14ac:dyDescent="0.2">
      <c r="D1176" s="198"/>
    </row>
    <row r="1177" spans="4:4" x14ac:dyDescent="0.2">
      <c r="D1177" s="198"/>
    </row>
    <row r="1178" spans="4:4" x14ac:dyDescent="0.2">
      <c r="D1178" s="198"/>
    </row>
    <row r="1179" spans="4:4" x14ac:dyDescent="0.2">
      <c r="D1179" s="198"/>
    </row>
    <row r="1180" spans="4:4" x14ac:dyDescent="0.2">
      <c r="D1180" s="198"/>
    </row>
    <row r="1181" spans="4:4" x14ac:dyDescent="0.2">
      <c r="D1181" s="198"/>
    </row>
    <row r="1182" spans="4:4" x14ac:dyDescent="0.2">
      <c r="D1182" s="198"/>
    </row>
    <row r="1183" spans="4:4" x14ac:dyDescent="0.2">
      <c r="D1183" s="198"/>
    </row>
    <row r="1184" spans="4:4" x14ac:dyDescent="0.2">
      <c r="D1184" s="198"/>
    </row>
    <row r="1185" spans="4:4" x14ac:dyDescent="0.2">
      <c r="D1185" s="198"/>
    </row>
    <row r="1186" spans="4:4" x14ac:dyDescent="0.2">
      <c r="D1186" s="198"/>
    </row>
    <row r="1187" spans="4:4" x14ac:dyDescent="0.2">
      <c r="D1187" s="198"/>
    </row>
    <row r="1188" spans="4:4" x14ac:dyDescent="0.2">
      <c r="D1188" s="198"/>
    </row>
    <row r="1189" spans="4:4" x14ac:dyDescent="0.2">
      <c r="D1189" s="198"/>
    </row>
    <row r="1190" spans="4:4" x14ac:dyDescent="0.2">
      <c r="D1190" s="198"/>
    </row>
    <row r="1191" spans="4:4" x14ac:dyDescent="0.2">
      <c r="D1191" s="198"/>
    </row>
    <row r="1192" spans="4:4" x14ac:dyDescent="0.2">
      <c r="D1192" s="198"/>
    </row>
    <row r="1193" spans="4:4" x14ac:dyDescent="0.2">
      <c r="D1193" s="198"/>
    </row>
    <row r="1194" spans="4:4" x14ac:dyDescent="0.2">
      <c r="D1194" s="198"/>
    </row>
    <row r="1195" spans="4:4" x14ac:dyDescent="0.2">
      <c r="D1195" s="198"/>
    </row>
    <row r="1196" spans="4:4" x14ac:dyDescent="0.2">
      <c r="D1196" s="198"/>
    </row>
    <row r="1197" spans="4:4" x14ac:dyDescent="0.2">
      <c r="D1197" s="198"/>
    </row>
    <row r="1198" spans="4:4" x14ac:dyDescent="0.2">
      <c r="D1198" s="198"/>
    </row>
    <row r="1199" spans="4:4" x14ac:dyDescent="0.2">
      <c r="D1199" s="198"/>
    </row>
    <row r="1200" spans="4:4" x14ac:dyDescent="0.2">
      <c r="D1200" s="198"/>
    </row>
    <row r="1201" spans="4:4" x14ac:dyDescent="0.2">
      <c r="D1201" s="198"/>
    </row>
    <row r="1202" spans="4:4" x14ac:dyDescent="0.2">
      <c r="D1202" s="198"/>
    </row>
    <row r="1203" spans="4:4" x14ac:dyDescent="0.2">
      <c r="D1203" s="198"/>
    </row>
    <row r="1204" spans="4:4" x14ac:dyDescent="0.2">
      <c r="D1204" s="198"/>
    </row>
    <row r="1205" spans="4:4" x14ac:dyDescent="0.2">
      <c r="D1205" s="198"/>
    </row>
    <row r="1206" spans="4:4" x14ac:dyDescent="0.2">
      <c r="D1206" s="198"/>
    </row>
    <row r="1207" spans="4:4" x14ac:dyDescent="0.2">
      <c r="D1207" s="198"/>
    </row>
    <row r="1208" spans="4:4" x14ac:dyDescent="0.2">
      <c r="D1208" s="198"/>
    </row>
    <row r="1209" spans="4:4" x14ac:dyDescent="0.2">
      <c r="D1209" s="198"/>
    </row>
    <row r="1210" spans="4:4" x14ac:dyDescent="0.2">
      <c r="D1210" s="198"/>
    </row>
    <row r="1211" spans="4:4" x14ac:dyDescent="0.2">
      <c r="D1211" s="198"/>
    </row>
    <row r="1212" spans="4:4" x14ac:dyDescent="0.2">
      <c r="D1212" s="198"/>
    </row>
    <row r="1213" spans="4:4" x14ac:dyDescent="0.2">
      <c r="D1213" s="198"/>
    </row>
    <row r="1214" spans="4:4" x14ac:dyDescent="0.2">
      <c r="D1214" s="198"/>
    </row>
    <row r="1215" spans="4:4" x14ac:dyDescent="0.2">
      <c r="D1215" s="198"/>
    </row>
    <row r="1216" spans="4:4" x14ac:dyDescent="0.2">
      <c r="D1216" s="198"/>
    </row>
    <row r="1217" spans="4:4" x14ac:dyDescent="0.2">
      <c r="D1217" s="198"/>
    </row>
    <row r="1218" spans="4:4" x14ac:dyDescent="0.2">
      <c r="D1218" s="198"/>
    </row>
    <row r="1219" spans="4:4" x14ac:dyDescent="0.2">
      <c r="D1219" s="198"/>
    </row>
    <row r="1220" spans="4:4" x14ac:dyDescent="0.2">
      <c r="D1220" s="198"/>
    </row>
    <row r="1221" spans="4:4" x14ac:dyDescent="0.2">
      <c r="D1221" s="198"/>
    </row>
    <row r="1222" spans="4:4" x14ac:dyDescent="0.2">
      <c r="D1222" s="198"/>
    </row>
    <row r="1223" spans="4:4" x14ac:dyDescent="0.2">
      <c r="D1223" s="198"/>
    </row>
    <row r="1224" spans="4:4" x14ac:dyDescent="0.2">
      <c r="D1224" s="198"/>
    </row>
    <row r="1225" spans="4:4" x14ac:dyDescent="0.2">
      <c r="D1225" s="198"/>
    </row>
    <row r="1226" spans="4:4" x14ac:dyDescent="0.2">
      <c r="D1226" s="198"/>
    </row>
    <row r="1227" spans="4:4" x14ac:dyDescent="0.2">
      <c r="D1227" s="198"/>
    </row>
    <row r="1228" spans="4:4" x14ac:dyDescent="0.2">
      <c r="D1228" s="198"/>
    </row>
    <row r="1229" spans="4:4" x14ac:dyDescent="0.2">
      <c r="D1229" s="198"/>
    </row>
    <row r="1230" spans="4:4" x14ac:dyDescent="0.2">
      <c r="D1230" s="198"/>
    </row>
    <row r="1231" spans="4:4" x14ac:dyDescent="0.2">
      <c r="D1231" s="198"/>
    </row>
    <row r="1232" spans="4:4" x14ac:dyDescent="0.2">
      <c r="D1232" s="198"/>
    </row>
    <row r="1233" spans="4:4" x14ac:dyDescent="0.2">
      <c r="D1233" s="198"/>
    </row>
    <row r="1234" spans="4:4" x14ac:dyDescent="0.2">
      <c r="D1234" s="198"/>
    </row>
    <row r="1235" spans="4:4" x14ac:dyDescent="0.2">
      <c r="D1235" s="198"/>
    </row>
    <row r="1236" spans="4:4" x14ac:dyDescent="0.2">
      <c r="D1236" s="198"/>
    </row>
    <row r="1237" spans="4:4" x14ac:dyDescent="0.2">
      <c r="D1237" s="198"/>
    </row>
    <row r="1238" spans="4:4" x14ac:dyDescent="0.2">
      <c r="D1238" s="198"/>
    </row>
    <row r="1239" spans="4:4" x14ac:dyDescent="0.2">
      <c r="D1239" s="198"/>
    </row>
    <row r="1240" spans="4:4" x14ac:dyDescent="0.2">
      <c r="D1240" s="198"/>
    </row>
    <row r="1241" spans="4:4" x14ac:dyDescent="0.2">
      <c r="D1241" s="198"/>
    </row>
    <row r="1242" spans="4:4" x14ac:dyDescent="0.2">
      <c r="D1242" s="198"/>
    </row>
    <row r="1243" spans="4:4" x14ac:dyDescent="0.2">
      <c r="D1243" s="198"/>
    </row>
    <row r="1244" spans="4:4" x14ac:dyDescent="0.2">
      <c r="D1244" s="198"/>
    </row>
    <row r="1245" spans="4:4" x14ac:dyDescent="0.2">
      <c r="D1245" s="198"/>
    </row>
    <row r="1246" spans="4:4" x14ac:dyDescent="0.2">
      <c r="D1246" s="198"/>
    </row>
    <row r="1247" spans="4:4" x14ac:dyDescent="0.2">
      <c r="D1247" s="198"/>
    </row>
    <row r="1248" spans="4:4" x14ac:dyDescent="0.2">
      <c r="D1248" s="198"/>
    </row>
    <row r="1249" spans="4:4" x14ac:dyDescent="0.2">
      <c r="D1249" s="198"/>
    </row>
    <row r="1250" spans="4:4" x14ac:dyDescent="0.2">
      <c r="D1250" s="198"/>
    </row>
    <row r="1251" spans="4:4" x14ac:dyDescent="0.2">
      <c r="D1251" s="198"/>
    </row>
    <row r="1252" spans="4:4" x14ac:dyDescent="0.2">
      <c r="D1252" s="198"/>
    </row>
    <row r="1253" spans="4:4" x14ac:dyDescent="0.2">
      <c r="D1253" s="198"/>
    </row>
    <row r="1254" spans="4:4" x14ac:dyDescent="0.2">
      <c r="D1254" s="198"/>
    </row>
    <row r="1255" spans="4:4" x14ac:dyDescent="0.2">
      <c r="D1255" s="198"/>
    </row>
    <row r="1256" spans="4:4" x14ac:dyDescent="0.2">
      <c r="D1256" s="198"/>
    </row>
    <row r="1257" spans="4:4" x14ac:dyDescent="0.2">
      <c r="D1257" s="198"/>
    </row>
    <row r="1258" spans="4:4" x14ac:dyDescent="0.2">
      <c r="D1258" s="198"/>
    </row>
    <row r="1259" spans="4:4" x14ac:dyDescent="0.2">
      <c r="D1259" s="198"/>
    </row>
    <row r="1260" spans="4:4" x14ac:dyDescent="0.2">
      <c r="D1260" s="198"/>
    </row>
    <row r="1261" spans="4:4" x14ac:dyDescent="0.2">
      <c r="D1261" s="198"/>
    </row>
    <row r="1262" spans="4:4" x14ac:dyDescent="0.2">
      <c r="D1262" s="198"/>
    </row>
    <row r="1263" spans="4:4" x14ac:dyDescent="0.2">
      <c r="D1263" s="198"/>
    </row>
    <row r="1264" spans="4:4" x14ac:dyDescent="0.2">
      <c r="D1264" s="198"/>
    </row>
    <row r="1265" spans="4:4" x14ac:dyDescent="0.2">
      <c r="D1265" s="198"/>
    </row>
    <row r="1266" spans="4:4" x14ac:dyDescent="0.2">
      <c r="D1266" s="198"/>
    </row>
    <row r="1267" spans="4:4" x14ac:dyDescent="0.2">
      <c r="D1267" s="198"/>
    </row>
    <row r="1268" spans="4:4" x14ac:dyDescent="0.2">
      <c r="D1268" s="198"/>
    </row>
    <row r="1269" spans="4:4" x14ac:dyDescent="0.2">
      <c r="D1269" s="198"/>
    </row>
    <row r="1270" spans="4:4" x14ac:dyDescent="0.2">
      <c r="D1270" s="198"/>
    </row>
    <row r="1271" spans="4:4" x14ac:dyDescent="0.2">
      <c r="D1271" s="198"/>
    </row>
    <row r="1272" spans="4:4" x14ac:dyDescent="0.2">
      <c r="D1272" s="198"/>
    </row>
    <row r="1273" spans="4:4" x14ac:dyDescent="0.2">
      <c r="D1273" s="198"/>
    </row>
    <row r="1274" spans="4:4" x14ac:dyDescent="0.2">
      <c r="D1274" s="198"/>
    </row>
    <row r="1275" spans="4:4" x14ac:dyDescent="0.2">
      <c r="D1275" s="198"/>
    </row>
    <row r="1276" spans="4:4" x14ac:dyDescent="0.2">
      <c r="D1276" s="198"/>
    </row>
    <row r="1277" spans="4:4" x14ac:dyDescent="0.2">
      <c r="D1277" s="198"/>
    </row>
    <row r="1278" spans="4:4" x14ac:dyDescent="0.2">
      <c r="D1278" s="198"/>
    </row>
    <row r="1279" spans="4:4" x14ac:dyDescent="0.2">
      <c r="D1279" s="198"/>
    </row>
    <row r="1280" spans="4:4" x14ac:dyDescent="0.2">
      <c r="D1280" s="198"/>
    </row>
    <row r="1281" spans="4:4" x14ac:dyDescent="0.2">
      <c r="D1281" s="198"/>
    </row>
    <row r="1282" spans="4:4" x14ac:dyDescent="0.2">
      <c r="D1282" s="198"/>
    </row>
    <row r="1283" spans="4:4" x14ac:dyDescent="0.2">
      <c r="D1283" s="198"/>
    </row>
    <row r="1284" spans="4:4" x14ac:dyDescent="0.2">
      <c r="D1284" s="198"/>
    </row>
    <row r="1285" spans="4:4" x14ac:dyDescent="0.2">
      <c r="D1285" s="198"/>
    </row>
    <row r="1286" spans="4:4" x14ac:dyDescent="0.2">
      <c r="D1286" s="198"/>
    </row>
    <row r="1287" spans="4:4" x14ac:dyDescent="0.2">
      <c r="D1287" s="198"/>
    </row>
    <row r="1288" spans="4:4" x14ac:dyDescent="0.2">
      <c r="D1288" s="198"/>
    </row>
    <row r="1289" spans="4:4" x14ac:dyDescent="0.2">
      <c r="D1289" s="198"/>
    </row>
    <row r="1290" spans="4:4" x14ac:dyDescent="0.2">
      <c r="D1290" s="198"/>
    </row>
    <row r="1291" spans="4:4" x14ac:dyDescent="0.2">
      <c r="D1291" s="198"/>
    </row>
    <row r="1292" spans="4:4" x14ac:dyDescent="0.2">
      <c r="D1292" s="198"/>
    </row>
    <row r="1293" spans="4:4" x14ac:dyDescent="0.2">
      <c r="D1293" s="198"/>
    </row>
    <row r="1294" spans="4:4" x14ac:dyDescent="0.2">
      <c r="D1294" s="198"/>
    </row>
    <row r="1295" spans="4:4" x14ac:dyDescent="0.2">
      <c r="D1295" s="198"/>
    </row>
    <row r="1296" spans="4:4" x14ac:dyDescent="0.2">
      <c r="D1296" s="198"/>
    </row>
    <row r="1297" spans="4:4" x14ac:dyDescent="0.2">
      <c r="D1297" s="198"/>
    </row>
    <row r="1298" spans="4:4" x14ac:dyDescent="0.2">
      <c r="D1298" s="198"/>
    </row>
    <row r="1299" spans="4:4" x14ac:dyDescent="0.2">
      <c r="D1299" s="198"/>
    </row>
    <row r="1300" spans="4:4" x14ac:dyDescent="0.2">
      <c r="D1300" s="198"/>
    </row>
    <row r="1301" spans="4:4" x14ac:dyDescent="0.2">
      <c r="D1301" s="198"/>
    </row>
    <row r="1302" spans="4:4" x14ac:dyDescent="0.2">
      <c r="D1302" s="198"/>
    </row>
    <row r="1303" spans="4:4" x14ac:dyDescent="0.2">
      <c r="D1303" s="198"/>
    </row>
    <row r="1304" spans="4:4" x14ac:dyDescent="0.2">
      <c r="D1304" s="198"/>
    </row>
    <row r="1305" spans="4:4" x14ac:dyDescent="0.2">
      <c r="D1305" s="198"/>
    </row>
    <row r="1306" spans="4:4" x14ac:dyDescent="0.2">
      <c r="D1306" s="198"/>
    </row>
    <row r="1307" spans="4:4" x14ac:dyDescent="0.2">
      <c r="D1307" s="198"/>
    </row>
    <row r="1308" spans="4:4" x14ac:dyDescent="0.2">
      <c r="D1308" s="198"/>
    </row>
    <row r="1309" spans="4:4" x14ac:dyDescent="0.2">
      <c r="D1309" s="198"/>
    </row>
    <row r="1310" spans="4:4" x14ac:dyDescent="0.2">
      <c r="D1310" s="198"/>
    </row>
    <row r="1311" spans="4:4" x14ac:dyDescent="0.2">
      <c r="D1311" s="198"/>
    </row>
    <row r="1312" spans="4:4" x14ac:dyDescent="0.2">
      <c r="D1312" s="198"/>
    </row>
    <row r="1313" spans="4:4" x14ac:dyDescent="0.2">
      <c r="D1313" s="198"/>
    </row>
    <row r="1314" spans="4:4" x14ac:dyDescent="0.2">
      <c r="D1314" s="198"/>
    </row>
    <row r="1315" spans="4:4" x14ac:dyDescent="0.2">
      <c r="D1315" s="198"/>
    </row>
    <row r="1316" spans="4:4" x14ac:dyDescent="0.2">
      <c r="D1316" s="198"/>
    </row>
    <row r="1317" spans="4:4" x14ac:dyDescent="0.2">
      <c r="D1317" s="198"/>
    </row>
    <row r="1318" spans="4:4" x14ac:dyDescent="0.2">
      <c r="D1318" s="198"/>
    </row>
    <row r="1319" spans="4:4" x14ac:dyDescent="0.2">
      <c r="D1319" s="198"/>
    </row>
    <row r="1320" spans="4:4" x14ac:dyDescent="0.2">
      <c r="D1320" s="198"/>
    </row>
    <row r="1321" spans="4:4" x14ac:dyDescent="0.2">
      <c r="D1321" s="198"/>
    </row>
    <row r="1322" spans="4:4" x14ac:dyDescent="0.2">
      <c r="D1322" s="198"/>
    </row>
    <row r="1323" spans="4:4" x14ac:dyDescent="0.2">
      <c r="D1323" s="198"/>
    </row>
    <row r="1324" spans="4:4" x14ac:dyDescent="0.2">
      <c r="D1324" s="198"/>
    </row>
    <row r="1325" spans="4:4" x14ac:dyDescent="0.2">
      <c r="D1325" s="198"/>
    </row>
    <row r="1326" spans="4:4" x14ac:dyDescent="0.2">
      <c r="D1326" s="198"/>
    </row>
    <row r="1327" spans="4:4" x14ac:dyDescent="0.2">
      <c r="D1327" s="198"/>
    </row>
    <row r="1328" spans="4:4" x14ac:dyDescent="0.2">
      <c r="D1328" s="198"/>
    </row>
    <row r="1329" spans="4:4" x14ac:dyDescent="0.2">
      <c r="D1329" s="198"/>
    </row>
    <row r="1330" spans="4:4" x14ac:dyDescent="0.2">
      <c r="D1330" s="198"/>
    </row>
    <row r="1331" spans="4:4" x14ac:dyDescent="0.2">
      <c r="D1331" s="198"/>
    </row>
    <row r="1332" spans="4:4" x14ac:dyDescent="0.2">
      <c r="D1332" s="198"/>
    </row>
    <row r="1333" spans="4:4" x14ac:dyDescent="0.2">
      <c r="D1333" s="198"/>
    </row>
    <row r="1334" spans="4:4" x14ac:dyDescent="0.2">
      <c r="D1334" s="198"/>
    </row>
    <row r="1335" spans="4:4" x14ac:dyDescent="0.2">
      <c r="D1335" s="198"/>
    </row>
    <row r="1336" spans="4:4" x14ac:dyDescent="0.2">
      <c r="D1336" s="198"/>
    </row>
    <row r="1337" spans="4:4" x14ac:dyDescent="0.2">
      <c r="D1337" s="198"/>
    </row>
    <row r="1338" spans="4:4" x14ac:dyDescent="0.2">
      <c r="D1338" s="198"/>
    </row>
    <row r="1339" spans="4:4" x14ac:dyDescent="0.2">
      <c r="D1339" s="198"/>
    </row>
    <row r="1340" spans="4:4" x14ac:dyDescent="0.2">
      <c r="D1340" s="198"/>
    </row>
    <row r="1341" spans="4:4" x14ac:dyDescent="0.2">
      <c r="D1341" s="198"/>
    </row>
    <row r="1342" spans="4:4" x14ac:dyDescent="0.2">
      <c r="D1342" s="198"/>
    </row>
    <row r="1343" spans="4:4" x14ac:dyDescent="0.2">
      <c r="D1343" s="198"/>
    </row>
    <row r="1344" spans="4:4" x14ac:dyDescent="0.2">
      <c r="D1344" s="198"/>
    </row>
    <row r="1345" spans="4:4" x14ac:dyDescent="0.2">
      <c r="D1345" s="198"/>
    </row>
    <row r="1346" spans="4:4" x14ac:dyDescent="0.2">
      <c r="D1346" s="198"/>
    </row>
    <row r="1347" spans="4:4" x14ac:dyDescent="0.2">
      <c r="D1347" s="198"/>
    </row>
    <row r="1348" spans="4:4" x14ac:dyDescent="0.2">
      <c r="D1348" s="198"/>
    </row>
    <row r="1349" spans="4:4" x14ac:dyDescent="0.2">
      <c r="D1349" s="198"/>
    </row>
    <row r="1350" spans="4:4" x14ac:dyDescent="0.2">
      <c r="D1350" s="198"/>
    </row>
    <row r="1351" spans="4:4" x14ac:dyDescent="0.2">
      <c r="D1351" s="198"/>
    </row>
    <row r="1352" spans="4:4" x14ac:dyDescent="0.2">
      <c r="D1352" s="198"/>
    </row>
    <row r="1353" spans="4:4" x14ac:dyDescent="0.2">
      <c r="D1353" s="198"/>
    </row>
    <row r="1354" spans="4:4" x14ac:dyDescent="0.2">
      <c r="D1354" s="198"/>
    </row>
    <row r="1355" spans="4:4" x14ac:dyDescent="0.2">
      <c r="D1355" s="198"/>
    </row>
    <row r="1356" spans="4:4" x14ac:dyDescent="0.2">
      <c r="D1356" s="198"/>
    </row>
    <row r="1357" spans="4:4" x14ac:dyDescent="0.2">
      <c r="D1357" s="198"/>
    </row>
    <row r="1358" spans="4:4" x14ac:dyDescent="0.2">
      <c r="D1358" s="198"/>
    </row>
    <row r="1359" spans="4:4" x14ac:dyDescent="0.2">
      <c r="D1359" s="198"/>
    </row>
    <row r="1360" spans="4:4" x14ac:dyDescent="0.2">
      <c r="D1360" s="198"/>
    </row>
    <row r="1361" spans="4:4" x14ac:dyDescent="0.2">
      <c r="D1361" s="198"/>
    </row>
    <row r="1362" spans="4:4" x14ac:dyDescent="0.2">
      <c r="D1362" s="198"/>
    </row>
    <row r="1363" spans="4:4" x14ac:dyDescent="0.2">
      <c r="D1363" s="198"/>
    </row>
    <row r="1364" spans="4:4" x14ac:dyDescent="0.2">
      <c r="D1364" s="198"/>
    </row>
    <row r="1365" spans="4:4" x14ac:dyDescent="0.2">
      <c r="D1365" s="198"/>
    </row>
    <row r="1366" spans="4:4" x14ac:dyDescent="0.2">
      <c r="D1366" s="198"/>
    </row>
    <row r="1367" spans="4:4" x14ac:dyDescent="0.2">
      <c r="D1367" s="198"/>
    </row>
    <row r="1368" spans="4:4" x14ac:dyDescent="0.2">
      <c r="D1368" s="198"/>
    </row>
    <row r="1369" spans="4:4" x14ac:dyDescent="0.2">
      <c r="D1369" s="198"/>
    </row>
    <row r="1370" spans="4:4" x14ac:dyDescent="0.2">
      <c r="D1370" s="198"/>
    </row>
    <row r="1371" spans="4:4" x14ac:dyDescent="0.2">
      <c r="D1371" s="198"/>
    </row>
    <row r="1372" spans="4:4" x14ac:dyDescent="0.2">
      <c r="D1372" s="198"/>
    </row>
    <row r="1373" spans="4:4" x14ac:dyDescent="0.2">
      <c r="D1373" s="198"/>
    </row>
    <row r="1374" spans="4:4" x14ac:dyDescent="0.2">
      <c r="D1374" s="198"/>
    </row>
    <row r="1375" spans="4:4" x14ac:dyDescent="0.2">
      <c r="D1375" s="198"/>
    </row>
    <row r="1376" spans="4:4" x14ac:dyDescent="0.2">
      <c r="D1376" s="198"/>
    </row>
    <row r="1377" spans="4:4" x14ac:dyDescent="0.2">
      <c r="D1377" s="198"/>
    </row>
    <row r="1378" spans="4:4" x14ac:dyDescent="0.2">
      <c r="D1378" s="198"/>
    </row>
    <row r="1379" spans="4:4" x14ac:dyDescent="0.2">
      <c r="D1379" s="198"/>
    </row>
    <row r="1380" spans="4:4" x14ac:dyDescent="0.2">
      <c r="D1380" s="198"/>
    </row>
    <row r="1381" spans="4:4" x14ac:dyDescent="0.2">
      <c r="D1381" s="198"/>
    </row>
    <row r="1382" spans="4:4" x14ac:dyDescent="0.2">
      <c r="D1382" s="198"/>
    </row>
    <row r="1383" spans="4:4" x14ac:dyDescent="0.2">
      <c r="D1383" s="198"/>
    </row>
    <row r="1384" spans="4:4" x14ac:dyDescent="0.2">
      <c r="D1384" s="198"/>
    </row>
    <row r="1385" spans="4:4" x14ac:dyDescent="0.2">
      <c r="D1385" s="198"/>
    </row>
    <row r="1386" spans="4:4" x14ac:dyDescent="0.2">
      <c r="D1386" s="198"/>
    </row>
    <row r="1387" spans="4:4" x14ac:dyDescent="0.2">
      <c r="D1387" s="198"/>
    </row>
    <row r="1388" spans="4:4" x14ac:dyDescent="0.2">
      <c r="D1388" s="198"/>
    </row>
    <row r="1389" spans="4:4" x14ac:dyDescent="0.2">
      <c r="D1389" s="198"/>
    </row>
    <row r="1390" spans="4:4" x14ac:dyDescent="0.2">
      <c r="D1390" s="198"/>
    </row>
    <row r="1391" spans="4:4" x14ac:dyDescent="0.2">
      <c r="D1391" s="198"/>
    </row>
    <row r="1392" spans="4:4" x14ac:dyDescent="0.2">
      <c r="D1392" s="198"/>
    </row>
    <row r="1393" spans="4:4" x14ac:dyDescent="0.2">
      <c r="D1393" s="198"/>
    </row>
    <row r="1394" spans="4:4" x14ac:dyDescent="0.2">
      <c r="D1394" s="198"/>
    </row>
    <row r="1395" spans="4:4" x14ac:dyDescent="0.2">
      <c r="D1395" s="198"/>
    </row>
    <row r="1396" spans="4:4" x14ac:dyDescent="0.2">
      <c r="D1396" s="198"/>
    </row>
    <row r="1397" spans="4:4" x14ac:dyDescent="0.2">
      <c r="D1397" s="198"/>
    </row>
    <row r="1398" spans="4:4" x14ac:dyDescent="0.2">
      <c r="D1398" s="198"/>
    </row>
    <row r="1399" spans="4:4" x14ac:dyDescent="0.2">
      <c r="D1399" s="198"/>
    </row>
    <row r="1400" spans="4:4" x14ac:dyDescent="0.2">
      <c r="D1400" s="198"/>
    </row>
    <row r="1401" spans="4:4" x14ac:dyDescent="0.2">
      <c r="D1401" s="198"/>
    </row>
    <row r="1402" spans="4:4" x14ac:dyDescent="0.2">
      <c r="D1402" s="198"/>
    </row>
    <row r="1403" spans="4:4" x14ac:dyDescent="0.2">
      <c r="D1403" s="198"/>
    </row>
    <row r="1404" spans="4:4" x14ac:dyDescent="0.2">
      <c r="D1404" s="198"/>
    </row>
    <row r="1405" spans="4:4" x14ac:dyDescent="0.2">
      <c r="D1405" s="198"/>
    </row>
    <row r="1406" spans="4:4" x14ac:dyDescent="0.2">
      <c r="D1406" s="198"/>
    </row>
    <row r="1407" spans="4:4" x14ac:dyDescent="0.2">
      <c r="D1407" s="198"/>
    </row>
    <row r="1408" spans="4:4" x14ac:dyDescent="0.2">
      <c r="D1408" s="198"/>
    </row>
    <row r="1409" spans="4:4" x14ac:dyDescent="0.2">
      <c r="D1409" s="198"/>
    </row>
    <row r="1410" spans="4:4" x14ac:dyDescent="0.2">
      <c r="D1410" s="198"/>
    </row>
    <row r="1411" spans="4:4" x14ac:dyDescent="0.2">
      <c r="D1411" s="198"/>
    </row>
    <row r="1412" spans="4:4" x14ac:dyDescent="0.2">
      <c r="D1412" s="198"/>
    </row>
    <row r="1413" spans="4:4" x14ac:dyDescent="0.2">
      <c r="D1413" s="198"/>
    </row>
    <row r="1414" spans="4:4" x14ac:dyDescent="0.2">
      <c r="D1414" s="198"/>
    </row>
    <row r="1415" spans="4:4" x14ac:dyDescent="0.2">
      <c r="D1415" s="198"/>
    </row>
    <row r="1416" spans="4:4" x14ac:dyDescent="0.2">
      <c r="D1416" s="198"/>
    </row>
    <row r="1417" spans="4:4" x14ac:dyDescent="0.2">
      <c r="D1417" s="198"/>
    </row>
    <row r="1418" spans="4:4" x14ac:dyDescent="0.2">
      <c r="D1418" s="198"/>
    </row>
    <row r="1419" spans="4:4" x14ac:dyDescent="0.2">
      <c r="D1419" s="198"/>
    </row>
    <row r="1420" spans="4:4" x14ac:dyDescent="0.2">
      <c r="D1420" s="198"/>
    </row>
    <row r="1421" spans="4:4" x14ac:dyDescent="0.2">
      <c r="D1421" s="198"/>
    </row>
    <row r="1422" spans="4:4" x14ac:dyDescent="0.2">
      <c r="D1422" s="198"/>
    </row>
    <row r="1423" spans="4:4" x14ac:dyDescent="0.2">
      <c r="D1423" s="198"/>
    </row>
    <row r="1424" spans="4:4" x14ac:dyDescent="0.2">
      <c r="D1424" s="198"/>
    </row>
    <row r="1425" spans="4:4" x14ac:dyDescent="0.2">
      <c r="D1425" s="198"/>
    </row>
    <row r="1426" spans="4:4" x14ac:dyDescent="0.2">
      <c r="D1426" s="198"/>
    </row>
    <row r="1427" spans="4:4" x14ac:dyDescent="0.2">
      <c r="D1427" s="198"/>
    </row>
    <row r="1428" spans="4:4" x14ac:dyDescent="0.2">
      <c r="D1428" s="198"/>
    </row>
    <row r="1429" spans="4:4" x14ac:dyDescent="0.2">
      <c r="D1429" s="198"/>
    </row>
    <row r="1430" spans="4:4" x14ac:dyDescent="0.2">
      <c r="D1430" s="198"/>
    </row>
    <row r="1431" spans="4:4" x14ac:dyDescent="0.2">
      <c r="D1431" s="198"/>
    </row>
    <row r="1432" spans="4:4" x14ac:dyDescent="0.2">
      <c r="D1432" s="198"/>
    </row>
    <row r="1433" spans="4:4" x14ac:dyDescent="0.2">
      <c r="D1433" s="198"/>
    </row>
    <row r="1434" spans="4:4" x14ac:dyDescent="0.2">
      <c r="D1434" s="198"/>
    </row>
    <row r="1435" spans="4:4" x14ac:dyDescent="0.2">
      <c r="D1435" s="198"/>
    </row>
    <row r="1436" spans="4:4" x14ac:dyDescent="0.2">
      <c r="D1436" s="198"/>
    </row>
    <row r="1437" spans="4:4" x14ac:dyDescent="0.2">
      <c r="D1437" s="198"/>
    </row>
    <row r="1438" spans="4:4" x14ac:dyDescent="0.2">
      <c r="D1438" s="198"/>
    </row>
    <row r="1439" spans="4:4" x14ac:dyDescent="0.2">
      <c r="D1439" s="198"/>
    </row>
    <row r="1440" spans="4:4" x14ac:dyDescent="0.2">
      <c r="D1440" s="198"/>
    </row>
    <row r="1441" spans="4:4" x14ac:dyDescent="0.2">
      <c r="D1441" s="198"/>
    </row>
    <row r="1442" spans="4:4" x14ac:dyDescent="0.2">
      <c r="D1442" s="198"/>
    </row>
    <row r="1443" spans="4:4" x14ac:dyDescent="0.2">
      <c r="D1443" s="198"/>
    </row>
    <row r="1444" spans="4:4" x14ac:dyDescent="0.2">
      <c r="D1444" s="198"/>
    </row>
    <row r="1445" spans="4:4" x14ac:dyDescent="0.2">
      <c r="D1445" s="198"/>
    </row>
    <row r="1446" spans="4:4" x14ac:dyDescent="0.2">
      <c r="D1446" s="198"/>
    </row>
    <row r="1447" spans="4:4" x14ac:dyDescent="0.2">
      <c r="D1447" s="198"/>
    </row>
    <row r="1448" spans="4:4" x14ac:dyDescent="0.2">
      <c r="D1448" s="198"/>
    </row>
    <row r="1449" spans="4:4" x14ac:dyDescent="0.2">
      <c r="D1449" s="198"/>
    </row>
    <row r="1450" spans="4:4" x14ac:dyDescent="0.2">
      <c r="D1450" s="198"/>
    </row>
    <row r="1451" spans="4:4" x14ac:dyDescent="0.2">
      <c r="D1451" s="198"/>
    </row>
    <row r="1452" spans="4:4" x14ac:dyDescent="0.2">
      <c r="D1452" s="198"/>
    </row>
    <row r="1453" spans="4:4" x14ac:dyDescent="0.2">
      <c r="D1453" s="198"/>
    </row>
    <row r="1454" spans="4:4" x14ac:dyDescent="0.2">
      <c r="D1454" s="198"/>
    </row>
    <row r="1455" spans="4:4" x14ac:dyDescent="0.2">
      <c r="D1455" s="198"/>
    </row>
    <row r="1456" spans="4:4" x14ac:dyDescent="0.2">
      <c r="D1456" s="198"/>
    </row>
    <row r="1457" spans="4:4" x14ac:dyDescent="0.2">
      <c r="D1457" s="198"/>
    </row>
    <row r="1458" spans="4:4" x14ac:dyDescent="0.2">
      <c r="D1458" s="198"/>
    </row>
    <row r="1459" spans="4:4" x14ac:dyDescent="0.2">
      <c r="D1459" s="198"/>
    </row>
    <row r="1460" spans="4:4" x14ac:dyDescent="0.2">
      <c r="D1460" s="198"/>
    </row>
    <row r="1461" spans="4:4" x14ac:dyDescent="0.2">
      <c r="D1461" s="198"/>
    </row>
    <row r="1462" spans="4:4" x14ac:dyDescent="0.2">
      <c r="D1462" s="198"/>
    </row>
    <row r="1463" spans="4:4" x14ac:dyDescent="0.2">
      <c r="D1463" s="198"/>
    </row>
    <row r="1464" spans="4:4" x14ac:dyDescent="0.2">
      <c r="D1464" s="198"/>
    </row>
    <row r="1465" spans="4:4" x14ac:dyDescent="0.2">
      <c r="D1465" s="198"/>
    </row>
    <row r="1466" spans="4:4" x14ac:dyDescent="0.2">
      <c r="D1466" s="198"/>
    </row>
    <row r="1467" spans="4:4" x14ac:dyDescent="0.2">
      <c r="D1467" s="198"/>
    </row>
    <row r="1468" spans="4:4" x14ac:dyDescent="0.2">
      <c r="D1468" s="198"/>
    </row>
    <row r="1469" spans="4:4" x14ac:dyDescent="0.2">
      <c r="D1469" s="198"/>
    </row>
    <row r="1470" spans="4:4" x14ac:dyDescent="0.2">
      <c r="D1470" s="198"/>
    </row>
    <row r="1471" spans="4:4" x14ac:dyDescent="0.2">
      <c r="D1471" s="198"/>
    </row>
    <row r="1472" spans="4:4" x14ac:dyDescent="0.2">
      <c r="D1472" s="198"/>
    </row>
    <row r="1473" spans="4:4" x14ac:dyDescent="0.2">
      <c r="D1473" s="198"/>
    </row>
    <row r="1474" spans="4:4" x14ac:dyDescent="0.2">
      <c r="D1474" s="198"/>
    </row>
    <row r="1475" spans="4:4" x14ac:dyDescent="0.2">
      <c r="D1475" s="198"/>
    </row>
    <row r="1476" spans="4:4" x14ac:dyDescent="0.2">
      <c r="D1476" s="198"/>
    </row>
    <row r="1477" spans="4:4" x14ac:dyDescent="0.2">
      <c r="D1477" s="198"/>
    </row>
    <row r="1478" spans="4:4" x14ac:dyDescent="0.2">
      <c r="D1478" s="198"/>
    </row>
    <row r="1479" spans="4:4" x14ac:dyDescent="0.2">
      <c r="D1479" s="198"/>
    </row>
    <row r="1480" spans="4:4" x14ac:dyDescent="0.2">
      <c r="D1480" s="198"/>
    </row>
    <row r="1481" spans="4:4" x14ac:dyDescent="0.2">
      <c r="D1481" s="198"/>
    </row>
    <row r="1482" spans="4:4" x14ac:dyDescent="0.2">
      <c r="D1482" s="198"/>
    </row>
    <row r="1483" spans="4:4" x14ac:dyDescent="0.2">
      <c r="D1483" s="198"/>
    </row>
    <row r="1484" spans="4:4" x14ac:dyDescent="0.2">
      <c r="D1484" s="198"/>
    </row>
    <row r="1485" spans="4:4" x14ac:dyDescent="0.2">
      <c r="D1485" s="198"/>
    </row>
    <row r="1486" spans="4:4" x14ac:dyDescent="0.2">
      <c r="D1486" s="198"/>
    </row>
    <row r="1487" spans="4:4" x14ac:dyDescent="0.2">
      <c r="D1487" s="198"/>
    </row>
    <row r="1488" spans="4:4" x14ac:dyDescent="0.2">
      <c r="D1488" s="198"/>
    </row>
    <row r="1489" spans="4:4" x14ac:dyDescent="0.2">
      <c r="D1489" s="198"/>
    </row>
    <row r="1490" spans="4:4" x14ac:dyDescent="0.2">
      <c r="D1490" s="198"/>
    </row>
    <row r="1491" spans="4:4" x14ac:dyDescent="0.2">
      <c r="D1491" s="198"/>
    </row>
    <row r="1492" spans="4:4" x14ac:dyDescent="0.2">
      <c r="D1492" s="198"/>
    </row>
    <row r="1493" spans="4:4" x14ac:dyDescent="0.2">
      <c r="D1493" s="198"/>
    </row>
    <row r="1494" spans="4:4" x14ac:dyDescent="0.2">
      <c r="D1494" s="198"/>
    </row>
    <row r="1495" spans="4:4" x14ac:dyDescent="0.2">
      <c r="D1495" s="198"/>
    </row>
    <row r="1496" spans="4:4" x14ac:dyDescent="0.2">
      <c r="D1496" s="198"/>
    </row>
    <row r="1497" spans="4:4" x14ac:dyDescent="0.2">
      <c r="D1497" s="198"/>
    </row>
    <row r="1498" spans="4:4" x14ac:dyDescent="0.2">
      <c r="D1498" s="198"/>
    </row>
    <row r="1499" spans="4:4" x14ac:dyDescent="0.2">
      <c r="D1499" s="198"/>
    </row>
    <row r="1500" spans="4:4" x14ac:dyDescent="0.2">
      <c r="D1500" s="198"/>
    </row>
    <row r="1501" spans="4:4" x14ac:dyDescent="0.2">
      <c r="D1501" s="198"/>
    </row>
    <row r="1502" spans="4:4" x14ac:dyDescent="0.2">
      <c r="D1502" s="198"/>
    </row>
    <row r="1503" spans="4:4" x14ac:dyDescent="0.2">
      <c r="D1503" s="198"/>
    </row>
    <row r="1504" spans="4:4" x14ac:dyDescent="0.2">
      <c r="D1504" s="198"/>
    </row>
    <row r="1505" spans="4:4" x14ac:dyDescent="0.2">
      <c r="D1505" s="198"/>
    </row>
    <row r="1506" spans="4:4" x14ac:dyDescent="0.2">
      <c r="D1506" s="198"/>
    </row>
    <row r="1507" spans="4:4" x14ac:dyDescent="0.2">
      <c r="D1507" s="198"/>
    </row>
    <row r="1508" spans="4:4" x14ac:dyDescent="0.2">
      <c r="D1508" s="198"/>
    </row>
    <row r="1509" spans="4:4" x14ac:dyDescent="0.2">
      <c r="D1509" s="198"/>
    </row>
    <row r="1510" spans="4:4" x14ac:dyDescent="0.2">
      <c r="D1510" s="198"/>
    </row>
    <row r="1511" spans="4:4" x14ac:dyDescent="0.2">
      <c r="D1511" s="198"/>
    </row>
    <row r="1512" spans="4:4" x14ac:dyDescent="0.2">
      <c r="D1512" s="198"/>
    </row>
    <row r="1513" spans="4:4" x14ac:dyDescent="0.2">
      <c r="D1513" s="198"/>
    </row>
    <row r="1514" spans="4:4" x14ac:dyDescent="0.2">
      <c r="D1514" s="198"/>
    </row>
    <row r="1515" spans="4:4" x14ac:dyDescent="0.2">
      <c r="D1515" s="198"/>
    </row>
    <row r="1516" spans="4:4" x14ac:dyDescent="0.2">
      <c r="D1516" s="198"/>
    </row>
    <row r="1517" spans="4:4" x14ac:dyDescent="0.2">
      <c r="D1517" s="198"/>
    </row>
    <row r="1518" spans="4:4" x14ac:dyDescent="0.2">
      <c r="D1518" s="198"/>
    </row>
    <row r="1519" spans="4:4" x14ac:dyDescent="0.2">
      <c r="D1519" s="198"/>
    </row>
    <row r="1520" spans="4:4" x14ac:dyDescent="0.2">
      <c r="D1520" s="198"/>
    </row>
    <row r="1521" spans="4:4" x14ac:dyDescent="0.2">
      <c r="D1521" s="198"/>
    </row>
    <row r="1522" spans="4:4" x14ac:dyDescent="0.2">
      <c r="D1522" s="198"/>
    </row>
    <row r="1523" spans="4:4" x14ac:dyDescent="0.2">
      <c r="D1523" s="198"/>
    </row>
    <row r="1524" spans="4:4" x14ac:dyDescent="0.2">
      <c r="D1524" s="198"/>
    </row>
    <row r="1525" spans="4:4" x14ac:dyDescent="0.2">
      <c r="D1525" s="198"/>
    </row>
    <row r="1526" spans="4:4" x14ac:dyDescent="0.2">
      <c r="D1526" s="198"/>
    </row>
    <row r="1527" spans="4:4" x14ac:dyDescent="0.2">
      <c r="D1527" s="198"/>
    </row>
    <row r="1528" spans="4:4" x14ac:dyDescent="0.2">
      <c r="D1528" s="198"/>
    </row>
    <row r="1529" spans="4:4" x14ac:dyDescent="0.2">
      <c r="D1529" s="198"/>
    </row>
    <row r="1530" spans="4:4" x14ac:dyDescent="0.2">
      <c r="D1530" s="198"/>
    </row>
    <row r="1531" spans="4:4" x14ac:dyDescent="0.2">
      <c r="D1531" s="198"/>
    </row>
    <row r="1532" spans="4:4" x14ac:dyDescent="0.2">
      <c r="D1532" s="198"/>
    </row>
    <row r="1533" spans="4:4" x14ac:dyDescent="0.2">
      <c r="D1533" s="198"/>
    </row>
    <row r="1534" spans="4:4" x14ac:dyDescent="0.2">
      <c r="D1534" s="198"/>
    </row>
    <row r="1535" spans="4:4" x14ac:dyDescent="0.2">
      <c r="D1535" s="198"/>
    </row>
    <row r="1536" spans="4:4" x14ac:dyDescent="0.2">
      <c r="D1536" s="198"/>
    </row>
    <row r="1537" spans="4:4" x14ac:dyDescent="0.2">
      <c r="D1537" s="198"/>
    </row>
    <row r="1538" spans="4:4" x14ac:dyDescent="0.2">
      <c r="D1538" s="198"/>
    </row>
    <row r="1539" spans="4:4" x14ac:dyDescent="0.2">
      <c r="D1539" s="198"/>
    </row>
    <row r="1540" spans="4:4" x14ac:dyDescent="0.2">
      <c r="D1540" s="198"/>
    </row>
    <row r="1541" spans="4:4" x14ac:dyDescent="0.2">
      <c r="D1541" s="198"/>
    </row>
    <row r="1542" spans="4:4" x14ac:dyDescent="0.2">
      <c r="D1542" s="198"/>
    </row>
    <row r="1543" spans="4:4" x14ac:dyDescent="0.2">
      <c r="D1543" s="198"/>
    </row>
    <row r="1544" spans="4:4" x14ac:dyDescent="0.2">
      <c r="D1544" s="198"/>
    </row>
    <row r="1545" spans="4:4" x14ac:dyDescent="0.2">
      <c r="D1545" s="198"/>
    </row>
    <row r="1546" spans="4:4" x14ac:dyDescent="0.2">
      <c r="D1546" s="198"/>
    </row>
    <row r="1547" spans="4:4" x14ac:dyDescent="0.2">
      <c r="D1547" s="198"/>
    </row>
    <row r="1548" spans="4:4" x14ac:dyDescent="0.2">
      <c r="D1548" s="198"/>
    </row>
    <row r="1549" spans="4:4" x14ac:dyDescent="0.2">
      <c r="D1549" s="198"/>
    </row>
    <row r="1550" spans="4:4" x14ac:dyDescent="0.2">
      <c r="D1550" s="198"/>
    </row>
    <row r="1551" spans="4:4" x14ac:dyDescent="0.2">
      <c r="D1551" s="198"/>
    </row>
    <row r="1552" spans="4:4" x14ac:dyDescent="0.2">
      <c r="D1552" s="198"/>
    </row>
    <row r="1553" spans="4:4" x14ac:dyDescent="0.2">
      <c r="D1553" s="198"/>
    </row>
    <row r="1554" spans="4:4" x14ac:dyDescent="0.2">
      <c r="D1554" s="198"/>
    </row>
    <row r="1555" spans="4:4" x14ac:dyDescent="0.2">
      <c r="D1555" s="198"/>
    </row>
    <row r="1556" spans="4:4" x14ac:dyDescent="0.2">
      <c r="D1556" s="198"/>
    </row>
    <row r="1557" spans="4:4" x14ac:dyDescent="0.2">
      <c r="D1557" s="198"/>
    </row>
    <row r="1558" spans="4:4" x14ac:dyDescent="0.2">
      <c r="D1558" s="198"/>
    </row>
    <row r="1559" spans="4:4" x14ac:dyDescent="0.2">
      <c r="D1559" s="198"/>
    </row>
    <row r="1560" spans="4:4" x14ac:dyDescent="0.2">
      <c r="D1560" s="198"/>
    </row>
    <row r="1561" spans="4:4" x14ac:dyDescent="0.2">
      <c r="D1561" s="198"/>
    </row>
    <row r="1562" spans="4:4" x14ac:dyDescent="0.2">
      <c r="D1562" s="198"/>
    </row>
    <row r="1563" spans="4:4" x14ac:dyDescent="0.2">
      <c r="D1563" s="198"/>
    </row>
    <row r="1564" spans="4:4" x14ac:dyDescent="0.2">
      <c r="D1564" s="198"/>
    </row>
    <row r="1565" spans="4:4" x14ac:dyDescent="0.2">
      <c r="D1565" s="198"/>
    </row>
    <row r="1566" spans="4:4" x14ac:dyDescent="0.2">
      <c r="D1566" s="198"/>
    </row>
    <row r="1567" spans="4:4" x14ac:dyDescent="0.2">
      <c r="D1567" s="198"/>
    </row>
    <row r="1568" spans="4:4" x14ac:dyDescent="0.2">
      <c r="D1568" s="198"/>
    </row>
    <row r="1569" spans="4:4" x14ac:dyDescent="0.2">
      <c r="D1569" s="198"/>
    </row>
    <row r="1570" spans="4:4" x14ac:dyDescent="0.2">
      <c r="D1570" s="198"/>
    </row>
    <row r="1571" spans="4:4" x14ac:dyDescent="0.2">
      <c r="D1571" s="198"/>
    </row>
    <row r="1572" spans="4:4" x14ac:dyDescent="0.2">
      <c r="D1572" s="198"/>
    </row>
    <row r="1573" spans="4:4" x14ac:dyDescent="0.2">
      <c r="D1573" s="198"/>
    </row>
    <row r="1574" spans="4:4" x14ac:dyDescent="0.2">
      <c r="D1574" s="198"/>
    </row>
    <row r="1575" spans="4:4" x14ac:dyDescent="0.2">
      <c r="D1575" s="198"/>
    </row>
    <row r="1576" spans="4:4" x14ac:dyDescent="0.2">
      <c r="D1576" s="198"/>
    </row>
    <row r="1577" spans="4:4" x14ac:dyDescent="0.2">
      <c r="D1577" s="198"/>
    </row>
    <row r="1578" spans="4:4" x14ac:dyDescent="0.2">
      <c r="D1578" s="198"/>
    </row>
    <row r="1579" spans="4:4" x14ac:dyDescent="0.2">
      <c r="D1579" s="198"/>
    </row>
    <row r="1580" spans="4:4" x14ac:dyDescent="0.2">
      <c r="D1580" s="198"/>
    </row>
    <row r="1581" spans="4:4" x14ac:dyDescent="0.2">
      <c r="D1581" s="198"/>
    </row>
    <row r="1582" spans="4:4" x14ac:dyDescent="0.2">
      <c r="D1582" s="198"/>
    </row>
    <row r="1583" spans="4:4" x14ac:dyDescent="0.2">
      <c r="D1583" s="198"/>
    </row>
    <row r="1584" spans="4:4" x14ac:dyDescent="0.2">
      <c r="D1584" s="198"/>
    </row>
    <row r="1585" spans="4:4" x14ac:dyDescent="0.2">
      <c r="D1585" s="198"/>
    </row>
    <row r="1586" spans="4:4" x14ac:dyDescent="0.2">
      <c r="D1586" s="198"/>
    </row>
    <row r="1587" spans="4:4" x14ac:dyDescent="0.2">
      <c r="D1587" s="198"/>
    </row>
    <row r="1588" spans="4:4" x14ac:dyDescent="0.2">
      <c r="D1588" s="198"/>
    </row>
    <row r="1589" spans="4:4" x14ac:dyDescent="0.2">
      <c r="D1589" s="198"/>
    </row>
    <row r="1590" spans="4:4" x14ac:dyDescent="0.2">
      <c r="D1590" s="198"/>
    </row>
    <row r="1591" spans="4:4" x14ac:dyDescent="0.2">
      <c r="D1591" s="198"/>
    </row>
    <row r="1592" spans="4:4" x14ac:dyDescent="0.2">
      <c r="D1592" s="198"/>
    </row>
    <row r="1593" spans="4:4" x14ac:dyDescent="0.2">
      <c r="D1593" s="198"/>
    </row>
    <row r="1594" spans="4:4" x14ac:dyDescent="0.2">
      <c r="D1594" s="198"/>
    </row>
    <row r="1595" spans="4:4" x14ac:dyDescent="0.2">
      <c r="D1595" s="198"/>
    </row>
    <row r="1596" spans="4:4" x14ac:dyDescent="0.2">
      <c r="D1596" s="198"/>
    </row>
    <row r="1597" spans="4:4" x14ac:dyDescent="0.2">
      <c r="D1597" s="198"/>
    </row>
    <row r="1598" spans="4:4" x14ac:dyDescent="0.2">
      <c r="D1598" s="198"/>
    </row>
    <row r="1599" spans="4:4" x14ac:dyDescent="0.2">
      <c r="D1599" s="198"/>
    </row>
    <row r="1600" spans="4:4" x14ac:dyDescent="0.2">
      <c r="D1600" s="198"/>
    </row>
    <row r="1601" spans="4:4" x14ac:dyDescent="0.2">
      <c r="D1601" s="198"/>
    </row>
    <row r="1602" spans="4:4" x14ac:dyDescent="0.2">
      <c r="D1602" s="198"/>
    </row>
    <row r="1603" spans="4:4" x14ac:dyDescent="0.2">
      <c r="D1603" s="198"/>
    </row>
    <row r="1604" spans="4:4" x14ac:dyDescent="0.2">
      <c r="D1604" s="198"/>
    </row>
    <row r="1605" spans="4:4" x14ac:dyDescent="0.2">
      <c r="D1605" s="198"/>
    </row>
    <row r="1606" spans="4:4" x14ac:dyDescent="0.2">
      <c r="D1606" s="198"/>
    </row>
    <row r="1607" spans="4:4" x14ac:dyDescent="0.2">
      <c r="D1607" s="198"/>
    </row>
    <row r="1608" spans="4:4" x14ac:dyDescent="0.2">
      <c r="D1608" s="198"/>
    </row>
    <row r="1609" spans="4:4" x14ac:dyDescent="0.2">
      <c r="D1609" s="198"/>
    </row>
    <row r="1610" spans="4:4" x14ac:dyDescent="0.2">
      <c r="D1610" s="198"/>
    </row>
    <row r="1611" spans="4:4" x14ac:dyDescent="0.2">
      <c r="D1611" s="198"/>
    </row>
    <row r="1612" spans="4:4" x14ac:dyDescent="0.2">
      <c r="D1612" s="198"/>
    </row>
    <row r="1613" spans="4:4" x14ac:dyDescent="0.2">
      <c r="D1613" s="198"/>
    </row>
    <row r="1614" spans="4:4" x14ac:dyDescent="0.2">
      <c r="D1614" s="198"/>
    </row>
    <row r="1615" spans="4:4" x14ac:dyDescent="0.2">
      <c r="D1615" s="198"/>
    </row>
    <row r="1616" spans="4:4" x14ac:dyDescent="0.2">
      <c r="D1616" s="198"/>
    </row>
    <row r="1617" spans="4:4" x14ac:dyDescent="0.2">
      <c r="D1617" s="198"/>
    </row>
    <row r="1618" spans="4:4" x14ac:dyDescent="0.2">
      <c r="D1618" s="198"/>
    </row>
    <row r="1619" spans="4:4" x14ac:dyDescent="0.2">
      <c r="D1619" s="198"/>
    </row>
    <row r="1620" spans="4:4" x14ac:dyDescent="0.2">
      <c r="D1620" s="198"/>
    </row>
    <row r="1621" spans="4:4" x14ac:dyDescent="0.2">
      <c r="D1621" s="198"/>
    </row>
    <row r="1622" spans="4:4" x14ac:dyDescent="0.2">
      <c r="D1622" s="198"/>
    </row>
    <row r="1623" spans="4:4" x14ac:dyDescent="0.2">
      <c r="D1623" s="198"/>
    </row>
    <row r="1624" spans="4:4" x14ac:dyDescent="0.2">
      <c r="D1624" s="198"/>
    </row>
    <row r="1625" spans="4:4" x14ac:dyDescent="0.2">
      <c r="D1625" s="198"/>
    </row>
    <row r="1626" spans="4:4" x14ac:dyDescent="0.2">
      <c r="D1626" s="198"/>
    </row>
    <row r="1627" spans="4:4" x14ac:dyDescent="0.2">
      <c r="D1627" s="198"/>
    </row>
    <row r="1628" spans="4:4" x14ac:dyDescent="0.2">
      <c r="D1628" s="198"/>
    </row>
    <row r="1629" spans="4:4" x14ac:dyDescent="0.2">
      <c r="D1629" s="198"/>
    </row>
    <row r="1630" spans="4:4" x14ac:dyDescent="0.2">
      <c r="D1630" s="198"/>
    </row>
    <row r="1631" spans="4:4" x14ac:dyDescent="0.2">
      <c r="D1631" s="198"/>
    </row>
    <row r="1632" spans="4:4" x14ac:dyDescent="0.2">
      <c r="D1632" s="198"/>
    </row>
    <row r="1633" spans="4:4" x14ac:dyDescent="0.2">
      <c r="D1633" s="198"/>
    </row>
    <row r="1634" spans="4:4" x14ac:dyDescent="0.2">
      <c r="D1634" s="198"/>
    </row>
    <row r="1635" spans="4:4" x14ac:dyDescent="0.2">
      <c r="D1635" s="198"/>
    </row>
    <row r="1636" spans="4:4" x14ac:dyDescent="0.2">
      <c r="D1636" s="198"/>
    </row>
    <row r="1637" spans="4:4" x14ac:dyDescent="0.2">
      <c r="D1637" s="198"/>
    </row>
    <row r="1638" spans="4:4" x14ac:dyDescent="0.2">
      <c r="D1638" s="198"/>
    </row>
    <row r="1639" spans="4:4" x14ac:dyDescent="0.2">
      <c r="D1639" s="198"/>
    </row>
    <row r="1640" spans="4:4" x14ac:dyDescent="0.2">
      <c r="D1640" s="198"/>
    </row>
    <row r="1641" spans="4:4" x14ac:dyDescent="0.2">
      <c r="D1641" s="198"/>
    </row>
    <row r="1642" spans="4:4" x14ac:dyDescent="0.2">
      <c r="D1642" s="198"/>
    </row>
    <row r="1643" spans="4:4" x14ac:dyDescent="0.2">
      <c r="D1643" s="198"/>
    </row>
    <row r="1644" spans="4:4" x14ac:dyDescent="0.2">
      <c r="D1644" s="198"/>
    </row>
    <row r="1645" spans="4:4" x14ac:dyDescent="0.2">
      <c r="D1645" s="198"/>
    </row>
    <row r="1646" spans="4:4" x14ac:dyDescent="0.2">
      <c r="D1646" s="198"/>
    </row>
    <row r="1647" spans="4:4" x14ac:dyDescent="0.2">
      <c r="D1647" s="198"/>
    </row>
    <row r="1648" spans="4:4" x14ac:dyDescent="0.2">
      <c r="D1648" s="198"/>
    </row>
    <row r="1649" spans="4:4" x14ac:dyDescent="0.2">
      <c r="D1649" s="198"/>
    </row>
    <row r="1650" spans="4:4" x14ac:dyDescent="0.2">
      <c r="D1650" s="198"/>
    </row>
    <row r="1651" spans="4:4" x14ac:dyDescent="0.2">
      <c r="D1651" s="198"/>
    </row>
    <row r="1652" spans="4:4" x14ac:dyDescent="0.2">
      <c r="D1652" s="198"/>
    </row>
    <row r="1653" spans="4:4" x14ac:dyDescent="0.2">
      <c r="D1653" s="198"/>
    </row>
    <row r="1654" spans="4:4" x14ac:dyDescent="0.2">
      <c r="D1654" s="198"/>
    </row>
    <row r="1655" spans="4:4" x14ac:dyDescent="0.2">
      <c r="D1655" s="198"/>
    </row>
    <row r="1656" spans="4:4" x14ac:dyDescent="0.2">
      <c r="D1656" s="198"/>
    </row>
    <row r="1657" spans="4:4" x14ac:dyDescent="0.2">
      <c r="D1657" s="198"/>
    </row>
    <row r="1658" spans="4:4" x14ac:dyDescent="0.2">
      <c r="D1658" s="198"/>
    </row>
    <row r="1659" spans="4:4" x14ac:dyDescent="0.2">
      <c r="D1659" s="198"/>
    </row>
    <row r="1660" spans="4:4" x14ac:dyDescent="0.2">
      <c r="D1660" s="198"/>
    </row>
    <row r="1661" spans="4:4" x14ac:dyDescent="0.2">
      <c r="D1661" s="198"/>
    </row>
    <row r="1662" spans="4:4" x14ac:dyDescent="0.2">
      <c r="D1662" s="198"/>
    </row>
    <row r="1663" spans="4:4" x14ac:dyDescent="0.2">
      <c r="D1663" s="198"/>
    </row>
    <row r="1664" spans="4:4" x14ac:dyDescent="0.2">
      <c r="D1664" s="198"/>
    </row>
    <row r="1665" spans="4:4" x14ac:dyDescent="0.2">
      <c r="D1665" s="198"/>
    </row>
    <row r="1666" spans="4:4" x14ac:dyDescent="0.2">
      <c r="D1666" s="198"/>
    </row>
    <row r="1667" spans="4:4" x14ac:dyDescent="0.2">
      <c r="D1667" s="198"/>
    </row>
    <row r="1668" spans="4:4" x14ac:dyDescent="0.2">
      <c r="D1668" s="198"/>
    </row>
    <row r="1669" spans="4:4" x14ac:dyDescent="0.2">
      <c r="D1669" s="198"/>
    </row>
    <row r="1670" spans="4:4" x14ac:dyDescent="0.2">
      <c r="D1670" s="198"/>
    </row>
    <row r="1671" spans="4:4" x14ac:dyDescent="0.2">
      <c r="D1671" s="198"/>
    </row>
    <row r="1672" spans="4:4" x14ac:dyDescent="0.2">
      <c r="D1672" s="198"/>
    </row>
    <row r="1673" spans="4:4" x14ac:dyDescent="0.2">
      <c r="D1673" s="198"/>
    </row>
    <row r="1674" spans="4:4" x14ac:dyDescent="0.2">
      <c r="D1674" s="198"/>
    </row>
    <row r="1675" spans="4:4" x14ac:dyDescent="0.2">
      <c r="D1675" s="198"/>
    </row>
    <row r="1676" spans="4:4" x14ac:dyDescent="0.2">
      <c r="D1676" s="198"/>
    </row>
    <row r="1677" spans="4:4" x14ac:dyDescent="0.2">
      <c r="D1677" s="198"/>
    </row>
    <row r="1678" spans="4:4" x14ac:dyDescent="0.2">
      <c r="D1678" s="198"/>
    </row>
    <row r="1679" spans="4:4" x14ac:dyDescent="0.2">
      <c r="D1679" s="198"/>
    </row>
    <row r="1680" spans="4:4" x14ac:dyDescent="0.2">
      <c r="D1680" s="198"/>
    </row>
    <row r="1681" spans="4:4" x14ac:dyDescent="0.2">
      <c r="D1681" s="198"/>
    </row>
    <row r="1682" spans="4:4" x14ac:dyDescent="0.2">
      <c r="D1682" s="198"/>
    </row>
    <row r="1683" spans="4:4" x14ac:dyDescent="0.2">
      <c r="D1683" s="198"/>
    </row>
    <row r="1684" spans="4:4" x14ac:dyDescent="0.2">
      <c r="D1684" s="198"/>
    </row>
    <row r="1685" spans="4:4" x14ac:dyDescent="0.2">
      <c r="D1685" s="198"/>
    </row>
    <row r="1686" spans="4:4" x14ac:dyDescent="0.2">
      <c r="D1686" s="198"/>
    </row>
    <row r="1687" spans="4:4" x14ac:dyDescent="0.2">
      <c r="D1687" s="198"/>
    </row>
    <row r="1688" spans="4:4" x14ac:dyDescent="0.2">
      <c r="D1688" s="198"/>
    </row>
    <row r="1689" spans="4:4" x14ac:dyDescent="0.2">
      <c r="D1689" s="198"/>
    </row>
    <row r="1690" spans="4:4" x14ac:dyDescent="0.2">
      <c r="D1690" s="198"/>
    </row>
    <row r="1691" spans="4:4" x14ac:dyDescent="0.2">
      <c r="D1691" s="198"/>
    </row>
    <row r="1692" spans="4:4" x14ac:dyDescent="0.2">
      <c r="D1692" s="198"/>
    </row>
    <row r="1693" spans="4:4" x14ac:dyDescent="0.2">
      <c r="D1693" s="198"/>
    </row>
    <row r="1694" spans="4:4" x14ac:dyDescent="0.2">
      <c r="D1694" s="198"/>
    </row>
    <row r="1695" spans="4:4" x14ac:dyDescent="0.2">
      <c r="D1695" s="198"/>
    </row>
    <row r="1696" spans="4:4" x14ac:dyDescent="0.2">
      <c r="D1696" s="198"/>
    </row>
    <row r="1697" spans="4:4" x14ac:dyDescent="0.2">
      <c r="D1697" s="198"/>
    </row>
    <row r="1698" spans="4:4" x14ac:dyDescent="0.2">
      <c r="D1698" s="198"/>
    </row>
    <row r="1699" spans="4:4" x14ac:dyDescent="0.2">
      <c r="D1699" s="198"/>
    </row>
    <row r="1700" spans="4:4" x14ac:dyDescent="0.2">
      <c r="D1700" s="198"/>
    </row>
    <row r="1701" spans="4:4" x14ac:dyDescent="0.2">
      <c r="D1701" s="198"/>
    </row>
    <row r="1702" spans="4:4" x14ac:dyDescent="0.2">
      <c r="D1702" s="198"/>
    </row>
    <row r="1703" spans="4:4" x14ac:dyDescent="0.2">
      <c r="D1703" s="198"/>
    </row>
    <row r="1704" spans="4:4" x14ac:dyDescent="0.2">
      <c r="D1704" s="198"/>
    </row>
    <row r="1705" spans="4:4" x14ac:dyDescent="0.2">
      <c r="D1705" s="198"/>
    </row>
    <row r="1706" spans="4:4" x14ac:dyDescent="0.2">
      <c r="D1706" s="198"/>
    </row>
    <row r="1707" spans="4:4" x14ac:dyDescent="0.2">
      <c r="D1707" s="198"/>
    </row>
    <row r="1708" spans="4:4" x14ac:dyDescent="0.2">
      <c r="D1708" s="198"/>
    </row>
    <row r="1709" spans="4:4" x14ac:dyDescent="0.2">
      <c r="D1709" s="198"/>
    </row>
    <row r="1710" spans="4:4" x14ac:dyDescent="0.2">
      <c r="D1710" s="198"/>
    </row>
    <row r="1711" spans="4:4" x14ac:dyDescent="0.2">
      <c r="D1711" s="198"/>
    </row>
    <row r="1712" spans="4:4" x14ac:dyDescent="0.2">
      <c r="D1712" s="198"/>
    </row>
    <row r="1713" spans="4:4" x14ac:dyDescent="0.2">
      <c r="D1713" s="198"/>
    </row>
    <row r="1714" spans="4:4" x14ac:dyDescent="0.2">
      <c r="D1714" s="198"/>
    </row>
    <row r="1715" spans="4:4" x14ac:dyDescent="0.2">
      <c r="D1715" s="198"/>
    </row>
    <row r="1716" spans="4:4" x14ac:dyDescent="0.2">
      <c r="D1716" s="198"/>
    </row>
    <row r="1717" spans="4:4" x14ac:dyDescent="0.2">
      <c r="D1717" s="198"/>
    </row>
    <row r="1718" spans="4:4" x14ac:dyDescent="0.2">
      <c r="D1718" s="198"/>
    </row>
    <row r="1719" spans="4:4" x14ac:dyDescent="0.2">
      <c r="D1719" s="198"/>
    </row>
    <row r="1720" spans="4:4" x14ac:dyDescent="0.2">
      <c r="D1720" s="198"/>
    </row>
    <row r="1721" spans="4:4" x14ac:dyDescent="0.2">
      <c r="D1721" s="198"/>
    </row>
    <row r="1722" spans="4:4" x14ac:dyDescent="0.2">
      <c r="D1722" s="198"/>
    </row>
    <row r="1723" spans="4:4" x14ac:dyDescent="0.2">
      <c r="D1723" s="198"/>
    </row>
    <row r="1724" spans="4:4" x14ac:dyDescent="0.2">
      <c r="D1724" s="198"/>
    </row>
    <row r="1725" spans="4:4" x14ac:dyDescent="0.2">
      <c r="D1725" s="198"/>
    </row>
    <row r="1726" spans="4:4" x14ac:dyDescent="0.2">
      <c r="D1726" s="198"/>
    </row>
    <row r="1727" spans="4:4" x14ac:dyDescent="0.2">
      <c r="D1727" s="198"/>
    </row>
    <row r="1728" spans="4:4" x14ac:dyDescent="0.2">
      <c r="D1728" s="198"/>
    </row>
    <row r="1729" spans="4:4" x14ac:dyDescent="0.2">
      <c r="D1729" s="198"/>
    </row>
    <row r="1730" spans="4:4" x14ac:dyDescent="0.2">
      <c r="D1730" s="198"/>
    </row>
    <row r="1731" spans="4:4" x14ac:dyDescent="0.2">
      <c r="D1731" s="198"/>
    </row>
    <row r="1732" spans="4:4" x14ac:dyDescent="0.2">
      <c r="D1732" s="198"/>
    </row>
    <row r="1733" spans="4:4" x14ac:dyDescent="0.2">
      <c r="D1733" s="198"/>
    </row>
    <row r="1734" spans="4:4" x14ac:dyDescent="0.2">
      <c r="D1734" s="198"/>
    </row>
    <row r="1735" spans="4:4" x14ac:dyDescent="0.2">
      <c r="D1735" s="198"/>
    </row>
    <row r="1736" spans="4:4" x14ac:dyDescent="0.2">
      <c r="D1736" s="198"/>
    </row>
    <row r="1737" spans="4:4" x14ac:dyDescent="0.2">
      <c r="D1737" s="198"/>
    </row>
    <row r="1738" spans="4:4" x14ac:dyDescent="0.2">
      <c r="D1738" s="198"/>
    </row>
    <row r="1739" spans="4:4" x14ac:dyDescent="0.2">
      <c r="D1739" s="198"/>
    </row>
    <row r="1740" spans="4:4" x14ac:dyDescent="0.2">
      <c r="D1740" s="198"/>
    </row>
    <row r="1741" spans="4:4" x14ac:dyDescent="0.2">
      <c r="D1741" s="198"/>
    </row>
    <row r="1742" spans="4:4" x14ac:dyDescent="0.2">
      <c r="D1742" s="198"/>
    </row>
    <row r="1743" spans="4:4" x14ac:dyDescent="0.2">
      <c r="D1743" s="198"/>
    </row>
    <row r="1744" spans="4:4" x14ac:dyDescent="0.2">
      <c r="D1744" s="198"/>
    </row>
    <row r="1745" spans="4:4" x14ac:dyDescent="0.2">
      <c r="D1745" s="198"/>
    </row>
    <row r="1746" spans="4:4" x14ac:dyDescent="0.2">
      <c r="D1746" s="198"/>
    </row>
    <row r="1747" spans="4:4" x14ac:dyDescent="0.2">
      <c r="D1747" s="198"/>
    </row>
    <row r="1748" spans="4:4" x14ac:dyDescent="0.2">
      <c r="D1748" s="198"/>
    </row>
    <row r="1749" spans="4:4" x14ac:dyDescent="0.2">
      <c r="D1749" s="198"/>
    </row>
    <row r="1750" spans="4:4" x14ac:dyDescent="0.2">
      <c r="D1750" s="198"/>
    </row>
    <row r="1751" spans="4:4" x14ac:dyDescent="0.2">
      <c r="D1751" s="198"/>
    </row>
    <row r="1752" spans="4:4" x14ac:dyDescent="0.2">
      <c r="D1752" s="198"/>
    </row>
    <row r="1753" spans="4:4" x14ac:dyDescent="0.2">
      <c r="D1753" s="198"/>
    </row>
    <row r="1754" spans="4:4" x14ac:dyDescent="0.2">
      <c r="D1754" s="198"/>
    </row>
    <row r="1755" spans="4:4" x14ac:dyDescent="0.2">
      <c r="D1755" s="198"/>
    </row>
    <row r="1756" spans="4:4" x14ac:dyDescent="0.2">
      <c r="D1756" s="198"/>
    </row>
    <row r="1757" spans="4:4" x14ac:dyDescent="0.2">
      <c r="D1757" s="198"/>
    </row>
    <row r="1758" spans="4:4" x14ac:dyDescent="0.2">
      <c r="D1758" s="198"/>
    </row>
    <row r="1759" spans="4:4" x14ac:dyDescent="0.2">
      <c r="D1759" s="198"/>
    </row>
    <row r="1760" spans="4:4" x14ac:dyDescent="0.2">
      <c r="D1760" s="198"/>
    </row>
    <row r="1761" spans="4:4" x14ac:dyDescent="0.2">
      <c r="D1761" s="198"/>
    </row>
    <row r="1762" spans="4:4" x14ac:dyDescent="0.2">
      <c r="D1762" s="198"/>
    </row>
    <row r="1763" spans="4:4" x14ac:dyDescent="0.2">
      <c r="D1763" s="198"/>
    </row>
    <row r="1764" spans="4:4" x14ac:dyDescent="0.2">
      <c r="D1764" s="198"/>
    </row>
    <row r="1765" spans="4:4" x14ac:dyDescent="0.2">
      <c r="D1765" s="198"/>
    </row>
    <row r="1766" spans="4:4" x14ac:dyDescent="0.2">
      <c r="D1766" s="198"/>
    </row>
    <row r="1767" spans="4:4" x14ac:dyDescent="0.2">
      <c r="D1767" s="198"/>
    </row>
    <row r="1768" spans="4:4" x14ac:dyDescent="0.2">
      <c r="D1768" s="198"/>
    </row>
    <row r="1769" spans="4:4" x14ac:dyDescent="0.2">
      <c r="D1769" s="198"/>
    </row>
    <row r="1770" spans="4:4" x14ac:dyDescent="0.2">
      <c r="D1770" s="198"/>
    </row>
    <row r="1771" spans="4:4" x14ac:dyDescent="0.2">
      <c r="D1771" s="198"/>
    </row>
    <row r="1772" spans="4:4" x14ac:dyDescent="0.2">
      <c r="D1772" s="198"/>
    </row>
    <row r="1773" spans="4:4" x14ac:dyDescent="0.2">
      <c r="D1773" s="198"/>
    </row>
    <row r="1774" spans="4:4" x14ac:dyDescent="0.2">
      <c r="D1774" s="198"/>
    </row>
    <row r="1775" spans="4:4" x14ac:dyDescent="0.2">
      <c r="D1775" s="198"/>
    </row>
    <row r="1776" spans="4:4" x14ac:dyDescent="0.2">
      <c r="D1776" s="198"/>
    </row>
    <row r="1777" spans="4:4" x14ac:dyDescent="0.2">
      <c r="D1777" s="198"/>
    </row>
    <row r="1778" spans="4:4" x14ac:dyDescent="0.2">
      <c r="D1778" s="198"/>
    </row>
    <row r="1779" spans="4:4" x14ac:dyDescent="0.2">
      <c r="D1779" s="198"/>
    </row>
    <row r="1780" spans="4:4" x14ac:dyDescent="0.2">
      <c r="D1780" s="198"/>
    </row>
    <row r="1781" spans="4:4" x14ac:dyDescent="0.2">
      <c r="D1781" s="198"/>
    </row>
    <row r="1782" spans="4:4" x14ac:dyDescent="0.2">
      <c r="D1782" s="198"/>
    </row>
    <row r="1783" spans="4:4" x14ac:dyDescent="0.2">
      <c r="D1783" s="198"/>
    </row>
    <row r="1784" spans="4:4" x14ac:dyDescent="0.2">
      <c r="D1784" s="198"/>
    </row>
    <row r="1785" spans="4:4" x14ac:dyDescent="0.2">
      <c r="D1785" s="198"/>
    </row>
    <row r="1786" spans="4:4" x14ac:dyDescent="0.2">
      <c r="D1786" s="198"/>
    </row>
    <row r="1787" spans="4:4" x14ac:dyDescent="0.2">
      <c r="D1787" s="198"/>
    </row>
    <row r="1788" spans="4:4" x14ac:dyDescent="0.2">
      <c r="D1788" s="198"/>
    </row>
    <row r="1789" spans="4:4" x14ac:dyDescent="0.2">
      <c r="D1789" s="198"/>
    </row>
    <row r="1790" spans="4:4" x14ac:dyDescent="0.2">
      <c r="D1790" s="198"/>
    </row>
    <row r="1791" spans="4:4" x14ac:dyDescent="0.2">
      <c r="D1791" s="198"/>
    </row>
    <row r="1792" spans="4:4" x14ac:dyDescent="0.2">
      <c r="D1792" s="198"/>
    </row>
    <row r="1793" spans="4:4" x14ac:dyDescent="0.2">
      <c r="D1793" s="198"/>
    </row>
    <row r="1794" spans="4:4" x14ac:dyDescent="0.2">
      <c r="D1794" s="198"/>
    </row>
    <row r="1795" spans="4:4" x14ac:dyDescent="0.2">
      <c r="D1795" s="198"/>
    </row>
    <row r="1796" spans="4:4" x14ac:dyDescent="0.2">
      <c r="D1796" s="198"/>
    </row>
    <row r="1797" spans="4:4" x14ac:dyDescent="0.2">
      <c r="D1797" s="198"/>
    </row>
    <row r="1798" spans="4:4" x14ac:dyDescent="0.2">
      <c r="D1798" s="198"/>
    </row>
    <row r="1799" spans="4:4" x14ac:dyDescent="0.2">
      <c r="D1799" s="198"/>
    </row>
    <row r="1800" spans="4:4" x14ac:dyDescent="0.2">
      <c r="D1800" s="198"/>
    </row>
    <row r="1801" spans="4:4" x14ac:dyDescent="0.2">
      <c r="D1801" s="198"/>
    </row>
    <row r="1802" spans="4:4" x14ac:dyDescent="0.2">
      <c r="D1802" s="198"/>
    </row>
    <row r="1803" spans="4:4" x14ac:dyDescent="0.2">
      <c r="D1803" s="198"/>
    </row>
    <row r="1804" spans="4:4" x14ac:dyDescent="0.2">
      <c r="D1804" s="198"/>
    </row>
    <row r="1805" spans="4:4" x14ac:dyDescent="0.2">
      <c r="D1805" s="198"/>
    </row>
    <row r="1806" spans="4:4" x14ac:dyDescent="0.2">
      <c r="D1806" s="198"/>
    </row>
    <row r="1807" spans="4:4" x14ac:dyDescent="0.2">
      <c r="D1807" s="198"/>
    </row>
    <row r="1808" spans="4:4" x14ac:dyDescent="0.2">
      <c r="D1808" s="198"/>
    </row>
    <row r="1809" spans="4:4" x14ac:dyDescent="0.2">
      <c r="D1809" s="198"/>
    </row>
    <row r="1810" spans="4:4" x14ac:dyDescent="0.2">
      <c r="D1810" s="198"/>
    </row>
    <row r="1811" spans="4:4" x14ac:dyDescent="0.2">
      <c r="D1811" s="198"/>
    </row>
    <row r="1812" spans="4:4" x14ac:dyDescent="0.2">
      <c r="D1812" s="198"/>
    </row>
    <row r="1813" spans="4:4" x14ac:dyDescent="0.2">
      <c r="D1813" s="198"/>
    </row>
    <row r="1814" spans="4:4" x14ac:dyDescent="0.2">
      <c r="D1814" s="198"/>
    </row>
    <row r="1815" spans="4:4" x14ac:dyDescent="0.2">
      <c r="D1815" s="198"/>
    </row>
    <row r="1816" spans="4:4" x14ac:dyDescent="0.2">
      <c r="D1816" s="198"/>
    </row>
    <row r="1817" spans="4:4" x14ac:dyDescent="0.2">
      <c r="D1817" s="198"/>
    </row>
    <row r="1818" spans="4:4" x14ac:dyDescent="0.2">
      <c r="D1818" s="198"/>
    </row>
    <row r="1819" spans="4:4" x14ac:dyDescent="0.2">
      <c r="D1819" s="198"/>
    </row>
    <row r="1820" spans="4:4" x14ac:dyDescent="0.2">
      <c r="D1820" s="198"/>
    </row>
    <row r="1821" spans="4:4" x14ac:dyDescent="0.2">
      <c r="D1821" s="198"/>
    </row>
    <row r="1822" spans="4:4" x14ac:dyDescent="0.2">
      <c r="D1822" s="198"/>
    </row>
    <row r="1823" spans="4:4" x14ac:dyDescent="0.2">
      <c r="D1823" s="198"/>
    </row>
    <row r="1824" spans="4:4" x14ac:dyDescent="0.2">
      <c r="D1824" s="198"/>
    </row>
    <row r="1825" spans="4:4" x14ac:dyDescent="0.2">
      <c r="D1825" s="198"/>
    </row>
    <row r="1826" spans="4:4" x14ac:dyDescent="0.2">
      <c r="D1826" s="198"/>
    </row>
    <row r="1827" spans="4:4" x14ac:dyDescent="0.2">
      <c r="D1827" s="198"/>
    </row>
    <row r="1828" spans="4:4" x14ac:dyDescent="0.2">
      <c r="D1828" s="198"/>
    </row>
    <row r="1829" spans="4:4" x14ac:dyDescent="0.2">
      <c r="D1829" s="198"/>
    </row>
    <row r="1830" spans="4:4" x14ac:dyDescent="0.2">
      <c r="D1830" s="198"/>
    </row>
    <row r="1831" spans="4:4" x14ac:dyDescent="0.2">
      <c r="D1831" s="198"/>
    </row>
    <row r="1832" spans="4:4" x14ac:dyDescent="0.2">
      <c r="D1832" s="198"/>
    </row>
    <row r="1833" spans="4:4" x14ac:dyDescent="0.2">
      <c r="D1833" s="198"/>
    </row>
    <row r="1834" spans="4:4" x14ac:dyDescent="0.2">
      <c r="D1834" s="198"/>
    </row>
    <row r="1835" spans="4:4" x14ac:dyDescent="0.2">
      <c r="D1835" s="198"/>
    </row>
    <row r="1836" spans="4:4" x14ac:dyDescent="0.2">
      <c r="D1836" s="198"/>
    </row>
    <row r="1837" spans="4:4" x14ac:dyDescent="0.2">
      <c r="D1837" s="198"/>
    </row>
    <row r="1838" spans="4:4" x14ac:dyDescent="0.2">
      <c r="D1838" s="198"/>
    </row>
    <row r="1839" spans="4:4" x14ac:dyDescent="0.2">
      <c r="D1839" s="198"/>
    </row>
    <row r="1840" spans="4:4" x14ac:dyDescent="0.2">
      <c r="D1840" s="198"/>
    </row>
    <row r="1841" spans="4:4" x14ac:dyDescent="0.2">
      <c r="D1841" s="198"/>
    </row>
    <row r="1842" spans="4:4" x14ac:dyDescent="0.2">
      <c r="D1842" s="198"/>
    </row>
    <row r="1843" spans="4:4" x14ac:dyDescent="0.2">
      <c r="D1843" s="198"/>
    </row>
    <row r="1844" spans="4:4" x14ac:dyDescent="0.2">
      <c r="D1844" s="198"/>
    </row>
    <row r="1845" spans="4:4" x14ac:dyDescent="0.2">
      <c r="D1845" s="198"/>
    </row>
    <row r="1846" spans="4:4" x14ac:dyDescent="0.2">
      <c r="D1846" s="198"/>
    </row>
    <row r="1847" spans="4:4" x14ac:dyDescent="0.2">
      <c r="D1847" s="198"/>
    </row>
    <row r="1848" spans="4:4" x14ac:dyDescent="0.2">
      <c r="D1848" s="198"/>
    </row>
    <row r="1849" spans="4:4" x14ac:dyDescent="0.2">
      <c r="D1849" s="198"/>
    </row>
    <row r="1850" spans="4:4" x14ac:dyDescent="0.2">
      <c r="D1850" s="198"/>
    </row>
    <row r="1851" spans="4:4" x14ac:dyDescent="0.2">
      <c r="D1851" s="198"/>
    </row>
    <row r="1852" spans="4:4" x14ac:dyDescent="0.2">
      <c r="D1852" s="198"/>
    </row>
    <row r="1853" spans="4:4" x14ac:dyDescent="0.2">
      <c r="D1853" s="198"/>
    </row>
    <row r="1854" spans="4:4" x14ac:dyDescent="0.2">
      <c r="D1854" s="198"/>
    </row>
    <row r="1855" spans="4:4" x14ac:dyDescent="0.2">
      <c r="D1855" s="198"/>
    </row>
    <row r="1856" spans="4:4" x14ac:dyDescent="0.2">
      <c r="D1856" s="198"/>
    </row>
    <row r="1857" spans="4:4" x14ac:dyDescent="0.2">
      <c r="D1857" s="198"/>
    </row>
    <row r="1858" spans="4:4" x14ac:dyDescent="0.2">
      <c r="D1858" s="198"/>
    </row>
    <row r="1859" spans="4:4" x14ac:dyDescent="0.2">
      <c r="D1859" s="198"/>
    </row>
    <row r="1860" spans="4:4" x14ac:dyDescent="0.2">
      <c r="D1860" s="198"/>
    </row>
    <row r="1861" spans="4:4" x14ac:dyDescent="0.2">
      <c r="D1861" s="198"/>
    </row>
    <row r="1862" spans="4:4" x14ac:dyDescent="0.2">
      <c r="D1862" s="198"/>
    </row>
    <row r="1863" spans="4:4" x14ac:dyDescent="0.2">
      <c r="D1863" s="198"/>
    </row>
    <row r="1864" spans="4:4" x14ac:dyDescent="0.2">
      <c r="D1864" s="198"/>
    </row>
    <row r="1865" spans="4:4" x14ac:dyDescent="0.2">
      <c r="D1865" s="198"/>
    </row>
    <row r="1866" spans="4:4" x14ac:dyDescent="0.2">
      <c r="D1866" s="198"/>
    </row>
    <row r="1867" spans="4:4" x14ac:dyDescent="0.2">
      <c r="D1867" s="198"/>
    </row>
    <row r="1868" spans="4:4" x14ac:dyDescent="0.2">
      <c r="D1868" s="198"/>
    </row>
    <row r="1869" spans="4:4" x14ac:dyDescent="0.2">
      <c r="D1869" s="198"/>
    </row>
    <row r="1870" spans="4:4" x14ac:dyDescent="0.2">
      <c r="D1870" s="198"/>
    </row>
    <row r="1871" spans="4:4" x14ac:dyDescent="0.2">
      <c r="D1871" s="198"/>
    </row>
    <row r="1872" spans="4:4" x14ac:dyDescent="0.2">
      <c r="D1872" s="198"/>
    </row>
    <row r="1873" spans="4:4" x14ac:dyDescent="0.2">
      <c r="D1873" s="198"/>
    </row>
    <row r="1874" spans="4:4" x14ac:dyDescent="0.2">
      <c r="D1874" s="198"/>
    </row>
    <row r="1875" spans="4:4" x14ac:dyDescent="0.2">
      <c r="D1875" s="198"/>
    </row>
    <row r="1876" spans="4:4" x14ac:dyDescent="0.2">
      <c r="D1876" s="198"/>
    </row>
    <row r="1877" spans="4:4" x14ac:dyDescent="0.2">
      <c r="D1877" s="198"/>
    </row>
    <row r="1878" spans="4:4" x14ac:dyDescent="0.2">
      <c r="D1878" s="198"/>
    </row>
    <row r="1879" spans="4:4" x14ac:dyDescent="0.2">
      <c r="D1879" s="198"/>
    </row>
    <row r="1880" spans="4:4" x14ac:dyDescent="0.2">
      <c r="D1880" s="198"/>
    </row>
    <row r="1881" spans="4:4" x14ac:dyDescent="0.2">
      <c r="D1881" s="198"/>
    </row>
    <row r="1882" spans="4:4" x14ac:dyDescent="0.2">
      <c r="D1882" s="198"/>
    </row>
    <row r="1883" spans="4:4" x14ac:dyDescent="0.2">
      <c r="D1883" s="198"/>
    </row>
    <row r="1884" spans="4:4" x14ac:dyDescent="0.2">
      <c r="D1884" s="198"/>
    </row>
    <row r="1885" spans="4:4" x14ac:dyDescent="0.2">
      <c r="D1885" s="198"/>
    </row>
    <row r="1886" spans="4:4" x14ac:dyDescent="0.2">
      <c r="D1886" s="198"/>
    </row>
    <row r="1887" spans="4:4" x14ac:dyDescent="0.2">
      <c r="D1887" s="198"/>
    </row>
    <row r="1888" spans="4:4" x14ac:dyDescent="0.2">
      <c r="D1888" s="198"/>
    </row>
    <row r="1889" spans="4:4" x14ac:dyDescent="0.2">
      <c r="D1889" s="198"/>
    </row>
    <row r="1890" spans="4:4" x14ac:dyDescent="0.2">
      <c r="D1890" s="198"/>
    </row>
    <row r="1891" spans="4:4" x14ac:dyDescent="0.2">
      <c r="D1891" s="198"/>
    </row>
    <row r="1892" spans="4:4" x14ac:dyDescent="0.2">
      <c r="D1892" s="198"/>
    </row>
    <row r="1893" spans="4:4" x14ac:dyDescent="0.2">
      <c r="D1893" s="198"/>
    </row>
    <row r="1894" spans="4:4" x14ac:dyDescent="0.2">
      <c r="D1894" s="198"/>
    </row>
    <row r="1895" spans="4:4" x14ac:dyDescent="0.2">
      <c r="D1895" s="198"/>
    </row>
    <row r="1896" spans="4:4" x14ac:dyDescent="0.2">
      <c r="D1896" s="198"/>
    </row>
    <row r="1897" spans="4:4" x14ac:dyDescent="0.2">
      <c r="D1897" s="198"/>
    </row>
    <row r="1898" spans="4:4" x14ac:dyDescent="0.2">
      <c r="D1898" s="198"/>
    </row>
    <row r="1899" spans="4:4" x14ac:dyDescent="0.2">
      <c r="D1899" s="198"/>
    </row>
    <row r="1900" spans="4:4" x14ac:dyDescent="0.2">
      <c r="D1900" s="198"/>
    </row>
    <row r="1901" spans="4:4" x14ac:dyDescent="0.2">
      <c r="D1901" s="198"/>
    </row>
    <row r="1902" spans="4:4" x14ac:dyDescent="0.2">
      <c r="D1902" s="198"/>
    </row>
    <row r="1903" spans="4:4" x14ac:dyDescent="0.2">
      <c r="D1903" s="198"/>
    </row>
    <row r="1904" spans="4:4" x14ac:dyDescent="0.2">
      <c r="D1904" s="198"/>
    </row>
    <row r="1905" spans="4:4" x14ac:dyDescent="0.2">
      <c r="D1905" s="198"/>
    </row>
    <row r="1906" spans="4:4" x14ac:dyDescent="0.2">
      <c r="D1906" s="198"/>
    </row>
    <row r="1907" spans="4:4" x14ac:dyDescent="0.2">
      <c r="D1907" s="198"/>
    </row>
    <row r="1908" spans="4:4" x14ac:dyDescent="0.2">
      <c r="D1908" s="198"/>
    </row>
    <row r="1909" spans="4:4" x14ac:dyDescent="0.2">
      <c r="D1909" s="198"/>
    </row>
    <row r="1910" spans="4:4" x14ac:dyDescent="0.2">
      <c r="D1910" s="198"/>
    </row>
    <row r="1911" spans="4:4" x14ac:dyDescent="0.2">
      <c r="D1911" s="198"/>
    </row>
    <row r="1912" spans="4:4" x14ac:dyDescent="0.2">
      <c r="D1912" s="198"/>
    </row>
    <row r="1913" spans="4:4" x14ac:dyDescent="0.2">
      <c r="D1913" s="198"/>
    </row>
    <row r="1914" spans="4:4" x14ac:dyDescent="0.2">
      <c r="D1914" s="198"/>
    </row>
    <row r="1915" spans="4:4" x14ac:dyDescent="0.2">
      <c r="D1915" s="198"/>
    </row>
    <row r="1916" spans="4:4" x14ac:dyDescent="0.2">
      <c r="D1916" s="198"/>
    </row>
    <row r="1917" spans="4:4" x14ac:dyDescent="0.2">
      <c r="D1917" s="198"/>
    </row>
    <row r="1918" spans="4:4" x14ac:dyDescent="0.2">
      <c r="D1918" s="198"/>
    </row>
    <row r="1919" spans="4:4" x14ac:dyDescent="0.2">
      <c r="D1919" s="198"/>
    </row>
    <row r="1920" spans="4:4" x14ac:dyDescent="0.2">
      <c r="D1920" s="198"/>
    </row>
    <row r="1921" spans="4:4" x14ac:dyDescent="0.2">
      <c r="D1921" s="198"/>
    </row>
    <row r="1922" spans="4:4" x14ac:dyDescent="0.2">
      <c r="D1922" s="198"/>
    </row>
    <row r="1923" spans="4:4" x14ac:dyDescent="0.2">
      <c r="D1923" s="198"/>
    </row>
    <row r="1924" spans="4:4" x14ac:dyDescent="0.2">
      <c r="D1924" s="198"/>
    </row>
    <row r="1925" spans="4:4" x14ac:dyDescent="0.2">
      <c r="D1925" s="198"/>
    </row>
    <row r="1926" spans="4:4" x14ac:dyDescent="0.2">
      <c r="D1926" s="198"/>
    </row>
    <row r="1927" spans="4:4" x14ac:dyDescent="0.2">
      <c r="D1927" s="198"/>
    </row>
    <row r="1928" spans="4:4" x14ac:dyDescent="0.2">
      <c r="D1928" s="198"/>
    </row>
    <row r="1929" spans="4:4" x14ac:dyDescent="0.2">
      <c r="D1929" s="198"/>
    </row>
    <row r="1930" spans="4:4" x14ac:dyDescent="0.2">
      <c r="D1930" s="198"/>
    </row>
    <row r="1931" spans="4:4" x14ac:dyDescent="0.2">
      <c r="D1931" s="198"/>
    </row>
    <row r="1932" spans="4:4" x14ac:dyDescent="0.2">
      <c r="D1932" s="198"/>
    </row>
    <row r="1933" spans="4:4" x14ac:dyDescent="0.2">
      <c r="D1933" s="198"/>
    </row>
    <row r="1934" spans="4:4" x14ac:dyDescent="0.2">
      <c r="D1934" s="198"/>
    </row>
    <row r="1935" spans="4:4" x14ac:dyDescent="0.2">
      <c r="D1935" s="198"/>
    </row>
    <row r="1936" spans="4:4" x14ac:dyDescent="0.2">
      <c r="D1936" s="198"/>
    </row>
    <row r="1937" spans="4:4" x14ac:dyDescent="0.2">
      <c r="D1937" s="198"/>
    </row>
    <row r="1938" spans="4:4" x14ac:dyDescent="0.2">
      <c r="D1938" s="198"/>
    </row>
    <row r="1939" spans="4:4" x14ac:dyDescent="0.2">
      <c r="D1939" s="198"/>
    </row>
    <row r="1940" spans="4:4" x14ac:dyDescent="0.2">
      <c r="D1940" s="198"/>
    </row>
    <row r="1941" spans="4:4" x14ac:dyDescent="0.2">
      <c r="D1941" s="198"/>
    </row>
    <row r="1942" spans="4:4" x14ac:dyDescent="0.2">
      <c r="D1942" s="198"/>
    </row>
    <row r="1943" spans="4:4" x14ac:dyDescent="0.2">
      <c r="D1943" s="198"/>
    </row>
    <row r="1944" spans="4:4" x14ac:dyDescent="0.2">
      <c r="D1944" s="198"/>
    </row>
    <row r="1945" spans="4:4" x14ac:dyDescent="0.2">
      <c r="D1945" s="198"/>
    </row>
    <row r="1946" spans="4:4" x14ac:dyDescent="0.2">
      <c r="D1946" s="198"/>
    </row>
    <row r="1947" spans="4:4" x14ac:dyDescent="0.2">
      <c r="D1947" s="198"/>
    </row>
    <row r="1948" spans="4:4" x14ac:dyDescent="0.2">
      <c r="D1948" s="198"/>
    </row>
    <row r="1949" spans="4:4" x14ac:dyDescent="0.2">
      <c r="D1949" s="198"/>
    </row>
    <row r="1950" spans="4:4" x14ac:dyDescent="0.2">
      <c r="D1950" s="198"/>
    </row>
    <row r="1951" spans="4:4" x14ac:dyDescent="0.2">
      <c r="D1951" s="198"/>
    </row>
    <row r="1952" spans="4:4" x14ac:dyDescent="0.2">
      <c r="D1952" s="198"/>
    </row>
    <row r="1953" spans="4:4" x14ac:dyDescent="0.2">
      <c r="D1953" s="198"/>
    </row>
    <row r="1954" spans="4:4" x14ac:dyDescent="0.2">
      <c r="D1954" s="198"/>
    </row>
    <row r="1955" spans="4:4" x14ac:dyDescent="0.2">
      <c r="D1955" s="198"/>
    </row>
    <row r="1956" spans="4:4" x14ac:dyDescent="0.2">
      <c r="D1956" s="198"/>
    </row>
    <row r="1957" spans="4:4" x14ac:dyDescent="0.2">
      <c r="D1957" s="198"/>
    </row>
    <row r="1958" spans="4:4" x14ac:dyDescent="0.2">
      <c r="D1958" s="198"/>
    </row>
    <row r="1959" spans="4:4" x14ac:dyDescent="0.2">
      <c r="D1959" s="198"/>
    </row>
    <row r="1960" spans="4:4" x14ac:dyDescent="0.2">
      <c r="D1960" s="198"/>
    </row>
    <row r="1961" spans="4:4" x14ac:dyDescent="0.2">
      <c r="D1961" s="198"/>
    </row>
    <row r="1962" spans="4:4" x14ac:dyDescent="0.2">
      <c r="D1962" s="198"/>
    </row>
    <row r="1963" spans="4:4" x14ac:dyDescent="0.2">
      <c r="D1963" s="198"/>
    </row>
    <row r="1964" spans="4:4" x14ac:dyDescent="0.2">
      <c r="D1964" s="198"/>
    </row>
    <row r="1965" spans="4:4" x14ac:dyDescent="0.2">
      <c r="D1965" s="198"/>
    </row>
    <row r="1966" spans="4:4" x14ac:dyDescent="0.2">
      <c r="D1966" s="198"/>
    </row>
    <row r="1967" spans="4:4" x14ac:dyDescent="0.2">
      <c r="D1967" s="198"/>
    </row>
    <row r="1968" spans="4:4" x14ac:dyDescent="0.2">
      <c r="D1968" s="198"/>
    </row>
    <row r="1969" spans="4:4" x14ac:dyDescent="0.2">
      <c r="D1969" s="198"/>
    </row>
    <row r="1970" spans="4:4" x14ac:dyDescent="0.2">
      <c r="D1970" s="198"/>
    </row>
    <row r="1971" spans="4:4" x14ac:dyDescent="0.2">
      <c r="D1971" s="198"/>
    </row>
    <row r="1972" spans="4:4" x14ac:dyDescent="0.2">
      <c r="D1972" s="198"/>
    </row>
    <row r="1973" spans="4:4" x14ac:dyDescent="0.2">
      <c r="D1973" s="198"/>
    </row>
    <row r="1974" spans="4:4" x14ac:dyDescent="0.2">
      <c r="D1974" s="198"/>
    </row>
    <row r="1975" spans="4:4" x14ac:dyDescent="0.2">
      <c r="D1975" s="198"/>
    </row>
    <row r="1976" spans="4:4" x14ac:dyDescent="0.2">
      <c r="D1976" s="198"/>
    </row>
    <row r="1977" spans="4:4" x14ac:dyDescent="0.2">
      <c r="D1977" s="198"/>
    </row>
    <row r="1978" spans="4:4" x14ac:dyDescent="0.2">
      <c r="D1978" s="198"/>
    </row>
    <row r="1979" spans="4:4" x14ac:dyDescent="0.2">
      <c r="D1979" s="198"/>
    </row>
    <row r="1980" spans="4:4" x14ac:dyDescent="0.2">
      <c r="D1980" s="198"/>
    </row>
    <row r="1981" spans="4:4" x14ac:dyDescent="0.2">
      <c r="D1981" s="198"/>
    </row>
    <row r="1982" spans="4:4" x14ac:dyDescent="0.2">
      <c r="D1982" s="198"/>
    </row>
    <row r="1983" spans="4:4" x14ac:dyDescent="0.2">
      <c r="D1983" s="198"/>
    </row>
    <row r="1984" spans="4:4" x14ac:dyDescent="0.2">
      <c r="D1984" s="198"/>
    </row>
    <row r="1985" spans="4:4" x14ac:dyDescent="0.2">
      <c r="D1985" s="198"/>
    </row>
    <row r="1986" spans="4:4" x14ac:dyDescent="0.2">
      <c r="D1986" s="198"/>
    </row>
    <row r="1987" spans="4:4" x14ac:dyDescent="0.2">
      <c r="D1987" s="198"/>
    </row>
    <row r="1988" spans="4:4" x14ac:dyDescent="0.2">
      <c r="D1988" s="198"/>
    </row>
    <row r="1989" spans="4:4" x14ac:dyDescent="0.2">
      <c r="D1989" s="198"/>
    </row>
    <row r="1990" spans="4:4" x14ac:dyDescent="0.2">
      <c r="D1990" s="198"/>
    </row>
    <row r="1991" spans="4:4" x14ac:dyDescent="0.2">
      <c r="D1991" s="198"/>
    </row>
    <row r="1992" spans="4:4" x14ac:dyDescent="0.2">
      <c r="D1992" s="198"/>
    </row>
    <row r="1993" spans="4:4" x14ac:dyDescent="0.2">
      <c r="D1993" s="198"/>
    </row>
    <row r="1994" spans="4:4" x14ac:dyDescent="0.2">
      <c r="D1994" s="198"/>
    </row>
    <row r="1995" spans="4:4" x14ac:dyDescent="0.2">
      <c r="D1995" s="198"/>
    </row>
    <row r="1996" spans="4:4" x14ac:dyDescent="0.2">
      <c r="D1996" s="198"/>
    </row>
    <row r="1997" spans="4:4" x14ac:dyDescent="0.2">
      <c r="D1997" s="198"/>
    </row>
    <row r="1998" spans="4:4" x14ac:dyDescent="0.2">
      <c r="D1998" s="198"/>
    </row>
    <row r="1999" spans="4:4" x14ac:dyDescent="0.2">
      <c r="D1999" s="198"/>
    </row>
    <row r="2000" spans="4:4" x14ac:dyDescent="0.2">
      <c r="D2000" s="198"/>
    </row>
    <row r="2001" spans="4:4" x14ac:dyDescent="0.2">
      <c r="D2001" s="198"/>
    </row>
    <row r="2002" spans="4:4" x14ac:dyDescent="0.2">
      <c r="D2002" s="198"/>
    </row>
    <row r="2003" spans="4:4" x14ac:dyDescent="0.2">
      <c r="D2003" s="198"/>
    </row>
    <row r="2004" spans="4:4" x14ac:dyDescent="0.2">
      <c r="D2004" s="198"/>
    </row>
    <row r="2005" spans="4:4" x14ac:dyDescent="0.2">
      <c r="D2005" s="198"/>
    </row>
    <row r="2006" spans="4:4" x14ac:dyDescent="0.2">
      <c r="D2006" s="198"/>
    </row>
    <row r="2007" spans="4:4" x14ac:dyDescent="0.2">
      <c r="D2007" s="198"/>
    </row>
    <row r="2008" spans="4:4" x14ac:dyDescent="0.2">
      <c r="D2008" s="198"/>
    </row>
    <row r="2009" spans="4:4" x14ac:dyDescent="0.2">
      <c r="D2009" s="198"/>
    </row>
    <row r="2010" spans="4:4" x14ac:dyDescent="0.2">
      <c r="D2010" s="198"/>
    </row>
    <row r="2011" spans="4:4" x14ac:dyDescent="0.2">
      <c r="D2011" s="198"/>
    </row>
    <row r="2012" spans="4:4" x14ac:dyDescent="0.2">
      <c r="D2012" s="198"/>
    </row>
    <row r="2013" spans="4:4" x14ac:dyDescent="0.2">
      <c r="D2013" s="198"/>
    </row>
    <row r="2014" spans="4:4" x14ac:dyDescent="0.2">
      <c r="D2014" s="198"/>
    </row>
    <row r="2015" spans="4:4" x14ac:dyDescent="0.2">
      <c r="D2015" s="198"/>
    </row>
    <row r="2016" spans="4:4" x14ac:dyDescent="0.2">
      <c r="D2016" s="198"/>
    </row>
    <row r="2017" spans="4:4" x14ac:dyDescent="0.2">
      <c r="D2017" s="198"/>
    </row>
    <row r="2018" spans="4:4" x14ac:dyDescent="0.2">
      <c r="D2018" s="198"/>
    </row>
    <row r="2019" spans="4:4" x14ac:dyDescent="0.2">
      <c r="D2019" s="198"/>
    </row>
    <row r="2020" spans="4:4" x14ac:dyDescent="0.2">
      <c r="D2020" s="198"/>
    </row>
    <row r="2021" spans="4:4" x14ac:dyDescent="0.2">
      <c r="D2021" s="198"/>
    </row>
    <row r="2022" spans="4:4" x14ac:dyDescent="0.2">
      <c r="D2022" s="198"/>
    </row>
    <row r="2023" spans="4:4" x14ac:dyDescent="0.2">
      <c r="D2023" s="198"/>
    </row>
    <row r="2024" spans="4:4" x14ac:dyDescent="0.2">
      <c r="D2024" s="198"/>
    </row>
    <row r="2025" spans="4:4" x14ac:dyDescent="0.2">
      <c r="D2025" s="198"/>
    </row>
    <row r="2026" spans="4:4" x14ac:dyDescent="0.2">
      <c r="D2026" s="198"/>
    </row>
    <row r="2027" spans="4:4" x14ac:dyDescent="0.2">
      <c r="D2027" s="198"/>
    </row>
    <row r="2028" spans="4:4" x14ac:dyDescent="0.2">
      <c r="D2028" s="198"/>
    </row>
    <row r="2029" spans="4:4" x14ac:dyDescent="0.2">
      <c r="D2029" s="198"/>
    </row>
    <row r="2030" spans="4:4" x14ac:dyDescent="0.2">
      <c r="D2030" s="198"/>
    </row>
    <row r="2031" spans="4:4" x14ac:dyDescent="0.2">
      <c r="D2031" s="198"/>
    </row>
    <row r="2032" spans="4:4" x14ac:dyDescent="0.2">
      <c r="D2032" s="198"/>
    </row>
    <row r="2033" spans="4:4" x14ac:dyDescent="0.2">
      <c r="D2033" s="198"/>
    </row>
    <row r="2034" spans="4:4" x14ac:dyDescent="0.2">
      <c r="D2034" s="198"/>
    </row>
    <row r="2035" spans="4:4" x14ac:dyDescent="0.2">
      <c r="D2035" s="198"/>
    </row>
    <row r="2036" spans="4:4" x14ac:dyDescent="0.2">
      <c r="D2036" s="198"/>
    </row>
    <row r="2037" spans="4:4" x14ac:dyDescent="0.2">
      <c r="D2037" s="198"/>
    </row>
    <row r="2038" spans="4:4" x14ac:dyDescent="0.2">
      <c r="D2038" s="198"/>
    </row>
    <row r="2039" spans="4:4" x14ac:dyDescent="0.2">
      <c r="D2039" s="198"/>
    </row>
    <row r="2040" spans="4:4" x14ac:dyDescent="0.2">
      <c r="D2040" s="198"/>
    </row>
    <row r="2041" spans="4:4" x14ac:dyDescent="0.2">
      <c r="D2041" s="198"/>
    </row>
    <row r="2042" spans="4:4" x14ac:dyDescent="0.2">
      <c r="D2042" s="198"/>
    </row>
    <row r="2043" spans="4:4" x14ac:dyDescent="0.2">
      <c r="D2043" s="198"/>
    </row>
    <row r="2044" spans="4:4" x14ac:dyDescent="0.2">
      <c r="D2044" s="198"/>
    </row>
    <row r="2045" spans="4:4" x14ac:dyDescent="0.2">
      <c r="D2045" s="198"/>
    </row>
    <row r="2046" spans="4:4" x14ac:dyDescent="0.2">
      <c r="D2046" s="198"/>
    </row>
    <row r="2047" spans="4:4" x14ac:dyDescent="0.2">
      <c r="D2047" s="198"/>
    </row>
    <row r="2048" spans="4:4" x14ac:dyDescent="0.2">
      <c r="D2048" s="198"/>
    </row>
    <row r="2049" spans="4:4" x14ac:dyDescent="0.2">
      <c r="D2049" s="198"/>
    </row>
    <row r="2050" spans="4:4" x14ac:dyDescent="0.2">
      <c r="D2050" s="198"/>
    </row>
    <row r="2051" spans="4:4" x14ac:dyDescent="0.2">
      <c r="D2051" s="198"/>
    </row>
    <row r="2052" spans="4:4" x14ac:dyDescent="0.2">
      <c r="D2052" s="198"/>
    </row>
    <row r="2053" spans="4:4" x14ac:dyDescent="0.2">
      <c r="D2053" s="198"/>
    </row>
    <row r="2054" spans="4:4" x14ac:dyDescent="0.2">
      <c r="D2054" s="198"/>
    </row>
    <row r="2055" spans="4:4" x14ac:dyDescent="0.2">
      <c r="D2055" s="198"/>
    </row>
    <row r="2056" spans="4:4" x14ac:dyDescent="0.2">
      <c r="D2056" s="198"/>
    </row>
    <row r="2057" spans="4:4" x14ac:dyDescent="0.2">
      <c r="D2057" s="198"/>
    </row>
    <row r="2058" spans="4:4" x14ac:dyDescent="0.2">
      <c r="D2058" s="198"/>
    </row>
    <row r="2059" spans="4:4" x14ac:dyDescent="0.2">
      <c r="D2059" s="198"/>
    </row>
    <row r="2060" spans="4:4" x14ac:dyDescent="0.2">
      <c r="D2060" s="198"/>
    </row>
    <row r="2061" spans="4:4" x14ac:dyDescent="0.2">
      <c r="D2061" s="198"/>
    </row>
    <row r="2062" spans="4:4" x14ac:dyDescent="0.2">
      <c r="D2062" s="198"/>
    </row>
    <row r="2063" spans="4:4" x14ac:dyDescent="0.2">
      <c r="D2063" s="198"/>
    </row>
    <row r="2064" spans="4:4" x14ac:dyDescent="0.2">
      <c r="D2064" s="198"/>
    </row>
    <row r="2065" spans="4:4" x14ac:dyDescent="0.2">
      <c r="D2065" s="198"/>
    </row>
    <row r="2066" spans="4:4" x14ac:dyDescent="0.2">
      <c r="D2066" s="198"/>
    </row>
    <row r="2067" spans="4:4" x14ac:dyDescent="0.2">
      <c r="D2067" s="198"/>
    </row>
    <row r="2068" spans="4:4" x14ac:dyDescent="0.2">
      <c r="D2068" s="198"/>
    </row>
    <row r="2069" spans="4:4" x14ac:dyDescent="0.2">
      <c r="D2069" s="198"/>
    </row>
    <row r="2070" spans="4:4" x14ac:dyDescent="0.2">
      <c r="D2070" s="198"/>
    </row>
    <row r="2071" spans="4:4" x14ac:dyDescent="0.2">
      <c r="D2071" s="198"/>
    </row>
    <row r="2072" spans="4:4" x14ac:dyDescent="0.2">
      <c r="D2072" s="198"/>
    </row>
    <row r="2073" spans="4:4" x14ac:dyDescent="0.2">
      <c r="D2073" s="198"/>
    </row>
    <row r="2074" spans="4:4" x14ac:dyDescent="0.2">
      <c r="D2074" s="198"/>
    </row>
    <row r="2075" spans="4:4" x14ac:dyDescent="0.2">
      <c r="D2075" s="198"/>
    </row>
    <row r="2076" spans="4:4" x14ac:dyDescent="0.2">
      <c r="D2076" s="198"/>
    </row>
    <row r="2077" spans="4:4" x14ac:dyDescent="0.2">
      <c r="D2077" s="198"/>
    </row>
    <row r="2078" spans="4:4" x14ac:dyDescent="0.2">
      <c r="D2078" s="198"/>
    </row>
    <row r="2079" spans="4:4" x14ac:dyDescent="0.2">
      <c r="D2079" s="198"/>
    </row>
    <row r="2080" spans="4:4" x14ac:dyDescent="0.2">
      <c r="D2080" s="198"/>
    </row>
    <row r="2081" spans="4:4" x14ac:dyDescent="0.2">
      <c r="D2081" s="198"/>
    </row>
    <row r="2082" spans="4:4" x14ac:dyDescent="0.2">
      <c r="D2082" s="198"/>
    </row>
    <row r="2083" spans="4:4" x14ac:dyDescent="0.2">
      <c r="D2083" s="198"/>
    </row>
    <row r="2084" spans="4:4" x14ac:dyDescent="0.2">
      <c r="D2084" s="198"/>
    </row>
    <row r="2085" spans="4:4" x14ac:dyDescent="0.2">
      <c r="D2085" s="198"/>
    </row>
    <row r="2086" spans="4:4" x14ac:dyDescent="0.2">
      <c r="D2086" s="198"/>
    </row>
    <row r="2087" spans="4:4" x14ac:dyDescent="0.2">
      <c r="D2087" s="198"/>
    </row>
    <row r="2088" spans="4:4" x14ac:dyDescent="0.2">
      <c r="D2088" s="198"/>
    </row>
    <row r="2089" spans="4:4" x14ac:dyDescent="0.2">
      <c r="D2089" s="198"/>
    </row>
    <row r="2090" spans="4:4" x14ac:dyDescent="0.2">
      <c r="D2090" s="198"/>
    </row>
    <row r="2091" spans="4:4" x14ac:dyDescent="0.2">
      <c r="D2091" s="198"/>
    </row>
    <row r="2092" spans="4:4" x14ac:dyDescent="0.2">
      <c r="D2092" s="198"/>
    </row>
    <row r="2093" spans="4:4" x14ac:dyDescent="0.2">
      <c r="D2093" s="198"/>
    </row>
    <row r="2094" spans="4:4" x14ac:dyDescent="0.2">
      <c r="D2094" s="198"/>
    </row>
    <row r="2095" spans="4:4" x14ac:dyDescent="0.2">
      <c r="D2095" s="198"/>
    </row>
    <row r="2096" spans="4:4" x14ac:dyDescent="0.2">
      <c r="D2096" s="198"/>
    </row>
    <row r="2097" spans="4:4" x14ac:dyDescent="0.2">
      <c r="D2097" s="198"/>
    </row>
    <row r="2098" spans="4:4" x14ac:dyDescent="0.2">
      <c r="D2098" s="198"/>
    </row>
    <row r="2099" spans="4:4" x14ac:dyDescent="0.2">
      <c r="D2099" s="198"/>
    </row>
    <row r="2100" spans="4:4" x14ac:dyDescent="0.2">
      <c r="D2100" s="198"/>
    </row>
    <row r="2101" spans="4:4" x14ac:dyDescent="0.2">
      <c r="D2101" s="198"/>
    </row>
    <row r="2102" spans="4:4" x14ac:dyDescent="0.2">
      <c r="D2102" s="198"/>
    </row>
    <row r="2103" spans="4:4" x14ac:dyDescent="0.2">
      <c r="D2103" s="198"/>
    </row>
    <row r="2104" spans="4:4" x14ac:dyDescent="0.2">
      <c r="D2104" s="198"/>
    </row>
    <row r="2105" spans="4:4" x14ac:dyDescent="0.2">
      <c r="D2105" s="198"/>
    </row>
    <row r="2106" spans="4:4" x14ac:dyDescent="0.2">
      <c r="D2106" s="198"/>
    </row>
    <row r="2107" spans="4:4" x14ac:dyDescent="0.2">
      <c r="D2107" s="198"/>
    </row>
    <row r="2108" spans="4:4" x14ac:dyDescent="0.2">
      <c r="D2108" s="198"/>
    </row>
    <row r="2109" spans="4:4" x14ac:dyDescent="0.2">
      <c r="D2109" s="198"/>
    </row>
    <row r="2110" spans="4:4" x14ac:dyDescent="0.2">
      <c r="D2110" s="198"/>
    </row>
    <row r="2111" spans="4:4" x14ac:dyDescent="0.2">
      <c r="D2111" s="198"/>
    </row>
    <row r="2112" spans="4:4" x14ac:dyDescent="0.2">
      <c r="D2112" s="198"/>
    </row>
    <row r="2113" spans="4:4" x14ac:dyDescent="0.2">
      <c r="D2113" s="198"/>
    </row>
    <row r="2114" spans="4:4" x14ac:dyDescent="0.2">
      <c r="D2114" s="198"/>
    </row>
    <row r="2115" spans="4:4" x14ac:dyDescent="0.2">
      <c r="D2115" s="198"/>
    </row>
    <row r="2116" spans="4:4" x14ac:dyDescent="0.2">
      <c r="D2116" s="198"/>
    </row>
    <row r="2117" spans="4:4" x14ac:dyDescent="0.2">
      <c r="D2117" s="198"/>
    </row>
    <row r="2118" spans="4:4" x14ac:dyDescent="0.2">
      <c r="D2118" s="198"/>
    </row>
    <row r="2119" spans="4:4" x14ac:dyDescent="0.2">
      <c r="D2119" s="198"/>
    </row>
    <row r="2120" spans="4:4" x14ac:dyDescent="0.2">
      <c r="D2120" s="198"/>
    </row>
    <row r="2121" spans="4:4" x14ac:dyDescent="0.2">
      <c r="D2121" s="198"/>
    </row>
    <row r="2122" spans="4:4" x14ac:dyDescent="0.2">
      <c r="D2122" s="198"/>
    </row>
    <row r="2123" spans="4:4" x14ac:dyDescent="0.2">
      <c r="D2123" s="198"/>
    </row>
    <row r="2124" spans="4:4" x14ac:dyDescent="0.2">
      <c r="D2124" s="198"/>
    </row>
    <row r="2125" spans="4:4" x14ac:dyDescent="0.2">
      <c r="D2125" s="198"/>
    </row>
    <row r="2126" spans="4:4" x14ac:dyDescent="0.2">
      <c r="D2126" s="198"/>
    </row>
    <row r="2127" spans="4:4" x14ac:dyDescent="0.2">
      <c r="D2127" s="198"/>
    </row>
    <row r="2128" spans="4:4" x14ac:dyDescent="0.2">
      <c r="D2128" s="198"/>
    </row>
    <row r="2129" spans="4:4" x14ac:dyDescent="0.2">
      <c r="D2129" s="198"/>
    </row>
    <row r="2130" spans="4:4" x14ac:dyDescent="0.2">
      <c r="D2130" s="198"/>
    </row>
    <row r="2131" spans="4:4" x14ac:dyDescent="0.2">
      <c r="D2131" s="198"/>
    </row>
    <row r="2132" spans="4:4" x14ac:dyDescent="0.2">
      <c r="D2132" s="198"/>
    </row>
    <row r="2133" spans="4:4" x14ac:dyDescent="0.2">
      <c r="D2133" s="198"/>
    </row>
    <row r="2134" spans="4:4" x14ac:dyDescent="0.2">
      <c r="D2134" s="198"/>
    </row>
    <row r="2135" spans="4:4" x14ac:dyDescent="0.2">
      <c r="D2135" s="198"/>
    </row>
    <row r="2136" spans="4:4" x14ac:dyDescent="0.2">
      <c r="D2136" s="198"/>
    </row>
    <row r="2137" spans="4:4" x14ac:dyDescent="0.2">
      <c r="D2137" s="198"/>
    </row>
    <row r="2138" spans="4:4" x14ac:dyDescent="0.2">
      <c r="D2138" s="198"/>
    </row>
    <row r="2139" spans="4:4" x14ac:dyDescent="0.2">
      <c r="D2139" s="198"/>
    </row>
    <row r="2140" spans="4:4" x14ac:dyDescent="0.2">
      <c r="D2140" s="198"/>
    </row>
    <row r="2141" spans="4:4" x14ac:dyDescent="0.2">
      <c r="D2141" s="198"/>
    </row>
    <row r="2142" spans="4:4" x14ac:dyDescent="0.2">
      <c r="D2142" s="198"/>
    </row>
    <row r="2143" spans="4:4" x14ac:dyDescent="0.2">
      <c r="D2143" s="198"/>
    </row>
    <row r="2144" spans="4:4" x14ac:dyDescent="0.2">
      <c r="D2144" s="198"/>
    </row>
    <row r="2145" spans="4:4" x14ac:dyDescent="0.2">
      <c r="D2145" s="198"/>
    </row>
    <row r="2146" spans="4:4" x14ac:dyDescent="0.2">
      <c r="D2146" s="198"/>
    </row>
    <row r="2147" spans="4:4" x14ac:dyDescent="0.2">
      <c r="D2147" s="198"/>
    </row>
    <row r="2148" spans="4:4" x14ac:dyDescent="0.2">
      <c r="D2148" s="198"/>
    </row>
    <row r="2149" spans="4:4" x14ac:dyDescent="0.2">
      <c r="D2149" s="198"/>
    </row>
    <row r="2150" spans="4:4" x14ac:dyDescent="0.2">
      <c r="D2150" s="198"/>
    </row>
    <row r="2151" spans="4:4" x14ac:dyDescent="0.2">
      <c r="D2151" s="198"/>
    </row>
    <row r="2152" spans="4:4" x14ac:dyDescent="0.2">
      <c r="D2152" s="198"/>
    </row>
    <row r="2153" spans="4:4" x14ac:dyDescent="0.2">
      <c r="D2153" s="198"/>
    </row>
    <row r="2154" spans="4:4" x14ac:dyDescent="0.2">
      <c r="D2154" s="198"/>
    </row>
    <row r="2155" spans="4:4" x14ac:dyDescent="0.2">
      <c r="D2155" s="198"/>
    </row>
    <row r="2156" spans="4:4" x14ac:dyDescent="0.2">
      <c r="D2156" s="198"/>
    </row>
    <row r="2157" spans="4:4" x14ac:dyDescent="0.2">
      <c r="D2157" s="198"/>
    </row>
    <row r="2158" spans="4:4" x14ac:dyDescent="0.2">
      <c r="D2158" s="198"/>
    </row>
    <row r="2159" spans="4:4" x14ac:dyDescent="0.2">
      <c r="D2159" s="198"/>
    </row>
    <row r="2160" spans="4:4" x14ac:dyDescent="0.2">
      <c r="D2160" s="198"/>
    </row>
    <row r="2161" spans="4:4" x14ac:dyDescent="0.2">
      <c r="D2161" s="198"/>
    </row>
    <row r="2162" spans="4:4" x14ac:dyDescent="0.2">
      <c r="D2162" s="198"/>
    </row>
    <row r="2163" spans="4:4" x14ac:dyDescent="0.2">
      <c r="D2163" s="198"/>
    </row>
    <row r="2164" spans="4:4" x14ac:dyDescent="0.2">
      <c r="D2164" s="198"/>
    </row>
    <row r="2165" spans="4:4" x14ac:dyDescent="0.2">
      <c r="D2165" s="198"/>
    </row>
    <row r="2166" spans="4:4" x14ac:dyDescent="0.2">
      <c r="D2166" s="198"/>
    </row>
    <row r="2167" spans="4:4" x14ac:dyDescent="0.2">
      <c r="D2167" s="198"/>
    </row>
    <row r="2168" spans="4:4" x14ac:dyDescent="0.2">
      <c r="D2168" s="198"/>
    </row>
    <row r="2169" spans="4:4" x14ac:dyDescent="0.2">
      <c r="D2169" s="198"/>
    </row>
    <row r="2170" spans="4:4" x14ac:dyDescent="0.2">
      <c r="D2170" s="198"/>
    </row>
    <row r="2171" spans="4:4" x14ac:dyDescent="0.2">
      <c r="D2171" s="198"/>
    </row>
    <row r="2172" spans="4:4" x14ac:dyDescent="0.2">
      <c r="D2172" s="198"/>
    </row>
    <row r="2173" spans="4:4" x14ac:dyDescent="0.2">
      <c r="D2173" s="198"/>
    </row>
    <row r="2174" spans="4:4" x14ac:dyDescent="0.2">
      <c r="D2174" s="198"/>
    </row>
    <row r="2175" spans="4:4" x14ac:dyDescent="0.2">
      <c r="D2175" s="198"/>
    </row>
    <row r="2176" spans="4:4" x14ac:dyDescent="0.2">
      <c r="D2176" s="198"/>
    </row>
    <row r="2177" spans="4:4" x14ac:dyDescent="0.2">
      <c r="D2177" s="198"/>
    </row>
    <row r="2178" spans="4:4" x14ac:dyDescent="0.2">
      <c r="D2178" s="198"/>
    </row>
    <row r="2179" spans="4:4" x14ac:dyDescent="0.2">
      <c r="D2179" s="198"/>
    </row>
    <row r="2180" spans="4:4" x14ac:dyDescent="0.2">
      <c r="D2180" s="198"/>
    </row>
    <row r="2181" spans="4:4" x14ac:dyDescent="0.2">
      <c r="D2181" s="198"/>
    </row>
    <row r="2182" spans="4:4" x14ac:dyDescent="0.2">
      <c r="D2182" s="198"/>
    </row>
    <row r="2183" spans="4:4" x14ac:dyDescent="0.2">
      <c r="D2183" s="198"/>
    </row>
    <row r="2184" spans="4:4" x14ac:dyDescent="0.2">
      <c r="D2184" s="198"/>
    </row>
    <row r="2185" spans="4:4" x14ac:dyDescent="0.2">
      <c r="D2185" s="198"/>
    </row>
    <row r="2186" spans="4:4" x14ac:dyDescent="0.2">
      <c r="D2186" s="198"/>
    </row>
    <row r="2187" spans="4:4" x14ac:dyDescent="0.2">
      <c r="D2187" s="198"/>
    </row>
    <row r="2188" spans="4:4" x14ac:dyDescent="0.2">
      <c r="D2188" s="198"/>
    </row>
    <row r="2189" spans="4:4" x14ac:dyDescent="0.2">
      <c r="D2189" s="198"/>
    </row>
    <row r="2190" spans="4:4" x14ac:dyDescent="0.2">
      <c r="D2190" s="198"/>
    </row>
    <row r="2191" spans="4:4" x14ac:dyDescent="0.2">
      <c r="D2191" s="198"/>
    </row>
    <row r="2192" spans="4:4" x14ac:dyDescent="0.2">
      <c r="D2192" s="198"/>
    </row>
    <row r="2193" spans="4:4" x14ac:dyDescent="0.2">
      <c r="D2193" s="198"/>
    </row>
    <row r="2194" spans="4:4" x14ac:dyDescent="0.2">
      <c r="D2194" s="198"/>
    </row>
    <row r="2195" spans="4:4" x14ac:dyDescent="0.2">
      <c r="D2195" s="198"/>
    </row>
    <row r="2196" spans="4:4" x14ac:dyDescent="0.2">
      <c r="D2196" s="198"/>
    </row>
    <row r="2197" spans="4:4" x14ac:dyDescent="0.2">
      <c r="D2197" s="198"/>
    </row>
    <row r="2198" spans="4:4" x14ac:dyDescent="0.2">
      <c r="D2198" s="198"/>
    </row>
    <row r="2199" spans="4:4" x14ac:dyDescent="0.2">
      <c r="D2199" s="198"/>
    </row>
    <row r="2200" spans="4:4" x14ac:dyDescent="0.2">
      <c r="D2200" s="198"/>
    </row>
    <row r="2201" spans="4:4" x14ac:dyDescent="0.2">
      <c r="D2201" s="198"/>
    </row>
    <row r="2202" spans="4:4" x14ac:dyDescent="0.2">
      <c r="D2202" s="198"/>
    </row>
    <row r="2203" spans="4:4" x14ac:dyDescent="0.2">
      <c r="D2203" s="198"/>
    </row>
    <row r="2204" spans="4:4" x14ac:dyDescent="0.2">
      <c r="D2204" s="198"/>
    </row>
    <row r="2205" spans="4:4" x14ac:dyDescent="0.2">
      <c r="D2205" s="198"/>
    </row>
    <row r="2206" spans="4:4" x14ac:dyDescent="0.2">
      <c r="D2206" s="198"/>
    </row>
    <row r="2207" spans="4:4" x14ac:dyDescent="0.2">
      <c r="D2207" s="198"/>
    </row>
    <row r="2208" spans="4:4" x14ac:dyDescent="0.2">
      <c r="D2208" s="198"/>
    </row>
    <row r="2209" spans="4:4" x14ac:dyDescent="0.2">
      <c r="D2209" s="198"/>
    </row>
    <row r="2210" spans="4:4" x14ac:dyDescent="0.2">
      <c r="D2210" s="198"/>
    </row>
    <row r="2211" spans="4:4" x14ac:dyDescent="0.2">
      <c r="D2211" s="198"/>
    </row>
    <row r="2212" spans="4:4" x14ac:dyDescent="0.2">
      <c r="D2212" s="198"/>
    </row>
    <row r="2213" spans="4:4" x14ac:dyDescent="0.2">
      <c r="D2213" s="198"/>
    </row>
    <row r="2214" spans="4:4" x14ac:dyDescent="0.2">
      <c r="D2214" s="198"/>
    </row>
    <row r="2215" spans="4:4" x14ac:dyDescent="0.2">
      <c r="D2215" s="198"/>
    </row>
    <row r="2216" spans="4:4" x14ac:dyDescent="0.2">
      <c r="D2216" s="198"/>
    </row>
    <row r="2217" spans="4:4" x14ac:dyDescent="0.2">
      <c r="D2217" s="198"/>
    </row>
    <row r="2218" spans="4:4" x14ac:dyDescent="0.2">
      <c r="D2218" s="198"/>
    </row>
    <row r="2219" spans="4:4" x14ac:dyDescent="0.2">
      <c r="D2219" s="198"/>
    </row>
    <row r="2220" spans="4:4" x14ac:dyDescent="0.2">
      <c r="D2220" s="198"/>
    </row>
    <row r="2221" spans="4:4" x14ac:dyDescent="0.2">
      <c r="D2221" s="198"/>
    </row>
    <row r="2222" spans="4:4" x14ac:dyDescent="0.2">
      <c r="D2222" s="198"/>
    </row>
    <row r="2223" spans="4:4" x14ac:dyDescent="0.2">
      <c r="D2223" s="198"/>
    </row>
    <row r="2224" spans="4:4" x14ac:dyDescent="0.2">
      <c r="D2224" s="198"/>
    </row>
    <row r="2225" spans="4:4" x14ac:dyDescent="0.2">
      <c r="D2225" s="198"/>
    </row>
    <row r="2226" spans="4:4" x14ac:dyDescent="0.2">
      <c r="D2226" s="198"/>
    </row>
    <row r="2227" spans="4:4" x14ac:dyDescent="0.2">
      <c r="D2227" s="198"/>
    </row>
    <row r="2228" spans="4:4" x14ac:dyDescent="0.2">
      <c r="D2228" s="198"/>
    </row>
    <row r="2229" spans="4:4" x14ac:dyDescent="0.2">
      <c r="D2229" s="198"/>
    </row>
    <row r="2230" spans="4:4" x14ac:dyDescent="0.2">
      <c r="D2230" s="198"/>
    </row>
    <row r="2231" spans="4:4" x14ac:dyDescent="0.2">
      <c r="D2231" s="198"/>
    </row>
    <row r="2232" spans="4:4" x14ac:dyDescent="0.2">
      <c r="D2232" s="198"/>
    </row>
    <row r="2233" spans="4:4" x14ac:dyDescent="0.2">
      <c r="D2233" s="198"/>
    </row>
    <row r="2234" spans="4:4" x14ac:dyDescent="0.2">
      <c r="D2234" s="198"/>
    </row>
    <row r="2235" spans="4:4" x14ac:dyDescent="0.2">
      <c r="D2235" s="198"/>
    </row>
    <row r="2236" spans="4:4" x14ac:dyDescent="0.2">
      <c r="D2236" s="198"/>
    </row>
    <row r="2237" spans="4:4" x14ac:dyDescent="0.2">
      <c r="D2237" s="198"/>
    </row>
    <row r="2238" spans="4:4" x14ac:dyDescent="0.2">
      <c r="D2238" s="198"/>
    </row>
    <row r="2239" spans="4:4" x14ac:dyDescent="0.2">
      <c r="D2239" s="198"/>
    </row>
    <row r="2240" spans="4:4" x14ac:dyDescent="0.2">
      <c r="D2240" s="198"/>
    </row>
    <row r="2241" spans="4:4" x14ac:dyDescent="0.2">
      <c r="D2241" s="198"/>
    </row>
    <row r="2242" spans="4:4" x14ac:dyDescent="0.2">
      <c r="D2242" s="198"/>
    </row>
    <row r="2243" spans="4:4" x14ac:dyDescent="0.2">
      <c r="D2243" s="198"/>
    </row>
    <row r="2244" spans="4:4" x14ac:dyDescent="0.2">
      <c r="D2244" s="198"/>
    </row>
    <row r="2245" spans="4:4" x14ac:dyDescent="0.2">
      <c r="D2245" s="198"/>
    </row>
    <row r="2246" spans="4:4" x14ac:dyDescent="0.2">
      <c r="D2246" s="198"/>
    </row>
    <row r="2247" spans="4:4" x14ac:dyDescent="0.2">
      <c r="D2247" s="198"/>
    </row>
    <row r="2248" spans="4:4" x14ac:dyDescent="0.2">
      <c r="D2248" s="198"/>
    </row>
    <row r="2249" spans="4:4" x14ac:dyDescent="0.2">
      <c r="D2249" s="198"/>
    </row>
    <row r="2250" spans="4:4" x14ac:dyDescent="0.2">
      <c r="D2250" s="198"/>
    </row>
    <row r="2251" spans="4:4" x14ac:dyDescent="0.2">
      <c r="D2251" s="198"/>
    </row>
    <row r="2252" spans="4:4" x14ac:dyDescent="0.2">
      <c r="D2252" s="198"/>
    </row>
    <row r="2253" spans="4:4" x14ac:dyDescent="0.2">
      <c r="D2253" s="198"/>
    </row>
    <row r="2254" spans="4:4" x14ac:dyDescent="0.2">
      <c r="D2254" s="198"/>
    </row>
    <row r="2255" spans="4:4" x14ac:dyDescent="0.2">
      <c r="D2255" s="198"/>
    </row>
    <row r="2256" spans="4:4" x14ac:dyDescent="0.2">
      <c r="D2256" s="198"/>
    </row>
    <row r="2257" spans="4:4" x14ac:dyDescent="0.2">
      <c r="D2257" s="198"/>
    </row>
    <row r="2258" spans="4:4" x14ac:dyDescent="0.2">
      <c r="D2258" s="198"/>
    </row>
    <row r="2259" spans="4:4" x14ac:dyDescent="0.2">
      <c r="D2259" s="198"/>
    </row>
    <row r="2260" spans="4:4" x14ac:dyDescent="0.2">
      <c r="D2260" s="198"/>
    </row>
    <row r="2261" spans="4:4" x14ac:dyDescent="0.2">
      <c r="D2261" s="198"/>
    </row>
    <row r="2262" spans="4:4" x14ac:dyDescent="0.2">
      <c r="D2262" s="198"/>
    </row>
    <row r="2263" spans="4:4" x14ac:dyDescent="0.2">
      <c r="D2263" s="198"/>
    </row>
    <row r="2264" spans="4:4" x14ac:dyDescent="0.2">
      <c r="D2264" s="198"/>
    </row>
    <row r="2265" spans="4:4" x14ac:dyDescent="0.2">
      <c r="D2265" s="198"/>
    </row>
    <row r="2266" spans="4:4" x14ac:dyDescent="0.2">
      <c r="D2266" s="198"/>
    </row>
    <row r="2267" spans="4:4" x14ac:dyDescent="0.2">
      <c r="D2267" s="198"/>
    </row>
    <row r="2268" spans="4:4" x14ac:dyDescent="0.2">
      <c r="D2268" s="198"/>
    </row>
    <row r="2269" spans="4:4" x14ac:dyDescent="0.2">
      <c r="D2269" s="198"/>
    </row>
    <row r="2270" spans="4:4" x14ac:dyDescent="0.2">
      <c r="D2270" s="198"/>
    </row>
    <row r="2271" spans="4:4" x14ac:dyDescent="0.2">
      <c r="D2271" s="198"/>
    </row>
    <row r="2272" spans="4:4" x14ac:dyDescent="0.2">
      <c r="D2272" s="198"/>
    </row>
    <row r="2273" spans="4:4" x14ac:dyDescent="0.2">
      <c r="D2273" s="198"/>
    </row>
    <row r="2274" spans="4:4" x14ac:dyDescent="0.2">
      <c r="D2274" s="198"/>
    </row>
    <row r="2275" spans="4:4" x14ac:dyDescent="0.2">
      <c r="D2275" s="198"/>
    </row>
    <row r="2276" spans="4:4" x14ac:dyDescent="0.2">
      <c r="D2276" s="198"/>
    </row>
    <row r="2277" spans="4:4" x14ac:dyDescent="0.2">
      <c r="D2277" s="198"/>
    </row>
    <row r="2278" spans="4:4" x14ac:dyDescent="0.2">
      <c r="D2278" s="198"/>
    </row>
    <row r="2279" spans="4:4" x14ac:dyDescent="0.2">
      <c r="D2279" s="198"/>
    </row>
    <row r="2280" spans="4:4" x14ac:dyDescent="0.2">
      <c r="D2280" s="198"/>
    </row>
    <row r="2281" spans="4:4" x14ac:dyDescent="0.2">
      <c r="D2281" s="198"/>
    </row>
    <row r="2282" spans="4:4" x14ac:dyDescent="0.2">
      <c r="D2282" s="198"/>
    </row>
    <row r="2283" spans="4:4" x14ac:dyDescent="0.2">
      <c r="D2283" s="198"/>
    </row>
    <row r="2284" spans="4:4" x14ac:dyDescent="0.2">
      <c r="D2284" s="198"/>
    </row>
    <row r="2285" spans="4:4" x14ac:dyDescent="0.2">
      <c r="D2285" s="198"/>
    </row>
    <row r="2286" spans="4:4" x14ac:dyDescent="0.2">
      <c r="D2286" s="198"/>
    </row>
    <row r="2287" spans="4:4" x14ac:dyDescent="0.2">
      <c r="D2287" s="198"/>
    </row>
    <row r="2288" spans="4:4" x14ac:dyDescent="0.2">
      <c r="D2288" s="198"/>
    </row>
    <row r="2289" spans="4:4" x14ac:dyDescent="0.2">
      <c r="D2289" s="198"/>
    </row>
    <row r="2290" spans="4:4" x14ac:dyDescent="0.2">
      <c r="D2290" s="198"/>
    </row>
    <row r="2291" spans="4:4" x14ac:dyDescent="0.2">
      <c r="D2291" s="198"/>
    </row>
    <row r="2292" spans="4:4" x14ac:dyDescent="0.2">
      <c r="D2292" s="198"/>
    </row>
    <row r="2293" spans="4:4" x14ac:dyDescent="0.2">
      <c r="D2293" s="198"/>
    </row>
    <row r="2294" spans="4:4" x14ac:dyDescent="0.2">
      <c r="D2294" s="198"/>
    </row>
    <row r="2295" spans="4:4" x14ac:dyDescent="0.2">
      <c r="D2295" s="198"/>
    </row>
    <row r="2296" spans="4:4" x14ac:dyDescent="0.2">
      <c r="D2296" s="198"/>
    </row>
    <row r="2297" spans="4:4" x14ac:dyDescent="0.2">
      <c r="D2297" s="198"/>
    </row>
    <row r="2298" spans="4:4" x14ac:dyDescent="0.2">
      <c r="D2298" s="198"/>
    </row>
    <row r="2299" spans="4:4" x14ac:dyDescent="0.2">
      <c r="D2299" s="198"/>
    </row>
    <row r="2300" spans="4:4" x14ac:dyDescent="0.2">
      <c r="D2300" s="198"/>
    </row>
    <row r="2301" spans="4:4" x14ac:dyDescent="0.2">
      <c r="D2301" s="198"/>
    </row>
    <row r="2302" spans="4:4" x14ac:dyDescent="0.2">
      <c r="D2302" s="198"/>
    </row>
    <row r="2303" spans="4:4" x14ac:dyDescent="0.2">
      <c r="D2303" s="198"/>
    </row>
    <row r="2304" spans="4:4" x14ac:dyDescent="0.2">
      <c r="D2304" s="198"/>
    </row>
    <row r="2305" spans="4:4" x14ac:dyDescent="0.2">
      <c r="D2305" s="198"/>
    </row>
    <row r="2306" spans="4:4" x14ac:dyDescent="0.2">
      <c r="D2306" s="198"/>
    </row>
    <row r="2307" spans="4:4" x14ac:dyDescent="0.2">
      <c r="D2307" s="198"/>
    </row>
    <row r="2308" spans="4:4" x14ac:dyDescent="0.2">
      <c r="D2308" s="198"/>
    </row>
    <row r="2309" spans="4:4" x14ac:dyDescent="0.2">
      <c r="D2309" s="198"/>
    </row>
    <row r="2310" spans="4:4" x14ac:dyDescent="0.2">
      <c r="D2310" s="198"/>
    </row>
    <row r="2311" spans="4:4" x14ac:dyDescent="0.2">
      <c r="D2311" s="198"/>
    </row>
    <row r="2312" spans="4:4" x14ac:dyDescent="0.2">
      <c r="D2312" s="198"/>
    </row>
    <row r="2313" spans="4:4" x14ac:dyDescent="0.2">
      <c r="D2313" s="198"/>
    </row>
    <row r="2314" spans="4:4" x14ac:dyDescent="0.2">
      <c r="D2314" s="198"/>
    </row>
    <row r="2315" spans="4:4" x14ac:dyDescent="0.2">
      <c r="D2315" s="198"/>
    </row>
    <row r="2316" spans="4:4" x14ac:dyDescent="0.2">
      <c r="D2316" s="198"/>
    </row>
    <row r="2317" spans="4:4" x14ac:dyDescent="0.2">
      <c r="D2317" s="198"/>
    </row>
    <row r="2318" spans="4:4" x14ac:dyDescent="0.2">
      <c r="D2318" s="198"/>
    </row>
    <row r="2319" spans="4:4" x14ac:dyDescent="0.2">
      <c r="D2319" s="198"/>
    </row>
    <row r="2320" spans="4:4" x14ac:dyDescent="0.2">
      <c r="D2320" s="198"/>
    </row>
    <row r="2321" spans="4:4" x14ac:dyDescent="0.2">
      <c r="D2321" s="198"/>
    </row>
    <row r="2322" spans="4:4" x14ac:dyDescent="0.2">
      <c r="D2322" s="198"/>
    </row>
    <row r="2323" spans="4:4" x14ac:dyDescent="0.2">
      <c r="D2323" s="198"/>
    </row>
    <row r="2324" spans="4:4" x14ac:dyDescent="0.2">
      <c r="D2324" s="198"/>
    </row>
    <row r="2325" spans="4:4" x14ac:dyDescent="0.2">
      <c r="D2325" s="198"/>
    </row>
    <row r="2326" spans="4:4" x14ac:dyDescent="0.2">
      <c r="D2326" s="198"/>
    </row>
    <row r="2327" spans="4:4" x14ac:dyDescent="0.2">
      <c r="D2327" s="198"/>
    </row>
    <row r="2328" spans="4:4" x14ac:dyDescent="0.2">
      <c r="D2328" s="198"/>
    </row>
    <row r="2329" spans="4:4" x14ac:dyDescent="0.2">
      <c r="D2329" s="198"/>
    </row>
    <row r="2330" spans="4:4" x14ac:dyDescent="0.2">
      <c r="D2330" s="198"/>
    </row>
    <row r="2331" spans="4:4" x14ac:dyDescent="0.2">
      <c r="D2331" s="198"/>
    </row>
    <row r="2332" spans="4:4" x14ac:dyDescent="0.2">
      <c r="D2332" s="198"/>
    </row>
    <row r="2333" spans="4:4" x14ac:dyDescent="0.2">
      <c r="D2333" s="198"/>
    </row>
    <row r="2334" spans="4:4" x14ac:dyDescent="0.2">
      <c r="D2334" s="198"/>
    </row>
    <row r="2335" spans="4:4" x14ac:dyDescent="0.2">
      <c r="D2335" s="198"/>
    </row>
    <row r="2336" spans="4:4" x14ac:dyDescent="0.2">
      <c r="D2336" s="198"/>
    </row>
    <row r="2337" spans="4:4" x14ac:dyDescent="0.2">
      <c r="D2337" s="198"/>
    </row>
    <row r="2338" spans="4:4" x14ac:dyDescent="0.2">
      <c r="D2338" s="198"/>
    </row>
    <row r="2339" spans="4:4" x14ac:dyDescent="0.2">
      <c r="D2339" s="198"/>
    </row>
    <row r="2340" spans="4:4" x14ac:dyDescent="0.2">
      <c r="D2340" s="198"/>
    </row>
    <row r="2341" spans="4:4" x14ac:dyDescent="0.2">
      <c r="D2341" s="198"/>
    </row>
    <row r="2342" spans="4:4" x14ac:dyDescent="0.2">
      <c r="D2342" s="198"/>
    </row>
    <row r="2343" spans="4:4" x14ac:dyDescent="0.2">
      <c r="D2343" s="198"/>
    </row>
    <row r="2344" spans="4:4" x14ac:dyDescent="0.2">
      <c r="D2344" s="198"/>
    </row>
    <row r="2345" spans="4:4" x14ac:dyDescent="0.2">
      <c r="D2345" s="198"/>
    </row>
    <row r="2346" spans="4:4" x14ac:dyDescent="0.2">
      <c r="D2346" s="198"/>
    </row>
    <row r="2347" spans="4:4" x14ac:dyDescent="0.2">
      <c r="D2347" s="198"/>
    </row>
    <row r="2348" spans="4:4" x14ac:dyDescent="0.2">
      <c r="D2348" s="198"/>
    </row>
    <row r="2349" spans="4:4" x14ac:dyDescent="0.2">
      <c r="D2349" s="198"/>
    </row>
    <row r="2350" spans="4:4" x14ac:dyDescent="0.2">
      <c r="D2350" s="198"/>
    </row>
    <row r="2351" spans="4:4" x14ac:dyDescent="0.2">
      <c r="D2351" s="198"/>
    </row>
    <row r="2352" spans="4:4" x14ac:dyDescent="0.2">
      <c r="D2352" s="198"/>
    </row>
    <row r="2353" spans="4:4" x14ac:dyDescent="0.2">
      <c r="D2353" s="198"/>
    </row>
    <row r="2354" spans="4:4" x14ac:dyDescent="0.2">
      <c r="D2354" s="198"/>
    </row>
    <row r="2355" spans="4:4" x14ac:dyDescent="0.2">
      <c r="D2355" s="198"/>
    </row>
    <row r="2356" spans="4:4" x14ac:dyDescent="0.2">
      <c r="D2356" s="198"/>
    </row>
    <row r="2357" spans="4:4" x14ac:dyDescent="0.2">
      <c r="D2357" s="198"/>
    </row>
    <row r="2358" spans="4:4" x14ac:dyDescent="0.2">
      <c r="D2358" s="198"/>
    </row>
    <row r="2359" spans="4:4" x14ac:dyDescent="0.2">
      <c r="D2359" s="198"/>
    </row>
    <row r="2360" spans="4:4" x14ac:dyDescent="0.2">
      <c r="D2360" s="198"/>
    </row>
    <row r="2361" spans="4:4" x14ac:dyDescent="0.2">
      <c r="D2361" s="198"/>
    </row>
    <row r="2362" spans="4:4" x14ac:dyDescent="0.2">
      <c r="D2362" s="198"/>
    </row>
    <row r="2363" spans="4:4" x14ac:dyDescent="0.2">
      <c r="D2363" s="198"/>
    </row>
    <row r="2364" spans="4:4" x14ac:dyDescent="0.2">
      <c r="D2364" s="198"/>
    </row>
    <row r="2365" spans="4:4" x14ac:dyDescent="0.2">
      <c r="D2365" s="198"/>
    </row>
    <row r="2366" spans="4:4" x14ac:dyDescent="0.2">
      <c r="D2366" s="198"/>
    </row>
    <row r="2367" spans="4:4" x14ac:dyDescent="0.2">
      <c r="D2367" s="198"/>
    </row>
    <row r="2368" spans="4:4" x14ac:dyDescent="0.2">
      <c r="D2368" s="198"/>
    </row>
    <row r="2369" spans="4:4" x14ac:dyDescent="0.2">
      <c r="D2369" s="198"/>
    </row>
    <row r="2370" spans="4:4" x14ac:dyDescent="0.2">
      <c r="D2370" s="198"/>
    </row>
    <row r="2371" spans="4:4" x14ac:dyDescent="0.2">
      <c r="D2371" s="198"/>
    </row>
    <row r="2372" spans="4:4" x14ac:dyDescent="0.2">
      <c r="D2372" s="198"/>
    </row>
    <row r="2373" spans="4:4" x14ac:dyDescent="0.2">
      <c r="D2373" s="198"/>
    </row>
    <row r="2374" spans="4:4" x14ac:dyDescent="0.2">
      <c r="D2374" s="198"/>
    </row>
    <row r="2375" spans="4:4" x14ac:dyDescent="0.2">
      <c r="D2375" s="198"/>
    </row>
    <row r="2376" spans="4:4" x14ac:dyDescent="0.2">
      <c r="D2376" s="198"/>
    </row>
    <row r="2377" spans="4:4" x14ac:dyDescent="0.2">
      <c r="D2377" s="198"/>
    </row>
    <row r="2378" spans="4:4" x14ac:dyDescent="0.2">
      <c r="D2378" s="198"/>
    </row>
    <row r="2379" spans="4:4" x14ac:dyDescent="0.2">
      <c r="D2379" s="198"/>
    </row>
    <row r="2380" spans="4:4" x14ac:dyDescent="0.2">
      <c r="D2380" s="198"/>
    </row>
    <row r="2381" spans="4:4" x14ac:dyDescent="0.2">
      <c r="D2381" s="198"/>
    </row>
    <row r="2382" spans="4:4" x14ac:dyDescent="0.2">
      <c r="D2382" s="198"/>
    </row>
    <row r="2383" spans="4:4" x14ac:dyDescent="0.2">
      <c r="D2383" s="198"/>
    </row>
    <row r="2384" spans="4:4" x14ac:dyDescent="0.2">
      <c r="D2384" s="198"/>
    </row>
    <row r="2385" spans="4:4" x14ac:dyDescent="0.2">
      <c r="D2385" s="198"/>
    </row>
    <row r="2386" spans="4:4" x14ac:dyDescent="0.2">
      <c r="D2386" s="198"/>
    </row>
    <row r="2387" spans="4:4" x14ac:dyDescent="0.2">
      <c r="D2387" s="198"/>
    </row>
    <row r="2388" spans="4:4" x14ac:dyDescent="0.2">
      <c r="D2388" s="198"/>
    </row>
    <row r="2389" spans="4:4" x14ac:dyDescent="0.2">
      <c r="D2389" s="198"/>
    </row>
    <row r="2390" spans="4:4" x14ac:dyDescent="0.2">
      <c r="D2390" s="198"/>
    </row>
    <row r="2391" spans="4:4" x14ac:dyDescent="0.2">
      <c r="D2391" s="198"/>
    </row>
    <row r="2392" spans="4:4" x14ac:dyDescent="0.2">
      <c r="D2392" s="198"/>
    </row>
    <row r="2393" spans="4:4" x14ac:dyDescent="0.2">
      <c r="D2393" s="198"/>
    </row>
    <row r="2394" spans="4:4" x14ac:dyDescent="0.2">
      <c r="D2394" s="198"/>
    </row>
    <row r="2395" spans="4:4" x14ac:dyDescent="0.2">
      <c r="D2395" s="198"/>
    </row>
    <row r="2396" spans="4:4" x14ac:dyDescent="0.2">
      <c r="D2396" s="198"/>
    </row>
    <row r="2397" spans="4:4" x14ac:dyDescent="0.2">
      <c r="D2397" s="198"/>
    </row>
    <row r="2398" spans="4:4" x14ac:dyDescent="0.2">
      <c r="D2398" s="198"/>
    </row>
    <row r="2399" spans="4:4" x14ac:dyDescent="0.2">
      <c r="D2399" s="198"/>
    </row>
    <row r="2400" spans="4:4" x14ac:dyDescent="0.2">
      <c r="D2400" s="198"/>
    </row>
    <row r="2401" spans="4:4" x14ac:dyDescent="0.2">
      <c r="D2401" s="198"/>
    </row>
    <row r="2402" spans="4:4" x14ac:dyDescent="0.2">
      <c r="D2402" s="198"/>
    </row>
    <row r="2403" spans="4:4" x14ac:dyDescent="0.2">
      <c r="D2403" s="198"/>
    </row>
    <row r="2404" spans="4:4" x14ac:dyDescent="0.2">
      <c r="D2404" s="198"/>
    </row>
    <row r="2405" spans="4:4" x14ac:dyDescent="0.2">
      <c r="D2405" s="198"/>
    </row>
    <row r="2406" spans="4:4" x14ac:dyDescent="0.2">
      <c r="D2406" s="198"/>
    </row>
    <row r="2407" spans="4:4" x14ac:dyDescent="0.2">
      <c r="D2407" s="198"/>
    </row>
    <row r="2408" spans="4:4" x14ac:dyDescent="0.2">
      <c r="D2408" s="198"/>
    </row>
    <row r="2409" spans="4:4" x14ac:dyDescent="0.2">
      <c r="D2409" s="198"/>
    </row>
    <row r="2410" spans="4:4" x14ac:dyDescent="0.2">
      <c r="D2410" s="198"/>
    </row>
    <row r="2411" spans="4:4" x14ac:dyDescent="0.2">
      <c r="D2411" s="198"/>
    </row>
    <row r="2412" spans="4:4" x14ac:dyDescent="0.2">
      <c r="D2412" s="198"/>
    </row>
    <row r="2413" spans="4:4" x14ac:dyDescent="0.2">
      <c r="D2413" s="198"/>
    </row>
    <row r="2414" spans="4:4" x14ac:dyDescent="0.2">
      <c r="D2414" s="198"/>
    </row>
    <row r="2415" spans="4:4" x14ac:dyDescent="0.2">
      <c r="D2415" s="198"/>
    </row>
    <row r="2416" spans="4:4" x14ac:dyDescent="0.2">
      <c r="D2416" s="198"/>
    </row>
    <row r="2417" spans="4:4" x14ac:dyDescent="0.2">
      <c r="D2417" s="198"/>
    </row>
    <row r="2418" spans="4:4" x14ac:dyDescent="0.2">
      <c r="D2418" s="198"/>
    </row>
    <row r="2419" spans="4:4" x14ac:dyDescent="0.2">
      <c r="D2419" s="198"/>
    </row>
    <row r="2420" spans="4:4" x14ac:dyDescent="0.2">
      <c r="D2420" s="198"/>
    </row>
    <row r="2421" spans="4:4" x14ac:dyDescent="0.2">
      <c r="D2421" s="198"/>
    </row>
    <row r="2422" spans="4:4" x14ac:dyDescent="0.2">
      <c r="D2422" s="198"/>
    </row>
    <row r="2423" spans="4:4" x14ac:dyDescent="0.2">
      <c r="D2423" s="198"/>
    </row>
    <row r="2424" spans="4:4" x14ac:dyDescent="0.2">
      <c r="D2424" s="198"/>
    </row>
    <row r="2425" spans="4:4" x14ac:dyDescent="0.2">
      <c r="D2425" s="198"/>
    </row>
    <row r="2426" spans="4:4" x14ac:dyDescent="0.2">
      <c r="D2426" s="198"/>
    </row>
    <row r="2427" spans="4:4" x14ac:dyDescent="0.2">
      <c r="D2427" s="198"/>
    </row>
    <row r="2428" spans="4:4" x14ac:dyDescent="0.2">
      <c r="D2428" s="198"/>
    </row>
    <row r="2429" spans="4:4" x14ac:dyDescent="0.2">
      <c r="D2429" s="198"/>
    </row>
    <row r="2430" spans="4:4" x14ac:dyDescent="0.2">
      <c r="D2430" s="198"/>
    </row>
    <row r="2431" spans="4:4" x14ac:dyDescent="0.2">
      <c r="D2431" s="198"/>
    </row>
    <row r="2432" spans="4:4" x14ac:dyDescent="0.2">
      <c r="D2432" s="198"/>
    </row>
    <row r="2433" spans="4:4" x14ac:dyDescent="0.2">
      <c r="D2433" s="198"/>
    </row>
    <row r="2434" spans="4:4" x14ac:dyDescent="0.2">
      <c r="D2434" s="198"/>
    </row>
    <row r="2435" spans="4:4" x14ac:dyDescent="0.2">
      <c r="D2435" s="198"/>
    </row>
    <row r="2436" spans="4:4" x14ac:dyDescent="0.2">
      <c r="D2436" s="198"/>
    </row>
    <row r="2437" spans="4:4" x14ac:dyDescent="0.2">
      <c r="D2437" s="198"/>
    </row>
    <row r="2438" spans="4:4" x14ac:dyDescent="0.2">
      <c r="D2438" s="198"/>
    </row>
    <row r="2439" spans="4:4" x14ac:dyDescent="0.2">
      <c r="D2439" s="198"/>
    </row>
    <row r="2440" spans="4:4" x14ac:dyDescent="0.2">
      <c r="D2440" s="198"/>
    </row>
    <row r="2441" spans="4:4" x14ac:dyDescent="0.2">
      <c r="D2441" s="198"/>
    </row>
    <row r="2442" spans="4:4" x14ac:dyDescent="0.2">
      <c r="D2442" s="198"/>
    </row>
    <row r="2443" spans="4:4" x14ac:dyDescent="0.2">
      <c r="D2443" s="198"/>
    </row>
    <row r="2444" spans="4:4" x14ac:dyDescent="0.2">
      <c r="D2444" s="198"/>
    </row>
    <row r="2445" spans="4:4" x14ac:dyDescent="0.2">
      <c r="D2445" s="198"/>
    </row>
    <row r="2446" spans="4:4" x14ac:dyDescent="0.2">
      <c r="D2446" s="198"/>
    </row>
    <row r="2447" spans="4:4" x14ac:dyDescent="0.2">
      <c r="D2447" s="198"/>
    </row>
    <row r="2448" spans="4:4" x14ac:dyDescent="0.2">
      <c r="D2448" s="198"/>
    </row>
    <row r="2449" spans="4:4" x14ac:dyDescent="0.2">
      <c r="D2449" s="198"/>
    </row>
    <row r="2450" spans="4:4" x14ac:dyDescent="0.2">
      <c r="D2450" s="198"/>
    </row>
    <row r="2451" spans="4:4" x14ac:dyDescent="0.2">
      <c r="D2451" s="198"/>
    </row>
    <row r="2452" spans="4:4" x14ac:dyDescent="0.2">
      <c r="D2452" s="198"/>
    </row>
    <row r="2453" spans="4:4" x14ac:dyDescent="0.2">
      <c r="D2453" s="198"/>
    </row>
    <row r="2454" spans="4:4" x14ac:dyDescent="0.2">
      <c r="D2454" s="198"/>
    </row>
    <row r="2455" spans="4:4" x14ac:dyDescent="0.2">
      <c r="D2455" s="198"/>
    </row>
    <row r="2456" spans="4:4" x14ac:dyDescent="0.2">
      <c r="D2456" s="198"/>
    </row>
    <row r="2457" spans="4:4" x14ac:dyDescent="0.2">
      <c r="D2457" s="198"/>
    </row>
    <row r="2458" spans="4:4" x14ac:dyDescent="0.2">
      <c r="D2458" s="198"/>
    </row>
    <row r="2459" spans="4:4" x14ac:dyDescent="0.2">
      <c r="D2459" s="198"/>
    </row>
    <row r="2460" spans="4:4" x14ac:dyDescent="0.2">
      <c r="D2460" s="198"/>
    </row>
    <row r="2461" spans="4:4" x14ac:dyDescent="0.2">
      <c r="D2461" s="198"/>
    </row>
    <row r="2462" spans="4:4" x14ac:dyDescent="0.2">
      <c r="D2462" s="198"/>
    </row>
    <row r="2463" spans="4:4" x14ac:dyDescent="0.2">
      <c r="D2463" s="198"/>
    </row>
    <row r="2464" spans="4:4" x14ac:dyDescent="0.2">
      <c r="D2464" s="198"/>
    </row>
    <row r="2465" spans="4:4" x14ac:dyDescent="0.2">
      <c r="D2465" s="198"/>
    </row>
    <row r="2466" spans="4:4" x14ac:dyDescent="0.2">
      <c r="D2466" s="198"/>
    </row>
    <row r="2467" spans="4:4" x14ac:dyDescent="0.2">
      <c r="D2467" s="198"/>
    </row>
    <row r="2468" spans="4:4" x14ac:dyDescent="0.2">
      <c r="D2468" s="198"/>
    </row>
    <row r="2469" spans="4:4" x14ac:dyDescent="0.2">
      <c r="D2469" s="198"/>
    </row>
    <row r="2470" spans="4:4" x14ac:dyDescent="0.2">
      <c r="D2470" s="198"/>
    </row>
    <row r="2471" spans="4:4" x14ac:dyDescent="0.2">
      <c r="D2471" s="198"/>
    </row>
    <row r="2472" spans="4:4" x14ac:dyDescent="0.2">
      <c r="D2472" s="198"/>
    </row>
    <row r="2473" spans="4:4" x14ac:dyDescent="0.2">
      <c r="D2473" s="198"/>
    </row>
    <row r="2474" spans="4:4" x14ac:dyDescent="0.2">
      <c r="D2474" s="198"/>
    </row>
    <row r="2475" spans="4:4" x14ac:dyDescent="0.2">
      <c r="D2475" s="198"/>
    </row>
    <row r="2476" spans="4:4" x14ac:dyDescent="0.2">
      <c r="D2476" s="198"/>
    </row>
    <row r="2477" spans="4:4" x14ac:dyDescent="0.2">
      <c r="D2477" s="198"/>
    </row>
    <row r="2478" spans="4:4" x14ac:dyDescent="0.2">
      <c r="D2478" s="198"/>
    </row>
    <row r="2479" spans="4:4" x14ac:dyDescent="0.2">
      <c r="D2479" s="198"/>
    </row>
    <row r="2480" spans="4:4" x14ac:dyDescent="0.2">
      <c r="D2480" s="198"/>
    </row>
    <row r="2481" spans="4:4" x14ac:dyDescent="0.2">
      <c r="D2481" s="198"/>
    </row>
    <row r="2482" spans="4:4" x14ac:dyDescent="0.2">
      <c r="D2482" s="198"/>
    </row>
    <row r="2483" spans="4:4" x14ac:dyDescent="0.2">
      <c r="D2483" s="198"/>
    </row>
    <row r="2484" spans="4:4" x14ac:dyDescent="0.2">
      <c r="D2484" s="198"/>
    </row>
    <row r="2485" spans="4:4" x14ac:dyDescent="0.2">
      <c r="D2485" s="198"/>
    </row>
    <row r="2486" spans="4:4" x14ac:dyDescent="0.2">
      <c r="D2486" s="198"/>
    </row>
    <row r="2487" spans="4:4" x14ac:dyDescent="0.2">
      <c r="D2487" s="198"/>
    </row>
    <row r="2488" spans="4:4" x14ac:dyDescent="0.2">
      <c r="D2488" s="198"/>
    </row>
    <row r="2489" spans="4:4" x14ac:dyDescent="0.2">
      <c r="D2489" s="198"/>
    </row>
    <row r="2490" spans="4:4" x14ac:dyDescent="0.2">
      <c r="D2490" s="198"/>
    </row>
    <row r="2491" spans="4:4" x14ac:dyDescent="0.2">
      <c r="D2491" s="198"/>
    </row>
    <row r="2492" spans="4:4" x14ac:dyDescent="0.2">
      <c r="D2492" s="198"/>
    </row>
    <row r="2493" spans="4:4" x14ac:dyDescent="0.2">
      <c r="D2493" s="198"/>
    </row>
    <row r="2494" spans="4:4" x14ac:dyDescent="0.2">
      <c r="D2494" s="198"/>
    </row>
    <row r="2495" spans="4:4" x14ac:dyDescent="0.2">
      <c r="D2495" s="198"/>
    </row>
    <row r="2496" spans="4:4" x14ac:dyDescent="0.2">
      <c r="D2496" s="198"/>
    </row>
    <row r="2497" spans="4:4" x14ac:dyDescent="0.2">
      <c r="D2497" s="198"/>
    </row>
    <row r="2498" spans="4:4" x14ac:dyDescent="0.2">
      <c r="D2498" s="198"/>
    </row>
    <row r="2499" spans="4:4" x14ac:dyDescent="0.2">
      <c r="D2499" s="198"/>
    </row>
    <row r="2500" spans="4:4" x14ac:dyDescent="0.2">
      <c r="D2500" s="198"/>
    </row>
    <row r="2501" spans="4:4" x14ac:dyDescent="0.2">
      <c r="D2501" s="198"/>
    </row>
    <row r="2502" spans="4:4" x14ac:dyDescent="0.2">
      <c r="D2502" s="198"/>
    </row>
    <row r="2503" spans="4:4" x14ac:dyDescent="0.2">
      <c r="D2503" s="198"/>
    </row>
    <row r="2504" spans="4:4" x14ac:dyDescent="0.2">
      <c r="D2504" s="198"/>
    </row>
    <row r="2505" spans="4:4" x14ac:dyDescent="0.2">
      <c r="D2505" s="198"/>
    </row>
    <row r="2506" spans="4:4" x14ac:dyDescent="0.2">
      <c r="D2506" s="198"/>
    </row>
    <row r="2507" spans="4:4" x14ac:dyDescent="0.2">
      <c r="D2507" s="198"/>
    </row>
    <row r="2508" spans="4:4" x14ac:dyDescent="0.2">
      <c r="D2508" s="198"/>
    </row>
    <row r="2509" spans="4:4" x14ac:dyDescent="0.2">
      <c r="D2509" s="198"/>
    </row>
    <row r="2510" spans="4:4" x14ac:dyDescent="0.2">
      <c r="D2510" s="198"/>
    </row>
    <row r="2511" spans="4:4" x14ac:dyDescent="0.2">
      <c r="D2511" s="198"/>
    </row>
    <row r="2512" spans="4:4" x14ac:dyDescent="0.2">
      <c r="D2512" s="198"/>
    </row>
    <row r="2513" spans="4:4" x14ac:dyDescent="0.2">
      <c r="D2513" s="198"/>
    </row>
    <row r="2514" spans="4:4" x14ac:dyDescent="0.2">
      <c r="D2514" s="198"/>
    </row>
    <row r="2515" spans="4:4" x14ac:dyDescent="0.2">
      <c r="D2515" s="198"/>
    </row>
    <row r="2516" spans="4:4" x14ac:dyDescent="0.2">
      <c r="D2516" s="198"/>
    </row>
    <row r="2517" spans="4:4" x14ac:dyDescent="0.2">
      <c r="D2517" s="198"/>
    </row>
    <row r="2518" spans="4:4" x14ac:dyDescent="0.2">
      <c r="D2518" s="198"/>
    </row>
    <row r="2519" spans="4:4" x14ac:dyDescent="0.2">
      <c r="D2519" s="198"/>
    </row>
    <row r="2520" spans="4:4" x14ac:dyDescent="0.2">
      <c r="D2520" s="198"/>
    </row>
    <row r="2521" spans="4:4" x14ac:dyDescent="0.2">
      <c r="D2521" s="198"/>
    </row>
    <row r="2522" spans="4:4" x14ac:dyDescent="0.2">
      <c r="D2522" s="198"/>
    </row>
    <row r="2523" spans="4:4" x14ac:dyDescent="0.2">
      <c r="D2523" s="198"/>
    </row>
    <row r="2524" spans="4:4" x14ac:dyDescent="0.2">
      <c r="D2524" s="198"/>
    </row>
    <row r="2525" spans="4:4" x14ac:dyDescent="0.2">
      <c r="D2525" s="198"/>
    </row>
    <row r="2526" spans="4:4" x14ac:dyDescent="0.2">
      <c r="D2526" s="198"/>
    </row>
    <row r="2527" spans="4:4" x14ac:dyDescent="0.2">
      <c r="D2527" s="198"/>
    </row>
    <row r="2528" spans="4:4" x14ac:dyDescent="0.2">
      <c r="D2528" s="198"/>
    </row>
    <row r="2529" spans="4:4" x14ac:dyDescent="0.2">
      <c r="D2529" s="198"/>
    </row>
    <row r="2530" spans="4:4" x14ac:dyDescent="0.2">
      <c r="D2530" s="198"/>
    </row>
    <row r="2531" spans="4:4" x14ac:dyDescent="0.2">
      <c r="D2531" s="198"/>
    </row>
    <row r="2532" spans="4:4" x14ac:dyDescent="0.2">
      <c r="D2532" s="198"/>
    </row>
    <row r="2533" spans="4:4" x14ac:dyDescent="0.2">
      <c r="D2533" s="198"/>
    </row>
    <row r="2534" spans="4:4" x14ac:dyDescent="0.2">
      <c r="D2534" s="198"/>
    </row>
    <row r="2535" spans="4:4" x14ac:dyDescent="0.2">
      <c r="D2535" s="198"/>
    </row>
    <row r="2536" spans="4:4" x14ac:dyDescent="0.2">
      <c r="D2536" s="198"/>
    </row>
    <row r="2537" spans="4:4" x14ac:dyDescent="0.2">
      <c r="D2537" s="198"/>
    </row>
    <row r="2538" spans="4:4" x14ac:dyDescent="0.2">
      <c r="D2538" s="198"/>
    </row>
    <row r="2539" spans="4:4" x14ac:dyDescent="0.2">
      <c r="D2539" s="198"/>
    </row>
    <row r="2540" spans="4:4" x14ac:dyDescent="0.2">
      <c r="D2540" s="198"/>
    </row>
    <row r="2541" spans="4:4" x14ac:dyDescent="0.2">
      <c r="D2541" s="198"/>
    </row>
    <row r="2542" spans="4:4" x14ac:dyDescent="0.2">
      <c r="D2542" s="198"/>
    </row>
    <row r="2543" spans="4:4" x14ac:dyDescent="0.2">
      <c r="D2543" s="198"/>
    </row>
    <row r="2544" spans="4:4" x14ac:dyDescent="0.2">
      <c r="D2544" s="198"/>
    </row>
    <row r="2545" spans="4:4" x14ac:dyDescent="0.2">
      <c r="D2545" s="198"/>
    </row>
    <row r="2546" spans="4:4" x14ac:dyDescent="0.2">
      <c r="D2546" s="198"/>
    </row>
    <row r="2547" spans="4:4" x14ac:dyDescent="0.2">
      <c r="D2547" s="198"/>
    </row>
    <row r="2548" spans="4:4" x14ac:dyDescent="0.2">
      <c r="D2548" s="198"/>
    </row>
    <row r="2549" spans="4:4" x14ac:dyDescent="0.2">
      <c r="D2549" s="198"/>
    </row>
    <row r="2550" spans="4:4" x14ac:dyDescent="0.2">
      <c r="D2550" s="198"/>
    </row>
    <row r="2551" spans="4:4" x14ac:dyDescent="0.2">
      <c r="D2551" s="198"/>
    </row>
    <row r="2552" spans="4:4" x14ac:dyDescent="0.2">
      <c r="D2552" s="198"/>
    </row>
    <row r="2553" spans="4:4" x14ac:dyDescent="0.2">
      <c r="D2553" s="198"/>
    </row>
    <row r="2554" spans="4:4" x14ac:dyDescent="0.2">
      <c r="D2554" s="198"/>
    </row>
    <row r="2555" spans="4:4" x14ac:dyDescent="0.2">
      <c r="D2555" s="198"/>
    </row>
    <row r="2556" spans="4:4" x14ac:dyDescent="0.2">
      <c r="D2556" s="198"/>
    </row>
    <row r="2557" spans="4:4" x14ac:dyDescent="0.2">
      <c r="D2557" s="198"/>
    </row>
    <row r="2558" spans="4:4" x14ac:dyDescent="0.2">
      <c r="D2558" s="198"/>
    </row>
    <row r="2559" spans="4:4" x14ac:dyDescent="0.2">
      <c r="D2559" s="198"/>
    </row>
    <row r="2560" spans="4:4" x14ac:dyDescent="0.2">
      <c r="D2560" s="198"/>
    </row>
    <row r="2561" spans="4:4" x14ac:dyDescent="0.2">
      <c r="D2561" s="198"/>
    </row>
    <row r="2562" spans="4:4" x14ac:dyDescent="0.2">
      <c r="D2562" s="198"/>
    </row>
    <row r="2563" spans="4:4" x14ac:dyDescent="0.2">
      <c r="D2563" s="198"/>
    </row>
    <row r="2564" spans="4:4" x14ac:dyDescent="0.2">
      <c r="D2564" s="198"/>
    </row>
    <row r="2565" spans="4:4" x14ac:dyDescent="0.2">
      <c r="D2565" s="198"/>
    </row>
    <row r="2566" spans="4:4" x14ac:dyDescent="0.2">
      <c r="D2566" s="198"/>
    </row>
    <row r="2567" spans="4:4" x14ac:dyDescent="0.2">
      <c r="D2567" s="198"/>
    </row>
    <row r="2568" spans="4:4" x14ac:dyDescent="0.2">
      <c r="D2568" s="198"/>
    </row>
    <row r="2569" spans="4:4" x14ac:dyDescent="0.2">
      <c r="D2569" s="198"/>
    </row>
    <row r="2570" spans="4:4" x14ac:dyDescent="0.2">
      <c r="D2570" s="198"/>
    </row>
    <row r="2571" spans="4:4" x14ac:dyDescent="0.2">
      <c r="D2571" s="198"/>
    </row>
    <row r="2572" spans="4:4" x14ac:dyDescent="0.2">
      <c r="D2572" s="198"/>
    </row>
    <row r="2573" spans="4:4" x14ac:dyDescent="0.2">
      <c r="D2573" s="198"/>
    </row>
    <row r="2574" spans="4:4" x14ac:dyDescent="0.2">
      <c r="D2574" s="198"/>
    </row>
    <row r="2575" spans="4:4" x14ac:dyDescent="0.2">
      <c r="D2575" s="198"/>
    </row>
    <row r="2576" spans="4:4" x14ac:dyDescent="0.2">
      <c r="D2576" s="198"/>
    </row>
    <row r="2577" spans="4:4" x14ac:dyDescent="0.2">
      <c r="D2577" s="198"/>
    </row>
    <row r="2578" spans="4:4" x14ac:dyDescent="0.2">
      <c r="D2578" s="198"/>
    </row>
    <row r="2579" spans="4:4" x14ac:dyDescent="0.2">
      <c r="D2579" s="198"/>
    </row>
    <row r="2580" spans="4:4" x14ac:dyDescent="0.2">
      <c r="D2580" s="198"/>
    </row>
    <row r="2581" spans="4:4" x14ac:dyDescent="0.2">
      <c r="D2581" s="198"/>
    </row>
    <row r="2582" spans="4:4" x14ac:dyDescent="0.2">
      <c r="D2582" s="198"/>
    </row>
    <row r="2583" spans="4:4" x14ac:dyDescent="0.2">
      <c r="D2583" s="198"/>
    </row>
    <row r="2584" spans="4:4" x14ac:dyDescent="0.2">
      <c r="D2584" s="198"/>
    </row>
    <row r="2585" spans="4:4" x14ac:dyDescent="0.2">
      <c r="D2585" s="198"/>
    </row>
    <row r="2586" spans="4:4" x14ac:dyDescent="0.2">
      <c r="D2586" s="198"/>
    </row>
    <row r="2587" spans="4:4" x14ac:dyDescent="0.2">
      <c r="D2587" s="198"/>
    </row>
    <row r="2588" spans="4:4" x14ac:dyDescent="0.2">
      <c r="D2588" s="198"/>
    </row>
    <row r="2589" spans="4:4" x14ac:dyDescent="0.2">
      <c r="D2589" s="198"/>
    </row>
    <row r="2590" spans="4:4" x14ac:dyDescent="0.2">
      <c r="D2590" s="198"/>
    </row>
    <row r="2591" spans="4:4" x14ac:dyDescent="0.2">
      <c r="D2591" s="198"/>
    </row>
    <row r="2592" spans="4:4" x14ac:dyDescent="0.2">
      <c r="D2592" s="198"/>
    </row>
    <row r="2593" spans="4:4" x14ac:dyDescent="0.2">
      <c r="D2593" s="198"/>
    </row>
    <row r="2594" spans="4:4" x14ac:dyDescent="0.2">
      <c r="D2594" s="198"/>
    </row>
    <row r="2595" spans="4:4" x14ac:dyDescent="0.2">
      <c r="D2595" s="198"/>
    </row>
    <row r="2596" spans="4:4" x14ac:dyDescent="0.2">
      <c r="D2596" s="198"/>
    </row>
    <row r="2597" spans="4:4" x14ac:dyDescent="0.2">
      <c r="D2597" s="198"/>
    </row>
    <row r="2598" spans="4:4" x14ac:dyDescent="0.2">
      <c r="D2598" s="198"/>
    </row>
    <row r="2599" spans="4:4" x14ac:dyDescent="0.2">
      <c r="D2599" s="198"/>
    </row>
    <row r="2600" spans="4:4" x14ac:dyDescent="0.2">
      <c r="D2600" s="198"/>
    </row>
    <row r="2601" spans="4:4" x14ac:dyDescent="0.2">
      <c r="D2601" s="198"/>
    </row>
    <row r="2602" spans="4:4" x14ac:dyDescent="0.2">
      <c r="D2602" s="198"/>
    </row>
    <row r="2603" spans="4:4" x14ac:dyDescent="0.2">
      <c r="D2603" s="198"/>
    </row>
    <row r="2604" spans="4:4" x14ac:dyDescent="0.2">
      <c r="D2604" s="198"/>
    </row>
    <row r="2605" spans="4:4" x14ac:dyDescent="0.2">
      <c r="D2605" s="198"/>
    </row>
    <row r="2606" spans="4:4" x14ac:dyDescent="0.2">
      <c r="D2606" s="198"/>
    </row>
    <row r="2607" spans="4:4" x14ac:dyDescent="0.2">
      <c r="D2607" s="198"/>
    </row>
    <row r="2608" spans="4:4" x14ac:dyDescent="0.2">
      <c r="D2608" s="198"/>
    </row>
    <row r="2609" spans="4:4" x14ac:dyDescent="0.2">
      <c r="D2609" s="198"/>
    </row>
    <row r="2610" spans="4:4" x14ac:dyDescent="0.2">
      <c r="D2610" s="198"/>
    </row>
    <row r="2611" spans="4:4" x14ac:dyDescent="0.2">
      <c r="D2611" s="198"/>
    </row>
    <row r="2612" spans="4:4" x14ac:dyDescent="0.2">
      <c r="D2612" s="198"/>
    </row>
    <row r="2613" spans="4:4" x14ac:dyDescent="0.2">
      <c r="D2613" s="198"/>
    </row>
    <row r="2614" spans="4:4" x14ac:dyDescent="0.2">
      <c r="D2614" s="198"/>
    </row>
    <row r="2615" spans="4:4" x14ac:dyDescent="0.2">
      <c r="D2615" s="198"/>
    </row>
    <row r="2616" spans="4:4" x14ac:dyDescent="0.2">
      <c r="D2616" s="198"/>
    </row>
    <row r="2617" spans="4:4" x14ac:dyDescent="0.2">
      <c r="D2617" s="198"/>
    </row>
    <row r="2618" spans="4:4" x14ac:dyDescent="0.2">
      <c r="D2618" s="198"/>
    </row>
    <row r="2619" spans="4:4" x14ac:dyDescent="0.2">
      <c r="D2619" s="198"/>
    </row>
    <row r="2620" spans="4:4" x14ac:dyDescent="0.2">
      <c r="D2620" s="198"/>
    </row>
    <row r="2621" spans="4:4" x14ac:dyDescent="0.2">
      <c r="D2621" s="198"/>
    </row>
    <row r="2622" spans="4:4" x14ac:dyDescent="0.2">
      <c r="D2622" s="198"/>
    </row>
    <row r="2623" spans="4:4" x14ac:dyDescent="0.2">
      <c r="D2623" s="198"/>
    </row>
    <row r="2624" spans="4:4" x14ac:dyDescent="0.2">
      <c r="D2624" s="198"/>
    </row>
    <row r="2625" spans="4:4" x14ac:dyDescent="0.2">
      <c r="D2625" s="198"/>
    </row>
    <row r="2626" spans="4:4" x14ac:dyDescent="0.2">
      <c r="D2626" s="198"/>
    </row>
    <row r="2627" spans="4:4" x14ac:dyDescent="0.2">
      <c r="D2627" s="198"/>
    </row>
    <row r="2628" spans="4:4" x14ac:dyDescent="0.2">
      <c r="D2628" s="198"/>
    </row>
    <row r="2629" spans="4:4" x14ac:dyDescent="0.2">
      <c r="D2629" s="198"/>
    </row>
    <row r="2630" spans="4:4" x14ac:dyDescent="0.2">
      <c r="D2630" s="198"/>
    </row>
    <row r="2631" spans="4:4" x14ac:dyDescent="0.2">
      <c r="D2631" s="198"/>
    </row>
    <row r="2632" spans="4:4" x14ac:dyDescent="0.2">
      <c r="D2632" s="198"/>
    </row>
    <row r="2633" spans="4:4" x14ac:dyDescent="0.2">
      <c r="D2633" s="198"/>
    </row>
    <row r="2634" spans="4:4" x14ac:dyDescent="0.2">
      <c r="D2634" s="198"/>
    </row>
    <row r="2635" spans="4:4" x14ac:dyDescent="0.2">
      <c r="D2635" s="198"/>
    </row>
    <row r="2636" spans="4:4" x14ac:dyDescent="0.2">
      <c r="D2636" s="198"/>
    </row>
    <row r="2637" spans="4:4" x14ac:dyDescent="0.2">
      <c r="D2637" s="198"/>
    </row>
    <row r="2638" spans="4:4" x14ac:dyDescent="0.2">
      <c r="D2638" s="198"/>
    </row>
    <row r="2639" spans="4:4" x14ac:dyDescent="0.2">
      <c r="D2639" s="198"/>
    </row>
    <row r="2640" spans="4:4" x14ac:dyDescent="0.2">
      <c r="D2640" s="198"/>
    </row>
    <row r="2641" spans="4:4" x14ac:dyDescent="0.2">
      <c r="D2641" s="198"/>
    </row>
    <row r="2642" spans="4:4" x14ac:dyDescent="0.2">
      <c r="D2642" s="198"/>
    </row>
    <row r="2643" spans="4:4" x14ac:dyDescent="0.2">
      <c r="D2643" s="198"/>
    </row>
    <row r="2644" spans="4:4" x14ac:dyDescent="0.2">
      <c r="D2644" s="198"/>
    </row>
    <row r="2645" spans="4:4" x14ac:dyDescent="0.2">
      <c r="D2645" s="198"/>
    </row>
    <row r="2646" spans="4:4" x14ac:dyDescent="0.2">
      <c r="D2646" s="198"/>
    </row>
    <row r="2647" spans="4:4" x14ac:dyDescent="0.2">
      <c r="D2647" s="198"/>
    </row>
    <row r="2648" spans="4:4" x14ac:dyDescent="0.2">
      <c r="D2648" s="198"/>
    </row>
    <row r="2649" spans="4:4" x14ac:dyDescent="0.2">
      <c r="D2649" s="198"/>
    </row>
    <row r="2650" spans="4:4" x14ac:dyDescent="0.2">
      <c r="D2650" s="198"/>
    </row>
    <row r="2651" spans="4:4" x14ac:dyDescent="0.2">
      <c r="D2651" s="198"/>
    </row>
    <row r="2652" spans="4:4" x14ac:dyDescent="0.2">
      <c r="D2652" s="198"/>
    </row>
    <row r="2653" spans="4:4" x14ac:dyDescent="0.2">
      <c r="D2653" s="198"/>
    </row>
    <row r="2654" spans="4:4" x14ac:dyDescent="0.2">
      <c r="D2654" s="198"/>
    </row>
    <row r="2655" spans="4:4" x14ac:dyDescent="0.2">
      <c r="D2655" s="198"/>
    </row>
    <row r="2656" spans="4:4" x14ac:dyDescent="0.2">
      <c r="D2656" s="198"/>
    </row>
    <row r="2657" spans="4:4" x14ac:dyDescent="0.2">
      <c r="D2657" s="198"/>
    </row>
    <row r="2658" spans="4:4" x14ac:dyDescent="0.2">
      <c r="D2658" s="198"/>
    </row>
    <row r="2659" spans="4:4" x14ac:dyDescent="0.2">
      <c r="D2659" s="198"/>
    </row>
    <row r="2660" spans="4:4" x14ac:dyDescent="0.2">
      <c r="D2660" s="198"/>
    </row>
    <row r="2661" spans="4:4" x14ac:dyDescent="0.2">
      <c r="D2661" s="198"/>
    </row>
    <row r="2662" spans="4:4" x14ac:dyDescent="0.2">
      <c r="D2662" s="198"/>
    </row>
    <row r="2663" spans="4:4" x14ac:dyDescent="0.2">
      <c r="D2663" s="198"/>
    </row>
    <row r="2664" spans="4:4" x14ac:dyDescent="0.2">
      <c r="D2664" s="198"/>
    </row>
    <row r="2665" spans="4:4" x14ac:dyDescent="0.2">
      <c r="D2665" s="198"/>
    </row>
    <row r="2666" spans="4:4" x14ac:dyDescent="0.2">
      <c r="D2666" s="198"/>
    </row>
    <row r="2667" spans="4:4" x14ac:dyDescent="0.2">
      <c r="D2667" s="198"/>
    </row>
    <row r="2668" spans="4:4" x14ac:dyDescent="0.2">
      <c r="D2668" s="198"/>
    </row>
    <row r="2669" spans="4:4" x14ac:dyDescent="0.2">
      <c r="D2669" s="198"/>
    </row>
    <row r="2670" spans="4:4" x14ac:dyDescent="0.2">
      <c r="D2670" s="198"/>
    </row>
    <row r="2671" spans="4:4" x14ac:dyDescent="0.2">
      <c r="D2671" s="198"/>
    </row>
    <row r="2672" spans="4:4" x14ac:dyDescent="0.2">
      <c r="D2672" s="198"/>
    </row>
    <row r="2673" spans="4:4" x14ac:dyDescent="0.2">
      <c r="D2673" s="198"/>
    </row>
    <row r="2674" spans="4:4" x14ac:dyDescent="0.2">
      <c r="D2674" s="198"/>
    </row>
    <row r="2675" spans="4:4" x14ac:dyDescent="0.2">
      <c r="D2675" s="198"/>
    </row>
    <row r="2676" spans="4:4" x14ac:dyDescent="0.2">
      <c r="D2676" s="198"/>
    </row>
    <row r="2677" spans="4:4" x14ac:dyDescent="0.2">
      <c r="D2677" s="198"/>
    </row>
    <row r="2678" spans="4:4" x14ac:dyDescent="0.2">
      <c r="D2678" s="198"/>
    </row>
    <row r="2679" spans="4:4" x14ac:dyDescent="0.2">
      <c r="D2679" s="198"/>
    </row>
    <row r="2680" spans="4:4" x14ac:dyDescent="0.2">
      <c r="D2680" s="198"/>
    </row>
    <row r="2681" spans="4:4" x14ac:dyDescent="0.2">
      <c r="D2681" s="198"/>
    </row>
    <row r="2682" spans="4:4" x14ac:dyDescent="0.2">
      <c r="D2682" s="198"/>
    </row>
    <row r="2683" spans="4:4" x14ac:dyDescent="0.2">
      <c r="D2683" s="198"/>
    </row>
    <row r="2684" spans="4:4" x14ac:dyDescent="0.2">
      <c r="D2684" s="198"/>
    </row>
    <row r="2685" spans="4:4" x14ac:dyDescent="0.2">
      <c r="D2685" s="198"/>
    </row>
    <row r="2686" spans="4:4" x14ac:dyDescent="0.2">
      <c r="D2686" s="198"/>
    </row>
    <row r="2687" spans="4:4" x14ac:dyDescent="0.2">
      <c r="D2687" s="198"/>
    </row>
    <row r="2688" spans="4:4" x14ac:dyDescent="0.2">
      <c r="D2688" s="198"/>
    </row>
    <row r="2689" spans="4:4" x14ac:dyDescent="0.2">
      <c r="D2689" s="198"/>
    </row>
    <row r="2690" spans="4:4" x14ac:dyDescent="0.2">
      <c r="D2690" s="198"/>
    </row>
    <row r="2691" spans="4:4" x14ac:dyDescent="0.2">
      <c r="D2691" s="198"/>
    </row>
    <row r="2692" spans="4:4" x14ac:dyDescent="0.2">
      <c r="D2692" s="198"/>
    </row>
    <row r="2693" spans="4:4" x14ac:dyDescent="0.2">
      <c r="D2693" s="198"/>
    </row>
    <row r="2694" spans="4:4" x14ac:dyDescent="0.2">
      <c r="D2694" s="198"/>
    </row>
    <row r="2695" spans="4:4" x14ac:dyDescent="0.2">
      <c r="D2695" s="198"/>
    </row>
    <row r="2696" spans="4:4" x14ac:dyDescent="0.2">
      <c r="D2696" s="198"/>
    </row>
    <row r="2697" spans="4:4" x14ac:dyDescent="0.2">
      <c r="D2697" s="198"/>
    </row>
    <row r="2698" spans="4:4" x14ac:dyDescent="0.2">
      <c r="D2698" s="198"/>
    </row>
    <row r="2699" spans="4:4" x14ac:dyDescent="0.2">
      <c r="D2699" s="198"/>
    </row>
    <row r="2700" spans="4:4" x14ac:dyDescent="0.2">
      <c r="D2700" s="198"/>
    </row>
    <row r="2701" spans="4:4" x14ac:dyDescent="0.2">
      <c r="D2701" s="198"/>
    </row>
    <row r="2702" spans="4:4" x14ac:dyDescent="0.2">
      <c r="D2702" s="198"/>
    </row>
    <row r="2703" spans="4:4" x14ac:dyDescent="0.2">
      <c r="D2703" s="198"/>
    </row>
    <row r="2704" spans="4:4" x14ac:dyDescent="0.2">
      <c r="D2704" s="198"/>
    </row>
    <row r="2705" spans="4:4" x14ac:dyDescent="0.2">
      <c r="D2705" s="198"/>
    </row>
    <row r="2706" spans="4:4" x14ac:dyDescent="0.2">
      <c r="D2706" s="198"/>
    </row>
    <row r="2707" spans="4:4" x14ac:dyDescent="0.2">
      <c r="D2707" s="198"/>
    </row>
    <row r="2708" spans="4:4" x14ac:dyDescent="0.2">
      <c r="D2708" s="198"/>
    </row>
    <row r="2709" spans="4:4" x14ac:dyDescent="0.2">
      <c r="D2709" s="198"/>
    </row>
    <row r="2710" spans="4:4" x14ac:dyDescent="0.2">
      <c r="D2710" s="198"/>
    </row>
    <row r="2711" spans="4:4" x14ac:dyDescent="0.2">
      <c r="D2711" s="198"/>
    </row>
    <row r="2712" spans="4:4" x14ac:dyDescent="0.2">
      <c r="D2712" s="198"/>
    </row>
    <row r="2713" spans="4:4" x14ac:dyDescent="0.2">
      <c r="D2713" s="198"/>
    </row>
    <row r="2714" spans="4:4" x14ac:dyDescent="0.2">
      <c r="D2714" s="198"/>
    </row>
    <row r="2715" spans="4:4" x14ac:dyDescent="0.2">
      <c r="D2715" s="198"/>
    </row>
    <row r="2716" spans="4:4" x14ac:dyDescent="0.2">
      <c r="D2716" s="198"/>
    </row>
    <row r="2717" spans="4:4" x14ac:dyDescent="0.2">
      <c r="D2717" s="198"/>
    </row>
    <row r="2718" spans="4:4" x14ac:dyDescent="0.2">
      <c r="D2718" s="198"/>
    </row>
    <row r="2719" spans="4:4" x14ac:dyDescent="0.2">
      <c r="D2719" s="198"/>
    </row>
    <row r="2720" spans="4:4" x14ac:dyDescent="0.2">
      <c r="D2720" s="198"/>
    </row>
    <row r="2721" spans="4:4" x14ac:dyDescent="0.2">
      <c r="D2721" s="198"/>
    </row>
    <row r="2722" spans="4:4" x14ac:dyDescent="0.2">
      <c r="D2722" s="198"/>
    </row>
    <row r="2723" spans="4:4" x14ac:dyDescent="0.2">
      <c r="D2723" s="198"/>
    </row>
    <row r="2724" spans="4:4" x14ac:dyDescent="0.2">
      <c r="D2724" s="198"/>
    </row>
    <row r="2725" spans="4:4" x14ac:dyDescent="0.2">
      <c r="D2725" s="198"/>
    </row>
    <row r="2726" spans="4:4" x14ac:dyDescent="0.2">
      <c r="D2726" s="198"/>
    </row>
    <row r="2727" spans="4:4" x14ac:dyDescent="0.2">
      <c r="D2727" s="198"/>
    </row>
    <row r="2728" spans="4:4" x14ac:dyDescent="0.2">
      <c r="D2728" s="198"/>
    </row>
    <row r="2729" spans="4:4" x14ac:dyDescent="0.2">
      <c r="D2729" s="198"/>
    </row>
    <row r="2730" spans="4:4" x14ac:dyDescent="0.2">
      <c r="D2730" s="198"/>
    </row>
    <row r="2731" spans="4:4" x14ac:dyDescent="0.2">
      <c r="D2731" s="198"/>
    </row>
    <row r="2732" spans="4:4" x14ac:dyDescent="0.2">
      <c r="D2732" s="198"/>
    </row>
    <row r="2733" spans="4:4" x14ac:dyDescent="0.2">
      <c r="D2733" s="198"/>
    </row>
    <row r="2734" spans="4:4" x14ac:dyDescent="0.2">
      <c r="D2734" s="198"/>
    </row>
    <row r="2735" spans="4:4" x14ac:dyDescent="0.2">
      <c r="D2735" s="198"/>
    </row>
    <row r="2736" spans="4:4" x14ac:dyDescent="0.2">
      <c r="D2736" s="198"/>
    </row>
    <row r="2737" spans="4:4" x14ac:dyDescent="0.2">
      <c r="D2737" s="198"/>
    </row>
    <row r="2738" spans="4:4" x14ac:dyDescent="0.2">
      <c r="D2738" s="198"/>
    </row>
    <row r="2739" spans="4:4" x14ac:dyDescent="0.2">
      <c r="D2739" s="198"/>
    </row>
    <row r="2740" spans="4:4" x14ac:dyDescent="0.2">
      <c r="D2740" s="198"/>
    </row>
    <row r="2741" spans="4:4" x14ac:dyDescent="0.2">
      <c r="D2741" s="198"/>
    </row>
    <row r="2742" spans="4:4" x14ac:dyDescent="0.2">
      <c r="D2742" s="198"/>
    </row>
    <row r="2743" spans="4:4" x14ac:dyDescent="0.2">
      <c r="D2743" s="198"/>
    </row>
    <row r="2744" spans="4:4" x14ac:dyDescent="0.2">
      <c r="D2744" s="198"/>
    </row>
    <row r="2745" spans="4:4" x14ac:dyDescent="0.2">
      <c r="D2745" s="198"/>
    </row>
    <row r="2746" spans="4:4" x14ac:dyDescent="0.2">
      <c r="D2746" s="198"/>
    </row>
    <row r="2747" spans="4:4" x14ac:dyDescent="0.2">
      <c r="D2747" s="198"/>
    </row>
    <row r="2748" spans="4:4" x14ac:dyDescent="0.2">
      <c r="D2748" s="198"/>
    </row>
    <row r="2749" spans="4:4" x14ac:dyDescent="0.2">
      <c r="D2749" s="198"/>
    </row>
    <row r="2750" spans="4:4" x14ac:dyDescent="0.2">
      <c r="D2750" s="198"/>
    </row>
    <row r="2751" spans="4:4" x14ac:dyDescent="0.2">
      <c r="D2751" s="198"/>
    </row>
    <row r="2752" spans="4:4" x14ac:dyDescent="0.2">
      <c r="D2752" s="198"/>
    </row>
    <row r="2753" spans="4:4" x14ac:dyDescent="0.2">
      <c r="D2753" s="198"/>
    </row>
    <row r="2754" spans="4:4" x14ac:dyDescent="0.2">
      <c r="D2754" s="198"/>
    </row>
    <row r="2755" spans="4:4" x14ac:dyDescent="0.2">
      <c r="D2755" s="198"/>
    </row>
    <row r="2756" spans="4:4" x14ac:dyDescent="0.2">
      <c r="D2756" s="198"/>
    </row>
    <row r="2757" spans="4:4" x14ac:dyDescent="0.2">
      <c r="D2757" s="198"/>
    </row>
    <row r="2758" spans="4:4" x14ac:dyDescent="0.2">
      <c r="D2758" s="198"/>
    </row>
    <row r="2759" spans="4:4" x14ac:dyDescent="0.2">
      <c r="D2759" s="198"/>
    </row>
    <row r="2760" spans="4:4" x14ac:dyDescent="0.2">
      <c r="D2760" s="198"/>
    </row>
    <row r="2761" spans="4:4" x14ac:dyDescent="0.2">
      <c r="D2761" s="198"/>
    </row>
    <row r="2762" spans="4:4" x14ac:dyDescent="0.2">
      <c r="D2762" s="198"/>
    </row>
    <row r="2763" spans="4:4" x14ac:dyDescent="0.2">
      <c r="D2763" s="198"/>
    </row>
    <row r="2764" spans="4:4" x14ac:dyDescent="0.2">
      <c r="D2764" s="198"/>
    </row>
    <row r="2765" spans="4:4" x14ac:dyDescent="0.2">
      <c r="D2765" s="198"/>
    </row>
    <row r="2766" spans="4:4" x14ac:dyDescent="0.2">
      <c r="D2766" s="198"/>
    </row>
    <row r="2767" spans="4:4" x14ac:dyDescent="0.2">
      <c r="D2767" s="198"/>
    </row>
    <row r="2768" spans="4:4" x14ac:dyDescent="0.2">
      <c r="D2768" s="198"/>
    </row>
    <row r="2769" spans="4:4" x14ac:dyDescent="0.2">
      <c r="D2769" s="198"/>
    </row>
    <row r="2770" spans="4:4" x14ac:dyDescent="0.2">
      <c r="D2770" s="198"/>
    </row>
    <row r="2771" spans="4:4" x14ac:dyDescent="0.2">
      <c r="D2771" s="198"/>
    </row>
    <row r="2772" spans="4:4" x14ac:dyDescent="0.2">
      <c r="D2772" s="198"/>
    </row>
    <row r="2773" spans="4:4" x14ac:dyDescent="0.2">
      <c r="D2773" s="198"/>
    </row>
    <row r="2774" spans="4:4" x14ac:dyDescent="0.2">
      <c r="D2774" s="198"/>
    </row>
    <row r="2775" spans="4:4" x14ac:dyDescent="0.2">
      <c r="D2775" s="198"/>
    </row>
    <row r="2776" spans="4:4" x14ac:dyDescent="0.2">
      <c r="D2776" s="198"/>
    </row>
    <row r="2777" spans="4:4" x14ac:dyDescent="0.2">
      <c r="D2777" s="198"/>
    </row>
    <row r="2778" spans="4:4" x14ac:dyDescent="0.2">
      <c r="D2778" s="198"/>
    </row>
    <row r="2779" spans="4:4" x14ac:dyDescent="0.2">
      <c r="D2779" s="198"/>
    </row>
    <row r="2780" spans="4:4" x14ac:dyDescent="0.2">
      <c r="D2780" s="198"/>
    </row>
    <row r="2781" spans="4:4" x14ac:dyDescent="0.2">
      <c r="D2781" s="198"/>
    </row>
    <row r="2782" spans="4:4" x14ac:dyDescent="0.2">
      <c r="D2782" s="198"/>
    </row>
    <row r="2783" spans="4:4" x14ac:dyDescent="0.2">
      <c r="D2783" s="198"/>
    </row>
    <row r="2784" spans="4:4" x14ac:dyDescent="0.2">
      <c r="D2784" s="198"/>
    </row>
    <row r="2785" spans="4:4" x14ac:dyDescent="0.2">
      <c r="D2785" s="198"/>
    </row>
    <row r="2786" spans="4:4" x14ac:dyDescent="0.2">
      <c r="D2786" s="198"/>
    </row>
    <row r="2787" spans="4:4" x14ac:dyDescent="0.2">
      <c r="D2787" s="198"/>
    </row>
    <row r="2788" spans="4:4" x14ac:dyDescent="0.2">
      <c r="D2788" s="198"/>
    </row>
    <row r="2789" spans="4:4" x14ac:dyDescent="0.2">
      <c r="D2789" s="198"/>
    </row>
    <row r="2790" spans="4:4" x14ac:dyDescent="0.2">
      <c r="D2790" s="198"/>
    </row>
    <row r="2791" spans="4:4" x14ac:dyDescent="0.2">
      <c r="D2791" s="198"/>
    </row>
    <row r="2792" spans="4:4" x14ac:dyDescent="0.2">
      <c r="D2792" s="198"/>
    </row>
    <row r="2793" spans="4:4" x14ac:dyDescent="0.2">
      <c r="D2793" s="198"/>
    </row>
    <row r="2794" spans="4:4" x14ac:dyDescent="0.2">
      <c r="D2794" s="198"/>
    </row>
    <row r="2795" spans="4:4" x14ac:dyDescent="0.2">
      <c r="D2795" s="198"/>
    </row>
    <row r="2796" spans="4:4" x14ac:dyDescent="0.2">
      <c r="D2796" s="198"/>
    </row>
    <row r="2797" spans="4:4" x14ac:dyDescent="0.2">
      <c r="D2797" s="198"/>
    </row>
    <row r="2798" spans="4:4" x14ac:dyDescent="0.2">
      <c r="D2798" s="198"/>
    </row>
    <row r="2799" spans="4:4" x14ac:dyDescent="0.2">
      <c r="D2799" s="198"/>
    </row>
    <row r="2800" spans="4:4" x14ac:dyDescent="0.2">
      <c r="D2800" s="198"/>
    </row>
    <row r="2801" spans="4:4" x14ac:dyDescent="0.2">
      <c r="D2801" s="198"/>
    </row>
    <row r="2802" spans="4:4" x14ac:dyDescent="0.2">
      <c r="D2802" s="198"/>
    </row>
    <row r="2803" spans="4:4" x14ac:dyDescent="0.2">
      <c r="D2803" s="198"/>
    </row>
    <row r="2804" spans="4:4" x14ac:dyDescent="0.2">
      <c r="D2804" s="198"/>
    </row>
    <row r="2805" spans="4:4" x14ac:dyDescent="0.2">
      <c r="D2805" s="198"/>
    </row>
    <row r="2806" spans="4:4" x14ac:dyDescent="0.2">
      <c r="D2806" s="198"/>
    </row>
    <row r="2807" spans="4:4" x14ac:dyDescent="0.2">
      <c r="D2807" s="198"/>
    </row>
    <row r="2808" spans="4:4" x14ac:dyDescent="0.2">
      <c r="D2808" s="198"/>
    </row>
    <row r="2809" spans="4:4" x14ac:dyDescent="0.2">
      <c r="D2809" s="198"/>
    </row>
    <row r="2810" spans="4:4" x14ac:dyDescent="0.2">
      <c r="D2810" s="198"/>
    </row>
    <row r="2811" spans="4:4" x14ac:dyDescent="0.2">
      <c r="D2811" s="198"/>
    </row>
    <row r="2812" spans="4:4" x14ac:dyDescent="0.2">
      <c r="D2812" s="198"/>
    </row>
    <row r="2813" spans="4:4" x14ac:dyDescent="0.2">
      <c r="D2813" s="198"/>
    </row>
    <row r="2814" spans="4:4" x14ac:dyDescent="0.2">
      <c r="D2814" s="198"/>
    </row>
    <row r="2815" spans="4:4" x14ac:dyDescent="0.2">
      <c r="D2815" s="198"/>
    </row>
    <row r="2816" spans="4:4" x14ac:dyDescent="0.2">
      <c r="D2816" s="198"/>
    </row>
    <row r="2817" spans="4:4" x14ac:dyDescent="0.2">
      <c r="D2817" s="198"/>
    </row>
    <row r="2818" spans="4:4" x14ac:dyDescent="0.2">
      <c r="D2818" s="198"/>
    </row>
    <row r="2819" spans="4:4" x14ac:dyDescent="0.2">
      <c r="D2819" s="198"/>
    </row>
    <row r="2820" spans="4:4" x14ac:dyDescent="0.2">
      <c r="D2820" s="198"/>
    </row>
    <row r="2821" spans="4:4" x14ac:dyDescent="0.2">
      <c r="D2821" s="198"/>
    </row>
    <row r="2822" spans="4:4" x14ac:dyDescent="0.2">
      <c r="D2822" s="198"/>
    </row>
    <row r="2823" spans="4:4" x14ac:dyDescent="0.2">
      <c r="D2823" s="198"/>
    </row>
    <row r="2824" spans="4:4" x14ac:dyDescent="0.2">
      <c r="D2824" s="198"/>
    </row>
    <row r="2825" spans="4:4" x14ac:dyDescent="0.2">
      <c r="D2825" s="198"/>
    </row>
    <row r="2826" spans="4:4" x14ac:dyDescent="0.2">
      <c r="D2826" s="198"/>
    </row>
    <row r="2827" spans="4:4" x14ac:dyDescent="0.2">
      <c r="D2827" s="198"/>
    </row>
    <row r="2828" spans="4:4" x14ac:dyDescent="0.2">
      <c r="D2828" s="198"/>
    </row>
    <row r="2829" spans="4:4" x14ac:dyDescent="0.2">
      <c r="D2829" s="198"/>
    </row>
    <row r="2830" spans="4:4" x14ac:dyDescent="0.2">
      <c r="D2830" s="198"/>
    </row>
    <row r="2831" spans="4:4" x14ac:dyDescent="0.2">
      <c r="D2831" s="198"/>
    </row>
    <row r="2832" spans="4:4" x14ac:dyDescent="0.2">
      <c r="D2832" s="198"/>
    </row>
    <row r="2833" spans="4:4" x14ac:dyDescent="0.2">
      <c r="D2833" s="198"/>
    </row>
    <row r="2834" spans="4:4" x14ac:dyDescent="0.2">
      <c r="D2834" s="198"/>
    </row>
    <row r="2835" spans="4:4" x14ac:dyDescent="0.2">
      <c r="D2835" s="198"/>
    </row>
    <row r="2836" spans="4:4" x14ac:dyDescent="0.2">
      <c r="D2836" s="198"/>
    </row>
    <row r="2837" spans="4:4" x14ac:dyDescent="0.2">
      <c r="D2837" s="198"/>
    </row>
    <row r="2838" spans="4:4" x14ac:dyDescent="0.2">
      <c r="D2838" s="198"/>
    </row>
    <row r="2839" spans="4:4" x14ac:dyDescent="0.2">
      <c r="D2839" s="198"/>
    </row>
    <row r="2840" spans="4:4" x14ac:dyDescent="0.2">
      <c r="D2840" s="198"/>
    </row>
    <row r="2841" spans="4:4" x14ac:dyDescent="0.2">
      <c r="D2841" s="198"/>
    </row>
    <row r="2842" spans="4:4" x14ac:dyDescent="0.2">
      <c r="D2842" s="198"/>
    </row>
    <row r="2843" spans="4:4" x14ac:dyDescent="0.2">
      <c r="D2843" s="198"/>
    </row>
    <row r="2844" spans="4:4" x14ac:dyDescent="0.2">
      <c r="D2844" s="198"/>
    </row>
    <row r="2845" spans="4:4" x14ac:dyDescent="0.2">
      <c r="D2845" s="198"/>
    </row>
    <row r="2846" spans="4:4" x14ac:dyDescent="0.2">
      <c r="D2846" s="198"/>
    </row>
    <row r="2847" spans="4:4" x14ac:dyDescent="0.2">
      <c r="D2847" s="198"/>
    </row>
    <row r="2848" spans="4:4" x14ac:dyDescent="0.2">
      <c r="D2848" s="198"/>
    </row>
    <row r="2849" spans="4:4" x14ac:dyDescent="0.2">
      <c r="D2849" s="198"/>
    </row>
    <row r="2850" spans="4:4" x14ac:dyDescent="0.2">
      <c r="D2850" s="198"/>
    </row>
    <row r="2851" spans="4:4" x14ac:dyDescent="0.2">
      <c r="D2851" s="198"/>
    </row>
    <row r="2852" spans="4:4" x14ac:dyDescent="0.2">
      <c r="D2852" s="198"/>
    </row>
    <row r="2853" spans="4:4" x14ac:dyDescent="0.2">
      <c r="D2853" s="198"/>
    </row>
    <row r="2854" spans="4:4" x14ac:dyDescent="0.2">
      <c r="D2854" s="198"/>
    </row>
    <row r="2855" spans="4:4" x14ac:dyDescent="0.2">
      <c r="D2855" s="198"/>
    </row>
    <row r="2856" spans="4:4" x14ac:dyDescent="0.2">
      <c r="D2856" s="198"/>
    </row>
    <row r="2857" spans="4:4" x14ac:dyDescent="0.2">
      <c r="D2857" s="198"/>
    </row>
    <row r="2858" spans="4:4" x14ac:dyDescent="0.2">
      <c r="D2858" s="198"/>
    </row>
    <row r="2859" spans="4:4" x14ac:dyDescent="0.2">
      <c r="D2859" s="198"/>
    </row>
    <row r="2860" spans="4:4" x14ac:dyDescent="0.2">
      <c r="D2860" s="198"/>
    </row>
    <row r="2861" spans="4:4" x14ac:dyDescent="0.2">
      <c r="D2861" s="198"/>
    </row>
    <row r="2862" spans="4:4" x14ac:dyDescent="0.2">
      <c r="D2862" s="198"/>
    </row>
    <row r="2863" spans="4:4" x14ac:dyDescent="0.2">
      <c r="D2863" s="198"/>
    </row>
    <row r="2864" spans="4:4" x14ac:dyDescent="0.2">
      <c r="D2864" s="198"/>
    </row>
    <row r="2865" spans="4:4" x14ac:dyDescent="0.2">
      <c r="D2865" s="198"/>
    </row>
    <row r="2866" spans="4:4" x14ac:dyDescent="0.2">
      <c r="D2866" s="198"/>
    </row>
    <row r="2867" spans="4:4" x14ac:dyDescent="0.2">
      <c r="D2867" s="198"/>
    </row>
    <row r="2868" spans="4:4" x14ac:dyDescent="0.2">
      <c r="D2868" s="198"/>
    </row>
    <row r="2869" spans="4:4" x14ac:dyDescent="0.2">
      <c r="D2869" s="198"/>
    </row>
    <row r="2870" spans="4:4" x14ac:dyDescent="0.2">
      <c r="D2870" s="198"/>
    </row>
    <row r="2871" spans="4:4" x14ac:dyDescent="0.2">
      <c r="D2871" s="198"/>
    </row>
    <row r="2872" spans="4:4" x14ac:dyDescent="0.2">
      <c r="D2872" s="198"/>
    </row>
    <row r="2873" spans="4:4" x14ac:dyDescent="0.2">
      <c r="D2873" s="198"/>
    </row>
    <row r="2874" spans="4:4" x14ac:dyDescent="0.2">
      <c r="D2874" s="198"/>
    </row>
    <row r="2875" spans="4:4" x14ac:dyDescent="0.2">
      <c r="D2875" s="198"/>
    </row>
    <row r="2876" spans="4:4" x14ac:dyDescent="0.2">
      <c r="D2876" s="198"/>
    </row>
    <row r="2877" spans="4:4" x14ac:dyDescent="0.2">
      <c r="D2877" s="198"/>
    </row>
    <row r="2878" spans="4:4" x14ac:dyDescent="0.2">
      <c r="D2878" s="198"/>
    </row>
    <row r="2879" spans="4:4" x14ac:dyDescent="0.2">
      <c r="D2879" s="198"/>
    </row>
    <row r="2880" spans="4:4" x14ac:dyDescent="0.2">
      <c r="D2880" s="198"/>
    </row>
    <row r="2881" spans="4:4" x14ac:dyDescent="0.2">
      <c r="D2881" s="198"/>
    </row>
    <row r="2882" spans="4:4" x14ac:dyDescent="0.2">
      <c r="D2882" s="198"/>
    </row>
    <row r="2883" spans="4:4" x14ac:dyDescent="0.2">
      <c r="D2883" s="198"/>
    </row>
    <row r="2884" spans="4:4" x14ac:dyDescent="0.2">
      <c r="D2884" s="198"/>
    </row>
    <row r="2885" spans="4:4" x14ac:dyDescent="0.2">
      <c r="D2885" s="198"/>
    </row>
    <row r="2886" spans="4:4" x14ac:dyDescent="0.2">
      <c r="D2886" s="198"/>
    </row>
    <row r="2887" spans="4:4" x14ac:dyDescent="0.2">
      <c r="D2887" s="198"/>
    </row>
    <row r="2888" spans="4:4" x14ac:dyDescent="0.2">
      <c r="D2888" s="198"/>
    </row>
    <row r="2889" spans="4:4" x14ac:dyDescent="0.2">
      <c r="D2889" s="198"/>
    </row>
    <row r="2890" spans="4:4" x14ac:dyDescent="0.2">
      <c r="D2890" s="198"/>
    </row>
    <row r="2891" spans="4:4" x14ac:dyDescent="0.2">
      <c r="D2891" s="198"/>
    </row>
    <row r="2892" spans="4:4" x14ac:dyDescent="0.2">
      <c r="D2892" s="198"/>
    </row>
    <row r="2893" spans="4:4" x14ac:dyDescent="0.2">
      <c r="D2893" s="198"/>
    </row>
    <row r="2894" spans="4:4" x14ac:dyDescent="0.2">
      <c r="D2894" s="198"/>
    </row>
    <row r="2895" spans="4:4" x14ac:dyDescent="0.2">
      <c r="D2895" s="198"/>
    </row>
    <row r="2896" spans="4:4" x14ac:dyDescent="0.2">
      <c r="D2896" s="198"/>
    </row>
    <row r="2897" spans="4:4" x14ac:dyDescent="0.2">
      <c r="D2897" s="198"/>
    </row>
    <row r="2898" spans="4:4" x14ac:dyDescent="0.2">
      <c r="D2898" s="198"/>
    </row>
    <row r="2899" spans="4:4" x14ac:dyDescent="0.2">
      <c r="D2899" s="198"/>
    </row>
    <row r="2900" spans="4:4" x14ac:dyDescent="0.2">
      <c r="D2900" s="198"/>
    </row>
    <row r="2901" spans="4:4" x14ac:dyDescent="0.2">
      <c r="D2901" s="198"/>
    </row>
    <row r="2902" spans="4:4" x14ac:dyDescent="0.2">
      <c r="D2902" s="198"/>
    </row>
    <row r="2903" spans="4:4" x14ac:dyDescent="0.2">
      <c r="D2903" s="198"/>
    </row>
    <row r="2904" spans="4:4" x14ac:dyDescent="0.2">
      <c r="D2904" s="198"/>
    </row>
    <row r="2905" spans="4:4" x14ac:dyDescent="0.2">
      <c r="D2905" s="198"/>
    </row>
    <row r="2906" spans="4:4" x14ac:dyDescent="0.2">
      <c r="D2906" s="198"/>
    </row>
    <row r="2907" spans="4:4" x14ac:dyDescent="0.2">
      <c r="D2907" s="198"/>
    </row>
    <row r="2908" spans="4:4" x14ac:dyDescent="0.2">
      <c r="D2908" s="198"/>
    </row>
    <row r="2909" spans="4:4" x14ac:dyDescent="0.2">
      <c r="D2909" s="198"/>
    </row>
    <row r="2910" spans="4:4" x14ac:dyDescent="0.2">
      <c r="D2910" s="198"/>
    </row>
    <row r="2911" spans="4:4" x14ac:dyDescent="0.2">
      <c r="D2911" s="198"/>
    </row>
    <row r="2912" spans="4:4" x14ac:dyDescent="0.2">
      <c r="D2912" s="198"/>
    </row>
    <row r="2913" spans="4:4" x14ac:dyDescent="0.2">
      <c r="D2913" s="198"/>
    </row>
    <row r="2914" spans="4:4" x14ac:dyDescent="0.2">
      <c r="D2914" s="198"/>
    </row>
    <row r="2915" spans="4:4" x14ac:dyDescent="0.2">
      <c r="D2915" s="198"/>
    </row>
    <row r="2916" spans="4:4" x14ac:dyDescent="0.2">
      <c r="D2916" s="198"/>
    </row>
    <row r="2917" spans="4:4" x14ac:dyDescent="0.2">
      <c r="D2917" s="198"/>
    </row>
    <row r="2918" spans="4:4" x14ac:dyDescent="0.2">
      <c r="D2918" s="198"/>
    </row>
    <row r="2919" spans="4:4" x14ac:dyDescent="0.2">
      <c r="D2919" s="198"/>
    </row>
    <row r="2920" spans="4:4" x14ac:dyDescent="0.2">
      <c r="D2920" s="198"/>
    </row>
    <row r="2921" spans="4:4" x14ac:dyDescent="0.2">
      <c r="D2921" s="198"/>
    </row>
    <row r="2922" spans="4:4" x14ac:dyDescent="0.2">
      <c r="D2922" s="198"/>
    </row>
    <row r="2923" spans="4:4" x14ac:dyDescent="0.2">
      <c r="D2923" s="198"/>
    </row>
    <row r="2924" spans="4:4" x14ac:dyDescent="0.2">
      <c r="D2924" s="198"/>
    </row>
    <row r="2925" spans="4:4" x14ac:dyDescent="0.2">
      <c r="D2925" s="198"/>
    </row>
    <row r="2926" spans="4:4" x14ac:dyDescent="0.2">
      <c r="D2926" s="198"/>
    </row>
    <row r="2927" spans="4:4" x14ac:dyDescent="0.2">
      <c r="D2927" s="198"/>
    </row>
    <row r="2928" spans="4:4" x14ac:dyDescent="0.2">
      <c r="D2928" s="198"/>
    </row>
    <row r="2929" spans="4:4" x14ac:dyDescent="0.2">
      <c r="D2929" s="198"/>
    </row>
    <row r="2930" spans="4:4" x14ac:dyDescent="0.2">
      <c r="D2930" s="198"/>
    </row>
    <row r="2931" spans="4:4" x14ac:dyDescent="0.2">
      <c r="D2931" s="198"/>
    </row>
    <row r="2932" spans="4:4" x14ac:dyDescent="0.2">
      <c r="D2932" s="198"/>
    </row>
    <row r="2933" spans="4:4" x14ac:dyDescent="0.2">
      <c r="D2933" s="198"/>
    </row>
    <row r="2934" spans="4:4" x14ac:dyDescent="0.2">
      <c r="D2934" s="198"/>
    </row>
    <row r="2935" spans="4:4" x14ac:dyDescent="0.2">
      <c r="D2935" s="198"/>
    </row>
    <row r="2936" spans="4:4" x14ac:dyDescent="0.2">
      <c r="D2936" s="198"/>
    </row>
    <row r="2937" spans="4:4" x14ac:dyDescent="0.2">
      <c r="D2937" s="198"/>
    </row>
    <row r="2938" spans="4:4" x14ac:dyDescent="0.2">
      <c r="D2938" s="198"/>
    </row>
    <row r="2939" spans="4:4" x14ac:dyDescent="0.2">
      <c r="D2939" s="198"/>
    </row>
    <row r="2940" spans="4:4" x14ac:dyDescent="0.2">
      <c r="D2940" s="198"/>
    </row>
    <row r="2941" spans="4:4" x14ac:dyDescent="0.2">
      <c r="D2941" s="198"/>
    </row>
    <row r="2942" spans="4:4" x14ac:dyDescent="0.2">
      <c r="D2942" s="198"/>
    </row>
    <row r="2943" spans="4:4" x14ac:dyDescent="0.2">
      <c r="D2943" s="198"/>
    </row>
    <row r="2944" spans="4:4" x14ac:dyDescent="0.2">
      <c r="D2944" s="198"/>
    </row>
    <row r="2945" spans="4:4" x14ac:dyDescent="0.2">
      <c r="D2945" s="198"/>
    </row>
    <row r="2946" spans="4:4" x14ac:dyDescent="0.2">
      <c r="D2946" s="198"/>
    </row>
    <row r="2947" spans="4:4" x14ac:dyDescent="0.2">
      <c r="D2947" s="198"/>
    </row>
    <row r="2948" spans="4:4" x14ac:dyDescent="0.2">
      <c r="D2948" s="198"/>
    </row>
    <row r="2949" spans="4:4" x14ac:dyDescent="0.2">
      <c r="D2949" s="198"/>
    </row>
    <row r="2950" spans="4:4" x14ac:dyDescent="0.2">
      <c r="D2950" s="198"/>
    </row>
    <row r="2951" spans="4:4" x14ac:dyDescent="0.2">
      <c r="D2951" s="198"/>
    </row>
    <row r="2952" spans="4:4" x14ac:dyDescent="0.2">
      <c r="D2952" s="198"/>
    </row>
    <row r="2953" spans="4:4" x14ac:dyDescent="0.2">
      <c r="D2953" s="198"/>
    </row>
    <row r="2954" spans="4:4" x14ac:dyDescent="0.2">
      <c r="D2954" s="198"/>
    </row>
    <row r="2955" spans="4:4" x14ac:dyDescent="0.2">
      <c r="D2955" s="198"/>
    </row>
    <row r="2956" spans="4:4" x14ac:dyDescent="0.2">
      <c r="D2956" s="198"/>
    </row>
    <row r="2957" spans="4:4" x14ac:dyDescent="0.2">
      <c r="D2957" s="198"/>
    </row>
    <row r="2958" spans="4:4" x14ac:dyDescent="0.2">
      <c r="D2958" s="198"/>
    </row>
    <row r="2959" spans="4:4" x14ac:dyDescent="0.2">
      <c r="D2959" s="198"/>
    </row>
    <row r="2960" spans="4:4" x14ac:dyDescent="0.2">
      <c r="D2960" s="198"/>
    </row>
    <row r="2961" spans="4:4" x14ac:dyDescent="0.2">
      <c r="D2961" s="198"/>
    </row>
    <row r="2962" spans="4:4" x14ac:dyDescent="0.2">
      <c r="D2962" s="198"/>
    </row>
    <row r="2963" spans="4:4" x14ac:dyDescent="0.2">
      <c r="D2963" s="198"/>
    </row>
    <row r="2964" spans="4:4" x14ac:dyDescent="0.2">
      <c r="D2964" s="198"/>
    </row>
    <row r="2965" spans="4:4" x14ac:dyDescent="0.2">
      <c r="D2965" s="198"/>
    </row>
    <row r="2966" spans="4:4" x14ac:dyDescent="0.2">
      <c r="D2966" s="198"/>
    </row>
    <row r="2967" spans="4:4" x14ac:dyDescent="0.2">
      <c r="D2967" s="198"/>
    </row>
    <row r="2968" spans="4:4" x14ac:dyDescent="0.2">
      <c r="D2968" s="198"/>
    </row>
    <row r="2969" spans="4:4" x14ac:dyDescent="0.2">
      <c r="D2969" s="198"/>
    </row>
    <row r="2970" spans="4:4" x14ac:dyDescent="0.2">
      <c r="D2970" s="198"/>
    </row>
    <row r="2971" spans="4:4" x14ac:dyDescent="0.2">
      <c r="D2971" s="198"/>
    </row>
    <row r="2972" spans="4:4" x14ac:dyDescent="0.2">
      <c r="D2972" s="198"/>
    </row>
    <row r="2973" spans="4:4" x14ac:dyDescent="0.2">
      <c r="D2973" s="198"/>
    </row>
    <row r="2974" spans="4:4" x14ac:dyDescent="0.2">
      <c r="D2974" s="198"/>
    </row>
    <row r="2975" spans="4:4" x14ac:dyDescent="0.2">
      <c r="D2975" s="198"/>
    </row>
    <row r="2976" spans="4:4" x14ac:dyDescent="0.2">
      <c r="D2976" s="198"/>
    </row>
    <row r="2977" spans="4:4" x14ac:dyDescent="0.2">
      <c r="D2977" s="198"/>
    </row>
    <row r="2978" spans="4:4" x14ac:dyDescent="0.2">
      <c r="D2978" s="198"/>
    </row>
    <row r="2979" spans="4:4" x14ac:dyDescent="0.2">
      <c r="D2979" s="198"/>
    </row>
    <row r="2980" spans="4:4" x14ac:dyDescent="0.2">
      <c r="D2980" s="198"/>
    </row>
    <row r="2981" spans="4:4" x14ac:dyDescent="0.2">
      <c r="D2981" s="198"/>
    </row>
    <row r="2982" spans="4:4" x14ac:dyDescent="0.2">
      <c r="D2982" s="198"/>
    </row>
    <row r="2983" spans="4:4" x14ac:dyDescent="0.2">
      <c r="D2983" s="198"/>
    </row>
    <row r="2984" spans="4:4" x14ac:dyDescent="0.2">
      <c r="D2984" s="198"/>
    </row>
    <row r="2985" spans="4:4" x14ac:dyDescent="0.2">
      <c r="D2985" s="198"/>
    </row>
    <row r="2986" spans="4:4" x14ac:dyDescent="0.2">
      <c r="D2986" s="198"/>
    </row>
    <row r="2987" spans="4:4" x14ac:dyDescent="0.2">
      <c r="D2987" s="198"/>
    </row>
    <row r="2988" spans="4:4" x14ac:dyDescent="0.2">
      <c r="D2988" s="198"/>
    </row>
    <row r="2989" spans="4:4" x14ac:dyDescent="0.2">
      <c r="D2989" s="198"/>
    </row>
    <row r="2990" spans="4:4" x14ac:dyDescent="0.2">
      <c r="D2990" s="198"/>
    </row>
    <row r="2991" spans="4:4" x14ac:dyDescent="0.2">
      <c r="D2991" s="198"/>
    </row>
    <row r="2992" spans="4:4" x14ac:dyDescent="0.2">
      <c r="D2992" s="198"/>
    </row>
    <row r="2993" spans="4:4" x14ac:dyDescent="0.2">
      <c r="D2993" s="198"/>
    </row>
    <row r="2994" spans="4:4" x14ac:dyDescent="0.2">
      <c r="D2994" s="198"/>
    </row>
    <row r="2995" spans="4:4" x14ac:dyDescent="0.2">
      <c r="D2995" s="198"/>
    </row>
    <row r="2996" spans="4:4" x14ac:dyDescent="0.2">
      <c r="D2996" s="198"/>
    </row>
    <row r="2997" spans="4:4" x14ac:dyDescent="0.2">
      <c r="D2997" s="198"/>
    </row>
    <row r="2998" spans="4:4" x14ac:dyDescent="0.2">
      <c r="D2998" s="198"/>
    </row>
    <row r="2999" spans="4:4" x14ac:dyDescent="0.2">
      <c r="D2999" s="198"/>
    </row>
    <row r="3000" spans="4:4" x14ac:dyDescent="0.2">
      <c r="D3000" s="198"/>
    </row>
    <row r="3001" spans="4:4" x14ac:dyDescent="0.2">
      <c r="D3001" s="198"/>
    </row>
    <row r="3002" spans="4:4" x14ac:dyDescent="0.2">
      <c r="D3002" s="198"/>
    </row>
    <row r="3003" spans="4:4" x14ac:dyDescent="0.2">
      <c r="D3003" s="198"/>
    </row>
    <row r="3004" spans="4:4" x14ac:dyDescent="0.2">
      <c r="D3004" s="198"/>
    </row>
    <row r="3005" spans="4:4" x14ac:dyDescent="0.2">
      <c r="D3005" s="198"/>
    </row>
    <row r="3006" spans="4:4" x14ac:dyDescent="0.2">
      <c r="D3006" s="198"/>
    </row>
    <row r="3007" spans="4:4" x14ac:dyDescent="0.2">
      <c r="D3007" s="198"/>
    </row>
    <row r="3008" spans="4:4" x14ac:dyDescent="0.2">
      <c r="D3008" s="198"/>
    </row>
    <row r="3009" spans="4:4" x14ac:dyDescent="0.2">
      <c r="D3009" s="198"/>
    </row>
    <row r="3010" spans="4:4" x14ac:dyDescent="0.2">
      <c r="D3010" s="198"/>
    </row>
    <row r="3011" spans="4:4" x14ac:dyDescent="0.2">
      <c r="D3011" s="198"/>
    </row>
    <row r="3012" spans="4:4" x14ac:dyDescent="0.2">
      <c r="D3012" s="198"/>
    </row>
    <row r="3013" spans="4:4" x14ac:dyDescent="0.2">
      <c r="D3013" s="198"/>
    </row>
    <row r="3014" spans="4:4" x14ac:dyDescent="0.2">
      <c r="D3014" s="198"/>
    </row>
    <row r="3015" spans="4:4" x14ac:dyDescent="0.2">
      <c r="D3015" s="198"/>
    </row>
    <row r="3016" spans="4:4" x14ac:dyDescent="0.2">
      <c r="D3016" s="198"/>
    </row>
    <row r="3017" spans="4:4" x14ac:dyDescent="0.2">
      <c r="D3017" s="198"/>
    </row>
    <row r="3018" spans="4:4" x14ac:dyDescent="0.2">
      <c r="D3018" s="198"/>
    </row>
    <row r="3019" spans="4:4" x14ac:dyDescent="0.2">
      <c r="D3019" s="198"/>
    </row>
    <row r="3020" spans="4:4" x14ac:dyDescent="0.2">
      <c r="D3020" s="198"/>
    </row>
    <row r="3021" spans="4:4" x14ac:dyDescent="0.2">
      <c r="D3021" s="198"/>
    </row>
    <row r="3022" spans="4:4" x14ac:dyDescent="0.2">
      <c r="D3022" s="198"/>
    </row>
    <row r="3023" spans="4:4" x14ac:dyDescent="0.2">
      <c r="D3023" s="198"/>
    </row>
    <row r="3024" spans="4:4" x14ac:dyDescent="0.2">
      <c r="D3024" s="198"/>
    </row>
    <row r="3025" spans="4:4" x14ac:dyDescent="0.2">
      <c r="D3025" s="198"/>
    </row>
    <row r="3026" spans="4:4" x14ac:dyDescent="0.2">
      <c r="D3026" s="198"/>
    </row>
    <row r="3027" spans="4:4" x14ac:dyDescent="0.2">
      <c r="D3027" s="198"/>
    </row>
    <row r="3028" spans="4:4" x14ac:dyDescent="0.2">
      <c r="D3028" s="198"/>
    </row>
    <row r="3029" spans="4:4" x14ac:dyDescent="0.2">
      <c r="D3029" s="198"/>
    </row>
    <row r="3030" spans="4:4" x14ac:dyDescent="0.2">
      <c r="D3030" s="198"/>
    </row>
    <row r="3031" spans="4:4" x14ac:dyDescent="0.2">
      <c r="D3031" s="198"/>
    </row>
    <row r="3032" spans="4:4" x14ac:dyDescent="0.2">
      <c r="D3032" s="198"/>
    </row>
    <row r="3033" spans="4:4" x14ac:dyDescent="0.2">
      <c r="D3033" s="198"/>
    </row>
    <row r="3034" spans="4:4" x14ac:dyDescent="0.2">
      <c r="D3034" s="198"/>
    </row>
    <row r="3035" spans="4:4" x14ac:dyDescent="0.2">
      <c r="D3035" s="198"/>
    </row>
    <row r="3036" spans="4:4" x14ac:dyDescent="0.2">
      <c r="D3036" s="198"/>
    </row>
    <row r="3037" spans="4:4" x14ac:dyDescent="0.2">
      <c r="D3037" s="198"/>
    </row>
    <row r="3038" spans="4:4" x14ac:dyDescent="0.2">
      <c r="D3038" s="198"/>
    </row>
    <row r="3039" spans="4:4" x14ac:dyDescent="0.2">
      <c r="D3039" s="198"/>
    </row>
    <row r="3040" spans="4:4" x14ac:dyDescent="0.2">
      <c r="D3040" s="198"/>
    </row>
    <row r="3041" spans="4:4" x14ac:dyDescent="0.2">
      <c r="D3041" s="198"/>
    </row>
    <row r="3042" spans="4:4" x14ac:dyDescent="0.2">
      <c r="D3042" s="198"/>
    </row>
    <row r="3043" spans="4:4" x14ac:dyDescent="0.2">
      <c r="D3043" s="198"/>
    </row>
    <row r="3044" spans="4:4" x14ac:dyDescent="0.2">
      <c r="D3044" s="198"/>
    </row>
    <row r="3045" spans="4:4" x14ac:dyDescent="0.2">
      <c r="D3045" s="198"/>
    </row>
    <row r="3046" spans="4:4" x14ac:dyDescent="0.2">
      <c r="D3046" s="198"/>
    </row>
    <row r="3047" spans="4:4" x14ac:dyDescent="0.2">
      <c r="D3047" s="198"/>
    </row>
    <row r="3048" spans="4:4" x14ac:dyDescent="0.2">
      <c r="D3048" s="198"/>
    </row>
    <row r="3049" spans="4:4" x14ac:dyDescent="0.2">
      <c r="D3049" s="198"/>
    </row>
    <row r="3050" spans="4:4" x14ac:dyDescent="0.2">
      <c r="D3050" s="198"/>
    </row>
    <row r="3051" spans="4:4" x14ac:dyDescent="0.2">
      <c r="D3051" s="198"/>
    </row>
    <row r="3052" spans="4:4" x14ac:dyDescent="0.2">
      <c r="D3052" s="198"/>
    </row>
    <row r="3053" spans="4:4" x14ac:dyDescent="0.2">
      <c r="D3053" s="198"/>
    </row>
    <row r="3054" spans="4:4" x14ac:dyDescent="0.2">
      <c r="D3054" s="198"/>
    </row>
    <row r="3055" spans="4:4" x14ac:dyDescent="0.2">
      <c r="D3055" s="198"/>
    </row>
    <row r="3056" spans="4:4" x14ac:dyDescent="0.2">
      <c r="D3056" s="198"/>
    </row>
    <row r="3057" spans="4:4" x14ac:dyDescent="0.2">
      <c r="D3057" s="198"/>
    </row>
    <row r="3058" spans="4:4" x14ac:dyDescent="0.2">
      <c r="D3058" s="198"/>
    </row>
    <row r="3059" spans="4:4" x14ac:dyDescent="0.2">
      <c r="D3059" s="198"/>
    </row>
    <row r="3060" spans="4:4" x14ac:dyDescent="0.2">
      <c r="D3060" s="198"/>
    </row>
    <row r="3061" spans="4:4" x14ac:dyDescent="0.2">
      <c r="D3061" s="198"/>
    </row>
    <row r="3062" spans="4:4" x14ac:dyDescent="0.2">
      <c r="D3062" s="198"/>
    </row>
    <row r="3063" spans="4:4" x14ac:dyDescent="0.2">
      <c r="D3063" s="198"/>
    </row>
    <row r="3064" spans="4:4" x14ac:dyDescent="0.2">
      <c r="D3064" s="198"/>
    </row>
    <row r="3065" spans="4:4" x14ac:dyDescent="0.2">
      <c r="D3065" s="198"/>
    </row>
    <row r="3066" spans="4:4" x14ac:dyDescent="0.2">
      <c r="D3066" s="198"/>
    </row>
    <row r="3067" spans="4:4" x14ac:dyDescent="0.2">
      <c r="D3067" s="198"/>
    </row>
    <row r="3068" spans="4:4" x14ac:dyDescent="0.2">
      <c r="D3068" s="198"/>
    </row>
    <row r="3069" spans="4:4" x14ac:dyDescent="0.2">
      <c r="D3069" s="198"/>
    </row>
    <row r="3070" spans="4:4" x14ac:dyDescent="0.2">
      <c r="D3070" s="198"/>
    </row>
    <row r="3071" spans="4:4" x14ac:dyDescent="0.2">
      <c r="D3071" s="198"/>
    </row>
    <row r="3072" spans="4:4" x14ac:dyDescent="0.2">
      <c r="D3072" s="198"/>
    </row>
    <row r="3073" spans="4:4" x14ac:dyDescent="0.2">
      <c r="D3073" s="198"/>
    </row>
    <row r="3074" spans="4:4" x14ac:dyDescent="0.2">
      <c r="D3074" s="198"/>
    </row>
    <row r="3075" spans="4:4" x14ac:dyDescent="0.2">
      <c r="D3075" s="198"/>
    </row>
    <row r="3076" spans="4:4" x14ac:dyDescent="0.2">
      <c r="D3076" s="198"/>
    </row>
    <row r="3077" spans="4:4" x14ac:dyDescent="0.2">
      <c r="D3077" s="198"/>
    </row>
    <row r="3078" spans="4:4" x14ac:dyDescent="0.2">
      <c r="D3078" s="198"/>
    </row>
    <row r="3079" spans="4:4" x14ac:dyDescent="0.2">
      <c r="D3079" s="198"/>
    </row>
    <row r="3080" spans="4:4" x14ac:dyDescent="0.2">
      <c r="D3080" s="198"/>
    </row>
    <row r="3081" spans="4:4" x14ac:dyDescent="0.2">
      <c r="D3081" s="198"/>
    </row>
    <row r="3082" spans="4:4" x14ac:dyDescent="0.2">
      <c r="D3082" s="198"/>
    </row>
    <row r="3083" spans="4:4" x14ac:dyDescent="0.2">
      <c r="D3083" s="198"/>
    </row>
    <row r="3084" spans="4:4" x14ac:dyDescent="0.2">
      <c r="D3084" s="198"/>
    </row>
    <row r="3085" spans="4:4" x14ac:dyDescent="0.2">
      <c r="D3085" s="198"/>
    </row>
    <row r="3086" spans="4:4" x14ac:dyDescent="0.2">
      <c r="D3086" s="198"/>
    </row>
    <row r="3087" spans="4:4" x14ac:dyDescent="0.2">
      <c r="D3087" s="198"/>
    </row>
    <row r="3088" spans="4:4" x14ac:dyDescent="0.2">
      <c r="D3088" s="198"/>
    </row>
    <row r="3089" spans="4:4" x14ac:dyDescent="0.2">
      <c r="D3089" s="198"/>
    </row>
    <row r="3090" spans="4:4" x14ac:dyDescent="0.2">
      <c r="D3090" s="198"/>
    </row>
    <row r="3091" spans="4:4" x14ac:dyDescent="0.2">
      <c r="D3091" s="198"/>
    </row>
    <row r="3092" spans="4:4" x14ac:dyDescent="0.2">
      <c r="D3092" s="198"/>
    </row>
    <row r="3093" spans="4:4" x14ac:dyDescent="0.2">
      <c r="D3093" s="198"/>
    </row>
    <row r="3094" spans="4:4" x14ac:dyDescent="0.2">
      <c r="D3094" s="198"/>
    </row>
    <row r="3095" spans="4:4" x14ac:dyDescent="0.2">
      <c r="D3095" s="198"/>
    </row>
    <row r="3096" spans="4:4" x14ac:dyDescent="0.2">
      <c r="D3096" s="198"/>
    </row>
    <row r="3097" spans="4:4" x14ac:dyDescent="0.2">
      <c r="D3097" s="198"/>
    </row>
    <row r="3098" spans="4:4" x14ac:dyDescent="0.2">
      <c r="D3098" s="198"/>
    </row>
    <row r="3099" spans="4:4" x14ac:dyDescent="0.2">
      <c r="D3099" s="198"/>
    </row>
    <row r="3100" spans="4:4" x14ac:dyDescent="0.2">
      <c r="D3100" s="198"/>
    </row>
    <row r="3101" spans="4:4" x14ac:dyDescent="0.2">
      <c r="D3101" s="198"/>
    </row>
    <row r="3102" spans="4:4" x14ac:dyDescent="0.2">
      <c r="D3102" s="198"/>
    </row>
    <row r="3103" spans="4:4" x14ac:dyDescent="0.2">
      <c r="D3103" s="198"/>
    </row>
    <row r="3104" spans="4:4" x14ac:dyDescent="0.2">
      <c r="D3104" s="198"/>
    </row>
    <row r="3105" spans="4:4" x14ac:dyDescent="0.2">
      <c r="D3105" s="198"/>
    </row>
    <row r="3106" spans="4:4" x14ac:dyDescent="0.2">
      <c r="D3106" s="198"/>
    </row>
    <row r="3107" spans="4:4" x14ac:dyDescent="0.2">
      <c r="D3107" s="198"/>
    </row>
    <row r="3108" spans="4:4" x14ac:dyDescent="0.2">
      <c r="D3108" s="198"/>
    </row>
    <row r="3109" spans="4:4" x14ac:dyDescent="0.2">
      <c r="D3109" s="198"/>
    </row>
    <row r="3110" spans="4:4" x14ac:dyDescent="0.2">
      <c r="D3110" s="198"/>
    </row>
    <row r="3111" spans="4:4" x14ac:dyDescent="0.2">
      <c r="D3111" s="198"/>
    </row>
    <row r="3112" spans="4:4" x14ac:dyDescent="0.2">
      <c r="D3112" s="198"/>
    </row>
    <row r="3113" spans="4:4" x14ac:dyDescent="0.2">
      <c r="D3113" s="198"/>
    </row>
    <row r="3114" spans="4:4" x14ac:dyDescent="0.2">
      <c r="D3114" s="198"/>
    </row>
    <row r="3115" spans="4:4" x14ac:dyDescent="0.2">
      <c r="D3115" s="198"/>
    </row>
    <row r="3116" spans="4:4" x14ac:dyDescent="0.2">
      <c r="D3116" s="198"/>
    </row>
    <row r="3117" spans="4:4" x14ac:dyDescent="0.2">
      <c r="D3117" s="198"/>
    </row>
    <row r="3118" spans="4:4" x14ac:dyDescent="0.2">
      <c r="D3118" s="198"/>
    </row>
    <row r="3119" spans="4:4" x14ac:dyDescent="0.2">
      <c r="D3119" s="198"/>
    </row>
    <row r="3120" spans="4:4" x14ac:dyDescent="0.2">
      <c r="D3120" s="198"/>
    </row>
    <row r="3121" spans="4:4" x14ac:dyDescent="0.2">
      <c r="D3121" s="198"/>
    </row>
    <row r="3122" spans="4:4" x14ac:dyDescent="0.2">
      <c r="D3122" s="198"/>
    </row>
    <row r="3123" spans="4:4" x14ac:dyDescent="0.2">
      <c r="D3123" s="198"/>
    </row>
    <row r="3124" spans="4:4" x14ac:dyDescent="0.2">
      <c r="D3124" s="198"/>
    </row>
    <row r="3125" spans="4:4" x14ac:dyDescent="0.2">
      <c r="D3125" s="198"/>
    </row>
    <row r="3126" spans="4:4" x14ac:dyDescent="0.2">
      <c r="D3126" s="198"/>
    </row>
    <row r="3127" spans="4:4" x14ac:dyDescent="0.2">
      <c r="D3127" s="198"/>
    </row>
    <row r="3128" spans="4:4" x14ac:dyDescent="0.2">
      <c r="D3128" s="198"/>
    </row>
    <row r="3129" spans="4:4" x14ac:dyDescent="0.2">
      <c r="D3129" s="198"/>
    </row>
    <row r="3130" spans="4:4" x14ac:dyDescent="0.2">
      <c r="D3130" s="198"/>
    </row>
    <row r="3131" spans="4:4" x14ac:dyDescent="0.2">
      <c r="D3131" s="198"/>
    </row>
    <row r="3132" spans="4:4" x14ac:dyDescent="0.2">
      <c r="D3132" s="198"/>
    </row>
    <row r="3133" spans="4:4" x14ac:dyDescent="0.2">
      <c r="D3133" s="198"/>
    </row>
    <row r="3134" spans="4:4" x14ac:dyDescent="0.2">
      <c r="D3134" s="198"/>
    </row>
    <row r="3135" spans="4:4" x14ac:dyDescent="0.2">
      <c r="D3135" s="198"/>
    </row>
    <row r="3136" spans="4:4" x14ac:dyDescent="0.2">
      <c r="D3136" s="198"/>
    </row>
    <row r="3137" spans="4:4" x14ac:dyDescent="0.2">
      <c r="D3137" s="198"/>
    </row>
    <row r="3138" spans="4:4" x14ac:dyDescent="0.2">
      <c r="D3138" s="198"/>
    </row>
    <row r="3139" spans="4:4" x14ac:dyDescent="0.2">
      <c r="D3139" s="198"/>
    </row>
    <row r="3140" spans="4:4" x14ac:dyDescent="0.2">
      <c r="D3140" s="198"/>
    </row>
    <row r="3141" spans="4:4" x14ac:dyDescent="0.2">
      <c r="D3141" s="198"/>
    </row>
    <row r="3142" spans="4:4" x14ac:dyDescent="0.2">
      <c r="D3142" s="198"/>
    </row>
    <row r="3143" spans="4:4" x14ac:dyDescent="0.2">
      <c r="D3143" s="198"/>
    </row>
    <row r="3144" spans="4:4" x14ac:dyDescent="0.2">
      <c r="D3144" s="198"/>
    </row>
    <row r="3145" spans="4:4" x14ac:dyDescent="0.2">
      <c r="D3145" s="198"/>
    </row>
    <row r="3146" spans="4:4" x14ac:dyDescent="0.2">
      <c r="D3146" s="198"/>
    </row>
    <row r="3147" spans="4:4" x14ac:dyDescent="0.2">
      <c r="D3147" s="198"/>
    </row>
    <row r="3148" spans="4:4" x14ac:dyDescent="0.2">
      <c r="D3148" s="198"/>
    </row>
    <row r="3149" spans="4:4" x14ac:dyDescent="0.2">
      <c r="D3149" s="198"/>
    </row>
    <row r="3150" spans="4:4" x14ac:dyDescent="0.2">
      <c r="D3150" s="198"/>
    </row>
    <row r="3151" spans="4:4" x14ac:dyDescent="0.2">
      <c r="D3151" s="198"/>
    </row>
    <row r="3152" spans="4:4" x14ac:dyDescent="0.2">
      <c r="D3152" s="198"/>
    </row>
    <row r="3153" spans="4:4" x14ac:dyDescent="0.2">
      <c r="D3153" s="198"/>
    </row>
    <row r="3154" spans="4:4" x14ac:dyDescent="0.2">
      <c r="D3154" s="198"/>
    </row>
    <row r="3155" spans="4:4" x14ac:dyDescent="0.2">
      <c r="D3155" s="198"/>
    </row>
    <row r="3156" spans="4:4" x14ac:dyDescent="0.2">
      <c r="D3156" s="198"/>
    </row>
    <row r="3157" spans="4:4" x14ac:dyDescent="0.2">
      <c r="D3157" s="198"/>
    </row>
    <row r="3158" spans="4:4" x14ac:dyDescent="0.2">
      <c r="D3158" s="198"/>
    </row>
    <row r="3159" spans="4:4" x14ac:dyDescent="0.2">
      <c r="D3159" s="198"/>
    </row>
    <row r="3160" spans="4:4" x14ac:dyDescent="0.2">
      <c r="D3160" s="198"/>
    </row>
    <row r="3161" spans="4:4" x14ac:dyDescent="0.2">
      <c r="D3161" s="198"/>
    </row>
    <row r="3162" spans="4:4" x14ac:dyDescent="0.2">
      <c r="D3162" s="198"/>
    </row>
    <row r="3163" spans="4:4" x14ac:dyDescent="0.2">
      <c r="D3163" s="198"/>
    </row>
    <row r="3164" spans="4:4" x14ac:dyDescent="0.2">
      <c r="D3164" s="198"/>
    </row>
    <row r="3165" spans="4:4" x14ac:dyDescent="0.2">
      <c r="D3165" s="198"/>
    </row>
    <row r="3166" spans="4:4" x14ac:dyDescent="0.2">
      <c r="D3166" s="198"/>
    </row>
    <row r="3167" spans="4:4" x14ac:dyDescent="0.2">
      <c r="D3167" s="198"/>
    </row>
    <row r="3168" spans="4:4" x14ac:dyDescent="0.2">
      <c r="D3168" s="198"/>
    </row>
    <row r="3169" spans="4:4" x14ac:dyDescent="0.2">
      <c r="D3169" s="198"/>
    </row>
    <row r="3170" spans="4:4" x14ac:dyDescent="0.2">
      <c r="D3170" s="198"/>
    </row>
    <row r="3171" spans="4:4" x14ac:dyDescent="0.2">
      <c r="D3171" s="198"/>
    </row>
    <row r="3172" spans="4:4" x14ac:dyDescent="0.2">
      <c r="D3172" s="198"/>
    </row>
    <row r="3173" spans="4:4" x14ac:dyDescent="0.2">
      <c r="D3173" s="198"/>
    </row>
    <row r="3174" spans="4:4" x14ac:dyDescent="0.2">
      <c r="D3174" s="198"/>
    </row>
    <row r="3175" spans="4:4" x14ac:dyDescent="0.2">
      <c r="D3175" s="198"/>
    </row>
    <row r="3176" spans="4:4" x14ac:dyDescent="0.2">
      <c r="D3176" s="198"/>
    </row>
    <row r="3177" spans="4:4" x14ac:dyDescent="0.2">
      <c r="D3177" s="198"/>
    </row>
    <row r="3178" spans="4:4" x14ac:dyDescent="0.2">
      <c r="D3178" s="198"/>
    </row>
    <row r="3179" spans="4:4" x14ac:dyDescent="0.2">
      <c r="D3179" s="198"/>
    </row>
    <row r="3180" spans="4:4" x14ac:dyDescent="0.2">
      <c r="D3180" s="198"/>
    </row>
    <row r="3181" spans="4:4" x14ac:dyDescent="0.2">
      <c r="D3181" s="198"/>
    </row>
    <row r="3182" spans="4:4" x14ac:dyDescent="0.2">
      <c r="D3182" s="198"/>
    </row>
    <row r="3183" spans="4:4" x14ac:dyDescent="0.2">
      <c r="D3183" s="198"/>
    </row>
    <row r="3184" spans="4:4" x14ac:dyDescent="0.2">
      <c r="D3184" s="198"/>
    </row>
    <row r="3185" spans="4:4" x14ac:dyDescent="0.2">
      <c r="D3185" s="198"/>
    </row>
    <row r="3186" spans="4:4" x14ac:dyDescent="0.2">
      <c r="D3186" s="198"/>
    </row>
    <row r="3187" spans="4:4" x14ac:dyDescent="0.2">
      <c r="D3187" s="198"/>
    </row>
    <row r="3188" spans="4:4" x14ac:dyDescent="0.2">
      <c r="D3188" s="198"/>
    </row>
    <row r="3189" spans="4:4" x14ac:dyDescent="0.2">
      <c r="D3189" s="198"/>
    </row>
    <row r="3190" spans="4:4" x14ac:dyDescent="0.2">
      <c r="D3190" s="198"/>
    </row>
    <row r="3191" spans="4:4" x14ac:dyDescent="0.2">
      <c r="D3191" s="198"/>
    </row>
    <row r="3192" spans="4:4" x14ac:dyDescent="0.2">
      <c r="D3192" s="198"/>
    </row>
    <row r="3193" spans="4:4" x14ac:dyDescent="0.2">
      <c r="D3193" s="198"/>
    </row>
    <row r="3194" spans="4:4" x14ac:dyDescent="0.2">
      <c r="D3194" s="198"/>
    </row>
    <row r="3195" spans="4:4" x14ac:dyDescent="0.2">
      <c r="D3195" s="198"/>
    </row>
    <row r="3196" spans="4:4" x14ac:dyDescent="0.2">
      <c r="D3196" s="198"/>
    </row>
    <row r="3197" spans="4:4" x14ac:dyDescent="0.2">
      <c r="D3197" s="198"/>
    </row>
    <row r="3198" spans="4:4" x14ac:dyDescent="0.2">
      <c r="D3198" s="198"/>
    </row>
    <row r="3199" spans="4:4" x14ac:dyDescent="0.2">
      <c r="D3199" s="198"/>
    </row>
    <row r="3200" spans="4:4" x14ac:dyDescent="0.2">
      <c r="D3200" s="198"/>
    </row>
    <row r="3201" spans="4:4" x14ac:dyDescent="0.2">
      <c r="D3201" s="198"/>
    </row>
    <row r="3202" spans="4:4" x14ac:dyDescent="0.2">
      <c r="D3202" s="198"/>
    </row>
    <row r="3203" spans="4:4" x14ac:dyDescent="0.2">
      <c r="D3203" s="198"/>
    </row>
    <row r="3204" spans="4:4" x14ac:dyDescent="0.2">
      <c r="D3204" s="198"/>
    </row>
    <row r="3205" spans="4:4" x14ac:dyDescent="0.2">
      <c r="D3205" s="198"/>
    </row>
    <row r="3206" spans="4:4" x14ac:dyDescent="0.2">
      <c r="D3206" s="198"/>
    </row>
    <row r="3207" spans="4:4" x14ac:dyDescent="0.2">
      <c r="D3207" s="198"/>
    </row>
    <row r="3208" spans="4:4" x14ac:dyDescent="0.2">
      <c r="D3208" s="198"/>
    </row>
    <row r="3209" spans="4:4" x14ac:dyDescent="0.2">
      <c r="D3209" s="198"/>
    </row>
    <row r="3210" spans="4:4" x14ac:dyDescent="0.2">
      <c r="D3210" s="198"/>
    </row>
    <row r="3211" spans="4:4" x14ac:dyDescent="0.2">
      <c r="D3211" s="198"/>
    </row>
    <row r="3212" spans="4:4" x14ac:dyDescent="0.2">
      <c r="D3212" s="198"/>
    </row>
    <row r="3213" spans="4:4" x14ac:dyDescent="0.2">
      <c r="D3213" s="198"/>
    </row>
    <row r="3214" spans="4:4" x14ac:dyDescent="0.2">
      <c r="D3214" s="198"/>
    </row>
    <row r="3215" spans="4:4" x14ac:dyDescent="0.2">
      <c r="D3215" s="198"/>
    </row>
    <row r="3216" spans="4:4" x14ac:dyDescent="0.2">
      <c r="D3216" s="198"/>
    </row>
    <row r="3217" spans="4:4" x14ac:dyDescent="0.2">
      <c r="D3217" s="198"/>
    </row>
    <row r="3218" spans="4:4" x14ac:dyDescent="0.2">
      <c r="D3218" s="198"/>
    </row>
    <row r="3219" spans="4:4" x14ac:dyDescent="0.2">
      <c r="D3219" s="198"/>
    </row>
    <row r="3220" spans="4:4" x14ac:dyDescent="0.2">
      <c r="D3220" s="198"/>
    </row>
    <row r="3221" spans="4:4" x14ac:dyDescent="0.2">
      <c r="D3221" s="198"/>
    </row>
    <row r="3222" spans="4:4" x14ac:dyDescent="0.2">
      <c r="D3222" s="198"/>
    </row>
    <row r="3223" spans="4:4" x14ac:dyDescent="0.2">
      <c r="D3223" s="198"/>
    </row>
    <row r="3224" spans="4:4" x14ac:dyDescent="0.2">
      <c r="D3224" s="198"/>
    </row>
    <row r="3225" spans="4:4" x14ac:dyDescent="0.2">
      <c r="D3225" s="198"/>
    </row>
    <row r="3226" spans="4:4" x14ac:dyDescent="0.2">
      <c r="D3226" s="198"/>
    </row>
    <row r="3227" spans="4:4" x14ac:dyDescent="0.2">
      <c r="D3227" s="198"/>
    </row>
    <row r="3228" spans="4:4" x14ac:dyDescent="0.2">
      <c r="D3228" s="198"/>
    </row>
    <row r="3229" spans="4:4" x14ac:dyDescent="0.2">
      <c r="D3229" s="198"/>
    </row>
    <row r="3230" spans="4:4" x14ac:dyDescent="0.2">
      <c r="D3230" s="198"/>
    </row>
    <row r="3231" spans="4:4" x14ac:dyDescent="0.2">
      <c r="D3231" s="198"/>
    </row>
    <row r="3232" spans="4:4" x14ac:dyDescent="0.2">
      <c r="D3232" s="198"/>
    </row>
    <row r="3233" spans="4:4" x14ac:dyDescent="0.2">
      <c r="D3233" s="198"/>
    </row>
    <row r="3234" spans="4:4" x14ac:dyDescent="0.2">
      <c r="D3234" s="198"/>
    </row>
    <row r="3235" spans="4:4" x14ac:dyDescent="0.2">
      <c r="D3235" s="198"/>
    </row>
    <row r="3236" spans="4:4" x14ac:dyDescent="0.2">
      <c r="D3236" s="198"/>
    </row>
    <row r="3237" spans="4:4" x14ac:dyDescent="0.2">
      <c r="D3237" s="198"/>
    </row>
    <row r="3238" spans="4:4" x14ac:dyDescent="0.2">
      <c r="D3238" s="198"/>
    </row>
    <row r="3239" spans="4:4" x14ac:dyDescent="0.2">
      <c r="D3239" s="198"/>
    </row>
    <row r="3240" spans="4:4" x14ac:dyDescent="0.2">
      <c r="D3240" s="198"/>
    </row>
    <row r="3241" spans="4:4" x14ac:dyDescent="0.2">
      <c r="D3241" s="198"/>
    </row>
    <row r="3242" spans="4:4" x14ac:dyDescent="0.2">
      <c r="D3242" s="198"/>
    </row>
    <row r="3243" spans="4:4" x14ac:dyDescent="0.2">
      <c r="D3243" s="198"/>
    </row>
    <row r="3244" spans="4:4" x14ac:dyDescent="0.2">
      <c r="D3244" s="198"/>
    </row>
    <row r="3245" spans="4:4" x14ac:dyDescent="0.2">
      <c r="D3245" s="198"/>
    </row>
    <row r="3246" spans="4:4" x14ac:dyDescent="0.2">
      <c r="D3246" s="198"/>
    </row>
    <row r="3247" spans="4:4" x14ac:dyDescent="0.2">
      <c r="D3247" s="198"/>
    </row>
    <row r="3248" spans="4:4" x14ac:dyDescent="0.2">
      <c r="D3248" s="198"/>
    </row>
    <row r="3249" spans="4:4" x14ac:dyDescent="0.2">
      <c r="D3249" s="198"/>
    </row>
    <row r="3250" spans="4:4" x14ac:dyDescent="0.2">
      <c r="D3250" s="198"/>
    </row>
    <row r="3251" spans="4:4" x14ac:dyDescent="0.2">
      <c r="D3251" s="198"/>
    </row>
    <row r="3252" spans="4:4" x14ac:dyDescent="0.2">
      <c r="D3252" s="198"/>
    </row>
    <row r="3253" spans="4:4" x14ac:dyDescent="0.2">
      <c r="D3253" s="198"/>
    </row>
    <row r="3254" spans="4:4" x14ac:dyDescent="0.2">
      <c r="D3254" s="198"/>
    </row>
    <row r="3255" spans="4:4" x14ac:dyDescent="0.2">
      <c r="D3255" s="198"/>
    </row>
    <row r="3256" spans="4:4" x14ac:dyDescent="0.2">
      <c r="D3256" s="198"/>
    </row>
    <row r="3257" spans="4:4" x14ac:dyDescent="0.2">
      <c r="D3257" s="198"/>
    </row>
    <row r="3258" spans="4:4" x14ac:dyDescent="0.2">
      <c r="D3258" s="198"/>
    </row>
    <row r="3259" spans="4:4" x14ac:dyDescent="0.2">
      <c r="D3259" s="198"/>
    </row>
    <row r="3260" spans="4:4" x14ac:dyDescent="0.2">
      <c r="D3260" s="198"/>
    </row>
    <row r="3261" spans="4:4" x14ac:dyDescent="0.2">
      <c r="D3261" s="198"/>
    </row>
    <row r="3262" spans="4:4" x14ac:dyDescent="0.2">
      <c r="D3262" s="198"/>
    </row>
    <row r="3263" spans="4:4" x14ac:dyDescent="0.2">
      <c r="D3263" s="198"/>
    </row>
    <row r="3264" spans="4:4" x14ac:dyDescent="0.2">
      <c r="D3264" s="198"/>
    </row>
    <row r="3265" spans="4:4" x14ac:dyDescent="0.2">
      <c r="D3265" s="198"/>
    </row>
    <row r="3266" spans="4:4" x14ac:dyDescent="0.2">
      <c r="D3266" s="198"/>
    </row>
    <row r="3267" spans="4:4" x14ac:dyDescent="0.2">
      <c r="D3267" s="198"/>
    </row>
    <row r="3268" spans="4:4" x14ac:dyDescent="0.2">
      <c r="D3268" s="198"/>
    </row>
    <row r="3269" spans="4:4" x14ac:dyDescent="0.2">
      <c r="D3269" s="198"/>
    </row>
    <row r="3270" spans="4:4" x14ac:dyDescent="0.2">
      <c r="D3270" s="198"/>
    </row>
    <row r="3271" spans="4:4" x14ac:dyDescent="0.2">
      <c r="D3271" s="198"/>
    </row>
    <row r="3272" spans="4:4" x14ac:dyDescent="0.2">
      <c r="D3272" s="198"/>
    </row>
    <row r="3273" spans="4:4" x14ac:dyDescent="0.2">
      <c r="D3273" s="198"/>
    </row>
    <row r="3274" spans="4:4" x14ac:dyDescent="0.2">
      <c r="D3274" s="198"/>
    </row>
    <row r="3275" spans="4:4" x14ac:dyDescent="0.2">
      <c r="D3275" s="198"/>
    </row>
    <row r="3276" spans="4:4" x14ac:dyDescent="0.2">
      <c r="D3276" s="198"/>
    </row>
    <row r="3277" spans="4:4" x14ac:dyDescent="0.2">
      <c r="D3277" s="198"/>
    </row>
    <row r="3278" spans="4:4" x14ac:dyDescent="0.2">
      <c r="D3278" s="198"/>
    </row>
    <row r="3279" spans="4:4" x14ac:dyDescent="0.2">
      <c r="D3279" s="198"/>
    </row>
    <row r="3280" spans="4:4" x14ac:dyDescent="0.2">
      <c r="D3280" s="198"/>
    </row>
    <row r="3281" spans="4:4" x14ac:dyDescent="0.2">
      <c r="D3281" s="198"/>
    </row>
    <row r="3282" spans="4:4" x14ac:dyDescent="0.2">
      <c r="D3282" s="198"/>
    </row>
    <row r="3283" spans="4:4" x14ac:dyDescent="0.2">
      <c r="D3283" s="198"/>
    </row>
    <row r="3284" spans="4:4" x14ac:dyDescent="0.2">
      <c r="D3284" s="198"/>
    </row>
    <row r="3285" spans="4:4" x14ac:dyDescent="0.2">
      <c r="D3285" s="198"/>
    </row>
    <row r="3286" spans="4:4" x14ac:dyDescent="0.2">
      <c r="D3286" s="198"/>
    </row>
    <row r="3287" spans="4:4" x14ac:dyDescent="0.2">
      <c r="D3287" s="198"/>
    </row>
    <row r="3288" spans="4:4" x14ac:dyDescent="0.2">
      <c r="D3288" s="198"/>
    </row>
    <row r="3289" spans="4:4" x14ac:dyDescent="0.2">
      <c r="D3289" s="198"/>
    </row>
    <row r="3290" spans="4:4" x14ac:dyDescent="0.2">
      <c r="D3290" s="198"/>
    </row>
    <row r="3291" spans="4:4" x14ac:dyDescent="0.2">
      <c r="D3291" s="198"/>
    </row>
    <row r="3292" spans="4:4" x14ac:dyDescent="0.2">
      <c r="D3292" s="198"/>
    </row>
    <row r="3293" spans="4:4" x14ac:dyDescent="0.2">
      <c r="D3293" s="198"/>
    </row>
    <row r="3294" spans="4:4" x14ac:dyDescent="0.2">
      <c r="D3294" s="198"/>
    </row>
    <row r="3295" spans="4:4" x14ac:dyDescent="0.2">
      <c r="D3295" s="198"/>
    </row>
    <row r="3296" spans="4:4" x14ac:dyDescent="0.2">
      <c r="D3296" s="198"/>
    </row>
    <row r="3297" spans="4:4" x14ac:dyDescent="0.2">
      <c r="D3297" s="198"/>
    </row>
    <row r="3298" spans="4:4" x14ac:dyDescent="0.2">
      <c r="D3298" s="198"/>
    </row>
    <row r="3299" spans="4:4" x14ac:dyDescent="0.2">
      <c r="D3299" s="198"/>
    </row>
    <row r="3300" spans="4:4" x14ac:dyDescent="0.2">
      <c r="D3300" s="198"/>
    </row>
    <row r="3301" spans="4:4" x14ac:dyDescent="0.2">
      <c r="D3301" s="198"/>
    </row>
    <row r="3302" spans="4:4" x14ac:dyDescent="0.2">
      <c r="D3302" s="198"/>
    </row>
    <row r="3303" spans="4:4" x14ac:dyDescent="0.2">
      <c r="D3303" s="198"/>
    </row>
    <row r="3304" spans="4:4" x14ac:dyDescent="0.2">
      <c r="D3304" s="198"/>
    </row>
    <row r="3305" spans="4:4" x14ac:dyDescent="0.2">
      <c r="D3305" s="198"/>
    </row>
    <row r="3306" spans="4:4" x14ac:dyDescent="0.2">
      <c r="D3306" s="198"/>
    </row>
    <row r="3307" spans="4:4" x14ac:dyDescent="0.2">
      <c r="D3307" s="198"/>
    </row>
    <row r="3308" spans="4:4" x14ac:dyDescent="0.2">
      <c r="D3308" s="198"/>
    </row>
    <row r="3309" spans="4:4" x14ac:dyDescent="0.2">
      <c r="D3309" s="198"/>
    </row>
    <row r="3310" spans="4:4" x14ac:dyDescent="0.2">
      <c r="D3310" s="198"/>
    </row>
    <row r="3311" spans="4:4" x14ac:dyDescent="0.2">
      <c r="D3311" s="198"/>
    </row>
    <row r="3312" spans="4:4" x14ac:dyDescent="0.2">
      <c r="D3312" s="198"/>
    </row>
    <row r="3313" spans="4:4" x14ac:dyDescent="0.2">
      <c r="D3313" s="198"/>
    </row>
    <row r="3314" spans="4:4" x14ac:dyDescent="0.2">
      <c r="D3314" s="198"/>
    </row>
    <row r="3315" spans="4:4" x14ac:dyDescent="0.2">
      <c r="D3315" s="198"/>
    </row>
    <row r="3316" spans="4:4" x14ac:dyDescent="0.2">
      <c r="D3316" s="198"/>
    </row>
    <row r="3317" spans="4:4" x14ac:dyDescent="0.2">
      <c r="D3317" s="198"/>
    </row>
    <row r="3318" spans="4:4" x14ac:dyDescent="0.2">
      <c r="D3318" s="198"/>
    </row>
    <row r="3319" spans="4:4" x14ac:dyDescent="0.2">
      <c r="D3319" s="198"/>
    </row>
    <row r="3320" spans="4:4" x14ac:dyDescent="0.2">
      <c r="D3320" s="198"/>
    </row>
    <row r="3321" spans="4:4" x14ac:dyDescent="0.2">
      <c r="D3321" s="198"/>
    </row>
    <row r="3322" spans="4:4" x14ac:dyDescent="0.2">
      <c r="D3322" s="198"/>
    </row>
    <row r="3323" spans="4:4" x14ac:dyDescent="0.2">
      <c r="D3323" s="198"/>
    </row>
    <row r="3324" spans="4:4" x14ac:dyDescent="0.2">
      <c r="D3324" s="198"/>
    </row>
    <row r="3325" spans="4:4" x14ac:dyDescent="0.2">
      <c r="D3325" s="198"/>
    </row>
    <row r="3326" spans="4:4" x14ac:dyDescent="0.2">
      <c r="D3326" s="198"/>
    </row>
    <row r="3327" spans="4:4" x14ac:dyDescent="0.2">
      <c r="D3327" s="198"/>
    </row>
    <row r="3328" spans="4:4" x14ac:dyDescent="0.2">
      <c r="D3328" s="198"/>
    </row>
    <row r="3329" spans="4:4" x14ac:dyDescent="0.2">
      <c r="D3329" s="198"/>
    </row>
    <row r="3330" spans="4:4" x14ac:dyDescent="0.2">
      <c r="D3330" s="198"/>
    </row>
    <row r="3331" spans="4:4" x14ac:dyDescent="0.2">
      <c r="D3331" s="198"/>
    </row>
    <row r="3332" spans="4:4" x14ac:dyDescent="0.2">
      <c r="D3332" s="198"/>
    </row>
    <row r="3333" spans="4:4" x14ac:dyDescent="0.2">
      <c r="D3333" s="198"/>
    </row>
    <row r="3334" spans="4:4" x14ac:dyDescent="0.2">
      <c r="D3334" s="198"/>
    </row>
    <row r="3335" spans="4:4" x14ac:dyDescent="0.2">
      <c r="D3335" s="198"/>
    </row>
    <row r="3336" spans="4:4" x14ac:dyDescent="0.2">
      <c r="D3336" s="198"/>
    </row>
    <row r="3337" spans="4:4" x14ac:dyDescent="0.2">
      <c r="D3337" s="198"/>
    </row>
    <row r="3338" spans="4:4" x14ac:dyDescent="0.2">
      <c r="D3338" s="198"/>
    </row>
    <row r="3339" spans="4:4" x14ac:dyDescent="0.2">
      <c r="D3339" s="198"/>
    </row>
    <row r="3340" spans="4:4" x14ac:dyDescent="0.2">
      <c r="D3340" s="198"/>
    </row>
    <row r="3341" spans="4:4" x14ac:dyDescent="0.2">
      <c r="D3341" s="198"/>
    </row>
    <row r="3342" spans="4:4" x14ac:dyDescent="0.2">
      <c r="D3342" s="198"/>
    </row>
    <row r="3343" spans="4:4" x14ac:dyDescent="0.2">
      <c r="D3343" s="198"/>
    </row>
    <row r="3344" spans="4:4" x14ac:dyDescent="0.2">
      <c r="D3344" s="198"/>
    </row>
    <row r="3345" spans="4:4" x14ac:dyDescent="0.2">
      <c r="D3345" s="198"/>
    </row>
    <row r="3346" spans="4:4" x14ac:dyDescent="0.2">
      <c r="D3346" s="198"/>
    </row>
    <row r="3347" spans="4:4" x14ac:dyDescent="0.2">
      <c r="D3347" s="198"/>
    </row>
    <row r="3348" spans="4:4" x14ac:dyDescent="0.2">
      <c r="D3348" s="198"/>
    </row>
    <row r="3349" spans="4:4" x14ac:dyDescent="0.2">
      <c r="D3349" s="198"/>
    </row>
    <row r="3350" spans="4:4" x14ac:dyDescent="0.2">
      <c r="D3350" s="198"/>
    </row>
    <row r="3351" spans="4:4" x14ac:dyDescent="0.2">
      <c r="D3351" s="198"/>
    </row>
    <row r="3352" spans="4:4" x14ac:dyDescent="0.2">
      <c r="D3352" s="198"/>
    </row>
    <row r="3353" spans="4:4" x14ac:dyDescent="0.2">
      <c r="D3353" s="198"/>
    </row>
    <row r="3354" spans="4:4" x14ac:dyDescent="0.2">
      <c r="D3354" s="198"/>
    </row>
    <row r="3355" spans="4:4" x14ac:dyDescent="0.2">
      <c r="D3355" s="198"/>
    </row>
    <row r="3356" spans="4:4" x14ac:dyDescent="0.2">
      <c r="D3356" s="198"/>
    </row>
    <row r="3357" spans="4:4" x14ac:dyDescent="0.2">
      <c r="D3357" s="198"/>
    </row>
    <row r="3358" spans="4:4" x14ac:dyDescent="0.2">
      <c r="D3358" s="198"/>
    </row>
    <row r="3359" spans="4:4" x14ac:dyDescent="0.2">
      <c r="D3359" s="198"/>
    </row>
    <row r="3360" spans="4:4" x14ac:dyDescent="0.2">
      <c r="D3360" s="198"/>
    </row>
    <row r="3361" spans="4:4" x14ac:dyDescent="0.2">
      <c r="D3361" s="198"/>
    </row>
    <row r="3362" spans="4:4" x14ac:dyDescent="0.2">
      <c r="D3362" s="198"/>
    </row>
    <row r="3363" spans="4:4" x14ac:dyDescent="0.2">
      <c r="D3363" s="198"/>
    </row>
    <row r="3364" spans="4:4" x14ac:dyDescent="0.2">
      <c r="D3364" s="198"/>
    </row>
    <row r="3365" spans="4:4" x14ac:dyDescent="0.2">
      <c r="D3365" s="198"/>
    </row>
    <row r="3366" spans="4:4" x14ac:dyDescent="0.2">
      <c r="D3366" s="198"/>
    </row>
    <row r="3367" spans="4:4" x14ac:dyDescent="0.2">
      <c r="D3367" s="198"/>
    </row>
    <row r="3368" spans="4:4" x14ac:dyDescent="0.2">
      <c r="D3368" s="198"/>
    </row>
    <row r="3369" spans="4:4" x14ac:dyDescent="0.2">
      <c r="D3369" s="198"/>
    </row>
    <row r="3370" spans="4:4" x14ac:dyDescent="0.2">
      <c r="D3370" s="198"/>
    </row>
    <row r="3371" spans="4:4" x14ac:dyDescent="0.2">
      <c r="D3371" s="198"/>
    </row>
    <row r="3372" spans="4:4" x14ac:dyDescent="0.2">
      <c r="D3372" s="198"/>
    </row>
    <row r="3373" spans="4:4" x14ac:dyDescent="0.2">
      <c r="D3373" s="198"/>
    </row>
    <row r="3374" spans="4:4" x14ac:dyDescent="0.2">
      <c r="D3374" s="198"/>
    </row>
    <row r="3375" spans="4:4" x14ac:dyDescent="0.2">
      <c r="D3375" s="198"/>
    </row>
    <row r="3376" spans="4:4" x14ac:dyDescent="0.2">
      <c r="D3376" s="198"/>
    </row>
    <row r="3377" spans="4:4" x14ac:dyDescent="0.2">
      <c r="D3377" s="198"/>
    </row>
    <row r="3378" spans="4:4" x14ac:dyDescent="0.2">
      <c r="D3378" s="198"/>
    </row>
    <row r="3379" spans="4:4" x14ac:dyDescent="0.2">
      <c r="D3379" s="198"/>
    </row>
    <row r="3380" spans="4:4" x14ac:dyDescent="0.2">
      <c r="D3380" s="198"/>
    </row>
    <row r="3381" spans="4:4" x14ac:dyDescent="0.2">
      <c r="D3381" s="198"/>
    </row>
    <row r="3382" spans="4:4" x14ac:dyDescent="0.2">
      <c r="D3382" s="198"/>
    </row>
    <row r="3383" spans="4:4" x14ac:dyDescent="0.2">
      <c r="D3383" s="198"/>
    </row>
    <row r="3384" spans="4:4" x14ac:dyDescent="0.2">
      <c r="D3384" s="198"/>
    </row>
    <row r="3385" spans="4:4" x14ac:dyDescent="0.2">
      <c r="D3385" s="198"/>
    </row>
    <row r="3386" spans="4:4" x14ac:dyDescent="0.2">
      <c r="D3386" s="198"/>
    </row>
    <row r="3387" spans="4:4" x14ac:dyDescent="0.2">
      <c r="D3387" s="198"/>
    </row>
    <row r="3388" spans="4:4" x14ac:dyDescent="0.2">
      <c r="D3388" s="198"/>
    </row>
    <row r="3389" spans="4:4" x14ac:dyDescent="0.2">
      <c r="D3389" s="198"/>
    </row>
    <row r="3390" spans="4:4" x14ac:dyDescent="0.2">
      <c r="D3390" s="198"/>
    </row>
    <row r="3391" spans="4:4" x14ac:dyDescent="0.2">
      <c r="D3391" s="198"/>
    </row>
    <row r="3392" spans="4:4" x14ac:dyDescent="0.2">
      <c r="D3392" s="198"/>
    </row>
    <row r="3393" spans="4:4" x14ac:dyDescent="0.2">
      <c r="D3393" s="198"/>
    </row>
    <row r="3394" spans="4:4" x14ac:dyDescent="0.2">
      <c r="D3394" s="198"/>
    </row>
    <row r="3395" spans="4:4" x14ac:dyDescent="0.2">
      <c r="D3395" s="198"/>
    </row>
    <row r="3396" spans="4:4" x14ac:dyDescent="0.2">
      <c r="D3396" s="198"/>
    </row>
    <row r="3397" spans="4:4" x14ac:dyDescent="0.2">
      <c r="D3397" s="198"/>
    </row>
    <row r="3398" spans="4:4" x14ac:dyDescent="0.2">
      <c r="D3398" s="198"/>
    </row>
    <row r="3399" spans="4:4" x14ac:dyDescent="0.2">
      <c r="D3399" s="198"/>
    </row>
    <row r="3400" spans="4:4" x14ac:dyDescent="0.2">
      <c r="D3400" s="198"/>
    </row>
    <row r="3401" spans="4:4" x14ac:dyDescent="0.2">
      <c r="D3401" s="198"/>
    </row>
    <row r="3402" spans="4:4" x14ac:dyDescent="0.2">
      <c r="D3402" s="198"/>
    </row>
    <row r="3403" spans="4:4" x14ac:dyDescent="0.2">
      <c r="D3403" s="198"/>
    </row>
    <row r="3404" spans="4:4" x14ac:dyDescent="0.2">
      <c r="D3404" s="198"/>
    </row>
    <row r="3405" spans="4:4" x14ac:dyDescent="0.2">
      <c r="D3405" s="198"/>
    </row>
    <row r="3406" spans="4:4" x14ac:dyDescent="0.2">
      <c r="D3406" s="198"/>
    </row>
    <row r="3407" spans="4:4" x14ac:dyDescent="0.2">
      <c r="D3407" s="198"/>
    </row>
    <row r="3408" spans="4:4" x14ac:dyDescent="0.2">
      <c r="D3408" s="198"/>
    </row>
    <row r="3409" spans="4:4" x14ac:dyDescent="0.2">
      <c r="D3409" s="198"/>
    </row>
    <row r="3410" spans="4:4" x14ac:dyDescent="0.2">
      <c r="D3410" s="198"/>
    </row>
    <row r="3411" spans="4:4" x14ac:dyDescent="0.2">
      <c r="D3411" s="198"/>
    </row>
    <row r="3412" spans="4:4" x14ac:dyDescent="0.2">
      <c r="D3412" s="198"/>
    </row>
    <row r="3413" spans="4:4" x14ac:dyDescent="0.2">
      <c r="D3413" s="198"/>
    </row>
    <row r="3414" spans="4:4" x14ac:dyDescent="0.2">
      <c r="D3414" s="198"/>
    </row>
    <row r="3415" spans="4:4" x14ac:dyDescent="0.2">
      <c r="D3415" s="198"/>
    </row>
    <row r="3416" spans="4:4" x14ac:dyDescent="0.2">
      <c r="D3416" s="198"/>
    </row>
    <row r="3417" spans="4:4" x14ac:dyDescent="0.2">
      <c r="D3417" s="198"/>
    </row>
    <row r="3418" spans="4:4" x14ac:dyDescent="0.2">
      <c r="D3418" s="198"/>
    </row>
    <row r="3419" spans="4:4" x14ac:dyDescent="0.2">
      <c r="D3419" s="198"/>
    </row>
    <row r="3420" spans="4:4" x14ac:dyDescent="0.2">
      <c r="D3420" s="198"/>
    </row>
    <row r="3421" spans="4:4" x14ac:dyDescent="0.2">
      <c r="D3421" s="198"/>
    </row>
    <row r="3422" spans="4:4" x14ac:dyDescent="0.2">
      <c r="D3422" s="198"/>
    </row>
    <row r="3423" spans="4:4" x14ac:dyDescent="0.2">
      <c r="D3423" s="198"/>
    </row>
    <row r="3424" spans="4:4" x14ac:dyDescent="0.2">
      <c r="D3424" s="198"/>
    </row>
    <row r="3425" spans="4:4" x14ac:dyDescent="0.2">
      <c r="D3425" s="198"/>
    </row>
    <row r="3426" spans="4:4" x14ac:dyDescent="0.2">
      <c r="D3426" s="198"/>
    </row>
    <row r="3427" spans="4:4" x14ac:dyDescent="0.2">
      <c r="D3427" s="198"/>
    </row>
    <row r="3428" spans="4:4" x14ac:dyDescent="0.2">
      <c r="D3428" s="198"/>
    </row>
    <row r="3429" spans="4:4" x14ac:dyDescent="0.2">
      <c r="D3429" s="198"/>
    </row>
    <row r="3430" spans="4:4" x14ac:dyDescent="0.2">
      <c r="D3430" s="198"/>
    </row>
    <row r="3431" spans="4:4" x14ac:dyDescent="0.2">
      <c r="D3431" s="198"/>
    </row>
    <row r="3432" spans="4:4" x14ac:dyDescent="0.2">
      <c r="D3432" s="198"/>
    </row>
    <row r="3433" spans="4:4" x14ac:dyDescent="0.2">
      <c r="D3433" s="198"/>
    </row>
    <row r="3434" spans="4:4" x14ac:dyDescent="0.2">
      <c r="D3434" s="198"/>
    </row>
    <row r="3435" spans="4:4" x14ac:dyDescent="0.2">
      <c r="D3435" s="198"/>
    </row>
    <row r="3436" spans="4:4" x14ac:dyDescent="0.2">
      <c r="D3436" s="198"/>
    </row>
    <row r="3437" spans="4:4" x14ac:dyDescent="0.2">
      <c r="D3437" s="198"/>
    </row>
    <row r="3438" spans="4:4" x14ac:dyDescent="0.2">
      <c r="D3438" s="198"/>
    </row>
    <row r="3439" spans="4:4" x14ac:dyDescent="0.2">
      <c r="D3439" s="198"/>
    </row>
    <row r="3440" spans="4:4" x14ac:dyDescent="0.2">
      <c r="D3440" s="198"/>
    </row>
    <row r="3441" spans="4:4" x14ac:dyDescent="0.2">
      <c r="D3441" s="198"/>
    </row>
    <row r="3442" spans="4:4" x14ac:dyDescent="0.2">
      <c r="D3442" s="198"/>
    </row>
    <row r="3443" spans="4:4" x14ac:dyDescent="0.2">
      <c r="D3443" s="198"/>
    </row>
    <row r="3444" spans="4:4" x14ac:dyDescent="0.2">
      <c r="D3444" s="198"/>
    </row>
    <row r="3445" spans="4:4" x14ac:dyDescent="0.2">
      <c r="D3445" s="198"/>
    </row>
    <row r="3446" spans="4:4" x14ac:dyDescent="0.2">
      <c r="D3446" s="198"/>
    </row>
    <row r="3447" spans="4:4" x14ac:dyDescent="0.2">
      <c r="D3447" s="198"/>
    </row>
    <row r="3448" spans="4:4" x14ac:dyDescent="0.2">
      <c r="D3448" s="198"/>
    </row>
    <row r="3449" spans="4:4" x14ac:dyDescent="0.2">
      <c r="D3449" s="198"/>
    </row>
    <row r="3450" spans="4:4" x14ac:dyDescent="0.2">
      <c r="D3450" s="198"/>
    </row>
    <row r="3451" spans="4:4" x14ac:dyDescent="0.2">
      <c r="D3451" s="198"/>
    </row>
    <row r="3452" spans="4:4" x14ac:dyDescent="0.2">
      <c r="D3452" s="198"/>
    </row>
    <row r="3453" spans="4:4" x14ac:dyDescent="0.2">
      <c r="D3453" s="198"/>
    </row>
    <row r="3454" spans="4:4" x14ac:dyDescent="0.2">
      <c r="D3454" s="198"/>
    </row>
    <row r="3455" spans="4:4" x14ac:dyDescent="0.2">
      <c r="D3455" s="198"/>
    </row>
    <row r="3456" spans="4:4" x14ac:dyDescent="0.2">
      <c r="D3456" s="198"/>
    </row>
    <row r="3457" spans="4:4" x14ac:dyDescent="0.2">
      <c r="D3457" s="198"/>
    </row>
    <row r="3458" spans="4:4" x14ac:dyDescent="0.2">
      <c r="D3458" s="198"/>
    </row>
    <row r="3459" spans="4:4" x14ac:dyDescent="0.2">
      <c r="D3459" s="198"/>
    </row>
    <row r="3460" spans="4:4" x14ac:dyDescent="0.2">
      <c r="D3460" s="198"/>
    </row>
    <row r="3461" spans="4:4" x14ac:dyDescent="0.2">
      <c r="D3461" s="198"/>
    </row>
    <row r="3462" spans="4:4" x14ac:dyDescent="0.2">
      <c r="D3462" s="198"/>
    </row>
    <row r="3463" spans="4:4" x14ac:dyDescent="0.2">
      <c r="D3463" s="198"/>
    </row>
    <row r="3464" spans="4:4" x14ac:dyDescent="0.2">
      <c r="D3464" s="198"/>
    </row>
    <row r="3465" spans="4:4" x14ac:dyDescent="0.2">
      <c r="D3465" s="198"/>
    </row>
    <row r="3466" spans="4:4" x14ac:dyDescent="0.2">
      <c r="D3466" s="198"/>
    </row>
    <row r="3467" spans="4:4" x14ac:dyDescent="0.2">
      <c r="D3467" s="198"/>
    </row>
    <row r="3468" spans="4:4" x14ac:dyDescent="0.2">
      <c r="D3468" s="198"/>
    </row>
    <row r="3469" spans="4:4" x14ac:dyDescent="0.2">
      <c r="D3469" s="198"/>
    </row>
    <row r="3470" spans="4:4" x14ac:dyDescent="0.2">
      <c r="D3470" s="198"/>
    </row>
    <row r="3471" spans="4:4" x14ac:dyDescent="0.2">
      <c r="D3471" s="198"/>
    </row>
    <row r="3472" spans="4:4" x14ac:dyDescent="0.2">
      <c r="D3472" s="198"/>
    </row>
    <row r="3473" spans="4:4" x14ac:dyDescent="0.2">
      <c r="D3473" s="198"/>
    </row>
    <row r="3474" spans="4:4" x14ac:dyDescent="0.2">
      <c r="D3474" s="198"/>
    </row>
    <row r="3475" spans="4:4" x14ac:dyDescent="0.2">
      <c r="D3475" s="198"/>
    </row>
    <row r="3476" spans="4:4" x14ac:dyDescent="0.2">
      <c r="D3476" s="198"/>
    </row>
    <row r="3477" spans="4:4" x14ac:dyDescent="0.2">
      <c r="D3477" s="198"/>
    </row>
    <row r="3478" spans="4:4" x14ac:dyDescent="0.2">
      <c r="D3478" s="198"/>
    </row>
    <row r="3479" spans="4:4" x14ac:dyDescent="0.2">
      <c r="D3479" s="198"/>
    </row>
    <row r="3480" spans="4:4" x14ac:dyDescent="0.2">
      <c r="D3480" s="198"/>
    </row>
    <row r="3481" spans="4:4" x14ac:dyDescent="0.2">
      <c r="D3481" s="198"/>
    </row>
    <row r="3482" spans="4:4" x14ac:dyDescent="0.2">
      <c r="D3482" s="198"/>
    </row>
    <row r="3483" spans="4:4" x14ac:dyDescent="0.2">
      <c r="D3483" s="198"/>
    </row>
    <row r="3484" spans="4:4" x14ac:dyDescent="0.2">
      <c r="D3484" s="198"/>
    </row>
    <row r="3485" spans="4:4" x14ac:dyDescent="0.2">
      <c r="D3485" s="198"/>
    </row>
    <row r="3486" spans="4:4" x14ac:dyDescent="0.2">
      <c r="D3486" s="198"/>
    </row>
    <row r="3487" spans="4:4" x14ac:dyDescent="0.2">
      <c r="D3487" s="198"/>
    </row>
    <row r="3488" spans="4:4" x14ac:dyDescent="0.2">
      <c r="D3488" s="198"/>
    </row>
    <row r="3489" spans="4:4" x14ac:dyDescent="0.2">
      <c r="D3489" s="198"/>
    </row>
    <row r="3490" spans="4:4" x14ac:dyDescent="0.2">
      <c r="D3490" s="198"/>
    </row>
    <row r="3491" spans="4:4" x14ac:dyDescent="0.2">
      <c r="D3491" s="198"/>
    </row>
    <row r="3492" spans="4:4" x14ac:dyDescent="0.2">
      <c r="D3492" s="198"/>
    </row>
    <row r="3493" spans="4:4" x14ac:dyDescent="0.2">
      <c r="D3493" s="198"/>
    </row>
    <row r="3494" spans="4:4" x14ac:dyDescent="0.2">
      <c r="D3494" s="198"/>
    </row>
    <row r="3495" spans="4:4" x14ac:dyDescent="0.2">
      <c r="D3495" s="198"/>
    </row>
    <row r="3496" spans="4:4" x14ac:dyDescent="0.2">
      <c r="D3496" s="198"/>
    </row>
    <row r="3497" spans="4:4" x14ac:dyDescent="0.2">
      <c r="D3497" s="198"/>
    </row>
    <row r="3498" spans="4:4" x14ac:dyDescent="0.2">
      <c r="D3498" s="198"/>
    </row>
    <row r="3499" spans="4:4" x14ac:dyDescent="0.2">
      <c r="D3499" s="198"/>
    </row>
    <row r="3500" spans="4:4" x14ac:dyDescent="0.2">
      <c r="D3500" s="198"/>
    </row>
    <row r="3501" spans="4:4" x14ac:dyDescent="0.2">
      <c r="D3501" s="198"/>
    </row>
    <row r="3502" spans="4:4" x14ac:dyDescent="0.2">
      <c r="D3502" s="198"/>
    </row>
    <row r="3503" spans="4:4" x14ac:dyDescent="0.2">
      <c r="D3503" s="198"/>
    </row>
    <row r="3504" spans="4:4" x14ac:dyDescent="0.2">
      <c r="D3504" s="198"/>
    </row>
    <row r="3505" spans="4:4" x14ac:dyDescent="0.2">
      <c r="D3505" s="198"/>
    </row>
    <row r="3506" spans="4:4" x14ac:dyDescent="0.2">
      <c r="D3506" s="198"/>
    </row>
    <row r="3507" spans="4:4" x14ac:dyDescent="0.2">
      <c r="D3507" s="198"/>
    </row>
    <row r="3508" spans="4:4" x14ac:dyDescent="0.2">
      <c r="D3508" s="198"/>
    </row>
    <row r="3509" spans="4:4" x14ac:dyDescent="0.2">
      <c r="D3509" s="198"/>
    </row>
    <row r="3510" spans="4:4" x14ac:dyDescent="0.2">
      <c r="D3510" s="198"/>
    </row>
    <row r="3511" spans="4:4" x14ac:dyDescent="0.2">
      <c r="D3511" s="198"/>
    </row>
    <row r="3512" spans="4:4" x14ac:dyDescent="0.2">
      <c r="D3512" s="198"/>
    </row>
    <row r="3513" spans="4:4" x14ac:dyDescent="0.2">
      <c r="D3513" s="198"/>
    </row>
    <row r="3514" spans="4:4" x14ac:dyDescent="0.2">
      <c r="D3514" s="198"/>
    </row>
    <row r="3515" spans="4:4" x14ac:dyDescent="0.2">
      <c r="D3515" s="198"/>
    </row>
    <row r="3516" spans="4:4" x14ac:dyDescent="0.2">
      <c r="D3516" s="198"/>
    </row>
    <row r="3517" spans="4:4" x14ac:dyDescent="0.2">
      <c r="D3517" s="198"/>
    </row>
    <row r="3518" spans="4:4" x14ac:dyDescent="0.2">
      <c r="D3518" s="198"/>
    </row>
    <row r="3519" spans="4:4" x14ac:dyDescent="0.2">
      <c r="D3519" s="198"/>
    </row>
    <row r="3520" spans="4:4" x14ac:dyDescent="0.2">
      <c r="D3520" s="198"/>
    </row>
    <row r="3521" spans="4:4" x14ac:dyDescent="0.2">
      <c r="D3521" s="198"/>
    </row>
    <row r="3522" spans="4:4" x14ac:dyDescent="0.2">
      <c r="D3522" s="198"/>
    </row>
    <row r="3523" spans="4:4" x14ac:dyDescent="0.2">
      <c r="D3523" s="198"/>
    </row>
    <row r="3524" spans="4:4" x14ac:dyDescent="0.2">
      <c r="D3524" s="198"/>
    </row>
    <row r="3525" spans="4:4" x14ac:dyDescent="0.2">
      <c r="D3525" s="198"/>
    </row>
    <row r="3526" spans="4:4" x14ac:dyDescent="0.2">
      <c r="D3526" s="198"/>
    </row>
    <row r="3527" spans="4:4" x14ac:dyDescent="0.2">
      <c r="D3527" s="198"/>
    </row>
    <row r="3528" spans="4:4" x14ac:dyDescent="0.2">
      <c r="D3528" s="198"/>
    </row>
    <row r="3529" spans="4:4" x14ac:dyDescent="0.2">
      <c r="D3529" s="198"/>
    </row>
    <row r="3530" spans="4:4" x14ac:dyDescent="0.2">
      <c r="D3530" s="198"/>
    </row>
    <row r="3531" spans="4:4" x14ac:dyDescent="0.2">
      <c r="D3531" s="198"/>
    </row>
    <row r="3532" spans="4:4" x14ac:dyDescent="0.2">
      <c r="D3532" s="198"/>
    </row>
    <row r="3533" spans="4:4" x14ac:dyDescent="0.2">
      <c r="D3533" s="198"/>
    </row>
    <row r="3534" spans="4:4" x14ac:dyDescent="0.2">
      <c r="D3534" s="198"/>
    </row>
    <row r="3535" spans="4:4" x14ac:dyDescent="0.2">
      <c r="D3535" s="198"/>
    </row>
    <row r="3536" spans="4:4" x14ac:dyDescent="0.2">
      <c r="D3536" s="198"/>
    </row>
    <row r="3537" spans="4:4" x14ac:dyDescent="0.2">
      <c r="D3537" s="198"/>
    </row>
    <row r="3538" spans="4:4" x14ac:dyDescent="0.2">
      <c r="D3538" s="198"/>
    </row>
    <row r="3539" spans="4:4" x14ac:dyDescent="0.2">
      <c r="D3539" s="198"/>
    </row>
    <row r="3540" spans="4:4" x14ac:dyDescent="0.2">
      <c r="D3540" s="198"/>
    </row>
    <row r="3541" spans="4:4" x14ac:dyDescent="0.2">
      <c r="D3541" s="198"/>
    </row>
    <row r="3542" spans="4:4" x14ac:dyDescent="0.2">
      <c r="D3542" s="198"/>
    </row>
    <row r="3543" spans="4:4" x14ac:dyDescent="0.2">
      <c r="D3543" s="198"/>
    </row>
    <row r="3544" spans="4:4" x14ac:dyDescent="0.2">
      <c r="D3544" s="198"/>
    </row>
    <row r="3545" spans="4:4" x14ac:dyDescent="0.2">
      <c r="D3545" s="198"/>
    </row>
    <row r="3546" spans="4:4" x14ac:dyDescent="0.2">
      <c r="D3546" s="198"/>
    </row>
    <row r="3547" spans="4:4" x14ac:dyDescent="0.2">
      <c r="D3547" s="198"/>
    </row>
    <row r="3548" spans="4:4" x14ac:dyDescent="0.2">
      <c r="D3548" s="198"/>
    </row>
    <row r="3549" spans="4:4" x14ac:dyDescent="0.2">
      <c r="D3549" s="198"/>
    </row>
    <row r="3550" spans="4:4" x14ac:dyDescent="0.2">
      <c r="D3550" s="198"/>
    </row>
    <row r="3551" spans="4:4" x14ac:dyDescent="0.2">
      <c r="D3551" s="198"/>
    </row>
    <row r="3552" spans="4:4" x14ac:dyDescent="0.2">
      <c r="D3552" s="198"/>
    </row>
    <row r="3553" spans="4:4" x14ac:dyDescent="0.2">
      <c r="D3553" s="198"/>
    </row>
    <row r="3554" spans="4:4" x14ac:dyDescent="0.2">
      <c r="D3554" s="198"/>
    </row>
    <row r="3555" spans="4:4" x14ac:dyDescent="0.2">
      <c r="D3555" s="198"/>
    </row>
    <row r="3556" spans="4:4" x14ac:dyDescent="0.2">
      <c r="D3556" s="198"/>
    </row>
    <row r="3557" spans="4:4" x14ac:dyDescent="0.2">
      <c r="D3557" s="198"/>
    </row>
    <row r="3558" spans="4:4" x14ac:dyDescent="0.2">
      <c r="D3558" s="198"/>
    </row>
    <row r="3559" spans="4:4" x14ac:dyDescent="0.2">
      <c r="D3559" s="198"/>
    </row>
    <row r="3560" spans="4:4" x14ac:dyDescent="0.2">
      <c r="D3560" s="198"/>
    </row>
    <row r="3561" spans="4:4" x14ac:dyDescent="0.2">
      <c r="D3561" s="198"/>
    </row>
    <row r="3562" spans="4:4" x14ac:dyDescent="0.2">
      <c r="D3562" s="198"/>
    </row>
    <row r="3563" spans="4:4" x14ac:dyDescent="0.2">
      <c r="D3563" s="198"/>
    </row>
    <row r="3564" spans="4:4" x14ac:dyDescent="0.2">
      <c r="D3564" s="198"/>
    </row>
    <row r="3565" spans="4:4" x14ac:dyDescent="0.2">
      <c r="D3565" s="198"/>
    </row>
    <row r="3566" spans="4:4" x14ac:dyDescent="0.2">
      <c r="D3566" s="198"/>
    </row>
    <row r="3567" spans="4:4" x14ac:dyDescent="0.2">
      <c r="D3567" s="198"/>
    </row>
    <row r="3568" spans="4:4" x14ac:dyDescent="0.2">
      <c r="D3568" s="198"/>
    </row>
    <row r="3569" spans="4:4" x14ac:dyDescent="0.2">
      <c r="D3569" s="198"/>
    </row>
    <row r="3570" spans="4:4" x14ac:dyDescent="0.2">
      <c r="D3570" s="198"/>
    </row>
    <row r="3571" spans="4:4" x14ac:dyDescent="0.2">
      <c r="D3571" s="198"/>
    </row>
    <row r="3572" spans="4:4" x14ac:dyDescent="0.2">
      <c r="D3572" s="198"/>
    </row>
    <row r="3573" spans="4:4" x14ac:dyDescent="0.2">
      <c r="D3573" s="198"/>
    </row>
    <row r="3574" spans="4:4" x14ac:dyDescent="0.2">
      <c r="D3574" s="198"/>
    </row>
    <row r="3575" spans="4:4" x14ac:dyDescent="0.2">
      <c r="D3575" s="198"/>
    </row>
    <row r="3576" spans="4:4" x14ac:dyDescent="0.2">
      <c r="D3576" s="198"/>
    </row>
    <row r="3577" spans="4:4" x14ac:dyDescent="0.2">
      <c r="D3577" s="198"/>
    </row>
    <row r="3578" spans="4:4" x14ac:dyDescent="0.2">
      <c r="D3578" s="198"/>
    </row>
    <row r="3579" spans="4:4" x14ac:dyDescent="0.2">
      <c r="D3579" s="198"/>
    </row>
    <row r="3580" spans="4:4" x14ac:dyDescent="0.2">
      <c r="D3580" s="198"/>
    </row>
    <row r="3581" spans="4:4" x14ac:dyDescent="0.2">
      <c r="D3581" s="198"/>
    </row>
    <row r="3582" spans="4:4" x14ac:dyDescent="0.2">
      <c r="D3582" s="198"/>
    </row>
    <row r="3583" spans="4:4" x14ac:dyDescent="0.2">
      <c r="D3583" s="198"/>
    </row>
    <row r="3584" spans="4:4" x14ac:dyDescent="0.2">
      <c r="D3584" s="198"/>
    </row>
    <row r="3585" spans="4:4" x14ac:dyDescent="0.2">
      <c r="D3585" s="198"/>
    </row>
    <row r="3586" spans="4:4" x14ac:dyDescent="0.2">
      <c r="D3586" s="198"/>
    </row>
    <row r="3587" spans="4:4" x14ac:dyDescent="0.2">
      <c r="D3587" s="198"/>
    </row>
    <row r="3588" spans="4:4" x14ac:dyDescent="0.2">
      <c r="D3588" s="198"/>
    </row>
    <row r="3589" spans="4:4" x14ac:dyDescent="0.2">
      <c r="D3589" s="198"/>
    </row>
    <row r="3590" spans="4:4" x14ac:dyDescent="0.2">
      <c r="D3590" s="198"/>
    </row>
    <row r="3591" spans="4:4" x14ac:dyDescent="0.2">
      <c r="D3591" s="198"/>
    </row>
    <row r="3592" spans="4:4" x14ac:dyDescent="0.2">
      <c r="D3592" s="198"/>
    </row>
    <row r="3593" spans="4:4" x14ac:dyDescent="0.2">
      <c r="D3593" s="198"/>
    </row>
    <row r="3594" spans="4:4" x14ac:dyDescent="0.2">
      <c r="D3594" s="198"/>
    </row>
    <row r="3595" spans="4:4" x14ac:dyDescent="0.2">
      <c r="D3595" s="198"/>
    </row>
    <row r="3596" spans="4:4" x14ac:dyDescent="0.2">
      <c r="D3596" s="198"/>
    </row>
    <row r="3597" spans="4:4" x14ac:dyDescent="0.2">
      <c r="D3597" s="198"/>
    </row>
    <row r="3598" spans="4:4" x14ac:dyDescent="0.2">
      <c r="D3598" s="198"/>
    </row>
    <row r="3599" spans="4:4" x14ac:dyDescent="0.2">
      <c r="D3599" s="198"/>
    </row>
    <row r="3600" spans="4:4" x14ac:dyDescent="0.2">
      <c r="D3600" s="198"/>
    </row>
    <row r="3601" spans="4:4" x14ac:dyDescent="0.2">
      <c r="D3601" s="198"/>
    </row>
    <row r="3602" spans="4:4" x14ac:dyDescent="0.2">
      <c r="D3602" s="198"/>
    </row>
    <row r="3603" spans="4:4" x14ac:dyDescent="0.2">
      <c r="D3603" s="198"/>
    </row>
    <row r="3604" spans="4:4" x14ac:dyDescent="0.2">
      <c r="D3604" s="198"/>
    </row>
    <row r="3605" spans="4:4" x14ac:dyDescent="0.2">
      <c r="D3605" s="198"/>
    </row>
    <row r="3606" spans="4:4" x14ac:dyDescent="0.2">
      <c r="D3606" s="198"/>
    </row>
    <row r="3607" spans="4:4" x14ac:dyDescent="0.2">
      <c r="D3607" s="198"/>
    </row>
    <row r="3608" spans="4:4" x14ac:dyDescent="0.2">
      <c r="D3608" s="198"/>
    </row>
    <row r="3609" spans="4:4" x14ac:dyDescent="0.2">
      <c r="D3609" s="198"/>
    </row>
    <row r="3610" spans="4:4" x14ac:dyDescent="0.2">
      <c r="D3610" s="198"/>
    </row>
    <row r="3611" spans="4:4" x14ac:dyDescent="0.2">
      <c r="D3611" s="198"/>
    </row>
    <row r="3612" spans="4:4" x14ac:dyDescent="0.2">
      <c r="D3612" s="198"/>
    </row>
    <row r="3613" spans="4:4" x14ac:dyDescent="0.2">
      <c r="D3613" s="198"/>
    </row>
    <row r="3614" spans="4:4" x14ac:dyDescent="0.2">
      <c r="D3614" s="198"/>
    </row>
    <row r="3615" spans="4:4" x14ac:dyDescent="0.2">
      <c r="D3615" s="198"/>
    </row>
    <row r="3616" spans="4:4" x14ac:dyDescent="0.2">
      <c r="D3616" s="198"/>
    </row>
    <row r="3617" spans="4:4" x14ac:dyDescent="0.2">
      <c r="D3617" s="198"/>
    </row>
    <row r="3618" spans="4:4" x14ac:dyDescent="0.2">
      <c r="D3618" s="198"/>
    </row>
    <row r="3619" spans="4:4" x14ac:dyDescent="0.2">
      <c r="D3619" s="198"/>
    </row>
    <row r="3620" spans="4:4" x14ac:dyDescent="0.2">
      <c r="D3620" s="198"/>
    </row>
    <row r="3621" spans="4:4" x14ac:dyDescent="0.2">
      <c r="D3621" s="198"/>
    </row>
    <row r="3622" spans="4:4" x14ac:dyDescent="0.2">
      <c r="D3622" s="198"/>
    </row>
    <row r="3623" spans="4:4" x14ac:dyDescent="0.2">
      <c r="D3623" s="198"/>
    </row>
    <row r="3624" spans="4:4" x14ac:dyDescent="0.2">
      <c r="D3624" s="198"/>
    </row>
    <row r="3625" spans="4:4" x14ac:dyDescent="0.2">
      <c r="D3625" s="198"/>
    </row>
    <row r="3626" spans="4:4" x14ac:dyDescent="0.2">
      <c r="D3626" s="198"/>
    </row>
    <row r="3627" spans="4:4" x14ac:dyDescent="0.2">
      <c r="D3627" s="198"/>
    </row>
    <row r="3628" spans="4:4" x14ac:dyDescent="0.2">
      <c r="D3628" s="198"/>
    </row>
    <row r="3629" spans="4:4" x14ac:dyDescent="0.2">
      <c r="D3629" s="198"/>
    </row>
    <row r="3630" spans="4:4" x14ac:dyDescent="0.2">
      <c r="D3630" s="198"/>
    </row>
    <row r="3631" spans="4:4" x14ac:dyDescent="0.2">
      <c r="D3631" s="198"/>
    </row>
    <row r="3632" spans="4:4" x14ac:dyDescent="0.2">
      <c r="D3632" s="198"/>
    </row>
    <row r="3633" spans="4:4" x14ac:dyDescent="0.2">
      <c r="D3633" s="198"/>
    </row>
    <row r="3634" spans="4:4" x14ac:dyDescent="0.2">
      <c r="D3634" s="198"/>
    </row>
    <row r="3635" spans="4:4" x14ac:dyDescent="0.2">
      <c r="D3635" s="198"/>
    </row>
    <row r="3636" spans="4:4" x14ac:dyDescent="0.2">
      <c r="D3636" s="198"/>
    </row>
    <row r="3637" spans="4:4" x14ac:dyDescent="0.2">
      <c r="D3637" s="198"/>
    </row>
    <row r="3638" spans="4:4" x14ac:dyDescent="0.2">
      <c r="D3638" s="198"/>
    </row>
    <row r="3639" spans="4:4" x14ac:dyDescent="0.2">
      <c r="D3639" s="198"/>
    </row>
    <row r="3640" spans="4:4" x14ac:dyDescent="0.2">
      <c r="D3640" s="198"/>
    </row>
    <row r="3641" spans="4:4" x14ac:dyDescent="0.2">
      <c r="D3641" s="198"/>
    </row>
    <row r="3642" spans="4:4" x14ac:dyDescent="0.2">
      <c r="D3642" s="198"/>
    </row>
    <row r="3643" spans="4:4" x14ac:dyDescent="0.2">
      <c r="D3643" s="198"/>
    </row>
    <row r="3644" spans="4:4" x14ac:dyDescent="0.2">
      <c r="D3644" s="198"/>
    </row>
    <row r="3645" spans="4:4" x14ac:dyDescent="0.2">
      <c r="D3645" s="198"/>
    </row>
    <row r="3646" spans="4:4" x14ac:dyDescent="0.2">
      <c r="D3646" s="198"/>
    </row>
    <row r="3647" spans="4:4" x14ac:dyDescent="0.2">
      <c r="D3647" s="198"/>
    </row>
    <row r="3648" spans="4:4" x14ac:dyDescent="0.2">
      <c r="D3648" s="198"/>
    </row>
    <row r="3649" spans="4:4" x14ac:dyDescent="0.2">
      <c r="D3649" s="198"/>
    </row>
    <row r="3650" spans="4:4" x14ac:dyDescent="0.2">
      <c r="D3650" s="198"/>
    </row>
    <row r="3651" spans="4:4" x14ac:dyDescent="0.2">
      <c r="D3651" s="198"/>
    </row>
    <row r="3652" spans="4:4" x14ac:dyDescent="0.2">
      <c r="D3652" s="198"/>
    </row>
    <row r="3653" spans="4:4" x14ac:dyDescent="0.2">
      <c r="D3653" s="198"/>
    </row>
    <row r="3654" spans="4:4" x14ac:dyDescent="0.2">
      <c r="D3654" s="198"/>
    </row>
    <row r="3655" spans="4:4" x14ac:dyDescent="0.2">
      <c r="D3655" s="198"/>
    </row>
    <row r="3656" spans="4:4" x14ac:dyDescent="0.2">
      <c r="D3656" s="198"/>
    </row>
    <row r="3657" spans="4:4" x14ac:dyDescent="0.2">
      <c r="D3657" s="198"/>
    </row>
    <row r="3658" spans="4:4" x14ac:dyDescent="0.2">
      <c r="D3658" s="198"/>
    </row>
    <row r="3659" spans="4:4" x14ac:dyDescent="0.2">
      <c r="D3659" s="198"/>
    </row>
    <row r="3660" spans="4:4" x14ac:dyDescent="0.2">
      <c r="D3660" s="198"/>
    </row>
    <row r="3661" spans="4:4" x14ac:dyDescent="0.2">
      <c r="D3661" s="198"/>
    </row>
    <row r="3662" spans="4:4" x14ac:dyDescent="0.2">
      <c r="D3662" s="198"/>
    </row>
    <row r="3663" spans="4:4" x14ac:dyDescent="0.2">
      <c r="D3663" s="198"/>
    </row>
    <row r="3664" spans="4:4" x14ac:dyDescent="0.2">
      <c r="D3664" s="198"/>
    </row>
    <row r="3665" spans="4:4" x14ac:dyDescent="0.2">
      <c r="D3665" s="198"/>
    </row>
    <row r="3666" spans="4:4" x14ac:dyDescent="0.2">
      <c r="D3666" s="198"/>
    </row>
    <row r="3667" spans="4:4" x14ac:dyDescent="0.2">
      <c r="D3667" s="198"/>
    </row>
    <row r="3668" spans="4:4" x14ac:dyDescent="0.2">
      <c r="D3668" s="198"/>
    </row>
    <row r="3669" spans="4:4" x14ac:dyDescent="0.2">
      <c r="D3669" s="198"/>
    </row>
    <row r="3670" spans="4:4" x14ac:dyDescent="0.2">
      <c r="D3670" s="198"/>
    </row>
    <row r="3671" spans="4:4" x14ac:dyDescent="0.2">
      <c r="D3671" s="198"/>
    </row>
    <row r="3672" spans="4:4" x14ac:dyDescent="0.2">
      <c r="D3672" s="198"/>
    </row>
    <row r="3673" spans="4:4" x14ac:dyDescent="0.2">
      <c r="D3673" s="198"/>
    </row>
    <row r="3674" spans="4:4" x14ac:dyDescent="0.2">
      <c r="D3674" s="198"/>
    </row>
    <row r="3675" spans="4:4" x14ac:dyDescent="0.2">
      <c r="D3675" s="198"/>
    </row>
    <row r="3676" spans="4:4" x14ac:dyDescent="0.2">
      <c r="D3676" s="198"/>
    </row>
    <row r="3677" spans="4:4" x14ac:dyDescent="0.2">
      <c r="D3677" s="198"/>
    </row>
    <row r="3678" spans="4:4" x14ac:dyDescent="0.2">
      <c r="D3678" s="198"/>
    </row>
    <row r="3679" spans="4:4" x14ac:dyDescent="0.2">
      <c r="D3679" s="198"/>
    </row>
    <row r="3680" spans="4:4" x14ac:dyDescent="0.2">
      <c r="D3680" s="198"/>
    </row>
    <row r="3681" spans="4:4" x14ac:dyDescent="0.2">
      <c r="D3681" s="198"/>
    </row>
    <row r="3682" spans="4:4" x14ac:dyDescent="0.2">
      <c r="D3682" s="198"/>
    </row>
    <row r="3683" spans="4:4" x14ac:dyDescent="0.2">
      <c r="D3683" s="198"/>
    </row>
    <row r="3684" spans="4:4" x14ac:dyDescent="0.2">
      <c r="D3684" s="198"/>
    </row>
    <row r="3685" spans="4:4" x14ac:dyDescent="0.2">
      <c r="D3685" s="198"/>
    </row>
    <row r="3686" spans="4:4" x14ac:dyDescent="0.2">
      <c r="D3686" s="198"/>
    </row>
    <row r="3687" spans="4:4" x14ac:dyDescent="0.2">
      <c r="D3687" s="198"/>
    </row>
    <row r="3688" spans="4:4" x14ac:dyDescent="0.2">
      <c r="D3688" s="198"/>
    </row>
    <row r="3689" spans="4:4" x14ac:dyDescent="0.2">
      <c r="D3689" s="198"/>
    </row>
    <row r="3690" spans="4:4" x14ac:dyDescent="0.2">
      <c r="D3690" s="198"/>
    </row>
    <row r="3691" spans="4:4" x14ac:dyDescent="0.2">
      <c r="D3691" s="198"/>
    </row>
    <row r="3692" spans="4:4" x14ac:dyDescent="0.2">
      <c r="D3692" s="198"/>
    </row>
    <row r="3693" spans="4:4" x14ac:dyDescent="0.2">
      <c r="D3693" s="198"/>
    </row>
    <row r="3694" spans="4:4" x14ac:dyDescent="0.2">
      <c r="D3694" s="198"/>
    </row>
    <row r="3695" spans="4:4" x14ac:dyDescent="0.2">
      <c r="D3695" s="198"/>
    </row>
    <row r="3696" spans="4:4" x14ac:dyDescent="0.2">
      <c r="D3696" s="198"/>
    </row>
    <row r="3697" spans="4:4" x14ac:dyDescent="0.2">
      <c r="D3697" s="198"/>
    </row>
    <row r="3698" spans="4:4" x14ac:dyDescent="0.2">
      <c r="D3698" s="198"/>
    </row>
    <row r="3699" spans="4:4" x14ac:dyDescent="0.2">
      <c r="D3699" s="198"/>
    </row>
    <row r="3700" spans="4:4" x14ac:dyDescent="0.2">
      <c r="D3700" s="198"/>
    </row>
    <row r="3701" spans="4:4" x14ac:dyDescent="0.2">
      <c r="D3701" s="198"/>
    </row>
    <row r="3702" spans="4:4" x14ac:dyDescent="0.2">
      <c r="D3702" s="198"/>
    </row>
    <row r="3703" spans="4:4" x14ac:dyDescent="0.2">
      <c r="D3703" s="198"/>
    </row>
    <row r="3704" spans="4:4" x14ac:dyDescent="0.2">
      <c r="D3704" s="198"/>
    </row>
    <row r="3705" spans="4:4" x14ac:dyDescent="0.2">
      <c r="D3705" s="198"/>
    </row>
    <row r="3706" spans="4:4" x14ac:dyDescent="0.2">
      <c r="D3706" s="198"/>
    </row>
    <row r="3707" spans="4:4" x14ac:dyDescent="0.2">
      <c r="D3707" s="198"/>
    </row>
    <row r="3708" spans="4:4" x14ac:dyDescent="0.2">
      <c r="D3708" s="198"/>
    </row>
    <row r="3709" spans="4:4" x14ac:dyDescent="0.2">
      <c r="D3709" s="198"/>
    </row>
    <row r="3710" spans="4:4" x14ac:dyDescent="0.2">
      <c r="D3710" s="198"/>
    </row>
    <row r="3711" spans="4:4" x14ac:dyDescent="0.2">
      <c r="D3711" s="198"/>
    </row>
    <row r="3712" spans="4:4" x14ac:dyDescent="0.2">
      <c r="D3712" s="198"/>
    </row>
    <row r="3713" spans="4:4" x14ac:dyDescent="0.2">
      <c r="D3713" s="198"/>
    </row>
    <row r="3714" spans="4:4" x14ac:dyDescent="0.2">
      <c r="D3714" s="198"/>
    </row>
    <row r="3715" spans="4:4" x14ac:dyDescent="0.2">
      <c r="D3715" s="198"/>
    </row>
    <row r="3716" spans="4:4" x14ac:dyDescent="0.2">
      <c r="D3716" s="198"/>
    </row>
    <row r="3717" spans="4:4" x14ac:dyDescent="0.2">
      <c r="D3717" s="198"/>
    </row>
    <row r="3718" spans="4:4" x14ac:dyDescent="0.2">
      <c r="D3718" s="198"/>
    </row>
    <row r="3719" spans="4:4" x14ac:dyDescent="0.2">
      <c r="D3719" s="198"/>
    </row>
    <row r="3720" spans="4:4" x14ac:dyDescent="0.2">
      <c r="D3720" s="198"/>
    </row>
    <row r="3721" spans="4:4" x14ac:dyDescent="0.2">
      <c r="D3721" s="198"/>
    </row>
    <row r="3722" spans="4:4" x14ac:dyDescent="0.2">
      <c r="D3722" s="198"/>
    </row>
    <row r="3723" spans="4:4" x14ac:dyDescent="0.2">
      <c r="D3723" s="198"/>
    </row>
    <row r="3724" spans="4:4" x14ac:dyDescent="0.2">
      <c r="D3724" s="198"/>
    </row>
    <row r="3725" spans="4:4" x14ac:dyDescent="0.2">
      <c r="D3725" s="198"/>
    </row>
    <row r="3726" spans="4:4" x14ac:dyDescent="0.2">
      <c r="D3726" s="198"/>
    </row>
    <row r="3727" spans="4:4" x14ac:dyDescent="0.2">
      <c r="D3727" s="198"/>
    </row>
    <row r="3728" spans="4:4" x14ac:dyDescent="0.2">
      <c r="D3728" s="198"/>
    </row>
    <row r="3729" spans="4:4" x14ac:dyDescent="0.2">
      <c r="D3729" s="198"/>
    </row>
    <row r="3730" spans="4:4" x14ac:dyDescent="0.2">
      <c r="D3730" s="198"/>
    </row>
    <row r="3731" spans="4:4" x14ac:dyDescent="0.2">
      <c r="D3731" s="198"/>
    </row>
    <row r="3732" spans="4:4" x14ac:dyDescent="0.2">
      <c r="D3732" s="198"/>
    </row>
    <row r="3733" spans="4:4" x14ac:dyDescent="0.2">
      <c r="D3733" s="198"/>
    </row>
    <row r="3734" spans="4:4" x14ac:dyDescent="0.2">
      <c r="D3734" s="198"/>
    </row>
    <row r="3735" spans="4:4" x14ac:dyDescent="0.2">
      <c r="D3735" s="198"/>
    </row>
    <row r="3736" spans="4:4" x14ac:dyDescent="0.2">
      <c r="D3736" s="198"/>
    </row>
    <row r="3737" spans="4:4" x14ac:dyDescent="0.2">
      <c r="D3737" s="198"/>
    </row>
    <row r="3738" spans="4:4" x14ac:dyDescent="0.2">
      <c r="D3738" s="198"/>
    </row>
    <row r="3739" spans="4:4" x14ac:dyDescent="0.2">
      <c r="D3739" s="198"/>
    </row>
    <row r="3740" spans="4:4" x14ac:dyDescent="0.2">
      <c r="D3740" s="198"/>
    </row>
    <row r="3741" spans="4:4" x14ac:dyDescent="0.2">
      <c r="D3741" s="198"/>
    </row>
    <row r="3742" spans="4:4" x14ac:dyDescent="0.2">
      <c r="D3742" s="198"/>
    </row>
    <row r="3743" spans="4:4" x14ac:dyDescent="0.2">
      <c r="D3743" s="198"/>
    </row>
    <row r="3744" spans="4:4" x14ac:dyDescent="0.2">
      <c r="D3744" s="198"/>
    </row>
    <row r="3745" spans="4:4" x14ac:dyDescent="0.2">
      <c r="D3745" s="198"/>
    </row>
    <row r="3746" spans="4:4" x14ac:dyDescent="0.2">
      <c r="D3746" s="198"/>
    </row>
    <row r="3747" spans="4:4" x14ac:dyDescent="0.2">
      <c r="D3747" s="198"/>
    </row>
    <row r="3748" spans="4:4" x14ac:dyDescent="0.2">
      <c r="D3748" s="198"/>
    </row>
    <row r="3749" spans="4:4" x14ac:dyDescent="0.2">
      <c r="D3749" s="198"/>
    </row>
    <row r="3750" spans="4:4" x14ac:dyDescent="0.2">
      <c r="D3750" s="198"/>
    </row>
    <row r="3751" spans="4:4" x14ac:dyDescent="0.2">
      <c r="D3751" s="198"/>
    </row>
    <row r="3752" spans="4:4" x14ac:dyDescent="0.2">
      <c r="D3752" s="198"/>
    </row>
    <row r="3753" spans="4:4" x14ac:dyDescent="0.2">
      <c r="D3753" s="198"/>
    </row>
    <row r="3754" spans="4:4" x14ac:dyDescent="0.2">
      <c r="D3754" s="198"/>
    </row>
    <row r="3755" spans="4:4" x14ac:dyDescent="0.2">
      <c r="D3755" s="198"/>
    </row>
    <row r="3756" spans="4:4" x14ac:dyDescent="0.2">
      <c r="D3756" s="198"/>
    </row>
    <row r="3757" spans="4:4" x14ac:dyDescent="0.2">
      <c r="D3757" s="198"/>
    </row>
    <row r="3758" spans="4:4" x14ac:dyDescent="0.2">
      <c r="D3758" s="198"/>
    </row>
    <row r="3759" spans="4:4" x14ac:dyDescent="0.2">
      <c r="D3759" s="198"/>
    </row>
    <row r="3760" spans="4:4" x14ac:dyDescent="0.2">
      <c r="D3760" s="198"/>
    </row>
    <row r="3761" spans="4:4" x14ac:dyDescent="0.2">
      <c r="D3761" s="198"/>
    </row>
    <row r="3762" spans="4:4" x14ac:dyDescent="0.2">
      <c r="D3762" s="198"/>
    </row>
    <row r="3763" spans="4:4" x14ac:dyDescent="0.2">
      <c r="D3763" s="198"/>
    </row>
    <row r="3764" spans="4:4" x14ac:dyDescent="0.2">
      <c r="D3764" s="198"/>
    </row>
    <row r="3765" spans="4:4" x14ac:dyDescent="0.2">
      <c r="D3765" s="198"/>
    </row>
    <row r="3766" spans="4:4" x14ac:dyDescent="0.2">
      <c r="D3766" s="198"/>
    </row>
    <row r="3767" spans="4:4" x14ac:dyDescent="0.2">
      <c r="D3767" s="198"/>
    </row>
    <row r="3768" spans="4:4" x14ac:dyDescent="0.2">
      <c r="D3768" s="198"/>
    </row>
    <row r="3769" spans="4:4" x14ac:dyDescent="0.2">
      <c r="D3769" s="198"/>
    </row>
    <row r="3770" spans="4:4" x14ac:dyDescent="0.2">
      <c r="D3770" s="198"/>
    </row>
    <row r="3771" spans="4:4" x14ac:dyDescent="0.2">
      <c r="D3771" s="198"/>
    </row>
    <row r="3772" spans="4:4" x14ac:dyDescent="0.2">
      <c r="D3772" s="198"/>
    </row>
    <row r="3773" spans="4:4" x14ac:dyDescent="0.2">
      <c r="D3773" s="198"/>
    </row>
    <row r="3774" spans="4:4" x14ac:dyDescent="0.2">
      <c r="D3774" s="198"/>
    </row>
    <row r="3775" spans="4:4" x14ac:dyDescent="0.2">
      <c r="D3775" s="198"/>
    </row>
    <row r="3776" spans="4:4" x14ac:dyDescent="0.2">
      <c r="D3776" s="198"/>
    </row>
    <row r="3777" spans="4:4" x14ac:dyDescent="0.2">
      <c r="D3777" s="198"/>
    </row>
    <row r="3778" spans="4:4" x14ac:dyDescent="0.2">
      <c r="D3778" s="198"/>
    </row>
    <row r="3779" spans="4:4" x14ac:dyDescent="0.2">
      <c r="D3779" s="198"/>
    </row>
    <row r="3780" spans="4:4" x14ac:dyDescent="0.2">
      <c r="D3780" s="198"/>
    </row>
    <row r="3781" spans="4:4" x14ac:dyDescent="0.2">
      <c r="D3781" s="198"/>
    </row>
    <row r="3782" spans="4:4" x14ac:dyDescent="0.2">
      <c r="D3782" s="198"/>
    </row>
    <row r="3783" spans="4:4" x14ac:dyDescent="0.2">
      <c r="D3783" s="198"/>
    </row>
    <row r="3784" spans="4:4" x14ac:dyDescent="0.2">
      <c r="D3784" s="198"/>
    </row>
    <row r="3785" spans="4:4" x14ac:dyDescent="0.2">
      <c r="D3785" s="198"/>
    </row>
    <row r="3786" spans="4:4" x14ac:dyDescent="0.2">
      <c r="D3786" s="198"/>
    </row>
    <row r="3787" spans="4:4" x14ac:dyDescent="0.2">
      <c r="D3787" s="198"/>
    </row>
    <row r="3788" spans="4:4" x14ac:dyDescent="0.2">
      <c r="D3788" s="198"/>
    </row>
    <row r="3789" spans="4:4" x14ac:dyDescent="0.2">
      <c r="D3789" s="198"/>
    </row>
    <row r="3790" spans="4:4" x14ac:dyDescent="0.2">
      <c r="D3790" s="198"/>
    </row>
    <row r="3791" spans="4:4" x14ac:dyDescent="0.2">
      <c r="D3791" s="198"/>
    </row>
    <row r="3792" spans="4:4" x14ac:dyDescent="0.2">
      <c r="D3792" s="198"/>
    </row>
    <row r="3793" spans="4:4" x14ac:dyDescent="0.2">
      <c r="D3793" s="198"/>
    </row>
    <row r="3794" spans="4:4" x14ac:dyDescent="0.2">
      <c r="D3794" s="198"/>
    </row>
    <row r="3795" spans="4:4" x14ac:dyDescent="0.2">
      <c r="D3795" s="198"/>
    </row>
    <row r="3796" spans="4:4" x14ac:dyDescent="0.2">
      <c r="D3796" s="198"/>
    </row>
    <row r="3797" spans="4:4" x14ac:dyDescent="0.2">
      <c r="D3797" s="198"/>
    </row>
    <row r="3798" spans="4:4" x14ac:dyDescent="0.2">
      <c r="D3798" s="198"/>
    </row>
    <row r="3799" spans="4:4" x14ac:dyDescent="0.2">
      <c r="D3799" s="198"/>
    </row>
    <row r="3800" spans="4:4" x14ac:dyDescent="0.2">
      <c r="D3800" s="198"/>
    </row>
    <row r="3801" spans="4:4" x14ac:dyDescent="0.2">
      <c r="D3801" s="198"/>
    </row>
    <row r="3802" spans="4:4" x14ac:dyDescent="0.2">
      <c r="D3802" s="198"/>
    </row>
    <row r="3803" spans="4:4" x14ac:dyDescent="0.2">
      <c r="D3803" s="198"/>
    </row>
    <row r="3804" spans="4:4" x14ac:dyDescent="0.2">
      <c r="D3804" s="198"/>
    </row>
    <row r="3805" spans="4:4" x14ac:dyDescent="0.2">
      <c r="D3805" s="198"/>
    </row>
    <row r="3806" spans="4:4" x14ac:dyDescent="0.2">
      <c r="D3806" s="198"/>
    </row>
    <row r="3807" spans="4:4" x14ac:dyDescent="0.2">
      <c r="D3807" s="198"/>
    </row>
    <row r="3808" spans="4:4" x14ac:dyDescent="0.2">
      <c r="D3808" s="198"/>
    </row>
    <row r="3809" spans="4:4" x14ac:dyDescent="0.2">
      <c r="D3809" s="198"/>
    </row>
    <row r="3810" spans="4:4" x14ac:dyDescent="0.2">
      <c r="D3810" s="198"/>
    </row>
    <row r="3811" spans="4:4" x14ac:dyDescent="0.2">
      <c r="D3811" s="198"/>
    </row>
    <row r="3812" spans="4:4" x14ac:dyDescent="0.2">
      <c r="D3812" s="198"/>
    </row>
    <row r="3813" spans="4:4" x14ac:dyDescent="0.2">
      <c r="D3813" s="198"/>
    </row>
    <row r="3814" spans="4:4" x14ac:dyDescent="0.2">
      <c r="D3814" s="198"/>
    </row>
    <row r="3815" spans="4:4" x14ac:dyDescent="0.2">
      <c r="D3815" s="198"/>
    </row>
    <row r="3816" spans="4:4" x14ac:dyDescent="0.2">
      <c r="D3816" s="198"/>
    </row>
    <row r="3817" spans="4:4" x14ac:dyDescent="0.2">
      <c r="D3817" s="198"/>
    </row>
    <row r="3818" spans="4:4" x14ac:dyDescent="0.2">
      <c r="D3818" s="198"/>
    </row>
    <row r="3819" spans="4:4" x14ac:dyDescent="0.2">
      <c r="D3819" s="198"/>
    </row>
    <row r="3820" spans="4:4" x14ac:dyDescent="0.2">
      <c r="D3820" s="198"/>
    </row>
    <row r="3821" spans="4:4" x14ac:dyDescent="0.2">
      <c r="D3821" s="198"/>
    </row>
    <row r="3822" spans="4:4" x14ac:dyDescent="0.2">
      <c r="D3822" s="198"/>
    </row>
    <row r="3823" spans="4:4" x14ac:dyDescent="0.2">
      <c r="D3823" s="198"/>
    </row>
    <row r="3824" spans="4:4" x14ac:dyDescent="0.2">
      <c r="D3824" s="198"/>
    </row>
    <row r="3825" spans="4:4" x14ac:dyDescent="0.2">
      <c r="D3825" s="198"/>
    </row>
    <row r="3826" spans="4:4" x14ac:dyDescent="0.2">
      <c r="D3826" s="198"/>
    </row>
    <row r="3827" spans="4:4" x14ac:dyDescent="0.2">
      <c r="D3827" s="198"/>
    </row>
    <row r="3828" spans="4:4" x14ac:dyDescent="0.2">
      <c r="D3828" s="198"/>
    </row>
    <row r="3829" spans="4:4" x14ac:dyDescent="0.2">
      <c r="D3829" s="198"/>
    </row>
    <row r="3830" spans="4:4" x14ac:dyDescent="0.2">
      <c r="D3830" s="198"/>
    </row>
    <row r="3831" spans="4:4" x14ac:dyDescent="0.2">
      <c r="D3831" s="198"/>
    </row>
    <row r="3832" spans="4:4" x14ac:dyDescent="0.2">
      <c r="D3832" s="198"/>
    </row>
    <row r="3833" spans="4:4" x14ac:dyDescent="0.2">
      <c r="D3833" s="198"/>
    </row>
    <row r="3834" spans="4:4" x14ac:dyDescent="0.2">
      <c r="D3834" s="198"/>
    </row>
    <row r="3835" spans="4:4" x14ac:dyDescent="0.2">
      <c r="D3835" s="198"/>
    </row>
    <row r="3836" spans="4:4" x14ac:dyDescent="0.2">
      <c r="D3836" s="198"/>
    </row>
    <row r="3837" spans="4:4" x14ac:dyDescent="0.2">
      <c r="D3837" s="198"/>
    </row>
    <row r="3838" spans="4:4" x14ac:dyDescent="0.2">
      <c r="D3838" s="198"/>
    </row>
    <row r="3839" spans="4:4" x14ac:dyDescent="0.2">
      <c r="D3839" s="198"/>
    </row>
    <row r="3840" spans="4:4" x14ac:dyDescent="0.2">
      <c r="D3840" s="198"/>
    </row>
    <row r="3841" spans="4:4" x14ac:dyDescent="0.2">
      <c r="D3841" s="198"/>
    </row>
    <row r="3842" spans="4:4" x14ac:dyDescent="0.2">
      <c r="D3842" s="198"/>
    </row>
    <row r="3843" spans="4:4" x14ac:dyDescent="0.2">
      <c r="D3843" s="198"/>
    </row>
    <row r="3844" spans="4:4" x14ac:dyDescent="0.2">
      <c r="D3844" s="198"/>
    </row>
    <row r="3845" spans="4:4" x14ac:dyDescent="0.2">
      <c r="D3845" s="198"/>
    </row>
    <row r="3846" spans="4:4" x14ac:dyDescent="0.2">
      <c r="D3846" s="198"/>
    </row>
    <row r="3847" spans="4:4" x14ac:dyDescent="0.2">
      <c r="D3847" s="198"/>
    </row>
    <row r="3848" spans="4:4" x14ac:dyDescent="0.2">
      <c r="D3848" s="198"/>
    </row>
    <row r="3849" spans="4:4" x14ac:dyDescent="0.2">
      <c r="D3849" s="198"/>
    </row>
    <row r="3850" spans="4:4" x14ac:dyDescent="0.2">
      <c r="D3850" s="198"/>
    </row>
    <row r="3851" spans="4:4" x14ac:dyDescent="0.2">
      <c r="D3851" s="198"/>
    </row>
    <row r="3852" spans="4:4" x14ac:dyDescent="0.2">
      <c r="D3852" s="198"/>
    </row>
    <row r="3853" spans="4:4" x14ac:dyDescent="0.2">
      <c r="D3853" s="198"/>
    </row>
    <row r="3854" spans="4:4" x14ac:dyDescent="0.2">
      <c r="D3854" s="198"/>
    </row>
    <row r="3855" spans="4:4" x14ac:dyDescent="0.2">
      <c r="D3855" s="198"/>
    </row>
    <row r="3856" spans="4:4" x14ac:dyDescent="0.2">
      <c r="D3856" s="198"/>
    </row>
    <row r="3857" spans="4:4" x14ac:dyDescent="0.2">
      <c r="D3857" s="198"/>
    </row>
    <row r="3858" spans="4:4" x14ac:dyDescent="0.2">
      <c r="D3858" s="198"/>
    </row>
    <row r="3859" spans="4:4" x14ac:dyDescent="0.2">
      <c r="D3859" s="198"/>
    </row>
    <row r="3860" spans="4:4" x14ac:dyDescent="0.2">
      <c r="D3860" s="198"/>
    </row>
    <row r="3861" spans="4:4" x14ac:dyDescent="0.2">
      <c r="D3861" s="198"/>
    </row>
    <row r="3862" spans="4:4" x14ac:dyDescent="0.2">
      <c r="D3862" s="198"/>
    </row>
    <row r="3863" spans="4:4" x14ac:dyDescent="0.2">
      <c r="D3863" s="198"/>
    </row>
    <row r="3864" spans="4:4" x14ac:dyDescent="0.2">
      <c r="D3864" s="198"/>
    </row>
    <row r="3865" spans="4:4" x14ac:dyDescent="0.2">
      <c r="D3865" s="198"/>
    </row>
    <row r="3866" spans="4:4" x14ac:dyDescent="0.2">
      <c r="D3866" s="198"/>
    </row>
    <row r="3867" spans="4:4" x14ac:dyDescent="0.2">
      <c r="D3867" s="198"/>
    </row>
    <row r="3868" spans="4:4" x14ac:dyDescent="0.2">
      <c r="D3868" s="198"/>
    </row>
    <row r="3869" spans="4:4" x14ac:dyDescent="0.2">
      <c r="D3869" s="198"/>
    </row>
    <row r="3870" spans="4:4" x14ac:dyDescent="0.2">
      <c r="D3870" s="198"/>
    </row>
    <row r="3871" spans="4:4" x14ac:dyDescent="0.2">
      <c r="D3871" s="198"/>
    </row>
    <row r="3872" spans="4:4" x14ac:dyDescent="0.2">
      <c r="D3872" s="198"/>
    </row>
    <row r="3873" spans="4:4" x14ac:dyDescent="0.2">
      <c r="D3873" s="198"/>
    </row>
    <row r="3874" spans="4:4" x14ac:dyDescent="0.2">
      <c r="D3874" s="198"/>
    </row>
    <row r="3875" spans="4:4" x14ac:dyDescent="0.2">
      <c r="D3875" s="198"/>
    </row>
    <row r="3876" spans="4:4" x14ac:dyDescent="0.2">
      <c r="D3876" s="198"/>
    </row>
    <row r="3877" spans="4:4" x14ac:dyDescent="0.2">
      <c r="D3877" s="198"/>
    </row>
    <row r="3878" spans="4:4" x14ac:dyDescent="0.2">
      <c r="D3878" s="198"/>
    </row>
    <row r="3879" spans="4:4" x14ac:dyDescent="0.2">
      <c r="D3879" s="198"/>
    </row>
    <row r="3880" spans="4:4" x14ac:dyDescent="0.2">
      <c r="D3880" s="198"/>
    </row>
    <row r="3881" spans="4:4" x14ac:dyDescent="0.2">
      <c r="D3881" s="198"/>
    </row>
    <row r="3882" spans="4:4" x14ac:dyDescent="0.2">
      <c r="D3882" s="198"/>
    </row>
    <row r="3883" spans="4:4" x14ac:dyDescent="0.2">
      <c r="D3883" s="198"/>
    </row>
    <row r="3884" spans="4:4" x14ac:dyDescent="0.2">
      <c r="D3884" s="198"/>
    </row>
    <row r="3885" spans="4:4" x14ac:dyDescent="0.2">
      <c r="D3885" s="198"/>
    </row>
    <row r="3886" spans="4:4" x14ac:dyDescent="0.2">
      <c r="D3886" s="198"/>
    </row>
    <row r="3887" spans="4:4" x14ac:dyDescent="0.2">
      <c r="D3887" s="198"/>
    </row>
    <row r="3888" spans="4:4" x14ac:dyDescent="0.2">
      <c r="D3888" s="198"/>
    </row>
    <row r="3889" spans="4:4" x14ac:dyDescent="0.2">
      <c r="D3889" s="198"/>
    </row>
    <row r="3890" spans="4:4" x14ac:dyDescent="0.2">
      <c r="D3890" s="198"/>
    </row>
    <row r="3891" spans="4:4" x14ac:dyDescent="0.2">
      <c r="D3891" s="198"/>
    </row>
    <row r="3892" spans="4:4" x14ac:dyDescent="0.2">
      <c r="D3892" s="198"/>
    </row>
    <row r="3893" spans="4:4" x14ac:dyDescent="0.2">
      <c r="D3893" s="198"/>
    </row>
    <row r="3894" spans="4:4" x14ac:dyDescent="0.2">
      <c r="D3894" s="198"/>
    </row>
    <row r="3895" spans="4:4" x14ac:dyDescent="0.2">
      <c r="D3895" s="198"/>
    </row>
    <row r="3896" spans="4:4" x14ac:dyDescent="0.2">
      <c r="D3896" s="198"/>
    </row>
    <row r="3897" spans="4:4" x14ac:dyDescent="0.2">
      <c r="D3897" s="198"/>
    </row>
    <row r="3898" spans="4:4" x14ac:dyDescent="0.2">
      <c r="D3898" s="198"/>
    </row>
    <row r="3899" spans="4:4" x14ac:dyDescent="0.2">
      <c r="D3899" s="198"/>
    </row>
    <row r="3900" spans="4:4" x14ac:dyDescent="0.2">
      <c r="D3900" s="198"/>
    </row>
    <row r="3901" spans="4:4" x14ac:dyDescent="0.2">
      <c r="D3901" s="198"/>
    </row>
    <row r="3902" spans="4:4" x14ac:dyDescent="0.2">
      <c r="D3902" s="198"/>
    </row>
    <row r="3903" spans="4:4" x14ac:dyDescent="0.2">
      <c r="D3903" s="198"/>
    </row>
    <row r="3904" spans="4:4" x14ac:dyDescent="0.2">
      <c r="D3904" s="198"/>
    </row>
    <row r="3905" spans="4:4" x14ac:dyDescent="0.2">
      <c r="D3905" s="198"/>
    </row>
    <row r="3906" spans="4:4" x14ac:dyDescent="0.2">
      <c r="D3906" s="198"/>
    </row>
    <row r="3907" spans="4:4" x14ac:dyDescent="0.2">
      <c r="D3907" s="198"/>
    </row>
    <row r="3908" spans="4:4" x14ac:dyDescent="0.2">
      <c r="D3908" s="198"/>
    </row>
    <row r="3909" spans="4:4" x14ac:dyDescent="0.2">
      <c r="D3909" s="198"/>
    </row>
    <row r="3910" spans="4:4" x14ac:dyDescent="0.2">
      <c r="D3910" s="198"/>
    </row>
    <row r="3911" spans="4:4" x14ac:dyDescent="0.2">
      <c r="D3911" s="198"/>
    </row>
    <row r="3912" spans="4:4" x14ac:dyDescent="0.2">
      <c r="D3912" s="198"/>
    </row>
    <row r="3913" spans="4:4" x14ac:dyDescent="0.2">
      <c r="D3913" s="198"/>
    </row>
    <row r="3914" spans="4:4" x14ac:dyDescent="0.2">
      <c r="D3914" s="198"/>
    </row>
    <row r="3915" spans="4:4" x14ac:dyDescent="0.2">
      <c r="D3915" s="198"/>
    </row>
    <row r="3916" spans="4:4" x14ac:dyDescent="0.2">
      <c r="D3916" s="198"/>
    </row>
    <row r="3917" spans="4:4" x14ac:dyDescent="0.2">
      <c r="D3917" s="198"/>
    </row>
    <row r="3918" spans="4:4" x14ac:dyDescent="0.2">
      <c r="D3918" s="198"/>
    </row>
    <row r="3919" spans="4:4" x14ac:dyDescent="0.2">
      <c r="D3919" s="198"/>
    </row>
    <row r="3920" spans="4:4" x14ac:dyDescent="0.2">
      <c r="D3920" s="198"/>
    </row>
    <row r="3921" spans="4:4" x14ac:dyDescent="0.2">
      <c r="D3921" s="198"/>
    </row>
    <row r="3922" spans="4:4" x14ac:dyDescent="0.2">
      <c r="D3922" s="198"/>
    </row>
    <row r="3923" spans="4:4" x14ac:dyDescent="0.2">
      <c r="D3923" s="198"/>
    </row>
    <row r="3924" spans="4:4" x14ac:dyDescent="0.2">
      <c r="D3924" s="198"/>
    </row>
    <row r="3925" spans="4:4" x14ac:dyDescent="0.2">
      <c r="D3925" s="198"/>
    </row>
    <row r="3926" spans="4:4" x14ac:dyDescent="0.2">
      <c r="D3926" s="198"/>
    </row>
    <row r="3927" spans="4:4" x14ac:dyDescent="0.2">
      <c r="D3927" s="198"/>
    </row>
    <row r="3928" spans="4:4" x14ac:dyDescent="0.2">
      <c r="D3928" s="198"/>
    </row>
    <row r="3929" spans="4:4" x14ac:dyDescent="0.2">
      <c r="D3929" s="198"/>
    </row>
    <row r="3930" spans="4:4" x14ac:dyDescent="0.2">
      <c r="D3930" s="198"/>
    </row>
    <row r="3931" spans="4:4" x14ac:dyDescent="0.2">
      <c r="D3931" s="198"/>
    </row>
    <row r="3932" spans="4:4" x14ac:dyDescent="0.2">
      <c r="D3932" s="198"/>
    </row>
    <row r="3933" spans="4:4" x14ac:dyDescent="0.2">
      <c r="D3933" s="198"/>
    </row>
    <row r="3934" spans="4:4" x14ac:dyDescent="0.2">
      <c r="D3934" s="198"/>
    </row>
    <row r="3935" spans="4:4" x14ac:dyDescent="0.2">
      <c r="D3935" s="198"/>
    </row>
    <row r="3936" spans="4:4" x14ac:dyDescent="0.2">
      <c r="D3936" s="198"/>
    </row>
    <row r="3937" spans="4:4" x14ac:dyDescent="0.2">
      <c r="D3937" s="198"/>
    </row>
    <row r="3938" spans="4:4" x14ac:dyDescent="0.2">
      <c r="D3938" s="198"/>
    </row>
    <row r="3939" spans="4:4" x14ac:dyDescent="0.2">
      <c r="D3939" s="198"/>
    </row>
    <row r="3940" spans="4:4" x14ac:dyDescent="0.2">
      <c r="D3940" s="198"/>
    </row>
    <row r="3941" spans="4:4" x14ac:dyDescent="0.2">
      <c r="D3941" s="198"/>
    </row>
    <row r="3942" spans="4:4" x14ac:dyDescent="0.2">
      <c r="D3942" s="198"/>
    </row>
    <row r="3943" spans="4:4" x14ac:dyDescent="0.2">
      <c r="D3943" s="198"/>
    </row>
    <row r="3944" spans="4:4" x14ac:dyDescent="0.2">
      <c r="D3944" s="198"/>
    </row>
    <row r="3945" spans="4:4" x14ac:dyDescent="0.2">
      <c r="D3945" s="198"/>
    </row>
    <row r="3946" spans="4:4" x14ac:dyDescent="0.2">
      <c r="D3946" s="198"/>
    </row>
    <row r="3947" spans="4:4" x14ac:dyDescent="0.2">
      <c r="D3947" s="198"/>
    </row>
    <row r="3948" spans="4:4" x14ac:dyDescent="0.2">
      <c r="D3948" s="198"/>
    </row>
    <row r="3949" spans="4:4" x14ac:dyDescent="0.2">
      <c r="D3949" s="198"/>
    </row>
    <row r="3950" spans="4:4" x14ac:dyDescent="0.2">
      <c r="D3950" s="198"/>
    </row>
    <row r="3951" spans="4:4" x14ac:dyDescent="0.2">
      <c r="D3951" s="198"/>
    </row>
    <row r="3952" spans="4:4" x14ac:dyDescent="0.2">
      <c r="D3952" s="198"/>
    </row>
    <row r="3953" spans="4:4" x14ac:dyDescent="0.2">
      <c r="D3953" s="198"/>
    </row>
    <row r="3954" spans="4:4" x14ac:dyDescent="0.2">
      <c r="D3954" s="198"/>
    </row>
    <row r="3955" spans="4:4" x14ac:dyDescent="0.2">
      <c r="D3955" s="198"/>
    </row>
    <row r="3956" spans="4:4" x14ac:dyDescent="0.2">
      <c r="D3956" s="198"/>
    </row>
    <row r="3957" spans="4:4" x14ac:dyDescent="0.2">
      <c r="D3957" s="198"/>
    </row>
    <row r="3958" spans="4:4" x14ac:dyDescent="0.2">
      <c r="D3958" s="198"/>
    </row>
    <row r="3959" spans="4:4" x14ac:dyDescent="0.2">
      <c r="D3959" s="198"/>
    </row>
    <row r="3960" spans="4:4" x14ac:dyDescent="0.2">
      <c r="D3960" s="198"/>
    </row>
    <row r="3961" spans="4:4" x14ac:dyDescent="0.2">
      <c r="D3961" s="198"/>
    </row>
    <row r="3962" spans="4:4" x14ac:dyDescent="0.2">
      <c r="D3962" s="198"/>
    </row>
    <row r="3963" spans="4:4" x14ac:dyDescent="0.2">
      <c r="D3963" s="198"/>
    </row>
    <row r="3964" spans="4:4" x14ac:dyDescent="0.2">
      <c r="D3964" s="198"/>
    </row>
    <row r="3965" spans="4:4" x14ac:dyDescent="0.2">
      <c r="D3965" s="198"/>
    </row>
    <row r="3966" spans="4:4" x14ac:dyDescent="0.2">
      <c r="D3966" s="198"/>
    </row>
    <row r="3967" spans="4:4" x14ac:dyDescent="0.2">
      <c r="D3967" s="198"/>
    </row>
    <row r="3968" spans="4:4" x14ac:dyDescent="0.2">
      <c r="D3968" s="198"/>
    </row>
    <row r="3969" spans="4:4" x14ac:dyDescent="0.2">
      <c r="D3969" s="198"/>
    </row>
    <row r="3970" spans="4:4" x14ac:dyDescent="0.2">
      <c r="D3970" s="198"/>
    </row>
    <row r="3971" spans="4:4" x14ac:dyDescent="0.2">
      <c r="D3971" s="198"/>
    </row>
    <row r="3972" spans="4:4" x14ac:dyDescent="0.2">
      <c r="D3972" s="198"/>
    </row>
    <row r="3973" spans="4:4" x14ac:dyDescent="0.2">
      <c r="D3973" s="198"/>
    </row>
    <row r="3974" spans="4:4" x14ac:dyDescent="0.2">
      <c r="D3974" s="198"/>
    </row>
    <row r="3975" spans="4:4" x14ac:dyDescent="0.2">
      <c r="D3975" s="198"/>
    </row>
    <row r="3976" spans="4:4" x14ac:dyDescent="0.2">
      <c r="D3976" s="198"/>
    </row>
    <row r="3977" spans="4:4" x14ac:dyDescent="0.2">
      <c r="D3977" s="198"/>
    </row>
    <row r="3978" spans="4:4" x14ac:dyDescent="0.2">
      <c r="D3978" s="198"/>
    </row>
    <row r="3979" spans="4:4" x14ac:dyDescent="0.2">
      <c r="D3979" s="198"/>
    </row>
    <row r="3980" spans="4:4" x14ac:dyDescent="0.2">
      <c r="D3980" s="198"/>
    </row>
    <row r="3981" spans="4:4" x14ac:dyDescent="0.2">
      <c r="D3981" s="198"/>
    </row>
    <row r="3982" spans="4:4" x14ac:dyDescent="0.2">
      <c r="D3982" s="198"/>
    </row>
    <row r="3983" spans="4:4" x14ac:dyDescent="0.2">
      <c r="D3983" s="198"/>
    </row>
    <row r="3984" spans="4:4" x14ac:dyDescent="0.2">
      <c r="D3984" s="198"/>
    </row>
    <row r="3985" spans="4:4" x14ac:dyDescent="0.2">
      <c r="D3985" s="198"/>
    </row>
    <row r="3986" spans="4:4" x14ac:dyDescent="0.2">
      <c r="D3986" s="198"/>
    </row>
    <row r="3987" spans="4:4" x14ac:dyDescent="0.2">
      <c r="D3987" s="198"/>
    </row>
    <row r="3988" spans="4:4" x14ac:dyDescent="0.2">
      <c r="D3988" s="198"/>
    </row>
    <row r="3989" spans="4:4" x14ac:dyDescent="0.2">
      <c r="D3989" s="198"/>
    </row>
    <row r="3990" spans="4:4" x14ac:dyDescent="0.2">
      <c r="D3990" s="198"/>
    </row>
    <row r="3991" spans="4:4" x14ac:dyDescent="0.2">
      <c r="D3991" s="198"/>
    </row>
    <row r="3992" spans="4:4" x14ac:dyDescent="0.2">
      <c r="D3992" s="198"/>
    </row>
    <row r="3993" spans="4:4" x14ac:dyDescent="0.2">
      <c r="D3993" s="198"/>
    </row>
    <row r="3994" spans="4:4" x14ac:dyDescent="0.2">
      <c r="D3994" s="198"/>
    </row>
    <row r="3995" spans="4:4" x14ac:dyDescent="0.2">
      <c r="D3995" s="198"/>
    </row>
    <row r="3996" spans="4:4" x14ac:dyDescent="0.2">
      <c r="D3996" s="198"/>
    </row>
    <row r="3997" spans="4:4" x14ac:dyDescent="0.2">
      <c r="D3997" s="198"/>
    </row>
    <row r="3998" spans="4:4" x14ac:dyDescent="0.2">
      <c r="D3998" s="198"/>
    </row>
    <row r="3999" spans="4:4" x14ac:dyDescent="0.2">
      <c r="D3999" s="198"/>
    </row>
    <row r="4000" spans="4:4" x14ac:dyDescent="0.2">
      <c r="D4000" s="198"/>
    </row>
    <row r="4001" spans="4:4" x14ac:dyDescent="0.2">
      <c r="D4001" s="198"/>
    </row>
    <row r="4002" spans="4:4" x14ac:dyDescent="0.2">
      <c r="D4002" s="198"/>
    </row>
    <row r="4003" spans="4:4" x14ac:dyDescent="0.2">
      <c r="D4003" s="198"/>
    </row>
    <row r="4004" spans="4:4" x14ac:dyDescent="0.2">
      <c r="D4004" s="198"/>
    </row>
    <row r="4005" spans="4:4" x14ac:dyDescent="0.2">
      <c r="D4005" s="198"/>
    </row>
    <row r="4006" spans="4:4" x14ac:dyDescent="0.2">
      <c r="D4006" s="198"/>
    </row>
    <row r="4007" spans="4:4" x14ac:dyDescent="0.2">
      <c r="D4007" s="198"/>
    </row>
    <row r="4008" spans="4:4" x14ac:dyDescent="0.2">
      <c r="D4008" s="198"/>
    </row>
    <row r="4009" spans="4:4" x14ac:dyDescent="0.2">
      <c r="D4009" s="198"/>
    </row>
    <row r="4010" spans="4:4" x14ac:dyDescent="0.2">
      <c r="D4010" s="198"/>
    </row>
    <row r="4011" spans="4:4" x14ac:dyDescent="0.2">
      <c r="D4011" s="198"/>
    </row>
    <row r="4012" spans="4:4" x14ac:dyDescent="0.2">
      <c r="D4012" s="198"/>
    </row>
    <row r="4013" spans="4:4" x14ac:dyDescent="0.2">
      <c r="D4013" s="198"/>
    </row>
    <row r="4014" spans="4:4" x14ac:dyDescent="0.2">
      <c r="D4014" s="198"/>
    </row>
    <row r="4015" spans="4:4" x14ac:dyDescent="0.2">
      <c r="D4015" s="198"/>
    </row>
    <row r="4016" spans="4:4" x14ac:dyDescent="0.2">
      <c r="D4016" s="198"/>
    </row>
    <row r="4017" spans="4:4" x14ac:dyDescent="0.2">
      <c r="D4017" s="198"/>
    </row>
    <row r="4018" spans="4:4" x14ac:dyDescent="0.2">
      <c r="D4018" s="198"/>
    </row>
    <row r="4019" spans="4:4" x14ac:dyDescent="0.2">
      <c r="D4019" s="198"/>
    </row>
    <row r="4020" spans="4:4" x14ac:dyDescent="0.2">
      <c r="D4020" s="198"/>
    </row>
    <row r="4021" spans="4:4" x14ac:dyDescent="0.2">
      <c r="D4021" s="198"/>
    </row>
    <row r="4022" spans="4:4" x14ac:dyDescent="0.2">
      <c r="D4022" s="198"/>
    </row>
    <row r="4023" spans="4:4" x14ac:dyDescent="0.2">
      <c r="D4023" s="198"/>
    </row>
    <row r="4024" spans="4:4" x14ac:dyDescent="0.2">
      <c r="D4024" s="198"/>
    </row>
    <row r="4025" spans="4:4" x14ac:dyDescent="0.2">
      <c r="D4025" s="198"/>
    </row>
    <row r="4026" spans="4:4" x14ac:dyDescent="0.2">
      <c r="D4026" s="198"/>
    </row>
    <row r="4027" spans="4:4" x14ac:dyDescent="0.2">
      <c r="D4027" s="198"/>
    </row>
    <row r="4028" spans="4:4" x14ac:dyDescent="0.2">
      <c r="D4028" s="198"/>
    </row>
    <row r="4029" spans="4:4" x14ac:dyDescent="0.2">
      <c r="D4029" s="198"/>
    </row>
    <row r="4030" spans="4:4" x14ac:dyDescent="0.2">
      <c r="D4030" s="198"/>
    </row>
    <row r="4031" spans="4:4" x14ac:dyDescent="0.2">
      <c r="D4031" s="198"/>
    </row>
    <row r="4032" spans="4:4" x14ac:dyDescent="0.2">
      <c r="D4032" s="198"/>
    </row>
    <row r="4033" spans="4:4" x14ac:dyDescent="0.2">
      <c r="D4033" s="198"/>
    </row>
    <row r="4034" spans="4:4" x14ac:dyDescent="0.2">
      <c r="D4034" s="198"/>
    </row>
    <row r="4035" spans="4:4" x14ac:dyDescent="0.2">
      <c r="D4035" s="198"/>
    </row>
    <row r="4036" spans="4:4" x14ac:dyDescent="0.2">
      <c r="D4036" s="198"/>
    </row>
    <row r="4037" spans="4:4" x14ac:dyDescent="0.2">
      <c r="D4037" s="198"/>
    </row>
    <row r="4038" spans="4:4" x14ac:dyDescent="0.2">
      <c r="D4038" s="198"/>
    </row>
    <row r="4039" spans="4:4" x14ac:dyDescent="0.2">
      <c r="D4039" s="198"/>
    </row>
    <row r="4040" spans="4:4" x14ac:dyDescent="0.2">
      <c r="D4040" s="198"/>
    </row>
    <row r="4041" spans="4:4" x14ac:dyDescent="0.2">
      <c r="D4041" s="198"/>
    </row>
    <row r="4042" spans="4:4" x14ac:dyDescent="0.2">
      <c r="D4042" s="198"/>
    </row>
    <row r="4043" spans="4:4" x14ac:dyDescent="0.2">
      <c r="D4043" s="198"/>
    </row>
    <row r="4044" spans="4:4" x14ac:dyDescent="0.2">
      <c r="D4044" s="198"/>
    </row>
    <row r="4045" spans="4:4" x14ac:dyDescent="0.2">
      <c r="D4045" s="198"/>
    </row>
    <row r="4046" spans="4:4" x14ac:dyDescent="0.2">
      <c r="D4046" s="198"/>
    </row>
    <row r="4047" spans="4:4" x14ac:dyDescent="0.2">
      <c r="D4047" s="198"/>
    </row>
    <row r="4048" spans="4:4" x14ac:dyDescent="0.2">
      <c r="D4048" s="198"/>
    </row>
    <row r="4049" spans="4:4" x14ac:dyDescent="0.2">
      <c r="D4049" s="198"/>
    </row>
    <row r="4050" spans="4:4" x14ac:dyDescent="0.2">
      <c r="D4050" s="198"/>
    </row>
    <row r="4051" spans="4:4" x14ac:dyDescent="0.2">
      <c r="D4051" s="198"/>
    </row>
    <row r="4052" spans="4:4" x14ac:dyDescent="0.2">
      <c r="D4052" s="198"/>
    </row>
    <row r="4053" spans="4:4" x14ac:dyDescent="0.2">
      <c r="D4053" s="198"/>
    </row>
    <row r="4054" spans="4:4" x14ac:dyDescent="0.2">
      <c r="D4054" s="198"/>
    </row>
    <row r="4055" spans="4:4" x14ac:dyDescent="0.2">
      <c r="D4055" s="198"/>
    </row>
    <row r="4056" spans="4:4" x14ac:dyDescent="0.2">
      <c r="D4056" s="198"/>
    </row>
    <row r="4057" spans="4:4" x14ac:dyDescent="0.2">
      <c r="D4057" s="198"/>
    </row>
    <row r="4058" spans="4:4" x14ac:dyDescent="0.2">
      <c r="D4058" s="198"/>
    </row>
    <row r="4059" spans="4:4" x14ac:dyDescent="0.2">
      <c r="D4059" s="198"/>
    </row>
    <row r="4060" spans="4:4" x14ac:dyDescent="0.2">
      <c r="D4060" s="198"/>
    </row>
    <row r="4061" spans="4:4" x14ac:dyDescent="0.2">
      <c r="D4061" s="198"/>
    </row>
    <row r="4062" spans="4:4" x14ac:dyDescent="0.2">
      <c r="D4062" s="198"/>
    </row>
    <row r="4063" spans="4:4" x14ac:dyDescent="0.2">
      <c r="D4063" s="198"/>
    </row>
    <row r="4064" spans="4:4" x14ac:dyDescent="0.2">
      <c r="D4064" s="198"/>
    </row>
    <row r="4065" spans="4:4" x14ac:dyDescent="0.2">
      <c r="D4065" s="198"/>
    </row>
    <row r="4066" spans="4:4" x14ac:dyDescent="0.2">
      <c r="D4066" s="198"/>
    </row>
    <row r="4067" spans="4:4" x14ac:dyDescent="0.2">
      <c r="D4067" s="198"/>
    </row>
    <row r="4068" spans="4:4" x14ac:dyDescent="0.2">
      <c r="D4068" s="198"/>
    </row>
    <row r="4069" spans="4:4" x14ac:dyDescent="0.2">
      <c r="D4069" s="198"/>
    </row>
    <row r="4070" spans="4:4" x14ac:dyDescent="0.2">
      <c r="D4070" s="198"/>
    </row>
    <row r="4071" spans="4:4" x14ac:dyDescent="0.2">
      <c r="D4071" s="198"/>
    </row>
    <row r="4072" spans="4:4" x14ac:dyDescent="0.2">
      <c r="D4072" s="198"/>
    </row>
    <row r="4073" spans="4:4" x14ac:dyDescent="0.2">
      <c r="D4073" s="198"/>
    </row>
    <row r="4074" spans="4:4" x14ac:dyDescent="0.2">
      <c r="D4074" s="198"/>
    </row>
    <row r="4075" spans="4:4" x14ac:dyDescent="0.2">
      <c r="D4075" s="198"/>
    </row>
    <row r="4076" spans="4:4" x14ac:dyDescent="0.2">
      <c r="D4076" s="198"/>
    </row>
    <row r="4077" spans="4:4" x14ac:dyDescent="0.2">
      <c r="D4077" s="198"/>
    </row>
    <row r="4078" spans="4:4" x14ac:dyDescent="0.2">
      <c r="D4078" s="198"/>
    </row>
    <row r="4079" spans="4:4" x14ac:dyDescent="0.2">
      <c r="D4079" s="198"/>
    </row>
    <row r="4080" spans="4:4" x14ac:dyDescent="0.2">
      <c r="D4080" s="198"/>
    </row>
    <row r="4081" spans="4:4" x14ac:dyDescent="0.2">
      <c r="D4081" s="198"/>
    </row>
    <row r="4082" spans="4:4" x14ac:dyDescent="0.2">
      <c r="D4082" s="198"/>
    </row>
    <row r="4083" spans="4:4" x14ac:dyDescent="0.2">
      <c r="D4083" s="198"/>
    </row>
    <row r="4084" spans="4:4" x14ac:dyDescent="0.2">
      <c r="D4084" s="198"/>
    </row>
    <row r="4085" spans="4:4" x14ac:dyDescent="0.2">
      <c r="D4085" s="198"/>
    </row>
    <row r="4086" spans="4:4" x14ac:dyDescent="0.2">
      <c r="D4086" s="198"/>
    </row>
    <row r="4087" spans="4:4" x14ac:dyDescent="0.2">
      <c r="D4087" s="198"/>
    </row>
    <row r="4088" spans="4:4" x14ac:dyDescent="0.2">
      <c r="D4088" s="198"/>
    </row>
    <row r="4089" spans="4:4" x14ac:dyDescent="0.2">
      <c r="D4089" s="198"/>
    </row>
    <row r="4090" spans="4:4" x14ac:dyDescent="0.2">
      <c r="D4090" s="198"/>
    </row>
    <row r="4091" spans="4:4" x14ac:dyDescent="0.2">
      <c r="D4091" s="198"/>
    </row>
    <row r="4092" spans="4:4" x14ac:dyDescent="0.2">
      <c r="D4092" s="198"/>
    </row>
    <row r="4093" spans="4:4" x14ac:dyDescent="0.2">
      <c r="D4093" s="198"/>
    </row>
    <row r="4094" spans="4:4" x14ac:dyDescent="0.2">
      <c r="D4094" s="198"/>
    </row>
    <row r="4095" spans="4:4" x14ac:dyDescent="0.2">
      <c r="D4095" s="198"/>
    </row>
    <row r="4096" spans="4:4" x14ac:dyDescent="0.2">
      <c r="D4096" s="198"/>
    </row>
    <row r="4097" spans="4:4" x14ac:dyDescent="0.2">
      <c r="D4097" s="198"/>
    </row>
    <row r="4098" spans="4:4" x14ac:dyDescent="0.2">
      <c r="D4098" s="198"/>
    </row>
    <row r="4099" spans="4:4" x14ac:dyDescent="0.2">
      <c r="D4099" s="198"/>
    </row>
    <row r="4100" spans="4:4" x14ac:dyDescent="0.2">
      <c r="D4100" s="198"/>
    </row>
    <row r="4101" spans="4:4" x14ac:dyDescent="0.2">
      <c r="D4101" s="198"/>
    </row>
    <row r="4102" spans="4:4" x14ac:dyDescent="0.2">
      <c r="D4102" s="198"/>
    </row>
    <row r="4103" spans="4:4" x14ac:dyDescent="0.2">
      <c r="D4103" s="198"/>
    </row>
    <row r="4104" spans="4:4" x14ac:dyDescent="0.2">
      <c r="D4104" s="198"/>
    </row>
    <row r="4105" spans="4:4" x14ac:dyDescent="0.2">
      <c r="D4105" s="198"/>
    </row>
    <row r="4106" spans="4:4" x14ac:dyDescent="0.2">
      <c r="D4106" s="198"/>
    </row>
    <row r="4107" spans="4:4" x14ac:dyDescent="0.2">
      <c r="D4107" s="198"/>
    </row>
    <row r="4108" spans="4:4" x14ac:dyDescent="0.2">
      <c r="D4108" s="198"/>
    </row>
    <row r="4109" spans="4:4" x14ac:dyDescent="0.2">
      <c r="D4109" s="198"/>
    </row>
    <row r="4110" spans="4:4" x14ac:dyDescent="0.2">
      <c r="D4110" s="198"/>
    </row>
    <row r="4111" spans="4:4" x14ac:dyDescent="0.2">
      <c r="D4111" s="198"/>
    </row>
    <row r="4112" spans="4:4" x14ac:dyDescent="0.2">
      <c r="D4112" s="198"/>
    </row>
    <row r="4113" spans="4:4" x14ac:dyDescent="0.2">
      <c r="D4113" s="198"/>
    </row>
    <row r="4114" spans="4:4" x14ac:dyDescent="0.2">
      <c r="D4114" s="198"/>
    </row>
    <row r="4115" spans="4:4" x14ac:dyDescent="0.2">
      <c r="D4115" s="198"/>
    </row>
    <row r="4116" spans="4:4" x14ac:dyDescent="0.2">
      <c r="D4116" s="198"/>
    </row>
    <row r="4117" spans="4:4" x14ac:dyDescent="0.2">
      <c r="D4117" s="198"/>
    </row>
    <row r="4118" spans="4:4" x14ac:dyDescent="0.2">
      <c r="D4118" s="198"/>
    </row>
    <row r="4119" spans="4:4" x14ac:dyDescent="0.2">
      <c r="D4119" s="198"/>
    </row>
    <row r="4120" spans="4:4" x14ac:dyDescent="0.2">
      <c r="D4120" s="198"/>
    </row>
    <row r="4121" spans="4:4" x14ac:dyDescent="0.2">
      <c r="D4121" s="198"/>
    </row>
    <row r="4122" spans="4:4" x14ac:dyDescent="0.2">
      <c r="D4122" s="198"/>
    </row>
    <row r="4123" spans="4:4" x14ac:dyDescent="0.2">
      <c r="D4123" s="198"/>
    </row>
    <row r="4124" spans="4:4" x14ac:dyDescent="0.2">
      <c r="D4124" s="198"/>
    </row>
    <row r="4125" spans="4:4" x14ac:dyDescent="0.2">
      <c r="D4125" s="198"/>
    </row>
    <row r="4126" spans="4:4" x14ac:dyDescent="0.2">
      <c r="D4126" s="198"/>
    </row>
    <row r="4127" spans="4:4" x14ac:dyDescent="0.2">
      <c r="D4127" s="198"/>
    </row>
    <row r="4128" spans="4:4" x14ac:dyDescent="0.2">
      <c r="D4128" s="198"/>
    </row>
    <row r="4129" spans="4:4" x14ac:dyDescent="0.2">
      <c r="D4129" s="198"/>
    </row>
    <row r="4130" spans="4:4" x14ac:dyDescent="0.2">
      <c r="D4130" s="198"/>
    </row>
    <row r="4131" spans="4:4" x14ac:dyDescent="0.2">
      <c r="D4131" s="198"/>
    </row>
    <row r="4132" spans="4:4" x14ac:dyDescent="0.2">
      <c r="D4132" s="198"/>
    </row>
    <row r="4133" spans="4:4" x14ac:dyDescent="0.2">
      <c r="D4133" s="198"/>
    </row>
    <row r="4134" spans="4:4" x14ac:dyDescent="0.2">
      <c r="D4134" s="198"/>
    </row>
    <row r="4135" spans="4:4" x14ac:dyDescent="0.2">
      <c r="D4135" s="198"/>
    </row>
    <row r="4136" spans="4:4" x14ac:dyDescent="0.2">
      <c r="D4136" s="198"/>
    </row>
    <row r="4137" spans="4:4" x14ac:dyDescent="0.2">
      <c r="D4137" s="198"/>
    </row>
    <row r="4138" spans="4:4" x14ac:dyDescent="0.2">
      <c r="D4138" s="198"/>
    </row>
    <row r="4139" spans="4:4" x14ac:dyDescent="0.2">
      <c r="D4139" s="198"/>
    </row>
    <row r="4140" spans="4:4" x14ac:dyDescent="0.2">
      <c r="D4140" s="198"/>
    </row>
    <row r="4141" spans="4:4" x14ac:dyDescent="0.2">
      <c r="D4141" s="198"/>
    </row>
    <row r="4142" spans="4:4" x14ac:dyDescent="0.2">
      <c r="D4142" s="198"/>
    </row>
    <row r="4143" spans="4:4" x14ac:dyDescent="0.2">
      <c r="D4143" s="198"/>
    </row>
    <row r="4144" spans="4:4" x14ac:dyDescent="0.2">
      <c r="D4144" s="198"/>
    </row>
    <row r="4145" spans="4:4" x14ac:dyDescent="0.2">
      <c r="D4145" s="198"/>
    </row>
    <row r="4146" spans="4:4" x14ac:dyDescent="0.2">
      <c r="D4146" s="198"/>
    </row>
    <row r="4147" spans="4:4" x14ac:dyDescent="0.2">
      <c r="D4147" s="198"/>
    </row>
    <row r="4148" spans="4:4" x14ac:dyDescent="0.2">
      <c r="D4148" s="198"/>
    </row>
    <row r="4149" spans="4:4" x14ac:dyDescent="0.2">
      <c r="D4149" s="198"/>
    </row>
    <row r="4150" spans="4:4" x14ac:dyDescent="0.2">
      <c r="D4150" s="198"/>
    </row>
    <row r="4151" spans="4:4" x14ac:dyDescent="0.2">
      <c r="D4151" s="198"/>
    </row>
    <row r="4152" spans="4:4" x14ac:dyDescent="0.2">
      <c r="D4152" s="198"/>
    </row>
    <row r="4153" spans="4:4" x14ac:dyDescent="0.2">
      <c r="D4153" s="198"/>
    </row>
    <row r="4154" spans="4:4" x14ac:dyDescent="0.2">
      <c r="D4154" s="198"/>
    </row>
    <row r="4155" spans="4:4" x14ac:dyDescent="0.2">
      <c r="D4155" s="198"/>
    </row>
    <row r="4156" spans="4:4" x14ac:dyDescent="0.2">
      <c r="D4156" s="198"/>
    </row>
    <row r="4157" spans="4:4" x14ac:dyDescent="0.2">
      <c r="D4157" s="198"/>
    </row>
    <row r="4158" spans="4:4" x14ac:dyDescent="0.2">
      <c r="D4158" s="198"/>
    </row>
    <row r="4159" spans="4:4" x14ac:dyDescent="0.2">
      <c r="D4159" s="198"/>
    </row>
    <row r="4160" spans="4:4" x14ac:dyDescent="0.2">
      <c r="D4160" s="198"/>
    </row>
    <row r="4161" spans="4:4" x14ac:dyDescent="0.2">
      <c r="D4161" s="198"/>
    </row>
    <row r="4162" spans="4:4" x14ac:dyDescent="0.2">
      <c r="D4162" s="198"/>
    </row>
    <row r="4163" spans="4:4" x14ac:dyDescent="0.2">
      <c r="D4163" s="198"/>
    </row>
    <row r="4164" spans="4:4" x14ac:dyDescent="0.2">
      <c r="D4164" s="198"/>
    </row>
    <row r="4165" spans="4:4" x14ac:dyDescent="0.2">
      <c r="D4165" s="198"/>
    </row>
    <row r="4166" spans="4:4" x14ac:dyDescent="0.2">
      <c r="D4166" s="198"/>
    </row>
    <row r="4167" spans="4:4" x14ac:dyDescent="0.2">
      <c r="D4167" s="198"/>
    </row>
    <row r="4168" spans="4:4" x14ac:dyDescent="0.2">
      <c r="D4168" s="198"/>
    </row>
    <row r="4169" spans="4:4" x14ac:dyDescent="0.2">
      <c r="D4169" s="198"/>
    </row>
    <row r="4170" spans="4:4" x14ac:dyDescent="0.2">
      <c r="D4170" s="198"/>
    </row>
    <row r="4171" spans="4:4" x14ac:dyDescent="0.2">
      <c r="D4171" s="198"/>
    </row>
    <row r="4172" spans="4:4" x14ac:dyDescent="0.2">
      <c r="D4172" s="198"/>
    </row>
    <row r="4173" spans="4:4" x14ac:dyDescent="0.2">
      <c r="D4173" s="198"/>
    </row>
    <row r="4174" spans="4:4" x14ac:dyDescent="0.2">
      <c r="D4174" s="198"/>
    </row>
    <row r="4175" spans="4:4" x14ac:dyDescent="0.2">
      <c r="D4175" s="198"/>
    </row>
    <row r="4176" spans="4:4" x14ac:dyDescent="0.2">
      <c r="D4176" s="198"/>
    </row>
    <row r="4177" spans="4:4" x14ac:dyDescent="0.2">
      <c r="D4177" s="198"/>
    </row>
    <row r="4178" spans="4:4" x14ac:dyDescent="0.2">
      <c r="D4178" s="198"/>
    </row>
    <row r="4179" spans="4:4" x14ac:dyDescent="0.2">
      <c r="D4179" s="198"/>
    </row>
    <row r="4180" spans="4:4" x14ac:dyDescent="0.2">
      <c r="D4180" s="198"/>
    </row>
    <row r="4181" spans="4:4" x14ac:dyDescent="0.2">
      <c r="D4181" s="198"/>
    </row>
    <row r="4182" spans="4:4" x14ac:dyDescent="0.2">
      <c r="D4182" s="198"/>
    </row>
    <row r="4183" spans="4:4" x14ac:dyDescent="0.2">
      <c r="D4183" s="198"/>
    </row>
    <row r="4184" spans="4:4" x14ac:dyDescent="0.2">
      <c r="D4184" s="198"/>
    </row>
    <row r="4185" spans="4:4" x14ac:dyDescent="0.2">
      <c r="D4185" s="198"/>
    </row>
    <row r="4186" spans="4:4" x14ac:dyDescent="0.2">
      <c r="D4186" s="198"/>
    </row>
    <row r="4187" spans="4:4" x14ac:dyDescent="0.2">
      <c r="D4187" s="198"/>
    </row>
    <row r="4188" spans="4:4" x14ac:dyDescent="0.2">
      <c r="D4188" s="198"/>
    </row>
    <row r="4189" spans="4:4" x14ac:dyDescent="0.2">
      <c r="D4189" s="198"/>
    </row>
    <row r="4190" spans="4:4" x14ac:dyDescent="0.2">
      <c r="D4190" s="198"/>
    </row>
    <row r="4191" spans="4:4" x14ac:dyDescent="0.2">
      <c r="D4191" s="198"/>
    </row>
    <row r="4192" spans="4:4" x14ac:dyDescent="0.2">
      <c r="D4192" s="198"/>
    </row>
    <row r="4193" spans="4:4" x14ac:dyDescent="0.2">
      <c r="D4193" s="198"/>
    </row>
    <row r="4194" spans="4:4" x14ac:dyDescent="0.2">
      <c r="D4194" s="198"/>
    </row>
    <row r="4195" spans="4:4" x14ac:dyDescent="0.2">
      <c r="D4195" s="198"/>
    </row>
    <row r="4196" spans="4:4" x14ac:dyDescent="0.2">
      <c r="D4196" s="198"/>
    </row>
    <row r="4197" spans="4:4" x14ac:dyDescent="0.2">
      <c r="D4197" s="198"/>
    </row>
    <row r="4198" spans="4:4" x14ac:dyDescent="0.2">
      <c r="D4198" s="198"/>
    </row>
    <row r="4199" spans="4:4" x14ac:dyDescent="0.2">
      <c r="D4199" s="198"/>
    </row>
    <row r="4200" spans="4:4" x14ac:dyDescent="0.2">
      <c r="D4200" s="198"/>
    </row>
    <row r="4201" spans="4:4" x14ac:dyDescent="0.2">
      <c r="D4201" s="198"/>
    </row>
    <row r="4202" spans="4:4" x14ac:dyDescent="0.2">
      <c r="D4202" s="198"/>
    </row>
    <row r="4203" spans="4:4" x14ac:dyDescent="0.2">
      <c r="D4203" s="198"/>
    </row>
    <row r="4204" spans="4:4" x14ac:dyDescent="0.2">
      <c r="D4204" s="198"/>
    </row>
    <row r="4205" spans="4:4" x14ac:dyDescent="0.2">
      <c r="D4205" s="198"/>
    </row>
    <row r="4206" spans="4:4" x14ac:dyDescent="0.2">
      <c r="D4206" s="198"/>
    </row>
    <row r="4207" spans="4:4" x14ac:dyDescent="0.2">
      <c r="D4207" s="198"/>
    </row>
    <row r="4208" spans="4:4" x14ac:dyDescent="0.2">
      <c r="D4208" s="198"/>
    </row>
    <row r="4209" spans="4:4" x14ac:dyDescent="0.2">
      <c r="D4209" s="198"/>
    </row>
    <row r="4210" spans="4:4" x14ac:dyDescent="0.2">
      <c r="D4210" s="198"/>
    </row>
    <row r="4211" spans="4:4" x14ac:dyDescent="0.2">
      <c r="D4211" s="198"/>
    </row>
    <row r="4212" spans="4:4" x14ac:dyDescent="0.2">
      <c r="D4212" s="198"/>
    </row>
    <row r="4213" spans="4:4" x14ac:dyDescent="0.2">
      <c r="D4213" s="198"/>
    </row>
    <row r="4214" spans="4:4" x14ac:dyDescent="0.2">
      <c r="D4214" s="198"/>
    </row>
    <row r="4215" spans="4:4" x14ac:dyDescent="0.2">
      <c r="D4215" s="198"/>
    </row>
    <row r="4216" spans="4:4" x14ac:dyDescent="0.2">
      <c r="D4216" s="198"/>
    </row>
    <row r="4217" spans="4:4" x14ac:dyDescent="0.2">
      <c r="D4217" s="198"/>
    </row>
    <row r="4218" spans="4:4" x14ac:dyDescent="0.2">
      <c r="D4218" s="198"/>
    </row>
    <row r="4219" spans="4:4" x14ac:dyDescent="0.2">
      <c r="D4219" s="198"/>
    </row>
    <row r="4220" spans="4:4" x14ac:dyDescent="0.2">
      <c r="D4220" s="198"/>
    </row>
    <row r="4221" spans="4:4" x14ac:dyDescent="0.2">
      <c r="D4221" s="198"/>
    </row>
    <row r="4222" spans="4:4" x14ac:dyDescent="0.2">
      <c r="D4222" s="198"/>
    </row>
    <row r="4223" spans="4:4" x14ac:dyDescent="0.2">
      <c r="D4223" s="198"/>
    </row>
    <row r="4224" spans="4:4" x14ac:dyDescent="0.2">
      <c r="D4224" s="198"/>
    </row>
    <row r="4225" spans="4:4" x14ac:dyDescent="0.2">
      <c r="D4225" s="198"/>
    </row>
    <row r="4226" spans="4:4" x14ac:dyDescent="0.2">
      <c r="D4226" s="198"/>
    </row>
    <row r="4227" spans="4:4" x14ac:dyDescent="0.2">
      <c r="D4227" s="198"/>
    </row>
    <row r="4228" spans="4:4" x14ac:dyDescent="0.2">
      <c r="D4228" s="198"/>
    </row>
    <row r="4229" spans="4:4" x14ac:dyDescent="0.2">
      <c r="D4229" s="198"/>
    </row>
    <row r="4230" spans="4:4" x14ac:dyDescent="0.2">
      <c r="D4230" s="198"/>
    </row>
    <row r="4231" spans="4:4" x14ac:dyDescent="0.2">
      <c r="D4231" s="198"/>
    </row>
    <row r="4232" spans="4:4" x14ac:dyDescent="0.2">
      <c r="D4232" s="198"/>
    </row>
    <row r="4233" spans="4:4" x14ac:dyDescent="0.2">
      <c r="D4233" s="198"/>
    </row>
    <row r="4234" spans="4:4" x14ac:dyDescent="0.2">
      <c r="D4234" s="198"/>
    </row>
    <row r="4235" spans="4:4" x14ac:dyDescent="0.2">
      <c r="D4235" s="198"/>
    </row>
    <row r="4236" spans="4:4" x14ac:dyDescent="0.2">
      <c r="D4236" s="198"/>
    </row>
    <row r="4237" spans="4:4" x14ac:dyDescent="0.2">
      <c r="D4237" s="198"/>
    </row>
    <row r="4238" spans="4:4" x14ac:dyDescent="0.2">
      <c r="D4238" s="198"/>
    </row>
    <row r="4239" spans="4:4" x14ac:dyDescent="0.2">
      <c r="D4239" s="198"/>
    </row>
    <row r="4240" spans="4:4" x14ac:dyDescent="0.2">
      <c r="D4240" s="198"/>
    </row>
    <row r="4241" spans="4:4" x14ac:dyDescent="0.2">
      <c r="D4241" s="198"/>
    </row>
    <row r="4242" spans="4:4" x14ac:dyDescent="0.2">
      <c r="D4242" s="198"/>
    </row>
    <row r="4243" spans="4:4" x14ac:dyDescent="0.2">
      <c r="D4243" s="198"/>
    </row>
    <row r="4244" spans="4:4" x14ac:dyDescent="0.2">
      <c r="D4244" s="198"/>
    </row>
    <row r="4245" spans="4:4" x14ac:dyDescent="0.2">
      <c r="D4245" s="198"/>
    </row>
    <row r="4246" spans="4:4" x14ac:dyDescent="0.2">
      <c r="D4246" s="198"/>
    </row>
    <row r="4247" spans="4:4" x14ac:dyDescent="0.2">
      <c r="D4247" s="198"/>
    </row>
    <row r="4248" spans="4:4" x14ac:dyDescent="0.2">
      <c r="D4248" s="198"/>
    </row>
    <row r="4249" spans="4:4" x14ac:dyDescent="0.2">
      <c r="D4249" s="198"/>
    </row>
    <row r="4250" spans="4:4" x14ac:dyDescent="0.2">
      <c r="D4250" s="198"/>
    </row>
    <row r="4251" spans="4:4" x14ac:dyDescent="0.2">
      <c r="D4251" s="198"/>
    </row>
    <row r="4252" spans="4:4" x14ac:dyDescent="0.2">
      <c r="D4252" s="198"/>
    </row>
    <row r="4253" spans="4:4" x14ac:dyDescent="0.2">
      <c r="D4253" s="198"/>
    </row>
    <row r="4254" spans="4:4" x14ac:dyDescent="0.2">
      <c r="D4254" s="198"/>
    </row>
    <row r="4255" spans="4:4" x14ac:dyDescent="0.2">
      <c r="D4255" s="198"/>
    </row>
    <row r="4256" spans="4:4" x14ac:dyDescent="0.2">
      <c r="D4256" s="198"/>
    </row>
    <row r="4257" spans="4:4" x14ac:dyDescent="0.2">
      <c r="D4257" s="198"/>
    </row>
    <row r="4258" spans="4:4" x14ac:dyDescent="0.2">
      <c r="D4258" s="198"/>
    </row>
    <row r="4259" spans="4:4" x14ac:dyDescent="0.2">
      <c r="D4259" s="198"/>
    </row>
    <row r="4260" spans="4:4" x14ac:dyDescent="0.2">
      <c r="D4260" s="198"/>
    </row>
    <row r="4261" spans="4:4" x14ac:dyDescent="0.2">
      <c r="D4261" s="198"/>
    </row>
    <row r="4262" spans="4:4" x14ac:dyDescent="0.2">
      <c r="D4262" s="198"/>
    </row>
    <row r="4263" spans="4:4" x14ac:dyDescent="0.2">
      <c r="D4263" s="198"/>
    </row>
    <row r="4264" spans="4:4" x14ac:dyDescent="0.2">
      <c r="D4264" s="198"/>
    </row>
    <row r="4265" spans="4:4" x14ac:dyDescent="0.2">
      <c r="D4265" s="198"/>
    </row>
    <row r="4266" spans="4:4" x14ac:dyDescent="0.2">
      <c r="D4266" s="198"/>
    </row>
    <row r="4267" spans="4:4" x14ac:dyDescent="0.2">
      <c r="D4267" s="198"/>
    </row>
    <row r="4268" spans="4:4" x14ac:dyDescent="0.2">
      <c r="D4268" s="198"/>
    </row>
    <row r="4269" spans="4:4" x14ac:dyDescent="0.2">
      <c r="D4269" s="198"/>
    </row>
    <row r="4270" spans="4:4" x14ac:dyDescent="0.2">
      <c r="D4270" s="198"/>
    </row>
    <row r="4271" spans="4:4" x14ac:dyDescent="0.2">
      <c r="D4271" s="198"/>
    </row>
    <row r="4272" spans="4:4" x14ac:dyDescent="0.2">
      <c r="D4272" s="198"/>
    </row>
    <row r="4273" spans="4:4" x14ac:dyDescent="0.2">
      <c r="D4273" s="198"/>
    </row>
    <row r="4274" spans="4:4" x14ac:dyDescent="0.2">
      <c r="D4274" s="198"/>
    </row>
    <row r="4275" spans="4:4" x14ac:dyDescent="0.2">
      <c r="D4275" s="198"/>
    </row>
    <row r="4276" spans="4:4" x14ac:dyDescent="0.2">
      <c r="D4276" s="198"/>
    </row>
    <row r="4277" spans="4:4" x14ac:dyDescent="0.2">
      <c r="D4277" s="198"/>
    </row>
    <row r="4278" spans="4:4" x14ac:dyDescent="0.2">
      <c r="D4278" s="198"/>
    </row>
    <row r="4279" spans="4:4" x14ac:dyDescent="0.2">
      <c r="D4279" s="198"/>
    </row>
    <row r="4280" spans="4:4" x14ac:dyDescent="0.2">
      <c r="D4280" s="198"/>
    </row>
    <row r="4281" spans="4:4" x14ac:dyDescent="0.2">
      <c r="D4281" s="198"/>
    </row>
    <row r="4282" spans="4:4" x14ac:dyDescent="0.2">
      <c r="D4282" s="198"/>
    </row>
    <row r="4283" spans="4:4" x14ac:dyDescent="0.2">
      <c r="D4283" s="198"/>
    </row>
    <row r="4284" spans="4:4" x14ac:dyDescent="0.2">
      <c r="D4284" s="198"/>
    </row>
    <row r="4285" spans="4:4" x14ac:dyDescent="0.2">
      <c r="D4285" s="198"/>
    </row>
    <row r="4286" spans="4:4" x14ac:dyDescent="0.2">
      <c r="D4286" s="198"/>
    </row>
    <row r="4287" spans="4:4" x14ac:dyDescent="0.2">
      <c r="D4287" s="198"/>
    </row>
    <row r="4288" spans="4:4" x14ac:dyDescent="0.2">
      <c r="D4288" s="198"/>
    </row>
    <row r="4289" spans="4:4" x14ac:dyDescent="0.2">
      <c r="D4289" s="198"/>
    </row>
    <row r="4290" spans="4:4" x14ac:dyDescent="0.2">
      <c r="D4290" s="198"/>
    </row>
    <row r="4291" spans="4:4" x14ac:dyDescent="0.2">
      <c r="D4291" s="198"/>
    </row>
    <row r="4292" spans="4:4" x14ac:dyDescent="0.2">
      <c r="D4292" s="198"/>
    </row>
    <row r="4293" spans="4:4" x14ac:dyDescent="0.2">
      <c r="D4293" s="198"/>
    </row>
    <row r="4294" spans="4:4" x14ac:dyDescent="0.2">
      <c r="D4294" s="198"/>
    </row>
    <row r="4295" spans="4:4" x14ac:dyDescent="0.2">
      <c r="D4295" s="198"/>
    </row>
    <row r="4296" spans="4:4" x14ac:dyDescent="0.2">
      <c r="D4296" s="198"/>
    </row>
    <row r="4297" spans="4:4" x14ac:dyDescent="0.2">
      <c r="D4297" s="198"/>
    </row>
    <row r="4298" spans="4:4" x14ac:dyDescent="0.2">
      <c r="D4298" s="198"/>
    </row>
    <row r="4299" spans="4:4" x14ac:dyDescent="0.2">
      <c r="D4299" s="198"/>
    </row>
    <row r="4300" spans="4:4" x14ac:dyDescent="0.2">
      <c r="D4300" s="198"/>
    </row>
    <row r="4301" spans="4:4" x14ac:dyDescent="0.2">
      <c r="D4301" s="198"/>
    </row>
    <row r="4302" spans="4:4" x14ac:dyDescent="0.2">
      <c r="D4302" s="198"/>
    </row>
    <row r="4303" spans="4:4" x14ac:dyDescent="0.2">
      <c r="D4303" s="198"/>
    </row>
    <row r="4304" spans="4:4" x14ac:dyDescent="0.2">
      <c r="D4304" s="198"/>
    </row>
    <row r="4305" spans="4:4" x14ac:dyDescent="0.2">
      <c r="D4305" s="198"/>
    </row>
    <row r="4306" spans="4:4" x14ac:dyDescent="0.2">
      <c r="D4306" s="198"/>
    </row>
    <row r="4307" spans="4:4" x14ac:dyDescent="0.2">
      <c r="D4307" s="198"/>
    </row>
    <row r="4308" spans="4:4" x14ac:dyDescent="0.2">
      <c r="D4308" s="198"/>
    </row>
    <row r="4309" spans="4:4" x14ac:dyDescent="0.2">
      <c r="D4309" s="198"/>
    </row>
    <row r="4310" spans="4:4" x14ac:dyDescent="0.2">
      <c r="D4310" s="198"/>
    </row>
    <row r="4311" spans="4:4" x14ac:dyDescent="0.2">
      <c r="D4311" s="198"/>
    </row>
    <row r="4312" spans="4:4" x14ac:dyDescent="0.2">
      <c r="D4312" s="198"/>
    </row>
    <row r="4313" spans="4:4" x14ac:dyDescent="0.2">
      <c r="D4313" s="198"/>
    </row>
    <row r="4314" spans="4:4" x14ac:dyDescent="0.2">
      <c r="D4314" s="198"/>
    </row>
    <row r="4315" spans="4:4" x14ac:dyDescent="0.2">
      <c r="D4315" s="198"/>
    </row>
    <row r="4316" spans="4:4" x14ac:dyDescent="0.2">
      <c r="D4316" s="198"/>
    </row>
    <row r="4317" spans="4:4" x14ac:dyDescent="0.2">
      <c r="D4317" s="198"/>
    </row>
    <row r="4318" spans="4:4" x14ac:dyDescent="0.2">
      <c r="D4318" s="198"/>
    </row>
    <row r="4319" spans="4:4" x14ac:dyDescent="0.2">
      <c r="D4319" s="198"/>
    </row>
    <row r="4320" spans="4:4" x14ac:dyDescent="0.2">
      <c r="D4320" s="198"/>
    </row>
    <row r="4321" spans="4:4" x14ac:dyDescent="0.2">
      <c r="D4321" s="198"/>
    </row>
    <row r="4322" spans="4:4" x14ac:dyDescent="0.2">
      <c r="D4322" s="198"/>
    </row>
    <row r="4323" spans="4:4" x14ac:dyDescent="0.2">
      <c r="D4323" s="198"/>
    </row>
    <row r="4324" spans="4:4" x14ac:dyDescent="0.2">
      <c r="D4324" s="198"/>
    </row>
    <row r="4325" spans="4:4" x14ac:dyDescent="0.2">
      <c r="D4325" s="198"/>
    </row>
    <row r="4326" spans="4:4" x14ac:dyDescent="0.2">
      <c r="D4326" s="198"/>
    </row>
    <row r="4327" spans="4:4" x14ac:dyDescent="0.2">
      <c r="D4327" s="198"/>
    </row>
    <row r="4328" spans="4:4" x14ac:dyDescent="0.2">
      <c r="D4328" s="198"/>
    </row>
    <row r="4329" spans="4:4" x14ac:dyDescent="0.2">
      <c r="D4329" s="198"/>
    </row>
    <row r="4330" spans="4:4" x14ac:dyDescent="0.2">
      <c r="D4330" s="198"/>
    </row>
    <row r="4331" spans="4:4" x14ac:dyDescent="0.2">
      <c r="D4331" s="198"/>
    </row>
    <row r="4332" spans="4:4" x14ac:dyDescent="0.2">
      <c r="D4332" s="198"/>
    </row>
    <row r="4333" spans="4:4" x14ac:dyDescent="0.2">
      <c r="D4333" s="198"/>
    </row>
    <row r="4334" spans="4:4" x14ac:dyDescent="0.2">
      <c r="D4334" s="198"/>
    </row>
    <row r="4335" spans="4:4" x14ac:dyDescent="0.2">
      <c r="D4335" s="198"/>
    </row>
    <row r="4336" spans="4:4" x14ac:dyDescent="0.2">
      <c r="D4336" s="198"/>
    </row>
    <row r="4337" spans="4:4" x14ac:dyDescent="0.2">
      <c r="D4337" s="198"/>
    </row>
    <row r="4338" spans="4:4" x14ac:dyDescent="0.2">
      <c r="D4338" s="198"/>
    </row>
    <row r="4339" spans="4:4" x14ac:dyDescent="0.2">
      <c r="D4339" s="198"/>
    </row>
    <row r="4340" spans="4:4" x14ac:dyDescent="0.2">
      <c r="D4340" s="198"/>
    </row>
    <row r="4341" spans="4:4" x14ac:dyDescent="0.2">
      <c r="D4341" s="198"/>
    </row>
    <row r="4342" spans="4:4" x14ac:dyDescent="0.2">
      <c r="D4342" s="198"/>
    </row>
    <row r="4343" spans="4:4" x14ac:dyDescent="0.2">
      <c r="D4343" s="198"/>
    </row>
    <row r="4344" spans="4:4" x14ac:dyDescent="0.2">
      <c r="D4344" s="198"/>
    </row>
    <row r="4345" spans="4:4" x14ac:dyDescent="0.2">
      <c r="D4345" s="198"/>
    </row>
    <row r="4346" spans="4:4" x14ac:dyDescent="0.2">
      <c r="D4346" s="198"/>
    </row>
    <row r="4347" spans="4:4" x14ac:dyDescent="0.2">
      <c r="D4347" s="198"/>
    </row>
    <row r="4348" spans="4:4" x14ac:dyDescent="0.2">
      <c r="D4348" s="198"/>
    </row>
    <row r="4349" spans="4:4" x14ac:dyDescent="0.2">
      <c r="D4349" s="198"/>
    </row>
    <row r="4350" spans="4:4" x14ac:dyDescent="0.2">
      <c r="D4350" s="198"/>
    </row>
    <row r="4351" spans="4:4" x14ac:dyDescent="0.2">
      <c r="D4351" s="198"/>
    </row>
    <row r="4352" spans="4:4" x14ac:dyDescent="0.2">
      <c r="D4352" s="198"/>
    </row>
    <row r="4353" spans="4:4" x14ac:dyDescent="0.2">
      <c r="D4353" s="198"/>
    </row>
    <row r="4354" spans="4:4" x14ac:dyDescent="0.2">
      <c r="D4354" s="198"/>
    </row>
    <row r="4355" spans="4:4" x14ac:dyDescent="0.2">
      <c r="D4355" s="198"/>
    </row>
    <row r="4356" spans="4:4" x14ac:dyDescent="0.2">
      <c r="D4356" s="198"/>
    </row>
    <row r="4357" spans="4:4" x14ac:dyDescent="0.2">
      <c r="D4357" s="198"/>
    </row>
    <row r="4358" spans="4:4" x14ac:dyDescent="0.2">
      <c r="D4358" s="198"/>
    </row>
    <row r="4359" spans="4:4" x14ac:dyDescent="0.2">
      <c r="D4359" s="198"/>
    </row>
    <row r="4360" spans="4:4" x14ac:dyDescent="0.2">
      <c r="D4360" s="198"/>
    </row>
    <row r="4361" spans="4:4" x14ac:dyDescent="0.2">
      <c r="D4361" s="198"/>
    </row>
    <row r="4362" spans="4:4" x14ac:dyDescent="0.2">
      <c r="D4362" s="198"/>
    </row>
    <row r="4363" spans="4:4" x14ac:dyDescent="0.2">
      <c r="D4363" s="198"/>
    </row>
    <row r="4364" spans="4:4" x14ac:dyDescent="0.2">
      <c r="D4364" s="198"/>
    </row>
    <row r="4365" spans="4:4" x14ac:dyDescent="0.2">
      <c r="D4365" s="198"/>
    </row>
    <row r="4366" spans="4:4" x14ac:dyDescent="0.2">
      <c r="D4366" s="198"/>
    </row>
    <row r="4367" spans="4:4" x14ac:dyDescent="0.2">
      <c r="D4367" s="198"/>
    </row>
    <row r="4368" spans="4:4" x14ac:dyDescent="0.2">
      <c r="D4368" s="198"/>
    </row>
    <row r="4369" spans="4:4" x14ac:dyDescent="0.2">
      <c r="D4369" s="198"/>
    </row>
    <row r="4370" spans="4:4" x14ac:dyDescent="0.2">
      <c r="D4370" s="198"/>
    </row>
    <row r="4371" spans="4:4" x14ac:dyDescent="0.2">
      <c r="D4371" s="198"/>
    </row>
    <row r="4372" spans="4:4" x14ac:dyDescent="0.2">
      <c r="D4372" s="198"/>
    </row>
    <row r="4373" spans="4:4" x14ac:dyDescent="0.2">
      <c r="D4373" s="198"/>
    </row>
    <row r="4374" spans="4:4" x14ac:dyDescent="0.2">
      <c r="D4374" s="198"/>
    </row>
    <row r="4375" spans="4:4" x14ac:dyDescent="0.2">
      <c r="D4375" s="198"/>
    </row>
    <row r="4376" spans="4:4" x14ac:dyDescent="0.2">
      <c r="D4376" s="198"/>
    </row>
    <row r="4377" spans="4:4" x14ac:dyDescent="0.2">
      <c r="D4377" s="198"/>
    </row>
    <row r="4378" spans="4:4" x14ac:dyDescent="0.2">
      <c r="D4378" s="198"/>
    </row>
    <row r="4379" spans="4:4" x14ac:dyDescent="0.2">
      <c r="D4379" s="198"/>
    </row>
    <row r="4380" spans="4:4" x14ac:dyDescent="0.2">
      <c r="D4380" s="198"/>
    </row>
    <row r="4381" spans="4:4" x14ac:dyDescent="0.2">
      <c r="D4381" s="198"/>
    </row>
    <row r="4382" spans="4:4" x14ac:dyDescent="0.2">
      <c r="D4382" s="198"/>
    </row>
    <row r="4383" spans="4:4" x14ac:dyDescent="0.2">
      <c r="D4383" s="198"/>
    </row>
    <row r="4384" spans="4:4" x14ac:dyDescent="0.2">
      <c r="D4384" s="198"/>
    </row>
    <row r="4385" spans="4:4" x14ac:dyDescent="0.2">
      <c r="D4385" s="198"/>
    </row>
    <row r="4386" spans="4:4" x14ac:dyDescent="0.2">
      <c r="D4386" s="198"/>
    </row>
    <row r="4387" spans="4:4" x14ac:dyDescent="0.2">
      <c r="D4387" s="198"/>
    </row>
    <row r="4388" spans="4:4" x14ac:dyDescent="0.2">
      <c r="D4388" s="198"/>
    </row>
    <row r="4389" spans="4:4" x14ac:dyDescent="0.2">
      <c r="D4389" s="198"/>
    </row>
    <row r="4390" spans="4:4" x14ac:dyDescent="0.2">
      <c r="D4390" s="198"/>
    </row>
    <row r="4391" spans="4:4" x14ac:dyDescent="0.2">
      <c r="D4391" s="198"/>
    </row>
    <row r="4392" spans="4:4" x14ac:dyDescent="0.2">
      <c r="D4392" s="198"/>
    </row>
    <row r="4393" spans="4:4" x14ac:dyDescent="0.2">
      <c r="D4393" s="198"/>
    </row>
    <row r="4394" spans="4:4" x14ac:dyDescent="0.2">
      <c r="D4394" s="198"/>
    </row>
    <row r="4395" spans="4:4" x14ac:dyDescent="0.2">
      <c r="D4395" s="198"/>
    </row>
    <row r="4396" spans="4:4" x14ac:dyDescent="0.2">
      <c r="D4396" s="198"/>
    </row>
    <row r="4397" spans="4:4" x14ac:dyDescent="0.2">
      <c r="D4397" s="198"/>
    </row>
    <row r="4398" spans="4:4" x14ac:dyDescent="0.2">
      <c r="D4398" s="198"/>
    </row>
    <row r="4399" spans="4:4" x14ac:dyDescent="0.2">
      <c r="D4399" s="198"/>
    </row>
    <row r="4400" spans="4:4" x14ac:dyDescent="0.2">
      <c r="D4400" s="198"/>
    </row>
    <row r="4401" spans="4:4" x14ac:dyDescent="0.2">
      <c r="D4401" s="198"/>
    </row>
    <row r="4402" spans="4:4" x14ac:dyDescent="0.2">
      <c r="D4402" s="198"/>
    </row>
    <row r="4403" spans="4:4" x14ac:dyDescent="0.2">
      <c r="D4403" s="198"/>
    </row>
    <row r="4404" spans="4:4" x14ac:dyDescent="0.2">
      <c r="D4404" s="198"/>
    </row>
    <row r="4405" spans="4:4" x14ac:dyDescent="0.2">
      <c r="D4405" s="198"/>
    </row>
    <row r="4406" spans="4:4" x14ac:dyDescent="0.2">
      <c r="D4406" s="198"/>
    </row>
    <row r="4407" spans="4:4" x14ac:dyDescent="0.2">
      <c r="D4407" s="198"/>
    </row>
    <row r="4408" spans="4:4" x14ac:dyDescent="0.2">
      <c r="D4408" s="198"/>
    </row>
    <row r="4409" spans="4:4" x14ac:dyDescent="0.2">
      <c r="D4409" s="198"/>
    </row>
    <row r="4410" spans="4:4" x14ac:dyDescent="0.2">
      <c r="D4410" s="198"/>
    </row>
    <row r="4411" spans="4:4" x14ac:dyDescent="0.2">
      <c r="D4411" s="198"/>
    </row>
    <row r="4412" spans="4:4" x14ac:dyDescent="0.2">
      <c r="D4412" s="198"/>
    </row>
    <row r="4413" spans="4:4" x14ac:dyDescent="0.2">
      <c r="D4413" s="198"/>
    </row>
    <row r="4414" spans="4:4" x14ac:dyDescent="0.2">
      <c r="D4414" s="198"/>
    </row>
    <row r="4415" spans="4:4" x14ac:dyDescent="0.2">
      <c r="D4415" s="198"/>
    </row>
    <row r="4416" spans="4:4" x14ac:dyDescent="0.2">
      <c r="D4416" s="198"/>
    </row>
    <row r="4417" spans="4:4" x14ac:dyDescent="0.2">
      <c r="D4417" s="198"/>
    </row>
    <row r="4418" spans="4:4" x14ac:dyDescent="0.2">
      <c r="D4418" s="198"/>
    </row>
    <row r="4419" spans="4:4" x14ac:dyDescent="0.2">
      <c r="D4419" s="198"/>
    </row>
    <row r="4420" spans="4:4" x14ac:dyDescent="0.2">
      <c r="D4420" s="198"/>
    </row>
    <row r="4421" spans="4:4" x14ac:dyDescent="0.2">
      <c r="D4421" s="198"/>
    </row>
    <row r="4422" spans="4:4" x14ac:dyDescent="0.2">
      <c r="D4422" s="198"/>
    </row>
    <row r="4423" spans="4:4" x14ac:dyDescent="0.2">
      <c r="D4423" s="198"/>
    </row>
    <row r="4424" spans="4:4" x14ac:dyDescent="0.2">
      <c r="D4424" s="198"/>
    </row>
    <row r="4425" spans="4:4" x14ac:dyDescent="0.2">
      <c r="D4425" s="198"/>
    </row>
    <row r="4426" spans="4:4" x14ac:dyDescent="0.2">
      <c r="D4426" s="198"/>
    </row>
    <row r="4427" spans="4:4" x14ac:dyDescent="0.2">
      <c r="D4427" s="198"/>
    </row>
    <row r="4428" spans="4:4" x14ac:dyDescent="0.2">
      <c r="D4428" s="198"/>
    </row>
    <row r="4429" spans="4:4" x14ac:dyDescent="0.2">
      <c r="D4429" s="198"/>
    </row>
    <row r="4430" spans="4:4" x14ac:dyDescent="0.2">
      <c r="D4430" s="198"/>
    </row>
    <row r="4431" spans="4:4" x14ac:dyDescent="0.2">
      <c r="D4431" s="198"/>
    </row>
    <row r="4432" spans="4:4" x14ac:dyDescent="0.2">
      <c r="D4432" s="198"/>
    </row>
    <row r="4433" spans="4:4" x14ac:dyDescent="0.2">
      <c r="D4433" s="198"/>
    </row>
    <row r="4434" spans="4:4" x14ac:dyDescent="0.2">
      <c r="D4434" s="198"/>
    </row>
    <row r="4435" spans="4:4" x14ac:dyDescent="0.2">
      <c r="D4435" s="198"/>
    </row>
    <row r="4436" spans="4:4" x14ac:dyDescent="0.2">
      <c r="D4436" s="198"/>
    </row>
    <row r="4437" spans="4:4" x14ac:dyDescent="0.2">
      <c r="D4437" s="198"/>
    </row>
    <row r="4438" spans="4:4" x14ac:dyDescent="0.2">
      <c r="D4438" s="198"/>
    </row>
    <row r="4439" spans="4:4" x14ac:dyDescent="0.2">
      <c r="D4439" s="198"/>
    </row>
    <row r="4440" spans="4:4" x14ac:dyDescent="0.2">
      <c r="D4440" s="198"/>
    </row>
    <row r="4441" spans="4:4" x14ac:dyDescent="0.2">
      <c r="D4441" s="198"/>
    </row>
    <row r="4442" spans="4:4" x14ac:dyDescent="0.2">
      <c r="D4442" s="198"/>
    </row>
    <row r="4443" spans="4:4" x14ac:dyDescent="0.2">
      <c r="D4443" s="198"/>
    </row>
    <row r="4444" spans="4:4" x14ac:dyDescent="0.2">
      <c r="D4444" s="198"/>
    </row>
    <row r="4445" spans="4:4" x14ac:dyDescent="0.2">
      <c r="D4445" s="198"/>
    </row>
    <row r="4446" spans="4:4" x14ac:dyDescent="0.2">
      <c r="D4446" s="198"/>
    </row>
    <row r="4447" spans="4:4" x14ac:dyDescent="0.2">
      <c r="D4447" s="198"/>
    </row>
    <row r="4448" spans="4:4" x14ac:dyDescent="0.2">
      <c r="D4448" s="198"/>
    </row>
    <row r="4449" spans="4:4" x14ac:dyDescent="0.2">
      <c r="D4449" s="198"/>
    </row>
    <row r="4450" spans="4:4" x14ac:dyDescent="0.2">
      <c r="D4450" s="198"/>
    </row>
    <row r="4451" spans="4:4" x14ac:dyDescent="0.2">
      <c r="D4451" s="198"/>
    </row>
    <row r="4452" spans="4:4" x14ac:dyDescent="0.2">
      <c r="D4452" s="198"/>
    </row>
    <row r="4453" spans="4:4" x14ac:dyDescent="0.2">
      <c r="D4453" s="198"/>
    </row>
    <row r="4454" spans="4:4" x14ac:dyDescent="0.2">
      <c r="D4454" s="198"/>
    </row>
    <row r="4455" spans="4:4" x14ac:dyDescent="0.2">
      <c r="D4455" s="198"/>
    </row>
    <row r="4456" spans="4:4" x14ac:dyDescent="0.2">
      <c r="D4456" s="198"/>
    </row>
    <row r="4457" spans="4:4" x14ac:dyDescent="0.2">
      <c r="D4457" s="198"/>
    </row>
    <row r="4458" spans="4:4" x14ac:dyDescent="0.2">
      <c r="D4458" s="198"/>
    </row>
    <row r="4459" spans="4:4" x14ac:dyDescent="0.2">
      <c r="D4459" s="198"/>
    </row>
    <row r="4460" spans="4:4" x14ac:dyDescent="0.2">
      <c r="D4460" s="198"/>
    </row>
    <row r="4461" spans="4:4" x14ac:dyDescent="0.2">
      <c r="D4461" s="198"/>
    </row>
    <row r="4462" spans="4:4" x14ac:dyDescent="0.2">
      <c r="D4462" s="198"/>
    </row>
    <row r="4463" spans="4:4" x14ac:dyDescent="0.2">
      <c r="D4463" s="198"/>
    </row>
    <row r="4464" spans="4:4" x14ac:dyDescent="0.2">
      <c r="D4464" s="198"/>
    </row>
    <row r="4465" spans="4:4" x14ac:dyDescent="0.2">
      <c r="D4465" s="198"/>
    </row>
    <row r="4466" spans="4:4" x14ac:dyDescent="0.2">
      <c r="D4466" s="198"/>
    </row>
    <row r="4467" spans="4:4" x14ac:dyDescent="0.2">
      <c r="D4467" s="198"/>
    </row>
    <row r="4468" spans="4:4" x14ac:dyDescent="0.2">
      <c r="D4468" s="198"/>
    </row>
    <row r="4469" spans="4:4" x14ac:dyDescent="0.2">
      <c r="D4469" s="198"/>
    </row>
    <row r="4470" spans="4:4" x14ac:dyDescent="0.2">
      <c r="D4470" s="198"/>
    </row>
    <row r="4471" spans="4:4" x14ac:dyDescent="0.2">
      <c r="D4471" s="198"/>
    </row>
    <row r="4472" spans="4:4" x14ac:dyDescent="0.2">
      <c r="D4472" s="198"/>
    </row>
    <row r="4473" spans="4:4" x14ac:dyDescent="0.2">
      <c r="D4473" s="198"/>
    </row>
    <row r="4474" spans="4:4" x14ac:dyDescent="0.2">
      <c r="D4474" s="198"/>
    </row>
    <row r="4475" spans="4:4" x14ac:dyDescent="0.2">
      <c r="D4475" s="198"/>
    </row>
    <row r="4476" spans="4:4" x14ac:dyDescent="0.2">
      <c r="D4476" s="198"/>
    </row>
    <row r="4477" spans="4:4" x14ac:dyDescent="0.2">
      <c r="D4477" s="198"/>
    </row>
    <row r="4478" spans="4:4" x14ac:dyDescent="0.2">
      <c r="D4478" s="198"/>
    </row>
    <row r="4479" spans="4:4" x14ac:dyDescent="0.2">
      <c r="D4479" s="198"/>
    </row>
    <row r="4480" spans="4:4" x14ac:dyDescent="0.2">
      <c r="D4480" s="198"/>
    </row>
    <row r="4481" spans="4:4" x14ac:dyDescent="0.2">
      <c r="D4481" s="198"/>
    </row>
    <row r="4482" spans="4:4" x14ac:dyDescent="0.2">
      <c r="D4482" s="198"/>
    </row>
    <row r="4483" spans="4:4" x14ac:dyDescent="0.2">
      <c r="D4483" s="198"/>
    </row>
    <row r="4484" spans="4:4" x14ac:dyDescent="0.2">
      <c r="D4484" s="198"/>
    </row>
    <row r="4485" spans="4:4" x14ac:dyDescent="0.2">
      <c r="D4485" s="198"/>
    </row>
    <row r="4486" spans="4:4" x14ac:dyDescent="0.2">
      <c r="D4486" s="198"/>
    </row>
    <row r="4487" spans="4:4" x14ac:dyDescent="0.2">
      <c r="D4487" s="198"/>
    </row>
    <row r="4488" spans="4:4" x14ac:dyDescent="0.2">
      <c r="D4488" s="198"/>
    </row>
    <row r="4489" spans="4:4" x14ac:dyDescent="0.2">
      <c r="D4489" s="198"/>
    </row>
    <row r="4490" spans="4:4" x14ac:dyDescent="0.2">
      <c r="D4490" s="198"/>
    </row>
    <row r="4491" spans="4:4" x14ac:dyDescent="0.2">
      <c r="D4491" s="198"/>
    </row>
    <row r="4492" spans="4:4" x14ac:dyDescent="0.2">
      <c r="D4492" s="198"/>
    </row>
    <row r="4493" spans="4:4" x14ac:dyDescent="0.2">
      <c r="D4493" s="198"/>
    </row>
    <row r="4494" spans="4:4" x14ac:dyDescent="0.2">
      <c r="D4494" s="198"/>
    </row>
    <row r="4495" spans="4:4" x14ac:dyDescent="0.2">
      <c r="D4495" s="198"/>
    </row>
    <row r="4496" spans="4:4" x14ac:dyDescent="0.2">
      <c r="D4496" s="198"/>
    </row>
    <row r="4497" spans="4:4" x14ac:dyDescent="0.2">
      <c r="D4497" s="198"/>
    </row>
    <row r="4498" spans="4:4" x14ac:dyDescent="0.2">
      <c r="D4498" s="198"/>
    </row>
    <row r="4499" spans="4:4" x14ac:dyDescent="0.2">
      <c r="D4499" s="198"/>
    </row>
    <row r="4500" spans="4:4" x14ac:dyDescent="0.2">
      <c r="D4500" s="198"/>
    </row>
    <row r="4501" spans="4:4" x14ac:dyDescent="0.2">
      <c r="D4501" s="198"/>
    </row>
    <row r="4502" spans="4:4" x14ac:dyDescent="0.2">
      <c r="D4502" s="198"/>
    </row>
    <row r="4503" spans="4:4" x14ac:dyDescent="0.2">
      <c r="D4503" s="198"/>
    </row>
    <row r="4504" spans="4:4" x14ac:dyDescent="0.2">
      <c r="D4504" s="198"/>
    </row>
    <row r="4505" spans="4:4" x14ac:dyDescent="0.2">
      <c r="D4505" s="198"/>
    </row>
    <row r="4506" spans="4:4" x14ac:dyDescent="0.2">
      <c r="D4506" s="198"/>
    </row>
    <row r="4507" spans="4:4" x14ac:dyDescent="0.2">
      <c r="D4507" s="198"/>
    </row>
    <row r="4508" spans="4:4" x14ac:dyDescent="0.2">
      <c r="D4508" s="198"/>
    </row>
    <row r="4509" spans="4:4" x14ac:dyDescent="0.2">
      <c r="D4509" s="198"/>
    </row>
    <row r="4510" spans="4:4" x14ac:dyDescent="0.2">
      <c r="D4510" s="198"/>
    </row>
    <row r="4511" spans="4:4" x14ac:dyDescent="0.2">
      <c r="D4511" s="198"/>
    </row>
    <row r="4512" spans="4:4" x14ac:dyDescent="0.2">
      <c r="D4512" s="198"/>
    </row>
    <row r="4513" spans="4:4" x14ac:dyDescent="0.2">
      <c r="D4513" s="198"/>
    </row>
    <row r="4514" spans="4:4" x14ac:dyDescent="0.2">
      <c r="D4514" s="198"/>
    </row>
    <row r="4515" spans="4:4" x14ac:dyDescent="0.2">
      <c r="D4515" s="198"/>
    </row>
    <row r="4516" spans="4:4" x14ac:dyDescent="0.2">
      <c r="D4516" s="198"/>
    </row>
    <row r="4517" spans="4:4" x14ac:dyDescent="0.2">
      <c r="D4517" s="198"/>
    </row>
    <row r="4518" spans="4:4" x14ac:dyDescent="0.2">
      <c r="D4518" s="198"/>
    </row>
    <row r="4519" spans="4:4" x14ac:dyDescent="0.2">
      <c r="D4519" s="198"/>
    </row>
    <row r="4520" spans="4:4" x14ac:dyDescent="0.2">
      <c r="D4520" s="198"/>
    </row>
    <row r="4521" spans="4:4" x14ac:dyDescent="0.2">
      <c r="D4521" s="198"/>
    </row>
    <row r="4522" spans="4:4" x14ac:dyDescent="0.2">
      <c r="D4522" s="198"/>
    </row>
    <row r="4523" spans="4:4" x14ac:dyDescent="0.2">
      <c r="D4523" s="198"/>
    </row>
    <row r="4524" spans="4:4" x14ac:dyDescent="0.2">
      <c r="D4524" s="198"/>
    </row>
    <row r="4525" spans="4:4" x14ac:dyDescent="0.2">
      <c r="D4525" s="198"/>
    </row>
    <row r="4526" spans="4:4" x14ac:dyDescent="0.2">
      <c r="D4526" s="198"/>
    </row>
    <row r="4527" spans="4:4" x14ac:dyDescent="0.2">
      <c r="D4527" s="198"/>
    </row>
    <row r="4528" spans="4:4" x14ac:dyDescent="0.2">
      <c r="D4528" s="198"/>
    </row>
    <row r="4529" spans="4:4" x14ac:dyDescent="0.2">
      <c r="D4529" s="198"/>
    </row>
    <row r="4530" spans="4:4" x14ac:dyDescent="0.2">
      <c r="D4530" s="198"/>
    </row>
    <row r="4531" spans="4:4" x14ac:dyDescent="0.2">
      <c r="D4531" s="198"/>
    </row>
    <row r="4532" spans="4:4" x14ac:dyDescent="0.2">
      <c r="D4532" s="198"/>
    </row>
    <row r="4533" spans="4:4" x14ac:dyDescent="0.2">
      <c r="D4533" s="198"/>
    </row>
    <row r="4534" spans="4:4" x14ac:dyDescent="0.2">
      <c r="D4534" s="198"/>
    </row>
    <row r="4535" spans="4:4" x14ac:dyDescent="0.2">
      <c r="D4535" s="198"/>
    </row>
    <row r="4536" spans="4:4" x14ac:dyDescent="0.2">
      <c r="D4536" s="198"/>
    </row>
    <row r="4537" spans="4:4" x14ac:dyDescent="0.2">
      <c r="D4537" s="198"/>
    </row>
    <row r="4538" spans="4:4" x14ac:dyDescent="0.2">
      <c r="D4538" s="198"/>
    </row>
    <row r="4539" spans="4:4" x14ac:dyDescent="0.2">
      <c r="D4539" s="198"/>
    </row>
    <row r="4540" spans="4:4" x14ac:dyDescent="0.2">
      <c r="D4540" s="198"/>
    </row>
    <row r="4541" spans="4:4" x14ac:dyDescent="0.2">
      <c r="D4541" s="198"/>
    </row>
    <row r="4542" spans="4:4" x14ac:dyDescent="0.2">
      <c r="D4542" s="198"/>
    </row>
    <row r="4543" spans="4:4" x14ac:dyDescent="0.2">
      <c r="D4543" s="198"/>
    </row>
    <row r="4544" spans="4:4" x14ac:dyDescent="0.2">
      <c r="D4544" s="198"/>
    </row>
    <row r="4545" spans="4:4" x14ac:dyDescent="0.2">
      <c r="D4545" s="198"/>
    </row>
    <row r="4546" spans="4:4" x14ac:dyDescent="0.2">
      <c r="D4546" s="198"/>
    </row>
    <row r="4547" spans="4:4" x14ac:dyDescent="0.2">
      <c r="D4547" s="198"/>
    </row>
    <row r="4548" spans="4:4" x14ac:dyDescent="0.2">
      <c r="D4548" s="198"/>
    </row>
    <row r="4549" spans="4:4" x14ac:dyDescent="0.2">
      <c r="D4549" s="198"/>
    </row>
    <row r="4550" spans="4:4" x14ac:dyDescent="0.2">
      <c r="D4550" s="198"/>
    </row>
    <row r="4551" spans="4:4" x14ac:dyDescent="0.2">
      <c r="D4551" s="198"/>
    </row>
    <row r="4552" spans="4:4" x14ac:dyDescent="0.2">
      <c r="D4552" s="198"/>
    </row>
    <row r="4553" spans="4:4" x14ac:dyDescent="0.2">
      <c r="D4553" s="198"/>
    </row>
    <row r="4554" spans="4:4" x14ac:dyDescent="0.2">
      <c r="D4554" s="198"/>
    </row>
    <row r="4555" spans="4:4" x14ac:dyDescent="0.2">
      <c r="D4555" s="198"/>
    </row>
    <row r="4556" spans="4:4" x14ac:dyDescent="0.2">
      <c r="D4556" s="198"/>
    </row>
    <row r="4557" spans="4:4" x14ac:dyDescent="0.2">
      <c r="D4557" s="198"/>
    </row>
    <row r="4558" spans="4:4" x14ac:dyDescent="0.2">
      <c r="D4558" s="198"/>
    </row>
    <row r="4559" spans="4:4" x14ac:dyDescent="0.2">
      <c r="D4559" s="198"/>
    </row>
    <row r="4560" spans="4:4" x14ac:dyDescent="0.2">
      <c r="D4560" s="198"/>
    </row>
    <row r="4561" spans="4:4" x14ac:dyDescent="0.2">
      <c r="D4561" s="198"/>
    </row>
    <row r="4562" spans="4:4" x14ac:dyDescent="0.2">
      <c r="D4562" s="198"/>
    </row>
    <row r="4563" spans="4:4" x14ac:dyDescent="0.2">
      <c r="D4563" s="198"/>
    </row>
    <row r="4564" spans="4:4" x14ac:dyDescent="0.2">
      <c r="D4564" s="198"/>
    </row>
    <row r="4565" spans="4:4" x14ac:dyDescent="0.2">
      <c r="D4565" s="198"/>
    </row>
    <row r="4566" spans="4:4" x14ac:dyDescent="0.2">
      <c r="D4566" s="198"/>
    </row>
    <row r="4567" spans="4:4" x14ac:dyDescent="0.2">
      <c r="D4567" s="198"/>
    </row>
    <row r="4568" spans="4:4" x14ac:dyDescent="0.2">
      <c r="D4568" s="198"/>
    </row>
    <row r="4569" spans="4:4" x14ac:dyDescent="0.2">
      <c r="D4569" s="198"/>
    </row>
    <row r="4570" spans="4:4" x14ac:dyDescent="0.2">
      <c r="D4570" s="198"/>
    </row>
    <row r="4571" spans="4:4" x14ac:dyDescent="0.2">
      <c r="D4571" s="198"/>
    </row>
    <row r="4572" spans="4:4" x14ac:dyDescent="0.2">
      <c r="D4572" s="198"/>
    </row>
    <row r="4573" spans="4:4" x14ac:dyDescent="0.2">
      <c r="D4573" s="198"/>
    </row>
    <row r="4574" spans="4:4" x14ac:dyDescent="0.2">
      <c r="D4574" s="198"/>
    </row>
    <row r="4575" spans="4:4" x14ac:dyDescent="0.2">
      <c r="D4575" s="198"/>
    </row>
    <row r="4576" spans="4:4" x14ac:dyDescent="0.2">
      <c r="D4576" s="198"/>
    </row>
    <row r="4577" spans="4:4" x14ac:dyDescent="0.2">
      <c r="D4577" s="198"/>
    </row>
    <row r="4578" spans="4:4" x14ac:dyDescent="0.2">
      <c r="D4578" s="198"/>
    </row>
    <row r="4579" spans="4:4" x14ac:dyDescent="0.2">
      <c r="D4579" s="198"/>
    </row>
    <row r="4580" spans="4:4" x14ac:dyDescent="0.2">
      <c r="D4580" s="198"/>
    </row>
    <row r="4581" spans="4:4" x14ac:dyDescent="0.2">
      <c r="D4581" s="198"/>
    </row>
    <row r="4582" spans="4:4" x14ac:dyDescent="0.2">
      <c r="D4582" s="198"/>
    </row>
    <row r="4583" spans="4:4" x14ac:dyDescent="0.2">
      <c r="D4583" s="198"/>
    </row>
    <row r="4584" spans="4:4" x14ac:dyDescent="0.2">
      <c r="D4584" s="198"/>
    </row>
    <row r="4585" spans="4:4" x14ac:dyDescent="0.2">
      <c r="D4585" s="198"/>
    </row>
    <row r="4586" spans="4:4" x14ac:dyDescent="0.2">
      <c r="D4586" s="198"/>
    </row>
    <row r="4587" spans="4:4" x14ac:dyDescent="0.2">
      <c r="D4587" s="198"/>
    </row>
    <row r="4588" spans="4:4" x14ac:dyDescent="0.2">
      <c r="D4588" s="198"/>
    </row>
    <row r="4589" spans="4:4" x14ac:dyDescent="0.2">
      <c r="D4589" s="198"/>
    </row>
    <row r="4590" spans="4:4" x14ac:dyDescent="0.2">
      <c r="D4590" s="198"/>
    </row>
    <row r="4591" spans="4:4" x14ac:dyDescent="0.2">
      <c r="D4591" s="198"/>
    </row>
    <row r="4592" spans="4:4" x14ac:dyDescent="0.2">
      <c r="D4592" s="198"/>
    </row>
    <row r="4593" spans="4:4" x14ac:dyDescent="0.2">
      <c r="D4593" s="198"/>
    </row>
    <row r="4594" spans="4:4" x14ac:dyDescent="0.2">
      <c r="D4594" s="198"/>
    </row>
    <row r="4595" spans="4:4" x14ac:dyDescent="0.2">
      <c r="D4595" s="198"/>
    </row>
    <row r="4596" spans="4:4" x14ac:dyDescent="0.2">
      <c r="D4596" s="198"/>
    </row>
    <row r="4597" spans="4:4" x14ac:dyDescent="0.2">
      <c r="D4597" s="198"/>
    </row>
    <row r="4598" spans="4:4" x14ac:dyDescent="0.2">
      <c r="D4598" s="198"/>
    </row>
    <row r="4599" spans="4:4" x14ac:dyDescent="0.2">
      <c r="D4599" s="198"/>
    </row>
    <row r="4600" spans="4:4" x14ac:dyDescent="0.2">
      <c r="D4600" s="198"/>
    </row>
    <row r="4601" spans="4:4" x14ac:dyDescent="0.2">
      <c r="D4601" s="198"/>
    </row>
    <row r="4602" spans="4:4" x14ac:dyDescent="0.2">
      <c r="D4602" s="198"/>
    </row>
    <row r="4603" spans="4:4" x14ac:dyDescent="0.2">
      <c r="D4603" s="198"/>
    </row>
    <row r="4604" spans="4:4" x14ac:dyDescent="0.2">
      <c r="D4604" s="198"/>
    </row>
    <row r="4605" spans="4:4" x14ac:dyDescent="0.2">
      <c r="D4605" s="198"/>
    </row>
    <row r="4606" spans="4:4" x14ac:dyDescent="0.2">
      <c r="D4606" s="198"/>
    </row>
    <row r="4607" spans="4:4" x14ac:dyDescent="0.2">
      <c r="D4607" s="198"/>
    </row>
    <row r="4608" spans="4:4" x14ac:dyDescent="0.2">
      <c r="D4608" s="198"/>
    </row>
    <row r="4609" spans="4:4" x14ac:dyDescent="0.2">
      <c r="D4609" s="198"/>
    </row>
    <row r="4610" spans="4:4" x14ac:dyDescent="0.2">
      <c r="D4610" s="198"/>
    </row>
    <row r="4611" spans="4:4" x14ac:dyDescent="0.2">
      <c r="D4611" s="198"/>
    </row>
    <row r="4612" spans="4:4" x14ac:dyDescent="0.2">
      <c r="D4612" s="198"/>
    </row>
    <row r="4613" spans="4:4" x14ac:dyDescent="0.2">
      <c r="D4613" s="198"/>
    </row>
    <row r="4614" spans="4:4" x14ac:dyDescent="0.2">
      <c r="D4614" s="198"/>
    </row>
    <row r="4615" spans="4:4" x14ac:dyDescent="0.2">
      <c r="D4615" s="198"/>
    </row>
    <row r="4616" spans="4:4" x14ac:dyDescent="0.2">
      <c r="D4616" s="198"/>
    </row>
    <row r="4617" spans="4:4" x14ac:dyDescent="0.2">
      <c r="D4617" s="198"/>
    </row>
    <row r="4618" spans="4:4" x14ac:dyDescent="0.2">
      <c r="D4618" s="198"/>
    </row>
    <row r="4619" spans="4:4" x14ac:dyDescent="0.2">
      <c r="D4619" s="198"/>
    </row>
    <row r="4620" spans="4:4" x14ac:dyDescent="0.2">
      <c r="D4620" s="198"/>
    </row>
    <row r="4621" spans="4:4" x14ac:dyDescent="0.2">
      <c r="D4621" s="198"/>
    </row>
    <row r="4622" spans="4:4" x14ac:dyDescent="0.2">
      <c r="D4622" s="198"/>
    </row>
    <row r="4623" spans="4:4" x14ac:dyDescent="0.2">
      <c r="D4623" s="198"/>
    </row>
    <row r="4624" spans="4:4" x14ac:dyDescent="0.2">
      <c r="D4624" s="198"/>
    </row>
    <row r="4625" spans="4:4" x14ac:dyDescent="0.2">
      <c r="D4625" s="198"/>
    </row>
    <row r="4626" spans="4:4" x14ac:dyDescent="0.2">
      <c r="D4626" s="198"/>
    </row>
    <row r="4627" spans="4:4" x14ac:dyDescent="0.2">
      <c r="D4627" s="198"/>
    </row>
    <row r="4628" spans="4:4" x14ac:dyDescent="0.2">
      <c r="D4628" s="198"/>
    </row>
    <row r="4629" spans="4:4" x14ac:dyDescent="0.2">
      <c r="D4629" s="198"/>
    </row>
    <row r="4630" spans="4:4" x14ac:dyDescent="0.2">
      <c r="D4630" s="198"/>
    </row>
    <row r="4631" spans="4:4" x14ac:dyDescent="0.2">
      <c r="D4631" s="198"/>
    </row>
    <row r="4632" spans="4:4" x14ac:dyDescent="0.2">
      <c r="D4632" s="198"/>
    </row>
    <row r="4633" spans="4:4" x14ac:dyDescent="0.2">
      <c r="D4633" s="198"/>
    </row>
    <row r="4634" spans="4:4" x14ac:dyDescent="0.2">
      <c r="D4634" s="198"/>
    </row>
    <row r="4635" spans="4:4" x14ac:dyDescent="0.2">
      <c r="D4635" s="198"/>
    </row>
    <row r="4636" spans="4:4" x14ac:dyDescent="0.2">
      <c r="D4636" s="198"/>
    </row>
    <row r="4637" spans="4:4" x14ac:dyDescent="0.2">
      <c r="D4637" s="198"/>
    </row>
    <row r="4638" spans="4:4" x14ac:dyDescent="0.2">
      <c r="D4638" s="198"/>
    </row>
    <row r="4639" spans="4:4" x14ac:dyDescent="0.2">
      <c r="D4639" s="198"/>
    </row>
    <row r="4640" spans="4:4" x14ac:dyDescent="0.2">
      <c r="D4640" s="198"/>
    </row>
    <row r="4641" spans="4:4" x14ac:dyDescent="0.2">
      <c r="D4641" s="198"/>
    </row>
    <row r="4642" spans="4:4" x14ac:dyDescent="0.2">
      <c r="D4642" s="198"/>
    </row>
    <row r="4643" spans="4:4" x14ac:dyDescent="0.2">
      <c r="D4643" s="198"/>
    </row>
    <row r="4644" spans="4:4" x14ac:dyDescent="0.2">
      <c r="D4644" s="198"/>
    </row>
    <row r="4645" spans="4:4" x14ac:dyDescent="0.2">
      <c r="D4645" s="198"/>
    </row>
    <row r="4646" spans="4:4" x14ac:dyDescent="0.2">
      <c r="D4646" s="198"/>
    </row>
    <row r="4647" spans="4:4" x14ac:dyDescent="0.2">
      <c r="D4647" s="198"/>
    </row>
    <row r="4648" spans="4:4" x14ac:dyDescent="0.2">
      <c r="D4648" s="198"/>
    </row>
    <row r="4649" spans="4:4" x14ac:dyDescent="0.2">
      <c r="D4649" s="198"/>
    </row>
    <row r="4650" spans="4:4" x14ac:dyDescent="0.2">
      <c r="D4650" s="198"/>
    </row>
    <row r="4651" spans="4:4" x14ac:dyDescent="0.2">
      <c r="D4651" s="198"/>
    </row>
    <row r="4652" spans="4:4" x14ac:dyDescent="0.2">
      <c r="D4652" s="198"/>
    </row>
    <row r="4653" spans="4:4" x14ac:dyDescent="0.2">
      <c r="D4653" s="198"/>
    </row>
    <row r="4654" spans="4:4" x14ac:dyDescent="0.2">
      <c r="D4654" s="198"/>
    </row>
    <row r="4655" spans="4:4" x14ac:dyDescent="0.2">
      <c r="D4655" s="198"/>
    </row>
    <row r="4656" spans="4:4" x14ac:dyDescent="0.2">
      <c r="D4656" s="198"/>
    </row>
    <row r="4657" spans="4:4" x14ac:dyDescent="0.2">
      <c r="D4657" s="198"/>
    </row>
    <row r="4658" spans="4:4" x14ac:dyDescent="0.2">
      <c r="D4658" s="198"/>
    </row>
    <row r="4659" spans="4:4" x14ac:dyDescent="0.2">
      <c r="D4659" s="198"/>
    </row>
    <row r="4660" spans="4:4" x14ac:dyDescent="0.2">
      <c r="D4660" s="198"/>
    </row>
    <row r="4661" spans="4:4" x14ac:dyDescent="0.2">
      <c r="D4661" s="198"/>
    </row>
    <row r="4662" spans="4:4" x14ac:dyDescent="0.2">
      <c r="D4662" s="198"/>
    </row>
    <row r="4663" spans="4:4" x14ac:dyDescent="0.2">
      <c r="D4663" s="198"/>
    </row>
    <row r="4664" spans="4:4" x14ac:dyDescent="0.2">
      <c r="D4664" s="198"/>
    </row>
    <row r="4665" spans="4:4" x14ac:dyDescent="0.2">
      <c r="D4665" s="198"/>
    </row>
    <row r="4666" spans="4:4" x14ac:dyDescent="0.2">
      <c r="D4666" s="198"/>
    </row>
    <row r="4667" spans="4:4" x14ac:dyDescent="0.2">
      <c r="D4667" s="198"/>
    </row>
    <row r="4668" spans="4:4" x14ac:dyDescent="0.2">
      <c r="D4668" s="198"/>
    </row>
    <row r="4669" spans="4:4" x14ac:dyDescent="0.2">
      <c r="D4669" s="198"/>
    </row>
    <row r="4670" spans="4:4" x14ac:dyDescent="0.2">
      <c r="D4670" s="198"/>
    </row>
    <row r="4671" spans="4:4" x14ac:dyDescent="0.2">
      <c r="D4671" s="198"/>
    </row>
    <row r="4672" spans="4:4" x14ac:dyDescent="0.2">
      <c r="D4672" s="198"/>
    </row>
    <row r="4673" spans="4:4" x14ac:dyDescent="0.2">
      <c r="D4673" s="198"/>
    </row>
    <row r="4674" spans="4:4" x14ac:dyDescent="0.2">
      <c r="D4674" s="198"/>
    </row>
    <row r="4675" spans="4:4" x14ac:dyDescent="0.2">
      <c r="D4675" s="198"/>
    </row>
    <row r="4676" spans="4:4" x14ac:dyDescent="0.2">
      <c r="D4676" s="198"/>
    </row>
    <row r="4677" spans="4:4" x14ac:dyDescent="0.2">
      <c r="D4677" s="198"/>
    </row>
    <row r="4678" spans="4:4" x14ac:dyDescent="0.2">
      <c r="D4678" s="198"/>
    </row>
    <row r="4679" spans="4:4" x14ac:dyDescent="0.2">
      <c r="D4679" s="198"/>
    </row>
    <row r="4680" spans="4:4" x14ac:dyDescent="0.2">
      <c r="D4680" s="198"/>
    </row>
    <row r="4681" spans="4:4" x14ac:dyDescent="0.2">
      <c r="D4681" s="198"/>
    </row>
    <row r="4682" spans="4:4" x14ac:dyDescent="0.2">
      <c r="D4682" s="198"/>
    </row>
    <row r="4683" spans="4:4" x14ac:dyDescent="0.2">
      <c r="D4683" s="198"/>
    </row>
    <row r="4684" spans="4:4" x14ac:dyDescent="0.2">
      <c r="D4684" s="198"/>
    </row>
    <row r="4685" spans="4:4" x14ac:dyDescent="0.2">
      <c r="D4685" s="198"/>
    </row>
    <row r="4686" spans="4:4" x14ac:dyDescent="0.2">
      <c r="D4686" s="198"/>
    </row>
    <row r="4687" spans="4:4" x14ac:dyDescent="0.2">
      <c r="D4687" s="198"/>
    </row>
    <row r="4688" spans="4:4" x14ac:dyDescent="0.2">
      <c r="D4688" s="198"/>
    </row>
    <row r="4689" spans="4:4" x14ac:dyDescent="0.2">
      <c r="D4689" s="198"/>
    </row>
    <row r="4690" spans="4:4" x14ac:dyDescent="0.2">
      <c r="D4690" s="198"/>
    </row>
    <row r="4691" spans="4:4" x14ac:dyDescent="0.2">
      <c r="D4691" s="198"/>
    </row>
    <row r="4692" spans="4:4" x14ac:dyDescent="0.2">
      <c r="D4692" s="198"/>
    </row>
    <row r="4693" spans="4:4" x14ac:dyDescent="0.2">
      <c r="D4693" s="198"/>
    </row>
    <row r="4694" spans="4:4" x14ac:dyDescent="0.2">
      <c r="D4694" s="198"/>
    </row>
    <row r="4695" spans="4:4" x14ac:dyDescent="0.2">
      <c r="D4695" s="198"/>
    </row>
    <row r="4696" spans="4:4" x14ac:dyDescent="0.2">
      <c r="D4696" s="198"/>
    </row>
    <row r="4697" spans="4:4" x14ac:dyDescent="0.2">
      <c r="D4697" s="198"/>
    </row>
    <row r="4698" spans="4:4" x14ac:dyDescent="0.2">
      <c r="D4698" s="198"/>
    </row>
    <row r="4699" spans="4:4" x14ac:dyDescent="0.2">
      <c r="D4699" s="198"/>
    </row>
    <row r="4700" spans="4:4" x14ac:dyDescent="0.2">
      <c r="D4700" s="198"/>
    </row>
    <row r="4701" spans="4:4" x14ac:dyDescent="0.2">
      <c r="D4701" s="198"/>
    </row>
    <row r="4702" spans="4:4" x14ac:dyDescent="0.2">
      <c r="D4702" s="198"/>
    </row>
    <row r="4703" spans="4:4" x14ac:dyDescent="0.2">
      <c r="D4703" s="198"/>
    </row>
    <row r="4704" spans="4:4" x14ac:dyDescent="0.2">
      <c r="D4704" s="198"/>
    </row>
    <row r="4705" spans="4:4" x14ac:dyDescent="0.2">
      <c r="D4705" s="198"/>
    </row>
    <row r="4706" spans="4:4" x14ac:dyDescent="0.2">
      <c r="D4706" s="198"/>
    </row>
    <row r="4707" spans="4:4" x14ac:dyDescent="0.2">
      <c r="D4707" s="198"/>
    </row>
    <row r="4708" spans="4:4" x14ac:dyDescent="0.2">
      <c r="D4708" s="198"/>
    </row>
    <row r="4709" spans="4:4" x14ac:dyDescent="0.2">
      <c r="D4709" s="198"/>
    </row>
    <row r="4710" spans="4:4" x14ac:dyDescent="0.2">
      <c r="D4710" s="198"/>
    </row>
    <row r="4711" spans="4:4" x14ac:dyDescent="0.2">
      <c r="D4711" s="198"/>
    </row>
    <row r="4712" spans="4:4" x14ac:dyDescent="0.2">
      <c r="D4712" s="198"/>
    </row>
    <row r="4713" spans="4:4" x14ac:dyDescent="0.2">
      <c r="D4713" s="198"/>
    </row>
    <row r="4714" spans="4:4" x14ac:dyDescent="0.2">
      <c r="D4714" s="198"/>
    </row>
    <row r="4715" spans="4:4" x14ac:dyDescent="0.2">
      <c r="D4715" s="198"/>
    </row>
    <row r="4716" spans="4:4" x14ac:dyDescent="0.2">
      <c r="D4716" s="198"/>
    </row>
    <row r="4717" spans="4:4" x14ac:dyDescent="0.2">
      <c r="D4717" s="198"/>
    </row>
    <row r="4718" spans="4:4" x14ac:dyDescent="0.2">
      <c r="D4718" s="198"/>
    </row>
    <row r="4719" spans="4:4" x14ac:dyDescent="0.2">
      <c r="D4719" s="198"/>
    </row>
    <row r="4720" spans="4:4" x14ac:dyDescent="0.2">
      <c r="D4720" s="198"/>
    </row>
    <row r="4721" spans="4:4" x14ac:dyDescent="0.2">
      <c r="D4721" s="198"/>
    </row>
    <row r="4722" spans="4:4" x14ac:dyDescent="0.2">
      <c r="D4722" s="198"/>
    </row>
    <row r="4723" spans="4:4" x14ac:dyDescent="0.2">
      <c r="D4723" s="198"/>
    </row>
    <row r="4724" spans="4:4" x14ac:dyDescent="0.2">
      <c r="D4724" s="198"/>
    </row>
    <row r="4725" spans="4:4" x14ac:dyDescent="0.2">
      <c r="D4725" s="198"/>
    </row>
    <row r="4726" spans="4:4" x14ac:dyDescent="0.2">
      <c r="D4726" s="198"/>
    </row>
    <row r="4727" spans="4:4" x14ac:dyDescent="0.2">
      <c r="D4727" s="198"/>
    </row>
    <row r="4728" spans="4:4" x14ac:dyDescent="0.2">
      <c r="D4728" s="198"/>
    </row>
    <row r="4729" spans="4:4" x14ac:dyDescent="0.2">
      <c r="D4729" s="198"/>
    </row>
    <row r="4730" spans="4:4" x14ac:dyDescent="0.2">
      <c r="D4730" s="198"/>
    </row>
    <row r="4731" spans="4:4" x14ac:dyDescent="0.2">
      <c r="D4731" s="198"/>
    </row>
    <row r="4732" spans="4:4" x14ac:dyDescent="0.2">
      <c r="D4732" s="198"/>
    </row>
    <row r="4733" spans="4:4" x14ac:dyDescent="0.2">
      <c r="D4733" s="198"/>
    </row>
    <row r="4734" spans="4:4" x14ac:dyDescent="0.2">
      <c r="D4734" s="198"/>
    </row>
    <row r="4735" spans="4:4" x14ac:dyDescent="0.2">
      <c r="D4735" s="198"/>
    </row>
    <row r="4736" spans="4:4" x14ac:dyDescent="0.2">
      <c r="D4736" s="198"/>
    </row>
    <row r="4737" spans="4:4" x14ac:dyDescent="0.2">
      <c r="D4737" s="198"/>
    </row>
    <row r="4738" spans="4:4" x14ac:dyDescent="0.2">
      <c r="D4738" s="198"/>
    </row>
    <row r="4739" spans="4:4" x14ac:dyDescent="0.2">
      <c r="D4739" s="198"/>
    </row>
    <row r="4740" spans="4:4" x14ac:dyDescent="0.2">
      <c r="D4740" s="198"/>
    </row>
    <row r="4741" spans="4:4" x14ac:dyDescent="0.2">
      <c r="D4741" s="198"/>
    </row>
    <row r="4742" spans="4:4" x14ac:dyDescent="0.2">
      <c r="D4742" s="198"/>
    </row>
    <row r="4743" spans="4:4" x14ac:dyDescent="0.2">
      <c r="D4743" s="198"/>
    </row>
    <row r="4744" spans="4:4" x14ac:dyDescent="0.2">
      <c r="D4744" s="198"/>
    </row>
    <row r="4745" spans="4:4" x14ac:dyDescent="0.2">
      <c r="D4745" s="198"/>
    </row>
    <row r="4746" spans="4:4" x14ac:dyDescent="0.2">
      <c r="D4746" s="198"/>
    </row>
    <row r="4747" spans="4:4" x14ac:dyDescent="0.2">
      <c r="D4747" s="198"/>
    </row>
    <row r="4748" spans="4:4" x14ac:dyDescent="0.2">
      <c r="D4748" s="198"/>
    </row>
    <row r="4749" spans="4:4" x14ac:dyDescent="0.2">
      <c r="D4749" s="198"/>
    </row>
    <row r="4750" spans="4:4" x14ac:dyDescent="0.2">
      <c r="D4750" s="198"/>
    </row>
    <row r="4751" spans="4:4" x14ac:dyDescent="0.2">
      <c r="D4751" s="198"/>
    </row>
    <row r="4752" spans="4:4" x14ac:dyDescent="0.2">
      <c r="D4752" s="198"/>
    </row>
    <row r="4753" spans="4:4" x14ac:dyDescent="0.2">
      <c r="D4753" s="198"/>
    </row>
    <row r="4754" spans="4:4" x14ac:dyDescent="0.2">
      <c r="D4754" s="198"/>
    </row>
    <row r="4755" spans="4:4" x14ac:dyDescent="0.2">
      <c r="D4755" s="198"/>
    </row>
    <row r="4756" spans="4:4" x14ac:dyDescent="0.2">
      <c r="D4756" s="198"/>
    </row>
    <row r="4757" spans="4:4" x14ac:dyDescent="0.2">
      <c r="D4757" s="198"/>
    </row>
    <row r="4758" spans="4:4" x14ac:dyDescent="0.2">
      <c r="D4758" s="198"/>
    </row>
    <row r="4759" spans="4:4" x14ac:dyDescent="0.2">
      <c r="D4759" s="198"/>
    </row>
    <row r="4760" spans="4:4" x14ac:dyDescent="0.2">
      <c r="D4760" s="198"/>
    </row>
    <row r="4761" spans="4:4" x14ac:dyDescent="0.2">
      <c r="D4761" s="198"/>
    </row>
    <row r="4762" spans="4:4" x14ac:dyDescent="0.2">
      <c r="D4762" s="198"/>
    </row>
    <row r="4763" spans="4:4" x14ac:dyDescent="0.2">
      <c r="D4763" s="198"/>
    </row>
    <row r="4764" spans="4:4" x14ac:dyDescent="0.2">
      <c r="D4764" s="198"/>
    </row>
    <row r="4765" spans="4:4" x14ac:dyDescent="0.2">
      <c r="D4765" s="198"/>
    </row>
    <row r="4766" spans="4:4" x14ac:dyDescent="0.2">
      <c r="D4766" s="198"/>
    </row>
    <row r="4767" spans="4:4" x14ac:dyDescent="0.2">
      <c r="D4767" s="198"/>
    </row>
    <row r="4768" spans="4:4" x14ac:dyDescent="0.2">
      <c r="D4768" s="198"/>
    </row>
    <row r="4769" spans="4:4" x14ac:dyDescent="0.2">
      <c r="D4769" s="198"/>
    </row>
    <row r="4770" spans="4:4" x14ac:dyDescent="0.2">
      <c r="D4770" s="198"/>
    </row>
    <row r="4771" spans="4:4" x14ac:dyDescent="0.2">
      <c r="D4771" s="198"/>
    </row>
    <row r="4772" spans="4:4" x14ac:dyDescent="0.2">
      <c r="D4772" s="198"/>
    </row>
    <row r="4773" spans="4:4" x14ac:dyDescent="0.2">
      <c r="D4773" s="198"/>
    </row>
    <row r="4774" spans="4:4" x14ac:dyDescent="0.2">
      <c r="D4774" s="198"/>
    </row>
    <row r="4775" spans="4:4" x14ac:dyDescent="0.2">
      <c r="D4775" s="198"/>
    </row>
    <row r="4776" spans="4:4" x14ac:dyDescent="0.2">
      <c r="D4776" s="198"/>
    </row>
    <row r="4777" spans="4:4" x14ac:dyDescent="0.2">
      <c r="D4777" s="198"/>
    </row>
    <row r="4778" spans="4:4" x14ac:dyDescent="0.2">
      <c r="D4778" s="198"/>
    </row>
    <row r="4779" spans="4:4" x14ac:dyDescent="0.2">
      <c r="D4779" s="198"/>
    </row>
    <row r="4780" spans="4:4" x14ac:dyDescent="0.2">
      <c r="D4780" s="198"/>
    </row>
    <row r="4781" spans="4:4" x14ac:dyDescent="0.2">
      <c r="D4781" s="198"/>
    </row>
    <row r="4782" spans="4:4" x14ac:dyDescent="0.2">
      <c r="D4782" s="198"/>
    </row>
    <row r="4783" spans="4:4" x14ac:dyDescent="0.2">
      <c r="D4783" s="198"/>
    </row>
    <row r="4784" spans="4:4" x14ac:dyDescent="0.2">
      <c r="D4784" s="198"/>
    </row>
    <row r="4785" spans="4:4" x14ac:dyDescent="0.2">
      <c r="D4785" s="198"/>
    </row>
    <row r="4786" spans="4:4" x14ac:dyDescent="0.2">
      <c r="D4786" s="198"/>
    </row>
    <row r="4787" spans="4:4" x14ac:dyDescent="0.2">
      <c r="D4787" s="198"/>
    </row>
    <row r="4788" spans="4:4" x14ac:dyDescent="0.2">
      <c r="D4788" s="198"/>
    </row>
    <row r="4789" spans="4:4" x14ac:dyDescent="0.2">
      <c r="D4789" s="198"/>
    </row>
    <row r="4790" spans="4:4" x14ac:dyDescent="0.2">
      <c r="D4790" s="198"/>
    </row>
    <row r="4791" spans="4:4" x14ac:dyDescent="0.2">
      <c r="D4791" s="198"/>
    </row>
    <row r="4792" spans="4:4" x14ac:dyDescent="0.2">
      <c r="D4792" s="198"/>
    </row>
    <row r="4793" spans="4:4" x14ac:dyDescent="0.2">
      <c r="D4793" s="198"/>
    </row>
    <row r="4794" spans="4:4" x14ac:dyDescent="0.2">
      <c r="D4794" s="198"/>
    </row>
    <row r="4795" spans="4:4" x14ac:dyDescent="0.2">
      <c r="D4795" s="198"/>
    </row>
    <row r="4796" spans="4:4" x14ac:dyDescent="0.2">
      <c r="D4796" s="198"/>
    </row>
    <row r="4797" spans="4:4" x14ac:dyDescent="0.2">
      <c r="D4797" s="198"/>
    </row>
    <row r="4798" spans="4:4" x14ac:dyDescent="0.2">
      <c r="D4798" s="198"/>
    </row>
    <row r="4799" spans="4:4" x14ac:dyDescent="0.2">
      <c r="D4799" s="198"/>
    </row>
    <row r="4800" spans="4:4" x14ac:dyDescent="0.2">
      <c r="D4800" s="198"/>
    </row>
    <row r="4801" spans="4:4" x14ac:dyDescent="0.2">
      <c r="D4801" s="198"/>
    </row>
    <row r="4802" spans="4:4" x14ac:dyDescent="0.2">
      <c r="D4802" s="198"/>
    </row>
    <row r="4803" spans="4:4" x14ac:dyDescent="0.2">
      <c r="D4803" s="198"/>
    </row>
    <row r="4804" spans="4:4" x14ac:dyDescent="0.2">
      <c r="D4804" s="198"/>
    </row>
    <row r="4805" spans="4:4" x14ac:dyDescent="0.2">
      <c r="D4805" s="198"/>
    </row>
    <row r="4806" spans="4:4" x14ac:dyDescent="0.2">
      <c r="D4806" s="198"/>
    </row>
    <row r="4807" spans="4:4" x14ac:dyDescent="0.2">
      <c r="D4807" s="198"/>
    </row>
    <row r="4808" spans="4:4" x14ac:dyDescent="0.2">
      <c r="D4808" s="198"/>
    </row>
    <row r="4809" spans="4:4" x14ac:dyDescent="0.2">
      <c r="D4809" s="198"/>
    </row>
    <row r="4810" spans="4:4" x14ac:dyDescent="0.2">
      <c r="D4810" s="198"/>
    </row>
    <row r="4811" spans="4:4" x14ac:dyDescent="0.2">
      <c r="D4811" s="198"/>
    </row>
    <row r="4812" spans="4:4" x14ac:dyDescent="0.2">
      <c r="D4812" s="198"/>
    </row>
    <row r="4813" spans="4:4" x14ac:dyDescent="0.2">
      <c r="D4813" s="198"/>
    </row>
    <row r="4814" spans="4:4" x14ac:dyDescent="0.2">
      <c r="D4814" s="198"/>
    </row>
    <row r="4815" spans="4:4" x14ac:dyDescent="0.2">
      <c r="D4815" s="198"/>
    </row>
    <row r="4816" spans="4:4" x14ac:dyDescent="0.2">
      <c r="D4816" s="198"/>
    </row>
    <row r="4817" spans="4:4" x14ac:dyDescent="0.2">
      <c r="D4817" s="198"/>
    </row>
    <row r="4818" spans="4:4" x14ac:dyDescent="0.2">
      <c r="D4818" s="198"/>
    </row>
    <row r="4819" spans="4:4" x14ac:dyDescent="0.2">
      <c r="D4819" s="198"/>
    </row>
    <row r="4820" spans="4:4" x14ac:dyDescent="0.2">
      <c r="D4820" s="198"/>
    </row>
    <row r="4821" spans="4:4" x14ac:dyDescent="0.2">
      <c r="D4821" s="198"/>
    </row>
    <row r="4822" spans="4:4" x14ac:dyDescent="0.2">
      <c r="D4822" s="198"/>
    </row>
    <row r="4823" spans="4:4" x14ac:dyDescent="0.2">
      <c r="D4823" s="198"/>
    </row>
    <row r="4824" spans="4:4" x14ac:dyDescent="0.2">
      <c r="D4824" s="198"/>
    </row>
    <row r="4825" spans="4:4" x14ac:dyDescent="0.2">
      <c r="D4825" s="198"/>
    </row>
    <row r="4826" spans="4:4" x14ac:dyDescent="0.2">
      <c r="D4826" s="198"/>
    </row>
    <row r="4827" spans="4:4" x14ac:dyDescent="0.2">
      <c r="D4827" s="198"/>
    </row>
    <row r="4828" spans="4:4" x14ac:dyDescent="0.2">
      <c r="D4828" s="198"/>
    </row>
    <row r="4829" spans="4:4" x14ac:dyDescent="0.2">
      <c r="D4829" s="198"/>
    </row>
    <row r="4830" spans="4:4" x14ac:dyDescent="0.2">
      <c r="D4830" s="198"/>
    </row>
    <row r="4831" spans="4:4" x14ac:dyDescent="0.2">
      <c r="D4831" s="198"/>
    </row>
    <row r="4832" spans="4:4" x14ac:dyDescent="0.2">
      <c r="D4832" s="198"/>
    </row>
    <row r="4833" spans="4:4" x14ac:dyDescent="0.2">
      <c r="D4833" s="198"/>
    </row>
    <row r="4834" spans="4:4" x14ac:dyDescent="0.2">
      <c r="D4834" s="198"/>
    </row>
    <row r="4835" spans="4:4" x14ac:dyDescent="0.2">
      <c r="D4835" s="198"/>
    </row>
    <row r="4836" spans="4:4" x14ac:dyDescent="0.2">
      <c r="D4836" s="198"/>
    </row>
    <row r="4837" spans="4:4" x14ac:dyDescent="0.2">
      <c r="D4837" s="198"/>
    </row>
    <row r="4838" spans="4:4" x14ac:dyDescent="0.2">
      <c r="D4838" s="198"/>
    </row>
    <row r="4839" spans="4:4" x14ac:dyDescent="0.2">
      <c r="D4839" s="198"/>
    </row>
    <row r="4840" spans="4:4" x14ac:dyDescent="0.2">
      <c r="D4840" s="198"/>
    </row>
    <row r="4841" spans="4:4" x14ac:dyDescent="0.2">
      <c r="D4841" s="198"/>
    </row>
    <row r="4842" spans="4:4" x14ac:dyDescent="0.2">
      <c r="D4842" s="198"/>
    </row>
    <row r="4843" spans="4:4" x14ac:dyDescent="0.2">
      <c r="D4843" s="198"/>
    </row>
    <row r="4844" spans="4:4" x14ac:dyDescent="0.2">
      <c r="D4844" s="198"/>
    </row>
    <row r="4845" spans="4:4" x14ac:dyDescent="0.2">
      <c r="D4845" s="198"/>
    </row>
    <row r="4846" spans="4:4" x14ac:dyDescent="0.2">
      <c r="D4846" s="198"/>
    </row>
    <row r="4847" spans="4:4" x14ac:dyDescent="0.2">
      <c r="D4847" s="198"/>
    </row>
    <row r="4848" spans="4:4" x14ac:dyDescent="0.2">
      <c r="D4848" s="198"/>
    </row>
    <row r="4849" spans="4:4" x14ac:dyDescent="0.2">
      <c r="D4849" s="198"/>
    </row>
    <row r="4850" spans="4:4" x14ac:dyDescent="0.2">
      <c r="D4850" s="198"/>
    </row>
    <row r="4851" spans="4:4" x14ac:dyDescent="0.2">
      <c r="D4851" s="198"/>
    </row>
    <row r="4852" spans="4:4" x14ac:dyDescent="0.2">
      <c r="D4852" s="198"/>
    </row>
    <row r="4853" spans="4:4" x14ac:dyDescent="0.2">
      <c r="D4853" s="198"/>
    </row>
    <row r="4854" spans="4:4" x14ac:dyDescent="0.2">
      <c r="D4854" s="198"/>
    </row>
    <row r="4855" spans="4:4" x14ac:dyDescent="0.2">
      <c r="D4855" s="198"/>
    </row>
    <row r="4856" spans="4:4" x14ac:dyDescent="0.2">
      <c r="D4856" s="198"/>
    </row>
    <row r="4857" spans="4:4" x14ac:dyDescent="0.2">
      <c r="D4857" s="198"/>
    </row>
    <row r="4858" spans="4:4" x14ac:dyDescent="0.2">
      <c r="D4858" s="198"/>
    </row>
    <row r="4859" spans="4:4" x14ac:dyDescent="0.2">
      <c r="D4859" s="198"/>
    </row>
    <row r="4860" spans="4:4" x14ac:dyDescent="0.2">
      <c r="D4860" s="198"/>
    </row>
    <row r="4861" spans="4:4" x14ac:dyDescent="0.2">
      <c r="D4861" s="198"/>
    </row>
    <row r="4862" spans="4:4" x14ac:dyDescent="0.2">
      <c r="D4862" s="198"/>
    </row>
    <row r="4863" spans="4:4" x14ac:dyDescent="0.2">
      <c r="D4863" s="198"/>
    </row>
    <row r="4864" spans="4:4" x14ac:dyDescent="0.2">
      <c r="D4864" s="198"/>
    </row>
    <row r="4865" spans="4:4" x14ac:dyDescent="0.2">
      <c r="D4865" s="198"/>
    </row>
    <row r="4866" spans="4:4" x14ac:dyDescent="0.2">
      <c r="D4866" s="198"/>
    </row>
    <row r="4867" spans="4:4" x14ac:dyDescent="0.2">
      <c r="D4867" s="198"/>
    </row>
    <row r="4868" spans="4:4" x14ac:dyDescent="0.2">
      <c r="D4868" s="198"/>
    </row>
    <row r="4869" spans="4:4" x14ac:dyDescent="0.2">
      <c r="D4869" s="198"/>
    </row>
    <row r="4870" spans="4:4" x14ac:dyDescent="0.2">
      <c r="D4870" s="198"/>
    </row>
    <row r="4871" spans="4:4" x14ac:dyDescent="0.2">
      <c r="D4871" s="198"/>
    </row>
    <row r="4872" spans="4:4" x14ac:dyDescent="0.2">
      <c r="D4872" s="198"/>
    </row>
    <row r="4873" spans="4:4" x14ac:dyDescent="0.2">
      <c r="D4873" s="198"/>
    </row>
    <row r="4874" spans="4:4" x14ac:dyDescent="0.2">
      <c r="D4874" s="198"/>
    </row>
    <row r="4875" spans="4:4" x14ac:dyDescent="0.2">
      <c r="D4875" s="198"/>
    </row>
    <row r="4876" spans="4:4" x14ac:dyDescent="0.2">
      <c r="D4876" s="198"/>
    </row>
    <row r="4877" spans="4:4" x14ac:dyDescent="0.2">
      <c r="D4877" s="198"/>
    </row>
    <row r="4878" spans="4:4" x14ac:dyDescent="0.2">
      <c r="D4878" s="198"/>
    </row>
    <row r="4879" spans="4:4" x14ac:dyDescent="0.2">
      <c r="D4879" s="198"/>
    </row>
    <row r="4880" spans="4:4" x14ac:dyDescent="0.2">
      <c r="D4880" s="198"/>
    </row>
    <row r="4881" spans="4:4" x14ac:dyDescent="0.2">
      <c r="D4881" s="198"/>
    </row>
    <row r="4882" spans="4:4" x14ac:dyDescent="0.2">
      <c r="D4882" s="198"/>
    </row>
    <row r="4883" spans="4:4" x14ac:dyDescent="0.2">
      <c r="D4883" s="198"/>
    </row>
    <row r="4884" spans="4:4" x14ac:dyDescent="0.2">
      <c r="D4884" s="198"/>
    </row>
    <row r="4885" spans="4:4" x14ac:dyDescent="0.2">
      <c r="D4885" s="198"/>
    </row>
    <row r="4886" spans="4:4" x14ac:dyDescent="0.2">
      <c r="D4886" s="198"/>
    </row>
    <row r="4887" spans="4:4" x14ac:dyDescent="0.2">
      <c r="D4887" s="198"/>
    </row>
    <row r="4888" spans="4:4" x14ac:dyDescent="0.2">
      <c r="D4888" s="198"/>
    </row>
    <row r="4889" spans="4:4" x14ac:dyDescent="0.2">
      <c r="D4889" s="198"/>
    </row>
    <row r="4890" spans="4:4" x14ac:dyDescent="0.2">
      <c r="D4890" s="198"/>
    </row>
    <row r="4891" spans="4:4" x14ac:dyDescent="0.2">
      <c r="D4891" s="198"/>
    </row>
    <row r="4892" spans="4:4" x14ac:dyDescent="0.2">
      <c r="D4892" s="198"/>
    </row>
    <row r="4893" spans="4:4" x14ac:dyDescent="0.2">
      <c r="D4893" s="198"/>
    </row>
    <row r="4894" spans="4:4" x14ac:dyDescent="0.2">
      <c r="D4894" s="198"/>
    </row>
    <row r="4895" spans="4:4" x14ac:dyDescent="0.2">
      <c r="D4895" s="198"/>
    </row>
    <row r="4896" spans="4:4" x14ac:dyDescent="0.2">
      <c r="D4896" s="198"/>
    </row>
    <row r="4897" spans="4:4" x14ac:dyDescent="0.2">
      <c r="D4897" s="198"/>
    </row>
    <row r="4898" spans="4:4" x14ac:dyDescent="0.2">
      <c r="D4898" s="198"/>
    </row>
    <row r="4899" spans="4:4" x14ac:dyDescent="0.2">
      <c r="D4899" s="198"/>
    </row>
    <row r="4900" spans="4:4" x14ac:dyDescent="0.2">
      <c r="D4900" s="198"/>
    </row>
    <row r="4901" spans="4:4" x14ac:dyDescent="0.2">
      <c r="D4901" s="198"/>
    </row>
    <row r="4902" spans="4:4" x14ac:dyDescent="0.2">
      <c r="D4902" s="198"/>
    </row>
    <row r="4903" spans="4:4" x14ac:dyDescent="0.2">
      <c r="D4903" s="198"/>
    </row>
    <row r="4904" spans="4:4" x14ac:dyDescent="0.2">
      <c r="D4904" s="198"/>
    </row>
    <row r="4905" spans="4:4" x14ac:dyDescent="0.2">
      <c r="D4905" s="198"/>
    </row>
    <row r="4906" spans="4:4" x14ac:dyDescent="0.2">
      <c r="D4906" s="198"/>
    </row>
    <row r="4907" spans="4:4" x14ac:dyDescent="0.2">
      <c r="D4907" s="198"/>
    </row>
    <row r="4908" spans="4:4" x14ac:dyDescent="0.2">
      <c r="D4908" s="198"/>
    </row>
    <row r="4909" spans="4:4" x14ac:dyDescent="0.2">
      <c r="D4909" s="198"/>
    </row>
    <row r="4910" spans="4:4" x14ac:dyDescent="0.2">
      <c r="D4910" s="198"/>
    </row>
    <row r="4911" spans="4:4" x14ac:dyDescent="0.2">
      <c r="D4911" s="198"/>
    </row>
    <row r="4912" spans="4:4" x14ac:dyDescent="0.2">
      <c r="D4912" s="198"/>
    </row>
    <row r="4913" spans="4:4" x14ac:dyDescent="0.2">
      <c r="D4913" s="198"/>
    </row>
    <row r="4914" spans="4:4" x14ac:dyDescent="0.2">
      <c r="D4914" s="198"/>
    </row>
    <row r="4915" spans="4:4" x14ac:dyDescent="0.2">
      <c r="D4915" s="198"/>
    </row>
    <row r="4916" spans="4:4" x14ac:dyDescent="0.2">
      <c r="D4916" s="198"/>
    </row>
    <row r="4917" spans="4:4" x14ac:dyDescent="0.2">
      <c r="D4917" s="198"/>
    </row>
    <row r="4918" spans="4:4" x14ac:dyDescent="0.2">
      <c r="D4918" s="198"/>
    </row>
    <row r="4919" spans="4:4" x14ac:dyDescent="0.2">
      <c r="D4919" s="198"/>
    </row>
    <row r="4920" spans="4:4" x14ac:dyDescent="0.2">
      <c r="D4920" s="198"/>
    </row>
    <row r="4921" spans="4:4" x14ac:dyDescent="0.2">
      <c r="D4921" s="198"/>
    </row>
    <row r="4922" spans="4:4" x14ac:dyDescent="0.2">
      <c r="D4922" s="198"/>
    </row>
    <row r="4923" spans="4:4" x14ac:dyDescent="0.2">
      <c r="D4923" s="198"/>
    </row>
    <row r="4924" spans="4:4" x14ac:dyDescent="0.2">
      <c r="D4924" s="198"/>
    </row>
    <row r="4925" spans="4:4" x14ac:dyDescent="0.2">
      <c r="D4925" s="198"/>
    </row>
    <row r="4926" spans="4:4" x14ac:dyDescent="0.2">
      <c r="D4926" s="198"/>
    </row>
    <row r="4927" spans="4:4" x14ac:dyDescent="0.2">
      <c r="D4927" s="198"/>
    </row>
    <row r="4928" spans="4:4" x14ac:dyDescent="0.2">
      <c r="D4928" s="198"/>
    </row>
    <row r="4929" spans="4:4" x14ac:dyDescent="0.2">
      <c r="D4929" s="198"/>
    </row>
    <row r="4930" spans="4:4" x14ac:dyDescent="0.2">
      <c r="D4930" s="198"/>
    </row>
    <row r="4931" spans="4:4" x14ac:dyDescent="0.2">
      <c r="D4931" s="198"/>
    </row>
    <row r="4932" spans="4:4" x14ac:dyDescent="0.2">
      <c r="D4932" s="198"/>
    </row>
    <row r="4933" spans="4:4" x14ac:dyDescent="0.2">
      <c r="D4933" s="198"/>
    </row>
    <row r="4934" spans="4:4" x14ac:dyDescent="0.2">
      <c r="D4934" s="198"/>
    </row>
    <row r="4935" spans="4:4" x14ac:dyDescent="0.2">
      <c r="D4935" s="198"/>
    </row>
    <row r="4936" spans="4:4" x14ac:dyDescent="0.2">
      <c r="D4936" s="198"/>
    </row>
    <row r="4937" spans="4:4" x14ac:dyDescent="0.2">
      <c r="D4937" s="198"/>
    </row>
    <row r="4938" spans="4:4" x14ac:dyDescent="0.2">
      <c r="D4938" s="198"/>
    </row>
    <row r="4939" spans="4:4" x14ac:dyDescent="0.2">
      <c r="D4939" s="198"/>
    </row>
    <row r="4940" spans="4:4" x14ac:dyDescent="0.2">
      <c r="D4940" s="198"/>
    </row>
    <row r="4941" spans="4:4" x14ac:dyDescent="0.2">
      <c r="D4941" s="198"/>
    </row>
    <row r="4942" spans="4:4" x14ac:dyDescent="0.2">
      <c r="D4942" s="198"/>
    </row>
    <row r="4943" spans="4:4" x14ac:dyDescent="0.2">
      <c r="D4943" s="198"/>
    </row>
    <row r="4944" spans="4:4" x14ac:dyDescent="0.2">
      <c r="D4944" s="198"/>
    </row>
    <row r="4945" spans="4:4" x14ac:dyDescent="0.2">
      <c r="D4945" s="198"/>
    </row>
    <row r="4946" spans="4:4" x14ac:dyDescent="0.2">
      <c r="D4946" s="198"/>
    </row>
    <row r="4947" spans="4:4" x14ac:dyDescent="0.2">
      <c r="D4947" s="198"/>
    </row>
    <row r="4948" spans="4:4" x14ac:dyDescent="0.2">
      <c r="D4948" s="198"/>
    </row>
    <row r="4949" spans="4:4" x14ac:dyDescent="0.2">
      <c r="D4949" s="198"/>
    </row>
    <row r="4950" spans="4:4" x14ac:dyDescent="0.2">
      <c r="D4950" s="198"/>
    </row>
    <row r="4951" spans="4:4" x14ac:dyDescent="0.2">
      <c r="D4951" s="198"/>
    </row>
    <row r="4952" spans="4:4" x14ac:dyDescent="0.2">
      <c r="D4952" s="198"/>
    </row>
    <row r="4953" spans="4:4" x14ac:dyDescent="0.2">
      <c r="D4953" s="198"/>
    </row>
    <row r="4954" spans="4:4" x14ac:dyDescent="0.2">
      <c r="D4954" s="198"/>
    </row>
    <row r="4955" spans="4:4" x14ac:dyDescent="0.2">
      <c r="D4955" s="198"/>
    </row>
    <row r="4956" spans="4:4" x14ac:dyDescent="0.2">
      <c r="D4956" s="198"/>
    </row>
    <row r="4957" spans="4:4" x14ac:dyDescent="0.2">
      <c r="D4957" s="198"/>
    </row>
    <row r="4958" spans="4:4" x14ac:dyDescent="0.2">
      <c r="D4958" s="198"/>
    </row>
    <row r="4959" spans="4:4" x14ac:dyDescent="0.2">
      <c r="D4959" s="198"/>
    </row>
    <row r="4960" spans="4:4" x14ac:dyDescent="0.2">
      <c r="D4960" s="198"/>
    </row>
    <row r="4961" spans="4:4" x14ac:dyDescent="0.2">
      <c r="D4961" s="198"/>
    </row>
    <row r="4962" spans="4:4" x14ac:dyDescent="0.2">
      <c r="D4962" s="198"/>
    </row>
    <row r="4963" spans="4:4" x14ac:dyDescent="0.2">
      <c r="D4963" s="198"/>
    </row>
    <row r="4964" spans="4:4" x14ac:dyDescent="0.2">
      <c r="D4964" s="198"/>
    </row>
    <row r="4965" spans="4:4" x14ac:dyDescent="0.2">
      <c r="D4965" s="198"/>
    </row>
    <row r="4966" spans="4:4" x14ac:dyDescent="0.2">
      <c r="D4966" s="198"/>
    </row>
    <row r="4967" spans="4:4" x14ac:dyDescent="0.2">
      <c r="D4967" s="198"/>
    </row>
    <row r="4968" spans="4:4" x14ac:dyDescent="0.2">
      <c r="D4968" s="198"/>
    </row>
    <row r="4969" spans="4:4" x14ac:dyDescent="0.2">
      <c r="D4969" s="198"/>
    </row>
    <row r="4970" spans="4:4" x14ac:dyDescent="0.2">
      <c r="D4970" s="198"/>
    </row>
    <row r="4971" spans="4:4" x14ac:dyDescent="0.2">
      <c r="D4971" s="198"/>
    </row>
    <row r="4972" spans="4:4" x14ac:dyDescent="0.2">
      <c r="D4972" s="198"/>
    </row>
    <row r="4973" spans="4:4" x14ac:dyDescent="0.2">
      <c r="D4973" s="198"/>
    </row>
    <row r="4974" spans="4:4" x14ac:dyDescent="0.2">
      <c r="D4974" s="198"/>
    </row>
    <row r="4975" spans="4:4" x14ac:dyDescent="0.2">
      <c r="D4975" s="198"/>
    </row>
    <row r="4976" spans="4:4" x14ac:dyDescent="0.2">
      <c r="D4976" s="198"/>
    </row>
    <row r="4977" spans="4:4" x14ac:dyDescent="0.2">
      <c r="D4977" s="198"/>
    </row>
    <row r="4978" spans="4:4" x14ac:dyDescent="0.2">
      <c r="D4978" s="198"/>
    </row>
    <row r="4979" spans="4:4" x14ac:dyDescent="0.2">
      <c r="D4979" s="198"/>
    </row>
    <row r="4980" spans="4:4" x14ac:dyDescent="0.2">
      <c r="D4980" s="198"/>
    </row>
    <row r="4981" spans="4:4" x14ac:dyDescent="0.2">
      <c r="D4981" s="198"/>
    </row>
    <row r="4982" spans="4:4" x14ac:dyDescent="0.2">
      <c r="D4982" s="198"/>
    </row>
    <row r="4983" spans="4:4" x14ac:dyDescent="0.2">
      <c r="D4983" s="198"/>
    </row>
    <row r="4984" spans="4:4" x14ac:dyDescent="0.2">
      <c r="D4984" s="198"/>
    </row>
    <row r="4985" spans="4:4" x14ac:dyDescent="0.2">
      <c r="D4985" s="198"/>
    </row>
    <row r="4986" spans="4:4" x14ac:dyDescent="0.2">
      <c r="D4986" s="198"/>
    </row>
    <row r="4987" spans="4:4" x14ac:dyDescent="0.2">
      <c r="D4987" s="198"/>
    </row>
    <row r="4988" spans="4:4" x14ac:dyDescent="0.2">
      <c r="D4988" s="198"/>
    </row>
    <row r="4989" spans="4:4" x14ac:dyDescent="0.2">
      <c r="D4989" s="198"/>
    </row>
    <row r="4990" spans="4:4" x14ac:dyDescent="0.2">
      <c r="D4990" s="198"/>
    </row>
    <row r="4991" spans="4:4" x14ac:dyDescent="0.2">
      <c r="D4991" s="198"/>
    </row>
    <row r="4992" spans="4:4" x14ac:dyDescent="0.2">
      <c r="D4992" s="198"/>
    </row>
    <row r="4993" spans="4:4" x14ac:dyDescent="0.2">
      <c r="D4993" s="198"/>
    </row>
    <row r="4994" spans="4:4" x14ac:dyDescent="0.2">
      <c r="D4994" s="198"/>
    </row>
    <row r="4995" spans="4:4" x14ac:dyDescent="0.2">
      <c r="D4995" s="198"/>
    </row>
    <row r="4996" spans="4:4" x14ac:dyDescent="0.2">
      <c r="D4996" s="198"/>
    </row>
    <row r="4997" spans="4:4" x14ac:dyDescent="0.2">
      <c r="D4997" s="198"/>
    </row>
    <row r="4998" spans="4:4" x14ac:dyDescent="0.2">
      <c r="D4998" s="198"/>
    </row>
    <row r="4999" spans="4:4" x14ac:dyDescent="0.2">
      <c r="D4999" s="198"/>
    </row>
    <row r="5000" spans="4:4" x14ac:dyDescent="0.2">
      <c r="D5000" s="198"/>
    </row>
    <row r="5001" spans="4:4" x14ac:dyDescent="0.2">
      <c r="D5001" s="198"/>
    </row>
    <row r="5002" spans="4:4" x14ac:dyDescent="0.2">
      <c r="D5002" s="198"/>
    </row>
    <row r="5003" spans="4:4" x14ac:dyDescent="0.2">
      <c r="D5003" s="198"/>
    </row>
    <row r="5004" spans="4:4" x14ac:dyDescent="0.2">
      <c r="D5004" s="198"/>
    </row>
    <row r="5005" spans="4:4" x14ac:dyDescent="0.2">
      <c r="D5005" s="198"/>
    </row>
    <row r="5006" spans="4:4" x14ac:dyDescent="0.2">
      <c r="D5006" s="198"/>
    </row>
    <row r="5007" spans="4:4" x14ac:dyDescent="0.2">
      <c r="D5007" s="198"/>
    </row>
    <row r="5008" spans="4:4" x14ac:dyDescent="0.2">
      <c r="D5008" s="198"/>
    </row>
  </sheetData>
  <sheetProtection algorithmName="SHA-512" hashValue="ANQYk62r4/7NMH+KzWxH34jjTZ+vy+pfgijtjaBycuyrqA1zIPNLeysw3V9NnIoprqv55mU4BK7ETpLyUAkJ0A==" saltValue="pH+Y/6IbAmmGI7k3NIRbzA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zoomScale="70" zoomScaleNormal="70" workbookViewId="0">
      <selection activeCell="J128" sqref="J128"/>
    </sheetView>
  </sheetViews>
  <sheetFormatPr defaultRowHeight="15" customHeight="1" x14ac:dyDescent="0.2"/>
  <cols>
    <col min="1" max="1" width="6.7109375" customWidth="1"/>
    <col min="2" max="2" width="1" customWidth="1"/>
    <col min="3" max="3" width="3.28515625" customWidth="1"/>
    <col min="4" max="4" width="3.42578125" customWidth="1"/>
    <col min="5" max="5" width="13.7109375" customWidth="1"/>
    <col min="6" max="6" width="40.7109375" customWidth="1"/>
    <col min="7" max="7" width="6" customWidth="1"/>
    <col min="8" max="8" width="11.140625" customWidth="1"/>
    <col min="9" max="9" width="12.7109375" customWidth="1"/>
    <col min="10" max="11" width="17.85546875" customWidth="1"/>
    <col min="12" max="12" width="7.42578125" customWidth="1"/>
    <col min="13" max="13" width="8.7109375" hidden="1" customWidth="1"/>
    <col min="15" max="21" width="11.28515625" hidden="1" customWidth="1"/>
    <col min="22" max="22" width="9.85546875" customWidth="1"/>
    <col min="23" max="23" width="13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" customWidth="1"/>
    <col min="29" max="29" width="8.85546875" customWidth="1"/>
    <col min="30" max="30" width="12" customWidth="1"/>
    <col min="31" max="31" width="13" customWidth="1"/>
  </cols>
  <sheetData>
    <row r="1" spans="2:46" ht="12.75" x14ac:dyDescent="0.2"/>
    <row r="2" spans="2:46" ht="36.950000000000003" customHeight="1" x14ac:dyDescent="0.2">
      <c r="L2" s="567" t="s">
        <v>1345</v>
      </c>
      <c r="M2" s="568"/>
      <c r="N2" s="568"/>
      <c r="O2" s="568"/>
      <c r="P2" s="568"/>
      <c r="Q2" s="568"/>
      <c r="R2" s="568"/>
      <c r="S2" s="568"/>
      <c r="T2" s="568"/>
      <c r="U2" s="568"/>
      <c r="V2" s="568"/>
      <c r="AT2" s="253" t="s">
        <v>1481</v>
      </c>
    </row>
    <row r="3" spans="2:46" ht="6.95" hidden="1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2">
      <c r="B4" s="256"/>
      <c r="D4" s="257" t="s">
        <v>1346</v>
      </c>
      <c r="L4" s="256"/>
      <c r="M4" s="258" t="s">
        <v>1347</v>
      </c>
      <c r="AT4" s="253" t="s">
        <v>1348</v>
      </c>
    </row>
    <row r="5" spans="2:46" ht="6.95" hidden="1" customHeight="1" x14ac:dyDescent="0.2">
      <c r="B5" s="256"/>
      <c r="L5" s="256"/>
    </row>
    <row r="6" spans="2:46" ht="12" hidden="1" customHeight="1" x14ac:dyDescent="0.2">
      <c r="B6" s="256"/>
      <c r="D6" s="259" t="s">
        <v>2</v>
      </c>
      <c r="L6" s="256"/>
    </row>
    <row r="7" spans="2:46" ht="16.5" hidden="1" customHeight="1" x14ac:dyDescent="0.2">
      <c r="B7" s="256"/>
      <c r="E7" s="563" t="s">
        <v>1715</v>
      </c>
      <c r="F7" s="564"/>
      <c r="G7" s="564"/>
      <c r="H7" s="564"/>
      <c r="L7" s="256"/>
    </row>
    <row r="8" spans="2:46" s="260" customFormat="1" ht="12" hidden="1" customHeight="1" x14ac:dyDescent="0.2">
      <c r="B8" s="261"/>
      <c r="D8" s="259" t="s">
        <v>1349</v>
      </c>
      <c r="L8" s="261"/>
    </row>
    <row r="9" spans="2:46" s="260" customFormat="1" ht="16.5" hidden="1" customHeight="1" x14ac:dyDescent="0.2">
      <c r="B9" s="261"/>
      <c r="E9" s="565" t="s">
        <v>1482</v>
      </c>
      <c r="F9" s="566"/>
      <c r="G9" s="566"/>
      <c r="H9" s="566"/>
      <c r="L9" s="261"/>
    </row>
    <row r="10" spans="2:46" s="260" customFormat="1" ht="12.75" hidden="1" x14ac:dyDescent="0.2">
      <c r="B10" s="261"/>
      <c r="L10" s="261"/>
    </row>
    <row r="11" spans="2:46" s="260" customFormat="1" ht="12" hidden="1" customHeight="1" x14ac:dyDescent="0.2">
      <c r="B11" s="261"/>
      <c r="D11" s="259" t="s">
        <v>1350</v>
      </c>
      <c r="F11" s="262" t="s">
        <v>363</v>
      </c>
      <c r="I11" s="259" t="s">
        <v>1351</v>
      </c>
      <c r="J11" s="262" t="s">
        <v>363</v>
      </c>
      <c r="L11" s="261"/>
    </row>
    <row r="12" spans="2:46" s="260" customFormat="1" ht="12" hidden="1" customHeight="1" x14ac:dyDescent="0.2">
      <c r="B12" s="261"/>
      <c r="D12" s="259" t="s">
        <v>1352</v>
      </c>
      <c r="F12" s="262" t="s">
        <v>267</v>
      </c>
      <c r="I12" s="259" t="s">
        <v>1353</v>
      </c>
      <c r="J12" s="415">
        <v>45502</v>
      </c>
      <c r="L12" s="261"/>
    </row>
    <row r="13" spans="2:46" s="260" customFormat="1" ht="10.9" hidden="1" customHeight="1" x14ac:dyDescent="0.2">
      <c r="B13" s="261"/>
      <c r="L13" s="261"/>
    </row>
    <row r="14" spans="2:46" s="260" customFormat="1" ht="12" hidden="1" customHeight="1" x14ac:dyDescent="0.2">
      <c r="B14" s="261"/>
      <c r="D14" s="259" t="s">
        <v>1354</v>
      </c>
      <c r="I14" s="259" t="s">
        <v>1355</v>
      </c>
      <c r="J14" s="262" t="s">
        <v>363</v>
      </c>
      <c r="L14" s="261"/>
    </row>
    <row r="15" spans="2:46" s="260" customFormat="1" ht="18" hidden="1" customHeight="1" x14ac:dyDescent="0.2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2">
      <c r="B16" s="261"/>
      <c r="L16" s="261"/>
    </row>
    <row r="17" spans="2:12" s="260" customFormat="1" ht="12" hidden="1" customHeight="1" x14ac:dyDescent="0.2">
      <c r="B17" s="261"/>
      <c r="D17" s="259" t="s">
        <v>1760</v>
      </c>
      <c r="I17" s="259" t="s">
        <v>1355</v>
      </c>
      <c r="J17" s="494" t="s">
        <v>1800</v>
      </c>
      <c r="L17" s="261"/>
    </row>
    <row r="18" spans="2:12" s="260" customFormat="1" ht="18" hidden="1" customHeight="1" x14ac:dyDescent="0.2">
      <c r="B18" s="261"/>
      <c r="E18" s="569" t="s">
        <v>1800</v>
      </c>
      <c r="F18" s="570"/>
      <c r="G18" s="570"/>
      <c r="H18" s="570"/>
      <c r="I18" s="259" t="s">
        <v>7</v>
      </c>
      <c r="J18" s="494" t="s">
        <v>1800</v>
      </c>
      <c r="L18" s="261"/>
    </row>
    <row r="19" spans="2:12" s="260" customFormat="1" ht="6.95" hidden="1" customHeight="1" x14ac:dyDescent="0.2">
      <c r="B19" s="261"/>
      <c r="L19" s="261"/>
    </row>
    <row r="20" spans="2:12" s="260" customFormat="1" ht="12" hidden="1" customHeight="1" x14ac:dyDescent="0.2">
      <c r="B20" s="261"/>
      <c r="D20" s="259" t="s">
        <v>8</v>
      </c>
      <c r="I20" s="259" t="s">
        <v>1355</v>
      </c>
      <c r="J20" s="262" t="s">
        <v>363</v>
      </c>
      <c r="L20" s="261"/>
    </row>
    <row r="21" spans="2:12" s="260" customFormat="1" ht="18" hidden="1" customHeight="1" x14ac:dyDescent="0.2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2">
      <c r="B22" s="261"/>
      <c r="L22" s="261"/>
    </row>
    <row r="23" spans="2:12" s="260" customFormat="1" ht="12" hidden="1" customHeight="1" x14ac:dyDescent="0.2">
      <c r="B23" s="261"/>
      <c r="D23" s="259" t="s">
        <v>1356</v>
      </c>
      <c r="I23" s="259" t="s">
        <v>1355</v>
      </c>
      <c r="J23" s="262" t="s">
        <v>363</v>
      </c>
      <c r="L23" s="261"/>
    </row>
    <row r="24" spans="2:12" s="260" customFormat="1" ht="18" hidden="1" customHeight="1" x14ac:dyDescent="0.2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2">
      <c r="B25" s="261"/>
      <c r="L25" s="261"/>
    </row>
    <row r="26" spans="2:12" s="260" customFormat="1" ht="12" hidden="1" customHeight="1" x14ac:dyDescent="0.2">
      <c r="B26" s="261"/>
      <c r="D26" s="259" t="s">
        <v>1357</v>
      </c>
      <c r="L26" s="261"/>
    </row>
    <row r="27" spans="2:12" s="263" customFormat="1" ht="16.5" hidden="1" customHeight="1" x14ac:dyDescent="0.2">
      <c r="B27" s="264"/>
      <c r="E27" s="571" t="s">
        <v>363</v>
      </c>
      <c r="F27" s="571"/>
      <c r="G27" s="571"/>
      <c r="H27" s="571"/>
      <c r="L27" s="264"/>
    </row>
    <row r="28" spans="2:12" s="260" customFormat="1" ht="6.95" hidden="1" customHeight="1" x14ac:dyDescent="0.2">
      <c r="B28" s="261"/>
      <c r="L28" s="261"/>
    </row>
    <row r="29" spans="2:12" s="260" customFormat="1" ht="6.95" hidden="1" customHeight="1" x14ac:dyDescent="0.2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2">
      <c r="B30" s="261"/>
      <c r="D30" s="266" t="s">
        <v>1358</v>
      </c>
      <c r="J30" s="416">
        <f>ROUND(J128, 2)</f>
        <v>0</v>
      </c>
      <c r="L30" s="261"/>
    </row>
    <row r="31" spans="2:12" s="260" customFormat="1" ht="6.95" hidden="1" customHeight="1" x14ac:dyDescent="0.2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2">
      <c r="B32" s="261"/>
      <c r="F32" s="267" t="s">
        <v>1359</v>
      </c>
      <c r="I32" s="267" t="s">
        <v>1360</v>
      </c>
      <c r="J32" s="267" t="s">
        <v>1361</v>
      </c>
      <c r="L32" s="261"/>
    </row>
    <row r="33" spans="2:12" s="260" customFormat="1" ht="14.45" hidden="1" customHeight="1" x14ac:dyDescent="0.2">
      <c r="B33" s="261"/>
      <c r="D33" s="268" t="s">
        <v>90</v>
      </c>
      <c r="E33" s="259" t="s">
        <v>1152</v>
      </c>
      <c r="F33" s="269">
        <f>ROUND((SUM(BE128:BE217)),  2)</f>
        <v>0</v>
      </c>
      <c r="I33" s="270">
        <v>0.21</v>
      </c>
      <c r="J33" s="269">
        <f>ROUND(((SUM(BE128:BE217))*I33),  2)</f>
        <v>0</v>
      </c>
      <c r="L33" s="261"/>
    </row>
    <row r="34" spans="2:12" s="260" customFormat="1" ht="14.45" hidden="1" customHeight="1" x14ac:dyDescent="0.2">
      <c r="B34" s="261"/>
      <c r="E34" s="259" t="s">
        <v>1362</v>
      </c>
      <c r="F34" s="269">
        <f>ROUND((SUM(BF128:BF217)),  2)</f>
        <v>0</v>
      </c>
      <c r="I34" s="270">
        <v>0.12</v>
      </c>
      <c r="J34" s="269">
        <f>ROUND(((SUM(BF128:BF217))*I34),  2)</f>
        <v>0</v>
      </c>
      <c r="L34" s="261"/>
    </row>
    <row r="35" spans="2:12" s="260" customFormat="1" ht="14.45" hidden="1" customHeight="1" x14ac:dyDescent="0.2">
      <c r="B35" s="261"/>
      <c r="E35" s="259" t="s">
        <v>1363</v>
      </c>
      <c r="F35" s="269">
        <f>ROUND((SUM(BG128:BG217)),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2">
      <c r="B36" s="261"/>
      <c r="E36" s="259" t="s">
        <v>1364</v>
      </c>
      <c r="F36" s="269">
        <f>ROUND((SUM(BH128:BH217)),  2)</f>
        <v>0</v>
      </c>
      <c r="I36" s="270">
        <v>0.12</v>
      </c>
      <c r="J36" s="269">
        <f>0</f>
        <v>0</v>
      </c>
      <c r="L36" s="261"/>
    </row>
    <row r="37" spans="2:12" s="260" customFormat="1" ht="14.45" hidden="1" customHeight="1" x14ac:dyDescent="0.2">
      <c r="B37" s="261"/>
      <c r="E37" s="259" t="s">
        <v>1365</v>
      </c>
      <c r="F37" s="269">
        <f>ROUND((SUM(BI128:BI217)),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2">
      <c r="B38" s="261"/>
      <c r="L38" s="261"/>
    </row>
    <row r="39" spans="2:12" s="260" customFormat="1" ht="25.35" hidden="1" customHeight="1" x14ac:dyDescent="0.2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2">
      <c r="B40" s="261"/>
      <c r="L40" s="261"/>
    </row>
    <row r="41" spans="2:12" ht="14.45" hidden="1" customHeight="1" x14ac:dyDescent="0.2">
      <c r="B41" s="256"/>
      <c r="L41" s="256"/>
    </row>
    <row r="42" spans="2:12" ht="14.45" hidden="1" customHeight="1" x14ac:dyDescent="0.2">
      <c r="B42" s="256"/>
      <c r="L42" s="256"/>
    </row>
    <row r="43" spans="2:12" ht="14.45" hidden="1" customHeight="1" x14ac:dyDescent="0.2">
      <c r="B43" s="256"/>
      <c r="L43" s="256"/>
    </row>
    <row r="44" spans="2:12" ht="14.45" hidden="1" customHeight="1" x14ac:dyDescent="0.2">
      <c r="B44" s="256"/>
      <c r="L44" s="256"/>
    </row>
    <row r="45" spans="2:12" ht="14.45" hidden="1" customHeight="1" x14ac:dyDescent="0.2">
      <c r="B45" s="256"/>
      <c r="L45" s="256"/>
    </row>
    <row r="46" spans="2:12" ht="14.45" hidden="1" customHeight="1" x14ac:dyDescent="0.2">
      <c r="B46" s="256"/>
      <c r="L46" s="256"/>
    </row>
    <row r="47" spans="2:12" ht="14.45" hidden="1" customHeight="1" x14ac:dyDescent="0.2">
      <c r="B47" s="256"/>
      <c r="L47" s="256"/>
    </row>
    <row r="48" spans="2:12" ht="14.45" hidden="1" customHeight="1" x14ac:dyDescent="0.2">
      <c r="B48" s="256"/>
      <c r="L48" s="256"/>
    </row>
    <row r="49" spans="2:12" ht="14.45" hidden="1" customHeight="1" x14ac:dyDescent="0.2">
      <c r="B49" s="256"/>
      <c r="L49" s="256"/>
    </row>
    <row r="50" spans="2:12" s="260" customFormat="1" ht="14.45" hidden="1" customHeight="1" x14ac:dyDescent="0.2">
      <c r="B50" s="261"/>
      <c r="D50" s="325" t="s">
        <v>1449</v>
      </c>
      <c r="E50" s="326"/>
      <c r="F50" s="326"/>
      <c r="G50" s="325" t="s">
        <v>1450</v>
      </c>
      <c r="H50" s="326"/>
      <c r="I50" s="326"/>
      <c r="J50" s="326"/>
      <c r="K50" s="326"/>
      <c r="L50" s="261"/>
    </row>
    <row r="51" spans="2:12" ht="12.75" hidden="1" x14ac:dyDescent="0.2">
      <c r="B51" s="256"/>
      <c r="L51" s="256"/>
    </row>
    <row r="52" spans="2:12" ht="12.75" hidden="1" x14ac:dyDescent="0.2">
      <c r="B52" s="256"/>
      <c r="L52" s="256"/>
    </row>
    <row r="53" spans="2:12" ht="12.75" hidden="1" x14ac:dyDescent="0.2">
      <c r="B53" s="256"/>
      <c r="L53" s="256"/>
    </row>
    <row r="54" spans="2:12" ht="12.75" hidden="1" x14ac:dyDescent="0.2">
      <c r="B54" s="256"/>
      <c r="L54" s="256"/>
    </row>
    <row r="55" spans="2:12" ht="12.75" hidden="1" x14ac:dyDescent="0.2">
      <c r="B55" s="256"/>
      <c r="L55" s="256"/>
    </row>
    <row r="56" spans="2:12" ht="12.75" hidden="1" x14ac:dyDescent="0.2">
      <c r="B56" s="256"/>
      <c r="L56" s="256"/>
    </row>
    <row r="57" spans="2:12" ht="12.75" hidden="1" x14ac:dyDescent="0.2">
      <c r="B57" s="256"/>
      <c r="L57" s="256"/>
    </row>
    <row r="58" spans="2:12" ht="12.75" hidden="1" x14ac:dyDescent="0.2">
      <c r="B58" s="256"/>
      <c r="L58" s="256"/>
    </row>
    <row r="59" spans="2:12" ht="12.75" hidden="1" x14ac:dyDescent="0.2">
      <c r="B59" s="256"/>
      <c r="L59" s="256"/>
    </row>
    <row r="60" spans="2:12" ht="12.75" hidden="1" x14ac:dyDescent="0.2">
      <c r="B60" s="256"/>
      <c r="L60" s="256"/>
    </row>
    <row r="61" spans="2:12" s="260" customFormat="1" ht="12.75" hidden="1" x14ac:dyDescent="0.2">
      <c r="B61" s="261"/>
      <c r="D61" s="327" t="s">
        <v>1451</v>
      </c>
      <c r="E61" s="328"/>
      <c r="F61" s="329" t="s">
        <v>1452</v>
      </c>
      <c r="G61" s="327" t="s">
        <v>1451</v>
      </c>
      <c r="H61" s="328"/>
      <c r="I61" s="328"/>
      <c r="J61" s="418" t="s">
        <v>1452</v>
      </c>
      <c r="K61" s="328"/>
      <c r="L61" s="261"/>
    </row>
    <row r="62" spans="2:12" ht="12.75" hidden="1" x14ac:dyDescent="0.2">
      <c r="B62" s="256"/>
      <c r="L62" s="256"/>
    </row>
    <row r="63" spans="2:12" ht="12.75" hidden="1" x14ac:dyDescent="0.2">
      <c r="B63" s="256"/>
      <c r="L63" s="256"/>
    </row>
    <row r="64" spans="2:12" ht="12.75" hidden="1" x14ac:dyDescent="0.2">
      <c r="B64" s="256"/>
      <c r="L64" s="256"/>
    </row>
    <row r="65" spans="2:12" s="260" customFormat="1" ht="12.75" hidden="1" x14ac:dyDescent="0.2">
      <c r="B65" s="261"/>
      <c r="D65" s="325" t="s">
        <v>1453</v>
      </c>
      <c r="E65" s="326"/>
      <c r="F65" s="326"/>
      <c r="G65" s="325" t="s">
        <v>1761</v>
      </c>
      <c r="H65" s="326"/>
      <c r="I65" s="326"/>
      <c r="J65" s="326"/>
      <c r="K65" s="326"/>
      <c r="L65" s="261"/>
    </row>
    <row r="66" spans="2:12" ht="12.75" hidden="1" x14ac:dyDescent="0.2">
      <c r="B66" s="256"/>
      <c r="L66" s="256"/>
    </row>
    <row r="67" spans="2:12" ht="12.75" hidden="1" x14ac:dyDescent="0.2">
      <c r="B67" s="256"/>
      <c r="L67" s="256"/>
    </row>
    <row r="68" spans="2:12" ht="12.75" hidden="1" x14ac:dyDescent="0.2">
      <c r="B68" s="256"/>
      <c r="L68" s="256"/>
    </row>
    <row r="69" spans="2:12" ht="12.75" hidden="1" x14ac:dyDescent="0.2">
      <c r="B69" s="256"/>
      <c r="L69" s="256"/>
    </row>
    <row r="70" spans="2:12" ht="12.75" hidden="1" x14ac:dyDescent="0.2">
      <c r="B70" s="256"/>
      <c r="L70" s="256"/>
    </row>
    <row r="71" spans="2:12" ht="12.75" hidden="1" x14ac:dyDescent="0.2">
      <c r="B71" s="256"/>
      <c r="L71" s="256"/>
    </row>
    <row r="72" spans="2:12" ht="12.75" hidden="1" x14ac:dyDescent="0.2">
      <c r="B72" s="256"/>
      <c r="L72" s="256"/>
    </row>
    <row r="73" spans="2:12" ht="12.75" hidden="1" x14ac:dyDescent="0.2">
      <c r="B73" s="256"/>
      <c r="L73" s="256"/>
    </row>
    <row r="74" spans="2:12" ht="12.75" hidden="1" x14ac:dyDescent="0.2">
      <c r="B74" s="256"/>
      <c r="L74" s="256"/>
    </row>
    <row r="75" spans="2:12" ht="12.75" hidden="1" x14ac:dyDescent="0.2">
      <c r="B75" s="256"/>
      <c r="L75" s="256"/>
    </row>
    <row r="76" spans="2:12" s="260" customFormat="1" ht="12.75" hidden="1" x14ac:dyDescent="0.2">
      <c r="B76" s="261"/>
      <c r="D76" s="327" t="s">
        <v>1451</v>
      </c>
      <c r="E76" s="328"/>
      <c r="F76" s="329" t="s">
        <v>1452</v>
      </c>
      <c r="G76" s="327" t="s">
        <v>1451</v>
      </c>
      <c r="H76" s="328"/>
      <c r="I76" s="328"/>
      <c r="J76" s="418" t="s">
        <v>1452</v>
      </c>
      <c r="K76" s="328"/>
      <c r="L76" s="261"/>
    </row>
    <row r="77" spans="2:12" s="260" customFormat="1" ht="14.45" hidden="1" customHeight="1" x14ac:dyDescent="0.2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t="12.75" hidden="1" x14ac:dyDescent="0.2"/>
    <row r="79" spans="2:12" ht="12.75" hidden="1" x14ac:dyDescent="0.2"/>
    <row r="80" spans="2:12" ht="12.75" hidden="1" x14ac:dyDescent="0.2"/>
    <row r="81" spans="2:47" s="260" customFormat="1" ht="6.95" hidden="1" customHeight="1" x14ac:dyDescent="0.2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2">
      <c r="B82" s="261"/>
      <c r="C82" s="257" t="s">
        <v>1366</v>
      </c>
      <c r="L82" s="261"/>
    </row>
    <row r="83" spans="2:47" s="260" customFormat="1" ht="6.95" hidden="1" customHeight="1" x14ac:dyDescent="0.2">
      <c r="B83" s="261"/>
      <c r="L83" s="261"/>
    </row>
    <row r="84" spans="2:47" s="260" customFormat="1" ht="12" hidden="1" customHeight="1" x14ac:dyDescent="0.2">
      <c r="B84" s="261"/>
      <c r="C84" s="259" t="s">
        <v>2</v>
      </c>
      <c r="L84" s="261"/>
    </row>
    <row r="85" spans="2:47" s="260" customFormat="1" ht="16.5" hidden="1" customHeight="1" x14ac:dyDescent="0.2">
      <c r="B85" s="261"/>
      <c r="E85" s="563" t="str">
        <f>E7</f>
        <v>CTIV Kyjov - SO04 Autoservis</v>
      </c>
      <c r="F85" s="564"/>
      <c r="G85" s="564"/>
      <c r="H85" s="564"/>
      <c r="L85" s="261"/>
    </row>
    <row r="86" spans="2:47" s="260" customFormat="1" ht="12" hidden="1" customHeight="1" x14ac:dyDescent="0.2">
      <c r="B86" s="261"/>
      <c r="C86" s="259" t="s">
        <v>1349</v>
      </c>
      <c r="L86" s="261"/>
    </row>
    <row r="87" spans="2:47" s="260" customFormat="1" ht="16.5" hidden="1" customHeight="1" x14ac:dyDescent="0.2">
      <c r="B87" s="261"/>
      <c r="E87" s="565" t="str">
        <f>E9</f>
        <v>D.104.04 - Zdravotně_technické_instalace</v>
      </c>
      <c r="F87" s="566"/>
      <c r="G87" s="566"/>
      <c r="H87" s="566"/>
      <c r="L87" s="261"/>
    </row>
    <row r="88" spans="2:47" s="260" customFormat="1" ht="6.95" hidden="1" customHeight="1" x14ac:dyDescent="0.2">
      <c r="B88" s="261"/>
      <c r="L88" s="261"/>
    </row>
    <row r="89" spans="2:47" s="260" customFormat="1" ht="12" hidden="1" customHeight="1" x14ac:dyDescent="0.2">
      <c r="B89" s="261"/>
      <c r="C89" s="259" t="s">
        <v>1352</v>
      </c>
      <c r="F89" s="262" t="str">
        <f>F12</f>
        <v xml:space="preserve"> </v>
      </c>
      <c r="I89" s="259" t="s">
        <v>1353</v>
      </c>
      <c r="J89" s="415">
        <f>IF(J12="","",J12)</f>
        <v>45502</v>
      </c>
      <c r="L89" s="261"/>
    </row>
    <row r="90" spans="2:47" s="260" customFormat="1" ht="6.95" hidden="1" customHeight="1" x14ac:dyDescent="0.2">
      <c r="B90" s="261"/>
      <c r="L90" s="261"/>
    </row>
    <row r="91" spans="2:47" s="260" customFormat="1" ht="15.2" hidden="1" customHeight="1" x14ac:dyDescent="0.2">
      <c r="B91" s="261"/>
      <c r="C91" s="259" t="s">
        <v>1354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2">
      <c r="B92" s="261"/>
      <c r="C92" s="259" t="s">
        <v>1760</v>
      </c>
      <c r="F92" s="262" t="str">
        <f>IF(E18="","",E18)</f>
        <v>Vyplň údaj</v>
      </c>
      <c r="I92" s="259" t="s">
        <v>1356</v>
      </c>
      <c r="J92" s="383" t="str">
        <f>E24</f>
        <v xml:space="preserve"> </v>
      </c>
      <c r="L92" s="261"/>
    </row>
    <row r="93" spans="2:47" s="260" customFormat="1" ht="10.35" hidden="1" customHeight="1" x14ac:dyDescent="0.2">
      <c r="B93" s="261"/>
      <c r="L93" s="261"/>
    </row>
    <row r="94" spans="2:47" s="260" customFormat="1" ht="29.25" hidden="1" customHeight="1" x14ac:dyDescent="0.2">
      <c r="B94" s="261"/>
      <c r="C94" s="281" t="s">
        <v>1367</v>
      </c>
      <c r="D94" s="271"/>
      <c r="E94" s="271"/>
      <c r="F94" s="271"/>
      <c r="G94" s="271"/>
      <c r="H94" s="271"/>
      <c r="I94" s="271"/>
      <c r="J94" s="419" t="s">
        <v>1368</v>
      </c>
      <c r="K94" s="271"/>
      <c r="L94" s="261"/>
    </row>
    <row r="95" spans="2:47" s="260" customFormat="1" ht="10.35" hidden="1" customHeight="1" x14ac:dyDescent="0.2">
      <c r="B95" s="261"/>
      <c r="L95" s="261"/>
    </row>
    <row r="96" spans="2:47" s="260" customFormat="1" ht="22.9" hidden="1" customHeight="1" x14ac:dyDescent="0.2">
      <c r="B96" s="261"/>
      <c r="C96" s="282" t="s">
        <v>1455</v>
      </c>
      <c r="J96" s="416">
        <f>J128</f>
        <v>0</v>
      </c>
      <c r="L96" s="261"/>
      <c r="AU96" s="253" t="s">
        <v>1149</v>
      </c>
    </row>
    <row r="97" spans="2:12" s="283" customFormat="1" ht="24.95" hidden="1" customHeight="1" x14ac:dyDescent="0.2">
      <c r="B97" s="284"/>
      <c r="D97" s="285" t="s">
        <v>1369</v>
      </c>
      <c r="E97" s="286"/>
      <c r="F97" s="286"/>
      <c r="G97" s="286"/>
      <c r="H97" s="286"/>
      <c r="I97" s="286"/>
      <c r="J97" s="420">
        <f>J129</f>
        <v>0</v>
      </c>
      <c r="L97" s="284"/>
    </row>
    <row r="98" spans="2:12" s="287" customFormat="1" ht="19.899999999999999" hidden="1" customHeight="1" x14ac:dyDescent="0.2">
      <c r="B98" s="288"/>
      <c r="D98" s="289" t="s">
        <v>1370</v>
      </c>
      <c r="E98" s="290"/>
      <c r="F98" s="290"/>
      <c r="G98" s="290"/>
      <c r="H98" s="290"/>
      <c r="I98" s="290"/>
      <c r="J98" s="421">
        <f>J130</f>
        <v>0</v>
      </c>
      <c r="L98" s="288"/>
    </row>
    <row r="99" spans="2:12" s="287" customFormat="1" ht="19.899999999999999" hidden="1" customHeight="1" x14ac:dyDescent="0.2">
      <c r="B99" s="288"/>
      <c r="D99" s="289" t="s">
        <v>1371</v>
      </c>
      <c r="E99" s="290"/>
      <c r="F99" s="290"/>
      <c r="G99" s="290"/>
      <c r="H99" s="290"/>
      <c r="I99" s="290"/>
      <c r="J99" s="421">
        <f>J133</f>
        <v>0</v>
      </c>
      <c r="L99" s="288"/>
    </row>
    <row r="100" spans="2:12" s="287" customFormat="1" ht="19.899999999999999" hidden="1" customHeight="1" x14ac:dyDescent="0.2">
      <c r="B100" s="288"/>
      <c r="D100" s="289" t="s">
        <v>1372</v>
      </c>
      <c r="E100" s="290"/>
      <c r="F100" s="290"/>
      <c r="G100" s="290"/>
      <c r="H100" s="290"/>
      <c r="I100" s="290"/>
      <c r="J100" s="421">
        <f>J135</f>
        <v>0</v>
      </c>
      <c r="L100" s="288"/>
    </row>
    <row r="101" spans="2:12" s="287" customFormat="1" ht="19.899999999999999" hidden="1" customHeight="1" x14ac:dyDescent="0.2">
      <c r="B101" s="288"/>
      <c r="D101" s="289" t="s">
        <v>1373</v>
      </c>
      <c r="E101" s="290"/>
      <c r="F101" s="290"/>
      <c r="G101" s="290"/>
      <c r="H101" s="290"/>
      <c r="I101" s="290"/>
      <c r="J101" s="421">
        <f>J138</f>
        <v>0</v>
      </c>
      <c r="L101" s="288"/>
    </row>
    <row r="102" spans="2:12" s="287" customFormat="1" ht="19.899999999999999" hidden="1" customHeight="1" x14ac:dyDescent="0.2">
      <c r="B102" s="288"/>
      <c r="D102" s="289" t="s">
        <v>1374</v>
      </c>
      <c r="E102" s="290"/>
      <c r="F102" s="290"/>
      <c r="G102" s="290"/>
      <c r="H102" s="290"/>
      <c r="I102" s="290"/>
      <c r="J102" s="421">
        <f>J142</f>
        <v>0</v>
      </c>
      <c r="L102" s="288"/>
    </row>
    <row r="103" spans="2:12" s="283" customFormat="1" ht="24.95" hidden="1" customHeight="1" x14ac:dyDescent="0.2">
      <c r="B103" s="284"/>
      <c r="D103" s="285" t="s">
        <v>1375</v>
      </c>
      <c r="E103" s="286"/>
      <c r="F103" s="286"/>
      <c r="G103" s="286"/>
      <c r="H103" s="286"/>
      <c r="I103" s="286"/>
      <c r="J103" s="420">
        <f>J149</f>
        <v>0</v>
      </c>
      <c r="L103" s="284"/>
    </row>
    <row r="104" spans="2:12" s="287" customFormat="1" ht="19.899999999999999" hidden="1" customHeight="1" x14ac:dyDescent="0.2">
      <c r="B104" s="288"/>
      <c r="D104" s="289" t="s">
        <v>1376</v>
      </c>
      <c r="E104" s="290"/>
      <c r="F104" s="290"/>
      <c r="G104" s="290"/>
      <c r="H104" s="290"/>
      <c r="I104" s="290"/>
      <c r="J104" s="421">
        <f>J150</f>
        <v>0</v>
      </c>
      <c r="L104" s="288"/>
    </row>
    <row r="105" spans="2:12" s="287" customFormat="1" ht="19.899999999999999" hidden="1" customHeight="1" x14ac:dyDescent="0.2">
      <c r="B105" s="288"/>
      <c r="D105" s="289" t="s">
        <v>1377</v>
      </c>
      <c r="E105" s="290"/>
      <c r="F105" s="290"/>
      <c r="G105" s="290"/>
      <c r="H105" s="290"/>
      <c r="I105" s="290"/>
      <c r="J105" s="421">
        <f>J153</f>
        <v>0</v>
      </c>
      <c r="L105" s="288"/>
    </row>
    <row r="106" spans="2:12" s="287" customFormat="1" ht="19.899999999999999" hidden="1" customHeight="1" x14ac:dyDescent="0.2">
      <c r="B106" s="288"/>
      <c r="D106" s="289" t="s">
        <v>1378</v>
      </c>
      <c r="E106" s="290"/>
      <c r="F106" s="290"/>
      <c r="G106" s="290"/>
      <c r="H106" s="290"/>
      <c r="I106" s="290"/>
      <c r="J106" s="421">
        <f>J175</f>
        <v>0</v>
      </c>
      <c r="L106" s="288"/>
    </row>
    <row r="107" spans="2:12" s="287" customFormat="1" ht="19.899999999999999" hidden="1" customHeight="1" x14ac:dyDescent="0.2">
      <c r="B107" s="288"/>
      <c r="D107" s="289" t="s">
        <v>1379</v>
      </c>
      <c r="E107" s="290"/>
      <c r="F107" s="290"/>
      <c r="G107" s="290"/>
      <c r="H107" s="290"/>
      <c r="I107" s="290"/>
      <c r="J107" s="421">
        <f>J195</f>
        <v>0</v>
      </c>
      <c r="L107" s="288"/>
    </row>
    <row r="108" spans="2:12" s="287" customFormat="1" ht="19.899999999999999" hidden="1" customHeight="1" x14ac:dyDescent="0.2">
      <c r="B108" s="288"/>
      <c r="D108" s="289" t="s">
        <v>1380</v>
      </c>
      <c r="E108" s="290"/>
      <c r="F108" s="290"/>
      <c r="G108" s="290"/>
      <c r="H108" s="290"/>
      <c r="I108" s="290"/>
      <c r="J108" s="421">
        <f>J215</f>
        <v>0</v>
      </c>
      <c r="L108" s="288"/>
    </row>
    <row r="109" spans="2:12" s="260" customFormat="1" ht="21.75" hidden="1" customHeight="1" x14ac:dyDescent="0.2">
      <c r="B109" s="261"/>
      <c r="L109" s="261"/>
    </row>
    <row r="110" spans="2:12" s="260" customFormat="1" ht="6.95" hidden="1" customHeight="1" x14ac:dyDescent="0.2"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61"/>
    </row>
    <row r="111" spans="2:12" ht="12.75" hidden="1" x14ac:dyDescent="0.2"/>
    <row r="112" spans="2:12" ht="12.75" hidden="1" x14ac:dyDescent="0.2"/>
    <row r="113" spans="2:63" ht="12.75" hidden="1" x14ac:dyDescent="0.2"/>
    <row r="114" spans="2:63" s="260" customFormat="1" ht="6.95" customHeight="1" x14ac:dyDescent="0.2"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61"/>
    </row>
    <row r="115" spans="2:63" s="260" customFormat="1" ht="24.95" customHeight="1" x14ac:dyDescent="0.2">
      <c r="B115" s="261"/>
      <c r="C115" s="257" t="s">
        <v>1381</v>
      </c>
      <c r="L115" s="261"/>
    </row>
    <row r="116" spans="2:63" s="260" customFormat="1" ht="6.95" customHeight="1" x14ac:dyDescent="0.2">
      <c r="B116" s="261"/>
      <c r="L116" s="261"/>
    </row>
    <row r="117" spans="2:63" s="260" customFormat="1" ht="12" customHeight="1" x14ac:dyDescent="0.2">
      <c r="B117" s="261"/>
      <c r="C117" s="259" t="s">
        <v>2</v>
      </c>
      <c r="L117" s="261"/>
    </row>
    <row r="118" spans="2:63" s="260" customFormat="1" ht="16.5" customHeight="1" x14ac:dyDescent="0.2">
      <c r="B118" s="261"/>
      <c r="E118" s="563" t="str">
        <f>E7</f>
        <v>CTIV Kyjov - SO04 Autoservis</v>
      </c>
      <c r="F118" s="564"/>
      <c r="G118" s="564"/>
      <c r="H118" s="564"/>
      <c r="L118" s="261"/>
    </row>
    <row r="119" spans="2:63" s="260" customFormat="1" ht="12" customHeight="1" x14ac:dyDescent="0.2">
      <c r="B119" s="261"/>
      <c r="C119" s="259" t="s">
        <v>1349</v>
      </c>
      <c r="L119" s="261"/>
    </row>
    <row r="120" spans="2:63" s="260" customFormat="1" ht="16.5" customHeight="1" x14ac:dyDescent="0.2">
      <c r="B120" s="261"/>
      <c r="E120" s="565" t="str">
        <f>E9</f>
        <v>D.104.04 - Zdravotně_technické_instalace</v>
      </c>
      <c r="F120" s="566"/>
      <c r="G120" s="566"/>
      <c r="H120" s="566"/>
      <c r="L120" s="261"/>
    </row>
    <row r="121" spans="2:63" s="260" customFormat="1" ht="6.95" customHeight="1" x14ac:dyDescent="0.2">
      <c r="B121" s="261"/>
      <c r="L121" s="261"/>
    </row>
    <row r="122" spans="2:63" s="260" customFormat="1" ht="12" customHeight="1" x14ac:dyDescent="0.2">
      <c r="B122" s="261"/>
      <c r="C122" s="259" t="s">
        <v>1352</v>
      </c>
      <c r="F122" s="262" t="str">
        <f>F12</f>
        <v xml:space="preserve"> </v>
      </c>
      <c r="I122" s="259" t="s">
        <v>1353</v>
      </c>
      <c r="J122" s="415">
        <f>IF(J12="","",J12)</f>
        <v>45502</v>
      </c>
      <c r="L122" s="261"/>
    </row>
    <row r="123" spans="2:63" s="260" customFormat="1" ht="6.95" customHeight="1" x14ac:dyDescent="0.2">
      <c r="B123" s="261"/>
      <c r="L123" s="261"/>
    </row>
    <row r="124" spans="2:63" s="260" customFormat="1" ht="15.2" customHeight="1" x14ac:dyDescent="0.2">
      <c r="B124" s="261"/>
      <c r="C124" s="259" t="s">
        <v>1354</v>
      </c>
      <c r="F124" s="262" t="str">
        <f>E15</f>
        <v xml:space="preserve"> </v>
      </c>
      <c r="I124" s="259" t="s">
        <v>8</v>
      </c>
      <c r="J124" s="383" t="str">
        <f>E21</f>
        <v xml:space="preserve"> </v>
      </c>
      <c r="L124" s="261"/>
    </row>
    <row r="125" spans="2:63" s="260" customFormat="1" ht="15.2" customHeight="1" x14ac:dyDescent="0.2">
      <c r="B125" s="261"/>
      <c r="C125" s="259" t="s">
        <v>1760</v>
      </c>
      <c r="F125" s="262" t="str">
        <f>IF(E18="","",E18)</f>
        <v>Vyplň údaj</v>
      </c>
      <c r="I125" s="259" t="s">
        <v>1356</v>
      </c>
      <c r="J125" s="383" t="str">
        <f>E24</f>
        <v xml:space="preserve"> </v>
      </c>
      <c r="L125" s="261"/>
    </row>
    <row r="126" spans="2:63" s="260" customFormat="1" ht="10.35" customHeight="1" x14ac:dyDescent="0.2">
      <c r="B126" s="261"/>
      <c r="L126" s="261"/>
    </row>
    <row r="127" spans="2:63" s="291" customFormat="1" ht="29.25" customHeight="1" x14ac:dyDescent="0.2">
      <c r="B127" s="292"/>
      <c r="C127" s="293" t="s">
        <v>1382</v>
      </c>
      <c r="D127" s="294" t="s">
        <v>1383</v>
      </c>
      <c r="E127" s="294" t="s">
        <v>1384</v>
      </c>
      <c r="F127" s="294" t="s">
        <v>571</v>
      </c>
      <c r="G127" s="294" t="s">
        <v>76</v>
      </c>
      <c r="H127" s="294" t="s">
        <v>77</v>
      </c>
      <c r="I127" s="294" t="s">
        <v>1385</v>
      </c>
      <c r="J127" s="294" t="s">
        <v>1368</v>
      </c>
      <c r="K127" s="422" t="s">
        <v>266</v>
      </c>
      <c r="L127" s="292"/>
      <c r="M127" s="295" t="s">
        <v>363</v>
      </c>
      <c r="N127" s="296" t="s">
        <v>90</v>
      </c>
      <c r="O127" s="296" t="s">
        <v>1386</v>
      </c>
      <c r="P127" s="296" t="s">
        <v>1387</v>
      </c>
      <c r="Q127" s="296" t="s">
        <v>1388</v>
      </c>
      <c r="R127" s="296" t="s">
        <v>1389</v>
      </c>
      <c r="S127" s="296" t="s">
        <v>1390</v>
      </c>
      <c r="T127" s="296" t="s">
        <v>1391</v>
      </c>
      <c r="U127" s="297" t="s">
        <v>101</v>
      </c>
    </row>
    <row r="128" spans="2:63" s="260" customFormat="1" ht="22.9" customHeight="1" x14ac:dyDescent="0.25">
      <c r="B128" s="261"/>
      <c r="C128" s="298" t="s">
        <v>1148</v>
      </c>
      <c r="J128" s="423">
        <f>BK128</f>
        <v>0</v>
      </c>
      <c r="L128" s="261"/>
      <c r="M128" s="299"/>
      <c r="N128" s="265"/>
      <c r="O128" s="265"/>
      <c r="P128" s="300">
        <f>P129+P149</f>
        <v>0</v>
      </c>
      <c r="Q128" s="265"/>
      <c r="R128" s="300">
        <f>R129+R149</f>
        <v>11.199195</v>
      </c>
      <c r="S128" s="265"/>
      <c r="T128" s="300">
        <f>T129+T149</f>
        <v>18.445999999999998</v>
      </c>
      <c r="U128" s="331"/>
      <c r="AT128" s="253" t="s">
        <v>268</v>
      </c>
      <c r="AU128" s="253" t="s">
        <v>1149</v>
      </c>
      <c r="BK128" s="301">
        <f>BK129+BK149</f>
        <v>0</v>
      </c>
    </row>
    <row r="129" spans="2:65" s="302" customFormat="1" ht="25.9" customHeight="1" x14ac:dyDescent="0.2">
      <c r="B129" s="303"/>
      <c r="D129" s="304" t="s">
        <v>268</v>
      </c>
      <c r="E129" s="400" t="s">
        <v>13</v>
      </c>
      <c r="F129" s="400" t="s">
        <v>269</v>
      </c>
      <c r="I129" s="399"/>
      <c r="J129" s="424">
        <f>BK129</f>
        <v>0</v>
      </c>
      <c r="L129" s="303"/>
      <c r="M129" s="305"/>
      <c r="P129" s="306">
        <f>P130+P133+P135+P138+P142</f>
        <v>0</v>
      </c>
      <c r="R129" s="306">
        <f>R130+R133+R135+R138+R142</f>
        <v>9.7516049999999996</v>
      </c>
      <c r="T129" s="306">
        <f>T130+T133+T135+T138+T142</f>
        <v>18.445999999999998</v>
      </c>
      <c r="U129" s="332"/>
      <c r="AR129" s="304" t="s">
        <v>30</v>
      </c>
      <c r="AT129" s="307" t="s">
        <v>268</v>
      </c>
      <c r="AU129" s="307" t="s">
        <v>1150</v>
      </c>
      <c r="AY129" s="304" t="s">
        <v>1151</v>
      </c>
      <c r="BK129" s="308">
        <f>BK130+BK133+BK135+BK138+BK142</f>
        <v>0</v>
      </c>
    </row>
    <row r="130" spans="2:65" s="302" customFormat="1" ht="22.9" customHeight="1" x14ac:dyDescent="0.2">
      <c r="B130" s="303"/>
      <c r="D130" s="304" t="s">
        <v>268</v>
      </c>
      <c r="E130" s="401" t="s">
        <v>30</v>
      </c>
      <c r="F130" s="401" t="s">
        <v>31</v>
      </c>
      <c r="I130" s="399"/>
      <c r="J130" s="425">
        <f>BK130</f>
        <v>0</v>
      </c>
      <c r="L130" s="303"/>
      <c r="M130" s="305"/>
      <c r="P130" s="306">
        <f>SUM(P131:P132)</f>
        <v>0</v>
      </c>
      <c r="R130" s="306">
        <f>SUM(R131:R132)</f>
        <v>0</v>
      </c>
      <c r="T130" s="306">
        <f>SUM(T131:T132)</f>
        <v>0</v>
      </c>
      <c r="U130" s="332"/>
      <c r="AR130" s="304" t="s">
        <v>30</v>
      </c>
      <c r="AT130" s="307" t="s">
        <v>268</v>
      </c>
      <c r="AU130" s="307" t="s">
        <v>30</v>
      </c>
      <c r="AY130" s="304" t="s">
        <v>1151</v>
      </c>
      <c r="BK130" s="308">
        <f>SUM(BK131:BK132)</f>
        <v>0</v>
      </c>
    </row>
    <row r="131" spans="2:65" s="260" customFormat="1" ht="33" customHeight="1" x14ac:dyDescent="0.2">
      <c r="B131" s="309"/>
      <c r="C131" s="495" t="s">
        <v>1394</v>
      </c>
      <c r="D131" s="495" t="s">
        <v>270</v>
      </c>
      <c r="E131" s="496" t="s">
        <v>271</v>
      </c>
      <c r="F131" s="497" t="s">
        <v>572</v>
      </c>
      <c r="G131" s="498" t="s">
        <v>106</v>
      </c>
      <c r="H131" s="499">
        <v>1</v>
      </c>
      <c r="I131" s="500"/>
      <c r="J131" s="310">
        <f>ROUND(I131*H131,2)</f>
        <v>0</v>
      </c>
      <c r="K131" s="497" t="s">
        <v>1762</v>
      </c>
      <c r="L131" s="261"/>
      <c r="M131" s="501" t="s">
        <v>363</v>
      </c>
      <c r="N131" s="312" t="s">
        <v>1152</v>
      </c>
      <c r="P131" s="313">
        <f>O131*H131</f>
        <v>0</v>
      </c>
      <c r="Q131" s="313">
        <v>0</v>
      </c>
      <c r="R131" s="313">
        <f>Q131*H131</f>
        <v>0</v>
      </c>
      <c r="S131" s="313">
        <v>0</v>
      </c>
      <c r="T131" s="313">
        <f>S131*H131</f>
        <v>0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1151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1483</v>
      </c>
    </row>
    <row r="132" spans="2:65" s="260" customFormat="1" ht="33" customHeight="1" x14ac:dyDescent="0.2">
      <c r="B132" s="309"/>
      <c r="C132" s="495" t="s">
        <v>1395</v>
      </c>
      <c r="D132" s="495" t="s">
        <v>270</v>
      </c>
      <c r="E132" s="496" t="s">
        <v>272</v>
      </c>
      <c r="F132" s="497" t="s">
        <v>573</v>
      </c>
      <c r="G132" s="498" t="s">
        <v>106</v>
      </c>
      <c r="H132" s="499">
        <v>1</v>
      </c>
      <c r="I132" s="500"/>
      <c r="J132" s="310">
        <f>ROUND(I132*H132,2)</f>
        <v>0</v>
      </c>
      <c r="K132" s="497" t="s">
        <v>1762</v>
      </c>
      <c r="L132" s="261"/>
      <c r="M132" s="501" t="s">
        <v>363</v>
      </c>
      <c r="N132" s="312" t="s">
        <v>1152</v>
      </c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3">
        <f>S132*H132</f>
        <v>0</v>
      </c>
      <c r="U132" s="334" t="s">
        <v>363</v>
      </c>
      <c r="AR132" s="314" t="s">
        <v>36</v>
      </c>
      <c r="AT132" s="314" t="s">
        <v>270</v>
      </c>
      <c r="AU132" s="314" t="s">
        <v>32</v>
      </c>
      <c r="AY132" s="253" t="s">
        <v>1151</v>
      </c>
      <c r="BE132" s="315">
        <f>IF(N132="základní",J132,0)</f>
        <v>0</v>
      </c>
      <c r="BF132" s="315">
        <f>IF(N132="snížená",J132,0)</f>
        <v>0</v>
      </c>
      <c r="BG132" s="315">
        <f>IF(N132="zákl. přenesená",J132,0)</f>
        <v>0</v>
      </c>
      <c r="BH132" s="315">
        <f>IF(N132="sníž. přenesená",J132,0)</f>
        <v>0</v>
      </c>
      <c r="BI132" s="315">
        <f>IF(N132="nulová",J132,0)</f>
        <v>0</v>
      </c>
      <c r="BJ132" s="253" t="s">
        <v>30</v>
      </c>
      <c r="BK132" s="315">
        <f>ROUND(I132*H132,2)</f>
        <v>0</v>
      </c>
      <c r="BL132" s="253" t="s">
        <v>36</v>
      </c>
      <c r="BM132" s="314" t="s">
        <v>1484</v>
      </c>
    </row>
    <row r="133" spans="2:65" s="302" customFormat="1" ht="22.9" customHeight="1" x14ac:dyDescent="0.2">
      <c r="B133" s="303"/>
      <c r="D133" s="304" t="s">
        <v>268</v>
      </c>
      <c r="E133" s="401" t="s">
        <v>34</v>
      </c>
      <c r="F133" s="401" t="s">
        <v>35</v>
      </c>
      <c r="I133" s="399"/>
      <c r="J133" s="425">
        <f>BK133</f>
        <v>0</v>
      </c>
      <c r="L133" s="303"/>
      <c r="M133" s="305"/>
      <c r="P133" s="306">
        <f>P134</f>
        <v>0</v>
      </c>
      <c r="R133" s="306">
        <f>R134</f>
        <v>5.7071249999999996</v>
      </c>
      <c r="T133" s="306">
        <f>T134</f>
        <v>0</v>
      </c>
      <c r="U133" s="332"/>
      <c r="AR133" s="304" t="s">
        <v>30</v>
      </c>
      <c r="AT133" s="307" t="s">
        <v>268</v>
      </c>
      <c r="AU133" s="307" t="s">
        <v>30</v>
      </c>
      <c r="AY133" s="304" t="s">
        <v>1151</v>
      </c>
      <c r="BK133" s="308">
        <f>BK134</f>
        <v>0</v>
      </c>
    </row>
    <row r="134" spans="2:65" s="260" customFormat="1" ht="24.2" customHeight="1" x14ac:dyDescent="0.2">
      <c r="B134" s="309"/>
      <c r="C134" s="495" t="s">
        <v>34</v>
      </c>
      <c r="D134" s="495" t="s">
        <v>270</v>
      </c>
      <c r="E134" s="496" t="s">
        <v>273</v>
      </c>
      <c r="F134" s="497" t="s">
        <v>574</v>
      </c>
      <c r="G134" s="498" t="s">
        <v>132</v>
      </c>
      <c r="H134" s="499">
        <v>22.5</v>
      </c>
      <c r="I134" s="500"/>
      <c r="J134" s="310">
        <f>ROUND(I134*H134,2)</f>
        <v>0</v>
      </c>
      <c r="K134" s="497" t="s">
        <v>1763</v>
      </c>
      <c r="L134" s="261"/>
      <c r="M134" s="501" t="s">
        <v>363</v>
      </c>
      <c r="N134" s="312" t="s">
        <v>1152</v>
      </c>
      <c r="P134" s="313">
        <f>O134*H134</f>
        <v>0</v>
      </c>
      <c r="Q134" s="313">
        <v>0.25364999999999999</v>
      </c>
      <c r="R134" s="313">
        <f>Q134*H134</f>
        <v>5.7071249999999996</v>
      </c>
      <c r="S134" s="313">
        <v>0</v>
      </c>
      <c r="T134" s="313">
        <f>S134*H134</f>
        <v>0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1151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1485</v>
      </c>
    </row>
    <row r="135" spans="2:65" s="302" customFormat="1" ht="22.9" customHeight="1" x14ac:dyDescent="0.2">
      <c r="B135" s="303"/>
      <c r="D135" s="304" t="s">
        <v>268</v>
      </c>
      <c r="E135" s="401" t="s">
        <v>39</v>
      </c>
      <c r="F135" s="401" t="s">
        <v>274</v>
      </c>
      <c r="I135" s="399"/>
      <c r="J135" s="425">
        <f>BK135</f>
        <v>0</v>
      </c>
      <c r="L135" s="303"/>
      <c r="M135" s="305"/>
      <c r="P135" s="306">
        <f>SUM(P136:P137)</f>
        <v>0</v>
      </c>
      <c r="R135" s="306">
        <f>SUM(R136:R137)</f>
        <v>4.0444800000000001</v>
      </c>
      <c r="T135" s="306">
        <f>SUM(T136:T137)</f>
        <v>0</v>
      </c>
      <c r="U135" s="332"/>
      <c r="AR135" s="304" t="s">
        <v>30</v>
      </c>
      <c r="AT135" s="307" t="s">
        <v>268</v>
      </c>
      <c r="AU135" s="307" t="s">
        <v>30</v>
      </c>
      <c r="AY135" s="304" t="s">
        <v>1151</v>
      </c>
      <c r="BK135" s="308">
        <f>SUM(BK136:BK137)</f>
        <v>0</v>
      </c>
    </row>
    <row r="136" spans="2:65" s="260" customFormat="1" ht="21.75" customHeight="1" x14ac:dyDescent="0.2">
      <c r="B136" s="309"/>
      <c r="C136" s="495" t="s">
        <v>36</v>
      </c>
      <c r="D136" s="495" t="s">
        <v>270</v>
      </c>
      <c r="E136" s="496" t="s">
        <v>275</v>
      </c>
      <c r="F136" s="497" t="s">
        <v>575</v>
      </c>
      <c r="G136" s="498" t="s">
        <v>132</v>
      </c>
      <c r="H136" s="499">
        <v>57</v>
      </c>
      <c r="I136" s="500"/>
      <c r="J136" s="310">
        <f>ROUND(I136*H136,2)</f>
        <v>0</v>
      </c>
      <c r="K136" s="497" t="s">
        <v>1763</v>
      </c>
      <c r="L136" s="261"/>
      <c r="M136" s="501" t="s">
        <v>363</v>
      </c>
      <c r="N136" s="312" t="s">
        <v>1152</v>
      </c>
      <c r="P136" s="313">
        <f>O136*H136</f>
        <v>0</v>
      </c>
      <c r="Q136" s="313">
        <v>0.04</v>
      </c>
      <c r="R136" s="313">
        <f>Q136*H136</f>
        <v>2.2800000000000002</v>
      </c>
      <c r="S136" s="313">
        <v>0</v>
      </c>
      <c r="T136" s="313">
        <f>S136*H136</f>
        <v>0</v>
      </c>
      <c r="U136" s="334" t="s">
        <v>363</v>
      </c>
      <c r="AR136" s="314" t="s">
        <v>36</v>
      </c>
      <c r="AT136" s="314" t="s">
        <v>270</v>
      </c>
      <c r="AU136" s="314" t="s">
        <v>32</v>
      </c>
      <c r="AY136" s="253" t="s">
        <v>1151</v>
      </c>
      <c r="BE136" s="315">
        <f>IF(N136="základní",J136,0)</f>
        <v>0</v>
      </c>
      <c r="BF136" s="315">
        <f>IF(N136="snížená",J136,0)</f>
        <v>0</v>
      </c>
      <c r="BG136" s="315">
        <f>IF(N136="zákl. přenesená",J136,0)</f>
        <v>0</v>
      </c>
      <c r="BH136" s="315">
        <f>IF(N136="sníž. přenesená",J136,0)</f>
        <v>0</v>
      </c>
      <c r="BI136" s="315">
        <f>IF(N136="nulová",J136,0)</f>
        <v>0</v>
      </c>
      <c r="BJ136" s="253" t="s">
        <v>30</v>
      </c>
      <c r="BK136" s="315">
        <f>ROUND(I136*H136,2)</f>
        <v>0</v>
      </c>
      <c r="BL136" s="253" t="s">
        <v>36</v>
      </c>
      <c r="BM136" s="314" t="s">
        <v>1486</v>
      </c>
    </row>
    <row r="137" spans="2:65" s="260" customFormat="1" ht="24.2" customHeight="1" x14ac:dyDescent="0.2">
      <c r="B137" s="309"/>
      <c r="C137" s="495" t="s">
        <v>38</v>
      </c>
      <c r="D137" s="495" t="s">
        <v>270</v>
      </c>
      <c r="E137" s="496" t="s">
        <v>276</v>
      </c>
      <c r="F137" s="497" t="s">
        <v>576</v>
      </c>
      <c r="G137" s="498" t="s">
        <v>132</v>
      </c>
      <c r="H137" s="499">
        <v>96</v>
      </c>
      <c r="I137" s="500"/>
      <c r="J137" s="310">
        <f>ROUND(I137*H137,2)</f>
        <v>0</v>
      </c>
      <c r="K137" s="497" t="s">
        <v>1763</v>
      </c>
      <c r="L137" s="261"/>
      <c r="M137" s="501" t="s">
        <v>363</v>
      </c>
      <c r="N137" s="312" t="s">
        <v>1152</v>
      </c>
      <c r="P137" s="313">
        <f>O137*H137</f>
        <v>0</v>
      </c>
      <c r="Q137" s="313">
        <v>1.8380000000000001E-2</v>
      </c>
      <c r="R137" s="313">
        <f>Q137*H137</f>
        <v>1.76448</v>
      </c>
      <c r="S137" s="313">
        <v>0</v>
      </c>
      <c r="T137" s="313">
        <f>S137*H137</f>
        <v>0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1151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1487</v>
      </c>
    </row>
    <row r="138" spans="2:65" s="302" customFormat="1" ht="22.9" customHeight="1" x14ac:dyDescent="0.2">
      <c r="B138" s="303"/>
      <c r="D138" s="304" t="s">
        <v>268</v>
      </c>
      <c r="E138" s="401" t="s">
        <v>41</v>
      </c>
      <c r="F138" s="401" t="s">
        <v>279</v>
      </c>
      <c r="I138" s="399"/>
      <c r="J138" s="425">
        <f>BK138</f>
        <v>0</v>
      </c>
      <c r="L138" s="303"/>
      <c r="M138" s="305"/>
      <c r="P138" s="306">
        <f>SUM(P139:P141)</f>
        <v>0</v>
      </c>
      <c r="R138" s="306">
        <f>SUM(R139:R141)</f>
        <v>0</v>
      </c>
      <c r="T138" s="306">
        <f>SUM(T139:T141)</f>
        <v>18.445999999999998</v>
      </c>
      <c r="U138" s="332"/>
      <c r="AR138" s="304" t="s">
        <v>30</v>
      </c>
      <c r="AT138" s="307" t="s">
        <v>268</v>
      </c>
      <c r="AU138" s="307" t="s">
        <v>30</v>
      </c>
      <c r="AY138" s="304" t="s">
        <v>1151</v>
      </c>
      <c r="BK138" s="308">
        <f>SUM(BK139:BK141)</f>
        <v>0</v>
      </c>
    </row>
    <row r="139" spans="2:65" s="260" customFormat="1" ht="24.2" customHeight="1" x14ac:dyDescent="0.2">
      <c r="B139" s="309"/>
      <c r="C139" s="495" t="s">
        <v>1153</v>
      </c>
      <c r="D139" s="495" t="s">
        <v>270</v>
      </c>
      <c r="E139" s="496" t="s">
        <v>280</v>
      </c>
      <c r="F139" s="497" t="s">
        <v>578</v>
      </c>
      <c r="G139" s="498" t="s">
        <v>80</v>
      </c>
      <c r="H139" s="499">
        <v>10</v>
      </c>
      <c r="I139" s="500"/>
      <c r="J139" s="310">
        <f>ROUND(I139*H139,2)</f>
        <v>0</v>
      </c>
      <c r="K139" s="497" t="s">
        <v>1762</v>
      </c>
      <c r="L139" s="261"/>
      <c r="M139" s="501" t="s">
        <v>363</v>
      </c>
      <c r="N139" s="312" t="s">
        <v>1152</v>
      </c>
      <c r="P139" s="313">
        <f>O139*H139</f>
        <v>0</v>
      </c>
      <c r="Q139" s="313">
        <v>0</v>
      </c>
      <c r="R139" s="313">
        <f>Q139*H139</f>
        <v>0</v>
      </c>
      <c r="S139" s="313">
        <v>5.8999999999999997E-2</v>
      </c>
      <c r="T139" s="313">
        <f>S139*H139</f>
        <v>0.59</v>
      </c>
      <c r="U139" s="334" t="s">
        <v>363</v>
      </c>
      <c r="AR139" s="314" t="s">
        <v>36</v>
      </c>
      <c r="AT139" s="314" t="s">
        <v>270</v>
      </c>
      <c r="AU139" s="314" t="s">
        <v>32</v>
      </c>
      <c r="AY139" s="253" t="s">
        <v>1151</v>
      </c>
      <c r="BE139" s="315">
        <f>IF(N139="základní",J139,0)</f>
        <v>0</v>
      </c>
      <c r="BF139" s="315">
        <f>IF(N139="snížená",J139,0)</f>
        <v>0</v>
      </c>
      <c r="BG139" s="315">
        <f>IF(N139="zákl. přenesená",J139,0)</f>
        <v>0</v>
      </c>
      <c r="BH139" s="315">
        <f>IF(N139="sníž. přenesená",J139,0)</f>
        <v>0</v>
      </c>
      <c r="BI139" s="315">
        <f>IF(N139="nulová",J139,0)</f>
        <v>0</v>
      </c>
      <c r="BJ139" s="253" t="s">
        <v>30</v>
      </c>
      <c r="BK139" s="315">
        <f>ROUND(I139*H139,2)</f>
        <v>0</v>
      </c>
      <c r="BL139" s="253" t="s">
        <v>36</v>
      </c>
      <c r="BM139" s="314" t="s">
        <v>1489</v>
      </c>
    </row>
    <row r="140" spans="2:65" s="260" customFormat="1" ht="24.2" customHeight="1" x14ac:dyDescent="0.2">
      <c r="B140" s="309"/>
      <c r="C140" s="495" t="s">
        <v>277</v>
      </c>
      <c r="D140" s="495" t="s">
        <v>270</v>
      </c>
      <c r="E140" s="496" t="s">
        <v>281</v>
      </c>
      <c r="F140" s="497" t="s">
        <v>579</v>
      </c>
      <c r="G140" s="498" t="s">
        <v>144</v>
      </c>
      <c r="H140" s="499">
        <v>317</v>
      </c>
      <c r="I140" s="500"/>
      <c r="J140" s="310">
        <f>ROUND(I140*H140,2)</f>
        <v>0</v>
      </c>
      <c r="K140" s="497" t="s">
        <v>1763</v>
      </c>
      <c r="L140" s="261"/>
      <c r="M140" s="501" t="s">
        <v>363</v>
      </c>
      <c r="N140" s="312" t="s">
        <v>1152</v>
      </c>
      <c r="P140" s="313">
        <f>O140*H140</f>
        <v>0</v>
      </c>
      <c r="Q140" s="313">
        <v>0</v>
      </c>
      <c r="R140" s="313">
        <f>Q140*H140</f>
        <v>0</v>
      </c>
      <c r="S140" s="313">
        <v>1.7999999999999999E-2</v>
      </c>
      <c r="T140" s="313">
        <f>S140*H140</f>
        <v>5.7059999999999995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1151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1490</v>
      </c>
    </row>
    <row r="141" spans="2:65" s="260" customFormat="1" ht="33" customHeight="1" x14ac:dyDescent="0.2">
      <c r="B141" s="309"/>
      <c r="C141" s="495" t="s">
        <v>41</v>
      </c>
      <c r="D141" s="495" t="s">
        <v>270</v>
      </c>
      <c r="E141" s="496" t="s">
        <v>282</v>
      </c>
      <c r="F141" s="497" t="s">
        <v>580</v>
      </c>
      <c r="G141" s="498" t="s">
        <v>144</v>
      </c>
      <c r="H141" s="499">
        <v>75</v>
      </c>
      <c r="I141" s="500"/>
      <c r="J141" s="310">
        <f>ROUND(I141*H141,2)</f>
        <v>0</v>
      </c>
      <c r="K141" s="497" t="s">
        <v>1763</v>
      </c>
      <c r="L141" s="261"/>
      <c r="M141" s="501" t="s">
        <v>363</v>
      </c>
      <c r="N141" s="312" t="s">
        <v>1152</v>
      </c>
      <c r="P141" s="313">
        <f>O141*H141</f>
        <v>0</v>
      </c>
      <c r="Q141" s="313">
        <v>0</v>
      </c>
      <c r="R141" s="313">
        <f>Q141*H141</f>
        <v>0</v>
      </c>
      <c r="S141" s="313">
        <v>0.16200000000000001</v>
      </c>
      <c r="T141" s="313">
        <f>S141*H141</f>
        <v>12.15</v>
      </c>
      <c r="U141" s="334" t="s">
        <v>363</v>
      </c>
      <c r="AR141" s="314" t="s">
        <v>36</v>
      </c>
      <c r="AT141" s="314" t="s">
        <v>270</v>
      </c>
      <c r="AU141" s="314" t="s">
        <v>32</v>
      </c>
      <c r="AY141" s="253" t="s">
        <v>1151</v>
      </c>
      <c r="BE141" s="315">
        <f>IF(N141="základní",J141,0)</f>
        <v>0</v>
      </c>
      <c r="BF141" s="315">
        <f>IF(N141="snížená",J141,0)</f>
        <v>0</v>
      </c>
      <c r="BG141" s="315">
        <f>IF(N141="zákl. přenesená",J141,0)</f>
        <v>0</v>
      </c>
      <c r="BH141" s="315">
        <f>IF(N141="sníž. přenesená",J141,0)</f>
        <v>0</v>
      </c>
      <c r="BI141" s="315">
        <f>IF(N141="nulová",J141,0)</f>
        <v>0</v>
      </c>
      <c r="BJ141" s="253" t="s">
        <v>30</v>
      </c>
      <c r="BK141" s="315">
        <f>ROUND(I141*H141,2)</f>
        <v>0</v>
      </c>
      <c r="BL141" s="253" t="s">
        <v>36</v>
      </c>
      <c r="BM141" s="314" t="s">
        <v>1491</v>
      </c>
    </row>
    <row r="142" spans="2:65" s="302" customFormat="1" ht="22.9" customHeight="1" x14ac:dyDescent="0.2">
      <c r="B142" s="303"/>
      <c r="D142" s="304" t="s">
        <v>268</v>
      </c>
      <c r="E142" s="401" t="s">
        <v>283</v>
      </c>
      <c r="F142" s="401" t="s">
        <v>284</v>
      </c>
      <c r="I142" s="399"/>
      <c r="J142" s="425">
        <f>BK142</f>
        <v>0</v>
      </c>
      <c r="L142" s="303"/>
      <c r="M142" s="305"/>
      <c r="P142" s="306">
        <f>SUM(P143:P148)</f>
        <v>0</v>
      </c>
      <c r="R142" s="306">
        <f>SUM(R143:R148)</f>
        <v>0</v>
      </c>
      <c r="T142" s="306">
        <f>SUM(T143:T148)</f>
        <v>0</v>
      </c>
      <c r="U142" s="332"/>
      <c r="AR142" s="304" t="s">
        <v>30</v>
      </c>
      <c r="AT142" s="307" t="s">
        <v>268</v>
      </c>
      <c r="AU142" s="307" t="s">
        <v>30</v>
      </c>
      <c r="AY142" s="304" t="s">
        <v>1151</v>
      </c>
      <c r="BK142" s="308">
        <f>SUM(BK143:BK148)</f>
        <v>0</v>
      </c>
    </row>
    <row r="143" spans="2:65" s="260" customFormat="1" ht="16.5" customHeight="1" x14ac:dyDescent="0.2">
      <c r="B143" s="309"/>
      <c r="C143" s="495" t="s">
        <v>244</v>
      </c>
      <c r="D143" s="495" t="s">
        <v>270</v>
      </c>
      <c r="E143" s="496" t="s">
        <v>285</v>
      </c>
      <c r="F143" s="497" t="s">
        <v>581</v>
      </c>
      <c r="G143" s="498" t="s">
        <v>126</v>
      </c>
      <c r="H143" s="499">
        <v>24.8</v>
      </c>
      <c r="I143" s="500"/>
      <c r="J143" s="310">
        <f t="shared" ref="J143:J148" si="0">ROUND(I143*H143,2)</f>
        <v>0</v>
      </c>
      <c r="K143" s="497" t="s">
        <v>1763</v>
      </c>
      <c r="L143" s="261"/>
      <c r="M143" s="501" t="s">
        <v>363</v>
      </c>
      <c r="N143" s="312" t="s">
        <v>1152</v>
      </c>
      <c r="P143" s="313">
        <f t="shared" ref="P143:P148" si="1">O143*H143</f>
        <v>0</v>
      </c>
      <c r="Q143" s="313">
        <v>0</v>
      </c>
      <c r="R143" s="313">
        <f t="shared" ref="R143:R148" si="2">Q143*H143</f>
        <v>0</v>
      </c>
      <c r="S143" s="313">
        <v>0</v>
      </c>
      <c r="T143" s="313">
        <f t="shared" ref="T143:T148" si="3">S143*H143</f>
        <v>0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1151</v>
      </c>
      <c r="BE143" s="315">
        <f t="shared" ref="BE143:BE148" si="4">IF(N143="základní",J143,0)</f>
        <v>0</v>
      </c>
      <c r="BF143" s="315">
        <f t="shared" ref="BF143:BF148" si="5">IF(N143="snížená",J143,0)</f>
        <v>0</v>
      </c>
      <c r="BG143" s="315">
        <f t="shared" ref="BG143:BG148" si="6">IF(N143="zákl. přenesená",J143,0)</f>
        <v>0</v>
      </c>
      <c r="BH143" s="315">
        <f t="shared" ref="BH143:BH148" si="7">IF(N143="sníž. přenesená",J143,0)</f>
        <v>0</v>
      </c>
      <c r="BI143" s="315">
        <f t="shared" ref="BI143:BI148" si="8">IF(N143="nulová",J143,0)</f>
        <v>0</v>
      </c>
      <c r="BJ143" s="253" t="s">
        <v>30</v>
      </c>
      <c r="BK143" s="315">
        <f t="shared" ref="BK143:BK148" si="9">ROUND(I143*H143,2)</f>
        <v>0</v>
      </c>
      <c r="BL143" s="253" t="s">
        <v>36</v>
      </c>
      <c r="BM143" s="314" t="s">
        <v>1492</v>
      </c>
    </row>
    <row r="144" spans="2:65" s="260" customFormat="1" ht="33" customHeight="1" x14ac:dyDescent="0.2">
      <c r="B144" s="309"/>
      <c r="C144" s="495" t="s">
        <v>1116</v>
      </c>
      <c r="D144" s="495" t="s">
        <v>270</v>
      </c>
      <c r="E144" s="496" t="s">
        <v>286</v>
      </c>
      <c r="F144" s="497" t="s">
        <v>582</v>
      </c>
      <c r="G144" s="498" t="s">
        <v>126</v>
      </c>
      <c r="H144" s="499">
        <v>24.8</v>
      </c>
      <c r="I144" s="500"/>
      <c r="J144" s="310">
        <f t="shared" si="0"/>
        <v>0</v>
      </c>
      <c r="K144" s="497" t="s">
        <v>1762</v>
      </c>
      <c r="L144" s="261"/>
      <c r="M144" s="501" t="s">
        <v>363</v>
      </c>
      <c r="N144" s="312" t="s">
        <v>1152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3">
        <f t="shared" si="3"/>
        <v>0</v>
      </c>
      <c r="U144" s="334" t="s">
        <v>363</v>
      </c>
      <c r="AR144" s="314" t="s">
        <v>36</v>
      </c>
      <c r="AT144" s="314" t="s">
        <v>270</v>
      </c>
      <c r="AU144" s="314" t="s">
        <v>32</v>
      </c>
      <c r="AY144" s="253" t="s">
        <v>1151</v>
      </c>
      <c r="BE144" s="315">
        <f t="shared" si="4"/>
        <v>0</v>
      </c>
      <c r="BF144" s="315">
        <f t="shared" si="5"/>
        <v>0</v>
      </c>
      <c r="BG144" s="315">
        <f t="shared" si="6"/>
        <v>0</v>
      </c>
      <c r="BH144" s="315">
        <f t="shared" si="7"/>
        <v>0</v>
      </c>
      <c r="BI144" s="315">
        <f t="shared" si="8"/>
        <v>0</v>
      </c>
      <c r="BJ144" s="253" t="s">
        <v>30</v>
      </c>
      <c r="BK144" s="315">
        <f t="shared" si="9"/>
        <v>0</v>
      </c>
      <c r="BL144" s="253" t="s">
        <v>36</v>
      </c>
      <c r="BM144" s="314" t="s">
        <v>1493</v>
      </c>
    </row>
    <row r="145" spans="2:65" s="260" customFormat="1" ht="33" customHeight="1" x14ac:dyDescent="0.2">
      <c r="B145" s="309"/>
      <c r="C145" s="495" t="s">
        <v>1118</v>
      </c>
      <c r="D145" s="495" t="s">
        <v>270</v>
      </c>
      <c r="E145" s="496" t="s">
        <v>287</v>
      </c>
      <c r="F145" s="497" t="s">
        <v>583</v>
      </c>
      <c r="G145" s="498" t="s">
        <v>126</v>
      </c>
      <c r="H145" s="499">
        <v>99.2</v>
      </c>
      <c r="I145" s="500"/>
      <c r="J145" s="310">
        <f t="shared" si="0"/>
        <v>0</v>
      </c>
      <c r="K145" s="497" t="s">
        <v>1762</v>
      </c>
      <c r="L145" s="261"/>
      <c r="M145" s="501" t="s">
        <v>363</v>
      </c>
      <c r="N145" s="312" t="s">
        <v>1152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3">
        <f t="shared" si="3"/>
        <v>0</v>
      </c>
      <c r="U145" s="334" t="s">
        <v>363</v>
      </c>
      <c r="AR145" s="314" t="s">
        <v>36</v>
      </c>
      <c r="AT145" s="314" t="s">
        <v>270</v>
      </c>
      <c r="AU145" s="314" t="s">
        <v>32</v>
      </c>
      <c r="AY145" s="253" t="s">
        <v>1151</v>
      </c>
      <c r="BE145" s="315">
        <f t="shared" si="4"/>
        <v>0</v>
      </c>
      <c r="BF145" s="315">
        <f t="shared" si="5"/>
        <v>0</v>
      </c>
      <c r="BG145" s="315">
        <f t="shared" si="6"/>
        <v>0</v>
      </c>
      <c r="BH145" s="315">
        <f t="shared" si="7"/>
        <v>0</v>
      </c>
      <c r="BI145" s="315">
        <f t="shared" si="8"/>
        <v>0</v>
      </c>
      <c r="BJ145" s="253" t="s">
        <v>30</v>
      </c>
      <c r="BK145" s="315">
        <f t="shared" si="9"/>
        <v>0</v>
      </c>
      <c r="BL145" s="253" t="s">
        <v>36</v>
      </c>
      <c r="BM145" s="314" t="s">
        <v>1494</v>
      </c>
    </row>
    <row r="146" spans="2:65" s="260" customFormat="1" ht="24.2" customHeight="1" x14ac:dyDescent="0.2">
      <c r="B146" s="309"/>
      <c r="C146" s="495" t="s">
        <v>1120</v>
      </c>
      <c r="D146" s="495" t="s">
        <v>270</v>
      </c>
      <c r="E146" s="496" t="s">
        <v>288</v>
      </c>
      <c r="F146" s="497" t="s">
        <v>584</v>
      </c>
      <c r="G146" s="498" t="s">
        <v>126</v>
      </c>
      <c r="H146" s="499">
        <v>24.8</v>
      </c>
      <c r="I146" s="500"/>
      <c r="J146" s="310">
        <f t="shared" si="0"/>
        <v>0</v>
      </c>
      <c r="K146" s="497" t="s">
        <v>1763</v>
      </c>
      <c r="L146" s="261"/>
      <c r="M146" s="501" t="s">
        <v>363</v>
      </c>
      <c r="N146" s="312" t="s">
        <v>1152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3">
        <f t="shared" si="3"/>
        <v>0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1151</v>
      </c>
      <c r="BE146" s="315">
        <f t="shared" si="4"/>
        <v>0</v>
      </c>
      <c r="BF146" s="315">
        <f t="shared" si="5"/>
        <v>0</v>
      </c>
      <c r="BG146" s="315">
        <f t="shared" si="6"/>
        <v>0</v>
      </c>
      <c r="BH146" s="315">
        <f t="shared" si="7"/>
        <v>0</v>
      </c>
      <c r="BI146" s="315">
        <f t="shared" si="8"/>
        <v>0</v>
      </c>
      <c r="BJ146" s="253" t="s">
        <v>30</v>
      </c>
      <c r="BK146" s="315">
        <f t="shared" si="9"/>
        <v>0</v>
      </c>
      <c r="BL146" s="253" t="s">
        <v>36</v>
      </c>
      <c r="BM146" s="314" t="s">
        <v>1495</v>
      </c>
    </row>
    <row r="147" spans="2:65" s="260" customFormat="1" ht="24.2" customHeight="1" x14ac:dyDescent="0.2">
      <c r="B147" s="309"/>
      <c r="C147" s="495" t="s">
        <v>1122</v>
      </c>
      <c r="D147" s="495" t="s">
        <v>270</v>
      </c>
      <c r="E147" s="496" t="s">
        <v>289</v>
      </c>
      <c r="F147" s="497" t="s">
        <v>585</v>
      </c>
      <c r="G147" s="498" t="s">
        <v>126</v>
      </c>
      <c r="H147" s="499">
        <v>744</v>
      </c>
      <c r="I147" s="500"/>
      <c r="J147" s="310">
        <f t="shared" si="0"/>
        <v>0</v>
      </c>
      <c r="K147" s="497" t="s">
        <v>1763</v>
      </c>
      <c r="L147" s="261"/>
      <c r="M147" s="501" t="s">
        <v>363</v>
      </c>
      <c r="N147" s="312" t="s">
        <v>1152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3">
        <f t="shared" si="3"/>
        <v>0</v>
      </c>
      <c r="U147" s="334" t="s">
        <v>363</v>
      </c>
      <c r="AR147" s="314" t="s">
        <v>36</v>
      </c>
      <c r="AT147" s="314" t="s">
        <v>270</v>
      </c>
      <c r="AU147" s="314" t="s">
        <v>32</v>
      </c>
      <c r="AY147" s="253" t="s">
        <v>1151</v>
      </c>
      <c r="BE147" s="315">
        <f t="shared" si="4"/>
        <v>0</v>
      </c>
      <c r="BF147" s="315">
        <f t="shared" si="5"/>
        <v>0</v>
      </c>
      <c r="BG147" s="315">
        <f t="shared" si="6"/>
        <v>0</v>
      </c>
      <c r="BH147" s="315">
        <f t="shared" si="7"/>
        <v>0</v>
      </c>
      <c r="BI147" s="315">
        <f t="shared" si="8"/>
        <v>0</v>
      </c>
      <c r="BJ147" s="253" t="s">
        <v>30</v>
      </c>
      <c r="BK147" s="315">
        <f t="shared" si="9"/>
        <v>0</v>
      </c>
      <c r="BL147" s="253" t="s">
        <v>36</v>
      </c>
      <c r="BM147" s="314" t="s">
        <v>1496</v>
      </c>
    </row>
    <row r="148" spans="2:65" s="260" customFormat="1" ht="21.75" customHeight="1" x14ac:dyDescent="0.2">
      <c r="B148" s="309"/>
      <c r="C148" s="495" t="s">
        <v>1000</v>
      </c>
      <c r="D148" s="495" t="s">
        <v>270</v>
      </c>
      <c r="E148" s="496" t="s">
        <v>290</v>
      </c>
      <c r="F148" s="497" t="s">
        <v>291</v>
      </c>
      <c r="G148" s="498" t="s">
        <v>126</v>
      </c>
      <c r="H148" s="499">
        <v>24.8</v>
      </c>
      <c r="I148" s="500"/>
      <c r="J148" s="310">
        <f t="shared" si="0"/>
        <v>0</v>
      </c>
      <c r="K148" s="497" t="s">
        <v>363</v>
      </c>
      <c r="L148" s="261"/>
      <c r="M148" s="501" t="s">
        <v>363</v>
      </c>
      <c r="N148" s="312" t="s">
        <v>1152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3">
        <f t="shared" si="3"/>
        <v>0</v>
      </c>
      <c r="U148" s="334" t="s">
        <v>363</v>
      </c>
      <c r="AR148" s="314" t="s">
        <v>36</v>
      </c>
      <c r="AT148" s="314" t="s">
        <v>270</v>
      </c>
      <c r="AU148" s="314" t="s">
        <v>32</v>
      </c>
      <c r="AY148" s="253" t="s">
        <v>1151</v>
      </c>
      <c r="BE148" s="315">
        <f t="shared" si="4"/>
        <v>0</v>
      </c>
      <c r="BF148" s="315">
        <f t="shared" si="5"/>
        <v>0</v>
      </c>
      <c r="BG148" s="315">
        <f t="shared" si="6"/>
        <v>0</v>
      </c>
      <c r="BH148" s="315">
        <f t="shared" si="7"/>
        <v>0</v>
      </c>
      <c r="BI148" s="315">
        <f t="shared" si="8"/>
        <v>0</v>
      </c>
      <c r="BJ148" s="253" t="s">
        <v>30</v>
      </c>
      <c r="BK148" s="315">
        <f t="shared" si="9"/>
        <v>0</v>
      </c>
      <c r="BL148" s="253" t="s">
        <v>36</v>
      </c>
      <c r="BM148" s="314" t="s">
        <v>1497</v>
      </c>
    </row>
    <row r="149" spans="2:65" s="302" customFormat="1" ht="25.9" customHeight="1" x14ac:dyDescent="0.2">
      <c r="B149" s="303"/>
      <c r="D149" s="304" t="s">
        <v>268</v>
      </c>
      <c r="E149" s="400" t="s">
        <v>14</v>
      </c>
      <c r="F149" s="400" t="s">
        <v>292</v>
      </c>
      <c r="I149" s="399"/>
      <c r="J149" s="424">
        <f>BK149</f>
        <v>0</v>
      </c>
      <c r="L149" s="303"/>
      <c r="M149" s="305"/>
      <c r="P149" s="306">
        <f>P150+P153+P175+P195+P215</f>
        <v>0</v>
      </c>
      <c r="R149" s="306">
        <f>R150+R153+R175+R195+R215</f>
        <v>1.4475899999999999</v>
      </c>
      <c r="T149" s="306">
        <f>T150+T153+T175+T195+T215</f>
        <v>0</v>
      </c>
      <c r="U149" s="332"/>
      <c r="AR149" s="304" t="s">
        <v>32</v>
      </c>
      <c r="AT149" s="307" t="s">
        <v>268</v>
      </c>
      <c r="AU149" s="307" t="s">
        <v>1150</v>
      </c>
      <c r="AY149" s="304" t="s">
        <v>1151</v>
      </c>
      <c r="BK149" s="308">
        <f>BK150+BK153+BK175+BK195+BK215</f>
        <v>0</v>
      </c>
    </row>
    <row r="150" spans="2:65" s="302" customFormat="1" ht="22.9" customHeight="1" x14ac:dyDescent="0.2">
      <c r="B150" s="303"/>
      <c r="D150" s="304" t="s">
        <v>268</v>
      </c>
      <c r="E150" s="401" t="s">
        <v>49</v>
      </c>
      <c r="F150" s="401" t="s">
        <v>50</v>
      </c>
      <c r="I150" s="399"/>
      <c r="J150" s="425">
        <f>BK150</f>
        <v>0</v>
      </c>
      <c r="L150" s="303"/>
      <c r="M150" s="305"/>
      <c r="P150" s="306">
        <f>SUM(P151:P152)</f>
        <v>0</v>
      </c>
      <c r="R150" s="306">
        <f>SUM(R151:R152)</f>
        <v>0.10800000000000001</v>
      </c>
      <c r="T150" s="306">
        <f>SUM(T151:T152)</f>
        <v>0</v>
      </c>
      <c r="U150" s="332"/>
      <c r="AR150" s="304" t="s">
        <v>32</v>
      </c>
      <c r="AT150" s="307" t="s">
        <v>268</v>
      </c>
      <c r="AU150" s="307" t="s">
        <v>30</v>
      </c>
      <c r="AY150" s="304" t="s">
        <v>1151</v>
      </c>
      <c r="BK150" s="308">
        <f>SUM(BK151:BK152)</f>
        <v>0</v>
      </c>
    </row>
    <row r="151" spans="2:65" s="260" customFormat="1" ht="24.2" customHeight="1" x14ac:dyDescent="0.2">
      <c r="B151" s="309"/>
      <c r="C151" s="495" t="s">
        <v>1125</v>
      </c>
      <c r="D151" s="495" t="s">
        <v>270</v>
      </c>
      <c r="E151" s="496" t="s">
        <v>293</v>
      </c>
      <c r="F151" s="497" t="s">
        <v>586</v>
      </c>
      <c r="G151" s="498" t="s">
        <v>132</v>
      </c>
      <c r="H151" s="499">
        <v>60</v>
      </c>
      <c r="I151" s="500"/>
      <c r="J151" s="310">
        <f>ROUND(I151*H151,2)</f>
        <v>0</v>
      </c>
      <c r="K151" s="497" t="s">
        <v>1762</v>
      </c>
      <c r="L151" s="261"/>
      <c r="M151" s="501" t="s">
        <v>363</v>
      </c>
      <c r="N151" s="312" t="s">
        <v>1152</v>
      </c>
      <c r="P151" s="313">
        <f>O151*H151</f>
        <v>0</v>
      </c>
      <c r="Q151" s="313">
        <v>0</v>
      </c>
      <c r="R151" s="313">
        <f>Q151*H151</f>
        <v>0</v>
      </c>
      <c r="S151" s="313">
        <v>0</v>
      </c>
      <c r="T151" s="313">
        <f>S151*H151</f>
        <v>0</v>
      </c>
      <c r="U151" s="334" t="s">
        <v>363</v>
      </c>
      <c r="AR151" s="314" t="s">
        <v>1125</v>
      </c>
      <c r="AT151" s="314" t="s">
        <v>270</v>
      </c>
      <c r="AU151" s="314" t="s">
        <v>32</v>
      </c>
      <c r="AY151" s="253" t="s">
        <v>1151</v>
      </c>
      <c r="BE151" s="315">
        <f>IF(N151="základní",J151,0)</f>
        <v>0</v>
      </c>
      <c r="BF151" s="315">
        <f>IF(N151="snížená",J151,0)</f>
        <v>0</v>
      </c>
      <c r="BG151" s="315">
        <f>IF(N151="zákl. přenesená",J151,0)</f>
        <v>0</v>
      </c>
      <c r="BH151" s="315">
        <f>IF(N151="sníž. přenesená",J151,0)</f>
        <v>0</v>
      </c>
      <c r="BI151" s="315">
        <f>IF(N151="nulová",J151,0)</f>
        <v>0</v>
      </c>
      <c r="BJ151" s="253" t="s">
        <v>30</v>
      </c>
      <c r="BK151" s="315">
        <f>ROUND(I151*H151,2)</f>
        <v>0</v>
      </c>
      <c r="BL151" s="253" t="s">
        <v>1125</v>
      </c>
      <c r="BM151" s="314" t="s">
        <v>1498</v>
      </c>
    </row>
    <row r="152" spans="2:65" s="260" customFormat="1" ht="16.5" customHeight="1" x14ac:dyDescent="0.2">
      <c r="B152" s="309"/>
      <c r="C152" s="502" t="s">
        <v>1127</v>
      </c>
      <c r="D152" s="502" t="s">
        <v>294</v>
      </c>
      <c r="E152" s="503" t="s">
        <v>295</v>
      </c>
      <c r="F152" s="504" t="s">
        <v>296</v>
      </c>
      <c r="G152" s="505" t="s">
        <v>144</v>
      </c>
      <c r="H152" s="506">
        <v>1200</v>
      </c>
      <c r="I152" s="507"/>
      <c r="J152" s="318">
        <f>ROUND(I152*H152,2)</f>
        <v>0</v>
      </c>
      <c r="K152" s="504" t="s">
        <v>1762</v>
      </c>
      <c r="L152" s="319"/>
      <c r="M152" s="508" t="s">
        <v>363</v>
      </c>
      <c r="N152" s="321" t="s">
        <v>1152</v>
      </c>
      <c r="P152" s="313">
        <f>O152*H152</f>
        <v>0</v>
      </c>
      <c r="Q152" s="313">
        <v>9.0000000000000006E-5</v>
      </c>
      <c r="R152" s="313">
        <f>Q152*H152</f>
        <v>0.10800000000000001</v>
      </c>
      <c r="S152" s="313">
        <v>0</v>
      </c>
      <c r="T152" s="313">
        <f>S152*H152</f>
        <v>0</v>
      </c>
      <c r="U152" s="334" t="s">
        <v>363</v>
      </c>
      <c r="AR152" s="314" t="s">
        <v>1154</v>
      </c>
      <c r="AT152" s="314" t="s">
        <v>294</v>
      </c>
      <c r="AU152" s="314" t="s">
        <v>32</v>
      </c>
      <c r="AY152" s="253" t="s">
        <v>1151</v>
      </c>
      <c r="BE152" s="315">
        <f>IF(N152="základní",J152,0)</f>
        <v>0</v>
      </c>
      <c r="BF152" s="315">
        <f>IF(N152="snížená",J152,0)</f>
        <v>0</v>
      </c>
      <c r="BG152" s="315">
        <f>IF(N152="zákl. přenesená",J152,0)</f>
        <v>0</v>
      </c>
      <c r="BH152" s="315">
        <f>IF(N152="sníž. přenesená",J152,0)</f>
        <v>0</v>
      </c>
      <c r="BI152" s="315">
        <f>IF(N152="nulová",J152,0)</f>
        <v>0</v>
      </c>
      <c r="BJ152" s="253" t="s">
        <v>30</v>
      </c>
      <c r="BK152" s="315">
        <f>ROUND(I152*H152,2)</f>
        <v>0</v>
      </c>
      <c r="BL152" s="253" t="s">
        <v>1125</v>
      </c>
      <c r="BM152" s="314" t="s">
        <v>1499</v>
      </c>
    </row>
    <row r="153" spans="2:65" s="302" customFormat="1" ht="22.9" customHeight="1" x14ac:dyDescent="0.2">
      <c r="B153" s="303"/>
      <c r="D153" s="304" t="s">
        <v>268</v>
      </c>
      <c r="E153" s="401" t="s">
        <v>297</v>
      </c>
      <c r="F153" s="401" t="s">
        <v>298</v>
      </c>
      <c r="I153" s="399"/>
      <c r="J153" s="425">
        <f>BK153</f>
        <v>0</v>
      </c>
      <c r="L153" s="303"/>
      <c r="M153" s="305"/>
      <c r="P153" s="306">
        <f>SUM(P154:P174)</f>
        <v>0</v>
      </c>
      <c r="R153" s="306">
        <f>SUM(R154:R174)</f>
        <v>0.26408999999999999</v>
      </c>
      <c r="T153" s="306">
        <f>SUM(T154:T174)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1151</v>
      </c>
      <c r="BK153" s="308">
        <f>SUM(BK154:BK174)</f>
        <v>0</v>
      </c>
    </row>
    <row r="154" spans="2:65" s="260" customFormat="1" ht="16.5" customHeight="1" x14ac:dyDescent="0.2">
      <c r="B154" s="309"/>
      <c r="C154" s="495" t="s">
        <v>1129</v>
      </c>
      <c r="D154" s="495" t="s">
        <v>270</v>
      </c>
      <c r="E154" s="496" t="s">
        <v>299</v>
      </c>
      <c r="F154" s="497" t="s">
        <v>300</v>
      </c>
      <c r="G154" s="498" t="s">
        <v>165</v>
      </c>
      <c r="H154" s="499">
        <v>4</v>
      </c>
      <c r="I154" s="500"/>
      <c r="J154" s="310">
        <f t="shared" ref="J154:J174" si="10">ROUND(I154*H154,2)</f>
        <v>0</v>
      </c>
      <c r="K154" s="497" t="s">
        <v>363</v>
      </c>
      <c r="L154" s="261"/>
      <c r="M154" s="501" t="s">
        <v>363</v>
      </c>
      <c r="N154" s="312" t="s">
        <v>1152</v>
      </c>
      <c r="P154" s="313">
        <f t="shared" ref="P154:P174" si="11">O154*H154</f>
        <v>0</v>
      </c>
      <c r="Q154" s="313">
        <v>0</v>
      </c>
      <c r="R154" s="313">
        <f t="shared" ref="R154:R174" si="12">Q154*H154</f>
        <v>0</v>
      </c>
      <c r="S154" s="313">
        <v>0</v>
      </c>
      <c r="T154" s="313">
        <f t="shared" ref="T154:T174" si="13">S154*H154</f>
        <v>0</v>
      </c>
      <c r="U154" s="334" t="s">
        <v>363</v>
      </c>
      <c r="AR154" s="314" t="s">
        <v>1125</v>
      </c>
      <c r="AT154" s="314" t="s">
        <v>270</v>
      </c>
      <c r="AU154" s="314" t="s">
        <v>32</v>
      </c>
      <c r="AY154" s="253" t="s">
        <v>1151</v>
      </c>
      <c r="BE154" s="315">
        <f t="shared" ref="BE154:BE174" si="14">IF(N154="základní",J154,0)</f>
        <v>0</v>
      </c>
      <c r="BF154" s="315">
        <f t="shared" ref="BF154:BF174" si="15">IF(N154="snížená",J154,0)</f>
        <v>0</v>
      </c>
      <c r="BG154" s="315">
        <f t="shared" ref="BG154:BG174" si="16">IF(N154="zákl. přenesená",J154,0)</f>
        <v>0</v>
      </c>
      <c r="BH154" s="315">
        <f t="shared" ref="BH154:BH174" si="17">IF(N154="sníž. přenesená",J154,0)</f>
        <v>0</v>
      </c>
      <c r="BI154" s="315">
        <f t="shared" ref="BI154:BI174" si="18">IF(N154="nulová",J154,0)</f>
        <v>0</v>
      </c>
      <c r="BJ154" s="253" t="s">
        <v>30</v>
      </c>
      <c r="BK154" s="315">
        <f t="shared" ref="BK154:BK174" si="19">ROUND(I154*H154,2)</f>
        <v>0</v>
      </c>
      <c r="BL154" s="253" t="s">
        <v>1125</v>
      </c>
      <c r="BM154" s="314" t="s">
        <v>1500</v>
      </c>
    </row>
    <row r="155" spans="2:65" s="260" customFormat="1" ht="16.5" customHeight="1" x14ac:dyDescent="0.2">
      <c r="B155" s="309"/>
      <c r="C155" s="495" t="s">
        <v>1131</v>
      </c>
      <c r="D155" s="495" t="s">
        <v>270</v>
      </c>
      <c r="E155" s="496" t="s">
        <v>301</v>
      </c>
      <c r="F155" s="497" t="s">
        <v>302</v>
      </c>
      <c r="G155" s="498" t="s">
        <v>165</v>
      </c>
      <c r="H155" s="499">
        <v>46</v>
      </c>
      <c r="I155" s="500"/>
      <c r="J155" s="310">
        <f t="shared" si="10"/>
        <v>0</v>
      </c>
      <c r="K155" s="497" t="s">
        <v>363</v>
      </c>
      <c r="L155" s="261"/>
      <c r="M155" s="501" t="s">
        <v>363</v>
      </c>
      <c r="N155" s="312" t="s">
        <v>1152</v>
      </c>
      <c r="P155" s="313">
        <f t="shared" si="11"/>
        <v>0</v>
      </c>
      <c r="Q155" s="313">
        <v>0</v>
      </c>
      <c r="R155" s="313">
        <f t="shared" si="12"/>
        <v>0</v>
      </c>
      <c r="S155" s="313">
        <v>0</v>
      </c>
      <c r="T155" s="313">
        <f t="shared" si="13"/>
        <v>0</v>
      </c>
      <c r="U155" s="334" t="s">
        <v>363</v>
      </c>
      <c r="AR155" s="314" t="s">
        <v>1125</v>
      </c>
      <c r="AT155" s="314" t="s">
        <v>270</v>
      </c>
      <c r="AU155" s="314" t="s">
        <v>32</v>
      </c>
      <c r="AY155" s="253" t="s">
        <v>1151</v>
      </c>
      <c r="BE155" s="315">
        <f t="shared" si="14"/>
        <v>0</v>
      </c>
      <c r="BF155" s="315">
        <f t="shared" si="15"/>
        <v>0</v>
      </c>
      <c r="BG155" s="315">
        <f t="shared" si="16"/>
        <v>0</v>
      </c>
      <c r="BH155" s="315">
        <f t="shared" si="17"/>
        <v>0</v>
      </c>
      <c r="BI155" s="315">
        <f t="shared" si="18"/>
        <v>0</v>
      </c>
      <c r="BJ155" s="253" t="s">
        <v>30</v>
      </c>
      <c r="BK155" s="315">
        <f t="shared" si="19"/>
        <v>0</v>
      </c>
      <c r="BL155" s="253" t="s">
        <v>1125</v>
      </c>
      <c r="BM155" s="314" t="s">
        <v>1501</v>
      </c>
    </row>
    <row r="156" spans="2:65" s="260" customFormat="1" ht="16.5" customHeight="1" x14ac:dyDescent="0.2">
      <c r="B156" s="309"/>
      <c r="C156" s="495" t="s">
        <v>1133</v>
      </c>
      <c r="D156" s="495" t="s">
        <v>270</v>
      </c>
      <c r="E156" s="496" t="s">
        <v>303</v>
      </c>
      <c r="F156" s="497" t="s">
        <v>304</v>
      </c>
      <c r="G156" s="498" t="s">
        <v>165</v>
      </c>
      <c r="H156" s="499">
        <v>36</v>
      </c>
      <c r="I156" s="500"/>
      <c r="J156" s="310">
        <f t="shared" si="10"/>
        <v>0</v>
      </c>
      <c r="K156" s="497" t="s">
        <v>363</v>
      </c>
      <c r="L156" s="261"/>
      <c r="M156" s="501" t="s">
        <v>363</v>
      </c>
      <c r="N156" s="312" t="s">
        <v>1152</v>
      </c>
      <c r="P156" s="313">
        <f t="shared" si="11"/>
        <v>0</v>
      </c>
      <c r="Q156" s="313">
        <v>0</v>
      </c>
      <c r="R156" s="313">
        <f t="shared" si="12"/>
        <v>0</v>
      </c>
      <c r="S156" s="313">
        <v>0</v>
      </c>
      <c r="T156" s="313">
        <f t="shared" si="13"/>
        <v>0</v>
      </c>
      <c r="U156" s="334" t="s">
        <v>363</v>
      </c>
      <c r="AR156" s="314" t="s">
        <v>1125</v>
      </c>
      <c r="AT156" s="314" t="s">
        <v>270</v>
      </c>
      <c r="AU156" s="314" t="s">
        <v>32</v>
      </c>
      <c r="AY156" s="253" t="s">
        <v>1151</v>
      </c>
      <c r="BE156" s="315">
        <f t="shared" si="14"/>
        <v>0</v>
      </c>
      <c r="BF156" s="315">
        <f t="shared" si="15"/>
        <v>0</v>
      </c>
      <c r="BG156" s="315">
        <f t="shared" si="16"/>
        <v>0</v>
      </c>
      <c r="BH156" s="315">
        <f t="shared" si="17"/>
        <v>0</v>
      </c>
      <c r="BI156" s="315">
        <f t="shared" si="18"/>
        <v>0</v>
      </c>
      <c r="BJ156" s="253" t="s">
        <v>30</v>
      </c>
      <c r="BK156" s="315">
        <f t="shared" si="19"/>
        <v>0</v>
      </c>
      <c r="BL156" s="253" t="s">
        <v>1125</v>
      </c>
      <c r="BM156" s="314" t="s">
        <v>1502</v>
      </c>
    </row>
    <row r="157" spans="2:65" s="260" customFormat="1" ht="21.75" customHeight="1" x14ac:dyDescent="0.2">
      <c r="B157" s="309"/>
      <c r="C157" s="495" t="s">
        <v>1134</v>
      </c>
      <c r="D157" s="495" t="s">
        <v>270</v>
      </c>
      <c r="E157" s="496" t="s">
        <v>305</v>
      </c>
      <c r="F157" s="497" t="s">
        <v>306</v>
      </c>
      <c r="G157" s="498" t="s">
        <v>165</v>
      </c>
      <c r="H157" s="499">
        <v>5</v>
      </c>
      <c r="I157" s="500"/>
      <c r="J157" s="310">
        <f t="shared" si="10"/>
        <v>0</v>
      </c>
      <c r="K157" s="497" t="s">
        <v>363</v>
      </c>
      <c r="L157" s="261"/>
      <c r="M157" s="501" t="s">
        <v>363</v>
      </c>
      <c r="N157" s="312" t="s">
        <v>1152</v>
      </c>
      <c r="P157" s="313">
        <f t="shared" si="11"/>
        <v>0</v>
      </c>
      <c r="Q157" s="313">
        <v>0</v>
      </c>
      <c r="R157" s="313">
        <f t="shared" si="12"/>
        <v>0</v>
      </c>
      <c r="S157" s="313">
        <v>0</v>
      </c>
      <c r="T157" s="313">
        <f t="shared" si="13"/>
        <v>0</v>
      </c>
      <c r="U157" s="334" t="s">
        <v>363</v>
      </c>
      <c r="AR157" s="314" t="s">
        <v>1125</v>
      </c>
      <c r="AT157" s="314" t="s">
        <v>270</v>
      </c>
      <c r="AU157" s="314" t="s">
        <v>32</v>
      </c>
      <c r="AY157" s="253" t="s">
        <v>1151</v>
      </c>
      <c r="BE157" s="315">
        <f t="shared" si="14"/>
        <v>0</v>
      </c>
      <c r="BF157" s="315">
        <f t="shared" si="15"/>
        <v>0</v>
      </c>
      <c r="BG157" s="315">
        <f t="shared" si="16"/>
        <v>0</v>
      </c>
      <c r="BH157" s="315">
        <f t="shared" si="17"/>
        <v>0</v>
      </c>
      <c r="BI157" s="315">
        <f t="shared" si="18"/>
        <v>0</v>
      </c>
      <c r="BJ157" s="253" t="s">
        <v>30</v>
      </c>
      <c r="BK157" s="315">
        <f t="shared" si="19"/>
        <v>0</v>
      </c>
      <c r="BL157" s="253" t="s">
        <v>1125</v>
      </c>
      <c r="BM157" s="314" t="s">
        <v>1503</v>
      </c>
    </row>
    <row r="158" spans="2:65" s="260" customFormat="1" ht="16.5" customHeight="1" x14ac:dyDescent="0.2">
      <c r="B158" s="309"/>
      <c r="C158" s="495" t="s">
        <v>1155</v>
      </c>
      <c r="D158" s="495" t="s">
        <v>270</v>
      </c>
      <c r="E158" s="496" t="s">
        <v>307</v>
      </c>
      <c r="F158" s="497" t="s">
        <v>308</v>
      </c>
      <c r="G158" s="498" t="s">
        <v>165</v>
      </c>
      <c r="H158" s="499">
        <v>4</v>
      </c>
      <c r="I158" s="500"/>
      <c r="J158" s="310">
        <f t="shared" si="10"/>
        <v>0</v>
      </c>
      <c r="K158" s="497" t="s">
        <v>363</v>
      </c>
      <c r="L158" s="261"/>
      <c r="M158" s="501" t="s">
        <v>363</v>
      </c>
      <c r="N158" s="312" t="s">
        <v>1152</v>
      </c>
      <c r="P158" s="313">
        <f t="shared" si="11"/>
        <v>0</v>
      </c>
      <c r="Q158" s="313">
        <v>0</v>
      </c>
      <c r="R158" s="313">
        <f t="shared" si="12"/>
        <v>0</v>
      </c>
      <c r="S158" s="313">
        <v>0</v>
      </c>
      <c r="T158" s="313">
        <f t="shared" si="13"/>
        <v>0</v>
      </c>
      <c r="U158" s="334" t="s">
        <v>363</v>
      </c>
      <c r="AR158" s="314" t="s">
        <v>1125</v>
      </c>
      <c r="AT158" s="314" t="s">
        <v>270</v>
      </c>
      <c r="AU158" s="314" t="s">
        <v>32</v>
      </c>
      <c r="AY158" s="253" t="s">
        <v>1151</v>
      </c>
      <c r="BE158" s="315">
        <f t="shared" si="14"/>
        <v>0</v>
      </c>
      <c r="BF158" s="315">
        <f t="shared" si="15"/>
        <v>0</v>
      </c>
      <c r="BG158" s="315">
        <f t="shared" si="16"/>
        <v>0</v>
      </c>
      <c r="BH158" s="315">
        <f t="shared" si="17"/>
        <v>0</v>
      </c>
      <c r="BI158" s="315">
        <f t="shared" si="18"/>
        <v>0</v>
      </c>
      <c r="BJ158" s="253" t="s">
        <v>30</v>
      </c>
      <c r="BK158" s="315">
        <f t="shared" si="19"/>
        <v>0</v>
      </c>
      <c r="BL158" s="253" t="s">
        <v>1125</v>
      </c>
      <c r="BM158" s="314" t="s">
        <v>1504</v>
      </c>
    </row>
    <row r="159" spans="2:65" s="260" customFormat="1" ht="21.75" customHeight="1" x14ac:dyDescent="0.2">
      <c r="B159" s="309"/>
      <c r="C159" s="495" t="s">
        <v>1444</v>
      </c>
      <c r="D159" s="495" t="s">
        <v>270</v>
      </c>
      <c r="E159" s="496" t="s">
        <v>1505</v>
      </c>
      <c r="F159" s="497" t="s">
        <v>1506</v>
      </c>
      <c r="G159" s="498" t="s">
        <v>144</v>
      </c>
      <c r="H159" s="499">
        <v>24</v>
      </c>
      <c r="I159" s="500"/>
      <c r="J159" s="310">
        <f t="shared" si="10"/>
        <v>0</v>
      </c>
      <c r="K159" s="497" t="s">
        <v>1764</v>
      </c>
      <c r="L159" s="261"/>
      <c r="M159" s="501" t="s">
        <v>363</v>
      </c>
      <c r="N159" s="312" t="s">
        <v>1152</v>
      </c>
      <c r="P159" s="313">
        <f t="shared" si="11"/>
        <v>0</v>
      </c>
      <c r="Q159" s="313">
        <v>1.6800000000000001E-3</v>
      </c>
      <c r="R159" s="313">
        <f t="shared" si="12"/>
        <v>4.0320000000000002E-2</v>
      </c>
      <c r="S159" s="313">
        <v>0</v>
      </c>
      <c r="T159" s="313">
        <f t="shared" si="13"/>
        <v>0</v>
      </c>
      <c r="U159" s="334" t="s">
        <v>363</v>
      </c>
      <c r="AR159" s="314" t="s">
        <v>1125</v>
      </c>
      <c r="AT159" s="314" t="s">
        <v>270</v>
      </c>
      <c r="AU159" s="314" t="s">
        <v>32</v>
      </c>
      <c r="AY159" s="253" t="s">
        <v>1151</v>
      </c>
      <c r="BE159" s="315">
        <f t="shared" si="14"/>
        <v>0</v>
      </c>
      <c r="BF159" s="315">
        <f t="shared" si="15"/>
        <v>0</v>
      </c>
      <c r="BG159" s="315">
        <f t="shared" si="16"/>
        <v>0</v>
      </c>
      <c r="BH159" s="315">
        <f t="shared" si="17"/>
        <v>0</v>
      </c>
      <c r="BI159" s="315">
        <f t="shared" si="18"/>
        <v>0</v>
      </c>
      <c r="BJ159" s="253" t="s">
        <v>30</v>
      </c>
      <c r="BK159" s="315">
        <f t="shared" si="19"/>
        <v>0</v>
      </c>
      <c r="BL159" s="253" t="s">
        <v>1125</v>
      </c>
      <c r="BM159" s="314" t="s">
        <v>1507</v>
      </c>
    </row>
    <row r="160" spans="2:65" s="260" customFormat="1" ht="21.75" customHeight="1" x14ac:dyDescent="0.2">
      <c r="B160" s="309"/>
      <c r="C160" s="495" t="s">
        <v>1445</v>
      </c>
      <c r="D160" s="495" t="s">
        <v>270</v>
      </c>
      <c r="E160" s="496" t="s">
        <v>309</v>
      </c>
      <c r="F160" s="497" t="s">
        <v>1456</v>
      </c>
      <c r="G160" s="498" t="s">
        <v>144</v>
      </c>
      <c r="H160" s="499">
        <v>24</v>
      </c>
      <c r="I160" s="500"/>
      <c r="J160" s="310">
        <f t="shared" si="10"/>
        <v>0</v>
      </c>
      <c r="K160" s="497" t="s">
        <v>1762</v>
      </c>
      <c r="L160" s="261"/>
      <c r="M160" s="501" t="s">
        <v>363</v>
      </c>
      <c r="N160" s="312" t="s">
        <v>1152</v>
      </c>
      <c r="P160" s="313">
        <f t="shared" si="11"/>
        <v>0</v>
      </c>
      <c r="Q160" s="313">
        <v>7.4400000000000004E-3</v>
      </c>
      <c r="R160" s="313">
        <f t="shared" si="12"/>
        <v>0.17856</v>
      </c>
      <c r="S160" s="313">
        <v>0</v>
      </c>
      <c r="T160" s="313">
        <f t="shared" si="13"/>
        <v>0</v>
      </c>
      <c r="U160" s="334" t="s">
        <v>363</v>
      </c>
      <c r="AR160" s="314" t="s">
        <v>1125</v>
      </c>
      <c r="AT160" s="314" t="s">
        <v>270</v>
      </c>
      <c r="AU160" s="314" t="s">
        <v>32</v>
      </c>
      <c r="AY160" s="253" t="s">
        <v>1151</v>
      </c>
      <c r="BE160" s="315">
        <f t="shared" si="14"/>
        <v>0</v>
      </c>
      <c r="BF160" s="315">
        <f t="shared" si="15"/>
        <v>0</v>
      </c>
      <c r="BG160" s="315">
        <f t="shared" si="16"/>
        <v>0</v>
      </c>
      <c r="BH160" s="315">
        <f t="shared" si="17"/>
        <v>0</v>
      </c>
      <c r="BI160" s="315">
        <f t="shared" si="18"/>
        <v>0</v>
      </c>
      <c r="BJ160" s="253" t="s">
        <v>30</v>
      </c>
      <c r="BK160" s="315">
        <f t="shared" si="19"/>
        <v>0</v>
      </c>
      <c r="BL160" s="253" t="s">
        <v>1125</v>
      </c>
      <c r="BM160" s="314" t="s">
        <v>1508</v>
      </c>
    </row>
    <row r="161" spans="2:65" s="260" customFormat="1" ht="24.2" customHeight="1" x14ac:dyDescent="0.2">
      <c r="B161" s="309"/>
      <c r="C161" s="495" t="s">
        <v>1397</v>
      </c>
      <c r="D161" s="495" t="s">
        <v>270</v>
      </c>
      <c r="E161" s="496" t="s">
        <v>1509</v>
      </c>
      <c r="F161" s="497" t="s">
        <v>1510</v>
      </c>
      <c r="G161" s="498" t="s">
        <v>80</v>
      </c>
      <c r="H161" s="499">
        <v>4</v>
      </c>
      <c r="I161" s="500"/>
      <c r="J161" s="310">
        <f t="shared" si="10"/>
        <v>0</v>
      </c>
      <c r="K161" s="497" t="s">
        <v>1764</v>
      </c>
      <c r="L161" s="261"/>
      <c r="M161" s="501" t="s">
        <v>363</v>
      </c>
      <c r="N161" s="312" t="s">
        <v>1152</v>
      </c>
      <c r="P161" s="313">
        <f t="shared" si="11"/>
        <v>0</v>
      </c>
      <c r="Q161" s="313">
        <v>2.1199999999999999E-3</v>
      </c>
      <c r="R161" s="313">
        <f t="shared" si="12"/>
        <v>8.4799999999999997E-3</v>
      </c>
      <c r="S161" s="313">
        <v>0</v>
      </c>
      <c r="T161" s="313">
        <f t="shared" si="13"/>
        <v>0</v>
      </c>
      <c r="U161" s="334" t="s">
        <v>363</v>
      </c>
      <c r="AR161" s="314" t="s">
        <v>1125</v>
      </c>
      <c r="AT161" s="314" t="s">
        <v>270</v>
      </c>
      <c r="AU161" s="314" t="s">
        <v>32</v>
      </c>
      <c r="AY161" s="253" t="s">
        <v>1151</v>
      </c>
      <c r="BE161" s="315">
        <f t="shared" si="14"/>
        <v>0</v>
      </c>
      <c r="BF161" s="315">
        <f t="shared" si="15"/>
        <v>0</v>
      </c>
      <c r="BG161" s="315">
        <f t="shared" si="16"/>
        <v>0</v>
      </c>
      <c r="BH161" s="315">
        <f t="shared" si="17"/>
        <v>0</v>
      </c>
      <c r="BI161" s="315">
        <f t="shared" si="18"/>
        <v>0</v>
      </c>
      <c r="BJ161" s="253" t="s">
        <v>30</v>
      </c>
      <c r="BK161" s="315">
        <f t="shared" si="19"/>
        <v>0</v>
      </c>
      <c r="BL161" s="253" t="s">
        <v>1125</v>
      </c>
      <c r="BM161" s="314" t="s">
        <v>1511</v>
      </c>
    </row>
    <row r="162" spans="2:65" s="260" customFormat="1" ht="21.75" customHeight="1" x14ac:dyDescent="0.2">
      <c r="B162" s="309"/>
      <c r="C162" s="495" t="s">
        <v>1765</v>
      </c>
      <c r="D162" s="495" t="s">
        <v>270</v>
      </c>
      <c r="E162" s="496" t="s">
        <v>1766</v>
      </c>
      <c r="F162" s="497" t="s">
        <v>1767</v>
      </c>
      <c r="G162" s="498" t="s">
        <v>144</v>
      </c>
      <c r="H162" s="499">
        <v>155</v>
      </c>
      <c r="I162" s="500"/>
      <c r="J162" s="310">
        <f t="shared" si="10"/>
        <v>0</v>
      </c>
      <c r="K162" s="497" t="s">
        <v>1764</v>
      </c>
      <c r="L162" s="261"/>
      <c r="M162" s="501" t="s">
        <v>363</v>
      </c>
      <c r="N162" s="312" t="s">
        <v>1152</v>
      </c>
      <c r="P162" s="313">
        <f t="shared" si="11"/>
        <v>0</v>
      </c>
      <c r="Q162" s="313">
        <v>0</v>
      </c>
      <c r="R162" s="313">
        <f t="shared" si="12"/>
        <v>0</v>
      </c>
      <c r="S162" s="313">
        <v>0</v>
      </c>
      <c r="T162" s="313">
        <f t="shared" si="13"/>
        <v>0</v>
      </c>
      <c r="U162" s="334" t="s">
        <v>363</v>
      </c>
      <c r="AR162" s="314" t="s">
        <v>1125</v>
      </c>
      <c r="AT162" s="314" t="s">
        <v>270</v>
      </c>
      <c r="AU162" s="314" t="s">
        <v>32</v>
      </c>
      <c r="AY162" s="253" t="s">
        <v>1151</v>
      </c>
      <c r="BE162" s="315">
        <f t="shared" si="14"/>
        <v>0</v>
      </c>
      <c r="BF162" s="315">
        <f t="shared" si="15"/>
        <v>0</v>
      </c>
      <c r="BG162" s="315">
        <f t="shared" si="16"/>
        <v>0</v>
      </c>
      <c r="BH162" s="315">
        <f t="shared" si="17"/>
        <v>0</v>
      </c>
      <c r="BI162" s="315">
        <f t="shared" si="18"/>
        <v>0</v>
      </c>
      <c r="BJ162" s="253" t="s">
        <v>30</v>
      </c>
      <c r="BK162" s="315">
        <f t="shared" si="19"/>
        <v>0</v>
      </c>
      <c r="BL162" s="253" t="s">
        <v>1125</v>
      </c>
      <c r="BM162" s="314" t="s">
        <v>1768</v>
      </c>
    </row>
    <row r="163" spans="2:65" s="260" customFormat="1" ht="24.2" customHeight="1" x14ac:dyDescent="0.2">
      <c r="B163" s="309"/>
      <c r="C163" s="495" t="s">
        <v>1396</v>
      </c>
      <c r="D163" s="495" t="s">
        <v>270</v>
      </c>
      <c r="E163" s="496" t="s">
        <v>1512</v>
      </c>
      <c r="F163" s="497" t="s">
        <v>1513</v>
      </c>
      <c r="G163" s="498" t="s">
        <v>144</v>
      </c>
      <c r="H163" s="499">
        <v>80</v>
      </c>
      <c r="I163" s="500"/>
      <c r="J163" s="310">
        <f t="shared" si="10"/>
        <v>0</v>
      </c>
      <c r="K163" s="497" t="s">
        <v>363</v>
      </c>
      <c r="L163" s="261"/>
      <c r="M163" s="501" t="s">
        <v>363</v>
      </c>
      <c r="N163" s="312" t="s">
        <v>1152</v>
      </c>
      <c r="P163" s="313">
        <f t="shared" si="11"/>
        <v>0</v>
      </c>
      <c r="Q163" s="313">
        <v>0</v>
      </c>
      <c r="R163" s="313">
        <f t="shared" si="12"/>
        <v>0</v>
      </c>
      <c r="S163" s="313">
        <v>0</v>
      </c>
      <c r="T163" s="313">
        <f t="shared" si="13"/>
        <v>0</v>
      </c>
      <c r="U163" s="334" t="s">
        <v>363</v>
      </c>
      <c r="AR163" s="314" t="s">
        <v>1125</v>
      </c>
      <c r="AT163" s="314" t="s">
        <v>270</v>
      </c>
      <c r="AU163" s="314" t="s">
        <v>32</v>
      </c>
      <c r="AY163" s="253" t="s">
        <v>1151</v>
      </c>
      <c r="BE163" s="315">
        <f t="shared" si="14"/>
        <v>0</v>
      </c>
      <c r="BF163" s="315">
        <f t="shared" si="15"/>
        <v>0</v>
      </c>
      <c r="BG163" s="315">
        <f t="shared" si="16"/>
        <v>0</v>
      </c>
      <c r="BH163" s="315">
        <f t="shared" si="17"/>
        <v>0</v>
      </c>
      <c r="BI163" s="315">
        <f t="shared" si="18"/>
        <v>0</v>
      </c>
      <c r="BJ163" s="253" t="s">
        <v>30</v>
      </c>
      <c r="BK163" s="315">
        <f t="shared" si="19"/>
        <v>0</v>
      </c>
      <c r="BL163" s="253" t="s">
        <v>1125</v>
      </c>
      <c r="BM163" s="314" t="s">
        <v>1514</v>
      </c>
    </row>
    <row r="164" spans="2:65" s="260" customFormat="1" ht="16.5" customHeight="1" x14ac:dyDescent="0.2">
      <c r="B164" s="309"/>
      <c r="C164" s="495" t="s">
        <v>1416</v>
      </c>
      <c r="D164" s="495" t="s">
        <v>270</v>
      </c>
      <c r="E164" s="496" t="s">
        <v>310</v>
      </c>
      <c r="F164" s="497" t="s">
        <v>587</v>
      </c>
      <c r="G164" s="498" t="s">
        <v>144</v>
      </c>
      <c r="H164" s="499">
        <v>3</v>
      </c>
      <c r="I164" s="500"/>
      <c r="J164" s="310">
        <f t="shared" si="10"/>
        <v>0</v>
      </c>
      <c r="K164" s="497" t="s">
        <v>1762</v>
      </c>
      <c r="L164" s="261"/>
      <c r="M164" s="501" t="s">
        <v>363</v>
      </c>
      <c r="N164" s="312" t="s">
        <v>1152</v>
      </c>
      <c r="P164" s="313">
        <f t="shared" si="11"/>
        <v>0</v>
      </c>
      <c r="Q164" s="313">
        <v>2.0100000000000001E-3</v>
      </c>
      <c r="R164" s="313">
        <f t="shared" si="12"/>
        <v>6.0300000000000006E-3</v>
      </c>
      <c r="S164" s="313">
        <v>0</v>
      </c>
      <c r="T164" s="313">
        <f t="shared" si="13"/>
        <v>0</v>
      </c>
      <c r="U164" s="334" t="s">
        <v>363</v>
      </c>
      <c r="AR164" s="314" t="s">
        <v>1125</v>
      </c>
      <c r="AT164" s="314" t="s">
        <v>270</v>
      </c>
      <c r="AU164" s="314" t="s">
        <v>32</v>
      </c>
      <c r="AY164" s="253" t="s">
        <v>1151</v>
      </c>
      <c r="BE164" s="315">
        <f t="shared" si="14"/>
        <v>0</v>
      </c>
      <c r="BF164" s="315">
        <f t="shared" si="15"/>
        <v>0</v>
      </c>
      <c r="BG164" s="315">
        <f t="shared" si="16"/>
        <v>0</v>
      </c>
      <c r="BH164" s="315">
        <f t="shared" si="17"/>
        <v>0</v>
      </c>
      <c r="BI164" s="315">
        <f t="shared" si="18"/>
        <v>0</v>
      </c>
      <c r="BJ164" s="253" t="s">
        <v>30</v>
      </c>
      <c r="BK164" s="315">
        <f t="shared" si="19"/>
        <v>0</v>
      </c>
      <c r="BL164" s="253" t="s">
        <v>1125</v>
      </c>
      <c r="BM164" s="314" t="s">
        <v>1515</v>
      </c>
    </row>
    <row r="165" spans="2:65" s="260" customFormat="1" ht="16.5" customHeight="1" x14ac:dyDescent="0.2">
      <c r="B165" s="309"/>
      <c r="C165" s="495" t="s">
        <v>1417</v>
      </c>
      <c r="D165" s="495" t="s">
        <v>270</v>
      </c>
      <c r="E165" s="496" t="s">
        <v>311</v>
      </c>
      <c r="F165" s="497" t="s">
        <v>588</v>
      </c>
      <c r="G165" s="498" t="s">
        <v>144</v>
      </c>
      <c r="H165" s="499">
        <v>12</v>
      </c>
      <c r="I165" s="500"/>
      <c r="J165" s="310">
        <f t="shared" si="10"/>
        <v>0</v>
      </c>
      <c r="K165" s="497" t="s">
        <v>1762</v>
      </c>
      <c r="L165" s="261"/>
      <c r="M165" s="501" t="s">
        <v>363</v>
      </c>
      <c r="N165" s="312" t="s">
        <v>1152</v>
      </c>
      <c r="P165" s="313">
        <f t="shared" si="11"/>
        <v>0</v>
      </c>
      <c r="Q165" s="313">
        <v>4.8000000000000001E-4</v>
      </c>
      <c r="R165" s="313">
        <f t="shared" si="12"/>
        <v>5.7600000000000004E-3</v>
      </c>
      <c r="S165" s="313">
        <v>0</v>
      </c>
      <c r="T165" s="313">
        <f t="shared" si="13"/>
        <v>0</v>
      </c>
      <c r="U165" s="334" t="s">
        <v>363</v>
      </c>
      <c r="AR165" s="314" t="s">
        <v>1125</v>
      </c>
      <c r="AT165" s="314" t="s">
        <v>270</v>
      </c>
      <c r="AU165" s="314" t="s">
        <v>32</v>
      </c>
      <c r="AY165" s="253" t="s">
        <v>1151</v>
      </c>
      <c r="BE165" s="315">
        <f t="shared" si="14"/>
        <v>0</v>
      </c>
      <c r="BF165" s="315">
        <f t="shared" si="15"/>
        <v>0</v>
      </c>
      <c r="BG165" s="315">
        <f t="shared" si="16"/>
        <v>0</v>
      </c>
      <c r="BH165" s="315">
        <f t="shared" si="17"/>
        <v>0</v>
      </c>
      <c r="BI165" s="315">
        <f t="shared" si="18"/>
        <v>0</v>
      </c>
      <c r="BJ165" s="253" t="s">
        <v>30</v>
      </c>
      <c r="BK165" s="315">
        <f t="shared" si="19"/>
        <v>0</v>
      </c>
      <c r="BL165" s="253" t="s">
        <v>1125</v>
      </c>
      <c r="BM165" s="314" t="s">
        <v>1516</v>
      </c>
    </row>
    <row r="166" spans="2:65" s="260" customFormat="1" ht="16.5" customHeight="1" x14ac:dyDescent="0.2">
      <c r="B166" s="309"/>
      <c r="C166" s="495" t="s">
        <v>1428</v>
      </c>
      <c r="D166" s="495" t="s">
        <v>270</v>
      </c>
      <c r="E166" s="496" t="s">
        <v>312</v>
      </c>
      <c r="F166" s="497" t="s">
        <v>588</v>
      </c>
      <c r="G166" s="498" t="s">
        <v>144</v>
      </c>
      <c r="H166" s="499">
        <v>12</v>
      </c>
      <c r="I166" s="500"/>
      <c r="J166" s="310">
        <f t="shared" si="10"/>
        <v>0</v>
      </c>
      <c r="K166" s="497" t="s">
        <v>363</v>
      </c>
      <c r="L166" s="261"/>
      <c r="M166" s="501" t="s">
        <v>363</v>
      </c>
      <c r="N166" s="312" t="s">
        <v>1152</v>
      </c>
      <c r="P166" s="313">
        <f t="shared" si="11"/>
        <v>0</v>
      </c>
      <c r="Q166" s="313">
        <v>4.8000000000000001E-4</v>
      </c>
      <c r="R166" s="313">
        <f t="shared" si="12"/>
        <v>5.7600000000000004E-3</v>
      </c>
      <c r="S166" s="313">
        <v>0</v>
      </c>
      <c r="T166" s="313">
        <f t="shared" si="13"/>
        <v>0</v>
      </c>
      <c r="U166" s="334" t="s">
        <v>363</v>
      </c>
      <c r="AR166" s="314" t="s">
        <v>1125</v>
      </c>
      <c r="AT166" s="314" t="s">
        <v>270</v>
      </c>
      <c r="AU166" s="314" t="s">
        <v>32</v>
      </c>
      <c r="AY166" s="253" t="s">
        <v>1151</v>
      </c>
      <c r="BE166" s="315">
        <f t="shared" si="14"/>
        <v>0</v>
      </c>
      <c r="BF166" s="315">
        <f t="shared" si="15"/>
        <v>0</v>
      </c>
      <c r="BG166" s="315">
        <f t="shared" si="16"/>
        <v>0</v>
      </c>
      <c r="BH166" s="315">
        <f t="shared" si="17"/>
        <v>0</v>
      </c>
      <c r="BI166" s="315">
        <f t="shared" si="18"/>
        <v>0</v>
      </c>
      <c r="BJ166" s="253" t="s">
        <v>30</v>
      </c>
      <c r="BK166" s="315">
        <f t="shared" si="19"/>
        <v>0</v>
      </c>
      <c r="BL166" s="253" t="s">
        <v>1125</v>
      </c>
      <c r="BM166" s="314" t="s">
        <v>1517</v>
      </c>
    </row>
    <row r="167" spans="2:65" s="260" customFormat="1" ht="16.5" customHeight="1" x14ac:dyDescent="0.2">
      <c r="B167" s="309"/>
      <c r="C167" s="495" t="s">
        <v>1418</v>
      </c>
      <c r="D167" s="495" t="s">
        <v>270</v>
      </c>
      <c r="E167" s="496" t="s">
        <v>313</v>
      </c>
      <c r="F167" s="497" t="s">
        <v>589</v>
      </c>
      <c r="G167" s="498" t="s">
        <v>80</v>
      </c>
      <c r="H167" s="499">
        <v>10</v>
      </c>
      <c r="I167" s="500"/>
      <c r="J167" s="310">
        <f t="shared" si="10"/>
        <v>0</v>
      </c>
      <c r="K167" s="497" t="s">
        <v>1763</v>
      </c>
      <c r="L167" s="261"/>
      <c r="M167" s="501" t="s">
        <v>363</v>
      </c>
      <c r="N167" s="312" t="s">
        <v>1152</v>
      </c>
      <c r="P167" s="313">
        <f t="shared" si="11"/>
        <v>0</v>
      </c>
      <c r="Q167" s="313">
        <v>0</v>
      </c>
      <c r="R167" s="313">
        <f t="shared" si="12"/>
        <v>0</v>
      </c>
      <c r="S167" s="313">
        <v>0</v>
      </c>
      <c r="T167" s="313">
        <f t="shared" si="13"/>
        <v>0</v>
      </c>
      <c r="U167" s="334" t="s">
        <v>363</v>
      </c>
      <c r="AR167" s="314" t="s">
        <v>1125</v>
      </c>
      <c r="AT167" s="314" t="s">
        <v>270</v>
      </c>
      <c r="AU167" s="314" t="s">
        <v>32</v>
      </c>
      <c r="AY167" s="253" t="s">
        <v>1151</v>
      </c>
      <c r="BE167" s="315">
        <f t="shared" si="14"/>
        <v>0</v>
      </c>
      <c r="BF167" s="315">
        <f t="shared" si="15"/>
        <v>0</v>
      </c>
      <c r="BG167" s="315">
        <f t="shared" si="16"/>
        <v>0</v>
      </c>
      <c r="BH167" s="315">
        <f t="shared" si="17"/>
        <v>0</v>
      </c>
      <c r="BI167" s="315">
        <f t="shared" si="18"/>
        <v>0</v>
      </c>
      <c r="BJ167" s="253" t="s">
        <v>30</v>
      </c>
      <c r="BK167" s="315">
        <f t="shared" si="19"/>
        <v>0</v>
      </c>
      <c r="BL167" s="253" t="s">
        <v>1125</v>
      </c>
      <c r="BM167" s="314" t="s">
        <v>1518</v>
      </c>
    </row>
    <row r="168" spans="2:65" s="260" customFormat="1" ht="21.75" customHeight="1" x14ac:dyDescent="0.2">
      <c r="B168" s="309"/>
      <c r="C168" s="495" t="s">
        <v>1419</v>
      </c>
      <c r="D168" s="495" t="s">
        <v>270</v>
      </c>
      <c r="E168" s="496" t="s">
        <v>314</v>
      </c>
      <c r="F168" s="497" t="s">
        <v>590</v>
      </c>
      <c r="G168" s="498" t="s">
        <v>80</v>
      </c>
      <c r="H168" s="499">
        <v>3</v>
      </c>
      <c r="I168" s="500"/>
      <c r="J168" s="310">
        <f t="shared" si="10"/>
        <v>0</v>
      </c>
      <c r="K168" s="497" t="s">
        <v>1763</v>
      </c>
      <c r="L168" s="261"/>
      <c r="M168" s="501" t="s">
        <v>363</v>
      </c>
      <c r="N168" s="312" t="s">
        <v>1152</v>
      </c>
      <c r="P168" s="313">
        <f t="shared" si="11"/>
        <v>0</v>
      </c>
      <c r="Q168" s="313">
        <v>0</v>
      </c>
      <c r="R168" s="313">
        <f t="shared" si="12"/>
        <v>0</v>
      </c>
      <c r="S168" s="313">
        <v>0</v>
      </c>
      <c r="T168" s="313">
        <f t="shared" si="13"/>
        <v>0</v>
      </c>
      <c r="U168" s="334" t="s">
        <v>363</v>
      </c>
      <c r="AR168" s="314" t="s">
        <v>1125</v>
      </c>
      <c r="AT168" s="314" t="s">
        <v>270</v>
      </c>
      <c r="AU168" s="314" t="s">
        <v>32</v>
      </c>
      <c r="AY168" s="253" t="s">
        <v>1151</v>
      </c>
      <c r="BE168" s="315">
        <f t="shared" si="14"/>
        <v>0</v>
      </c>
      <c r="BF168" s="315">
        <f t="shared" si="15"/>
        <v>0</v>
      </c>
      <c r="BG168" s="315">
        <f t="shared" si="16"/>
        <v>0</v>
      </c>
      <c r="BH168" s="315">
        <f t="shared" si="17"/>
        <v>0</v>
      </c>
      <c r="BI168" s="315">
        <f t="shared" si="18"/>
        <v>0</v>
      </c>
      <c r="BJ168" s="253" t="s">
        <v>30</v>
      </c>
      <c r="BK168" s="315">
        <f t="shared" si="19"/>
        <v>0</v>
      </c>
      <c r="BL168" s="253" t="s">
        <v>1125</v>
      </c>
      <c r="BM168" s="314" t="s">
        <v>1519</v>
      </c>
    </row>
    <row r="169" spans="2:65" s="260" customFormat="1" ht="24.2" customHeight="1" x14ac:dyDescent="0.2">
      <c r="B169" s="309"/>
      <c r="C169" s="495" t="s">
        <v>1446</v>
      </c>
      <c r="D169" s="495" t="s">
        <v>270</v>
      </c>
      <c r="E169" s="496" t="s">
        <v>1520</v>
      </c>
      <c r="F169" s="497" t="s">
        <v>1521</v>
      </c>
      <c r="G169" s="498" t="s">
        <v>80</v>
      </c>
      <c r="H169" s="499">
        <v>2</v>
      </c>
      <c r="I169" s="500"/>
      <c r="J169" s="310">
        <f t="shared" si="10"/>
        <v>0</v>
      </c>
      <c r="K169" s="497" t="s">
        <v>1764</v>
      </c>
      <c r="L169" s="261"/>
      <c r="M169" s="501" t="s">
        <v>363</v>
      </c>
      <c r="N169" s="312" t="s">
        <v>1152</v>
      </c>
      <c r="P169" s="313">
        <f t="shared" si="11"/>
        <v>0</v>
      </c>
      <c r="Q169" s="313">
        <v>5.9500000000000004E-3</v>
      </c>
      <c r="R169" s="313">
        <f t="shared" si="12"/>
        <v>1.1900000000000001E-2</v>
      </c>
      <c r="S169" s="313">
        <v>0</v>
      </c>
      <c r="T169" s="313">
        <f t="shared" si="13"/>
        <v>0</v>
      </c>
      <c r="U169" s="334" t="s">
        <v>363</v>
      </c>
      <c r="AR169" s="314" t="s">
        <v>1125</v>
      </c>
      <c r="AT169" s="314" t="s">
        <v>270</v>
      </c>
      <c r="AU169" s="314" t="s">
        <v>32</v>
      </c>
      <c r="AY169" s="253" t="s">
        <v>1151</v>
      </c>
      <c r="BE169" s="315">
        <f t="shared" si="14"/>
        <v>0</v>
      </c>
      <c r="BF169" s="315">
        <f t="shared" si="15"/>
        <v>0</v>
      </c>
      <c r="BG169" s="315">
        <f t="shared" si="16"/>
        <v>0</v>
      </c>
      <c r="BH169" s="315">
        <f t="shared" si="17"/>
        <v>0</v>
      </c>
      <c r="BI169" s="315">
        <f t="shared" si="18"/>
        <v>0</v>
      </c>
      <c r="BJ169" s="253" t="s">
        <v>30</v>
      </c>
      <c r="BK169" s="315">
        <f t="shared" si="19"/>
        <v>0</v>
      </c>
      <c r="BL169" s="253" t="s">
        <v>1125</v>
      </c>
      <c r="BM169" s="314" t="s">
        <v>1522</v>
      </c>
    </row>
    <row r="170" spans="2:65" s="260" customFormat="1" ht="16.5" customHeight="1" x14ac:dyDescent="0.2">
      <c r="B170" s="309"/>
      <c r="C170" s="502" t="s">
        <v>1411</v>
      </c>
      <c r="D170" s="502" t="s">
        <v>294</v>
      </c>
      <c r="E170" s="503" t="s">
        <v>591</v>
      </c>
      <c r="F170" s="504" t="s">
        <v>592</v>
      </c>
      <c r="G170" s="505" t="s">
        <v>593</v>
      </c>
      <c r="H170" s="506">
        <v>2</v>
      </c>
      <c r="I170" s="507"/>
      <c r="J170" s="318">
        <f t="shared" si="10"/>
        <v>0</v>
      </c>
      <c r="K170" s="504" t="s">
        <v>1762</v>
      </c>
      <c r="L170" s="319"/>
      <c r="M170" s="508" t="s">
        <v>363</v>
      </c>
      <c r="N170" s="321" t="s">
        <v>1152</v>
      </c>
      <c r="P170" s="313">
        <f t="shared" si="11"/>
        <v>0</v>
      </c>
      <c r="Q170" s="313">
        <v>2.0999999999999999E-3</v>
      </c>
      <c r="R170" s="313">
        <f t="shared" si="12"/>
        <v>4.1999999999999997E-3</v>
      </c>
      <c r="S170" s="313">
        <v>0</v>
      </c>
      <c r="T170" s="313">
        <f t="shared" si="13"/>
        <v>0</v>
      </c>
      <c r="U170" s="334" t="s">
        <v>363</v>
      </c>
      <c r="AR170" s="314" t="s">
        <v>1154</v>
      </c>
      <c r="AT170" s="314" t="s">
        <v>294</v>
      </c>
      <c r="AU170" s="314" t="s">
        <v>32</v>
      </c>
      <c r="AY170" s="253" t="s">
        <v>1151</v>
      </c>
      <c r="BE170" s="315">
        <f t="shared" si="14"/>
        <v>0</v>
      </c>
      <c r="BF170" s="315">
        <f t="shared" si="15"/>
        <v>0</v>
      </c>
      <c r="BG170" s="315">
        <f t="shared" si="16"/>
        <v>0</v>
      </c>
      <c r="BH170" s="315">
        <f t="shared" si="17"/>
        <v>0</v>
      </c>
      <c r="BI170" s="315">
        <f t="shared" si="18"/>
        <v>0</v>
      </c>
      <c r="BJ170" s="253" t="s">
        <v>30</v>
      </c>
      <c r="BK170" s="315">
        <f t="shared" si="19"/>
        <v>0</v>
      </c>
      <c r="BL170" s="253" t="s">
        <v>1125</v>
      </c>
      <c r="BM170" s="314" t="s">
        <v>1523</v>
      </c>
    </row>
    <row r="171" spans="2:65" s="260" customFormat="1" ht="24.2" customHeight="1" x14ac:dyDescent="0.2">
      <c r="B171" s="309"/>
      <c r="C171" s="495" t="s">
        <v>1393</v>
      </c>
      <c r="D171" s="495" t="s">
        <v>270</v>
      </c>
      <c r="E171" s="496" t="s">
        <v>1410</v>
      </c>
      <c r="F171" s="497" t="s">
        <v>1457</v>
      </c>
      <c r="G171" s="498" t="s">
        <v>80</v>
      </c>
      <c r="H171" s="499">
        <v>2</v>
      </c>
      <c r="I171" s="500"/>
      <c r="J171" s="310">
        <f t="shared" si="10"/>
        <v>0</v>
      </c>
      <c r="K171" s="497" t="s">
        <v>1764</v>
      </c>
      <c r="L171" s="261"/>
      <c r="M171" s="501" t="s">
        <v>363</v>
      </c>
      <c r="N171" s="312" t="s">
        <v>1152</v>
      </c>
      <c r="P171" s="313">
        <f t="shared" si="11"/>
        <v>0</v>
      </c>
      <c r="Q171" s="313">
        <v>1.01E-3</v>
      </c>
      <c r="R171" s="313">
        <f t="shared" si="12"/>
        <v>2.0200000000000001E-3</v>
      </c>
      <c r="S171" s="313">
        <v>0</v>
      </c>
      <c r="T171" s="313">
        <f t="shared" si="13"/>
        <v>0</v>
      </c>
      <c r="U171" s="334" t="s">
        <v>363</v>
      </c>
      <c r="AR171" s="314" t="s">
        <v>1125</v>
      </c>
      <c r="AT171" s="314" t="s">
        <v>270</v>
      </c>
      <c r="AU171" s="314" t="s">
        <v>32</v>
      </c>
      <c r="AY171" s="253" t="s">
        <v>1151</v>
      </c>
      <c r="BE171" s="315">
        <f t="shared" si="14"/>
        <v>0</v>
      </c>
      <c r="BF171" s="315">
        <f t="shared" si="15"/>
        <v>0</v>
      </c>
      <c r="BG171" s="315">
        <f t="shared" si="16"/>
        <v>0</v>
      </c>
      <c r="BH171" s="315">
        <f t="shared" si="17"/>
        <v>0</v>
      </c>
      <c r="BI171" s="315">
        <f t="shared" si="18"/>
        <v>0</v>
      </c>
      <c r="BJ171" s="253" t="s">
        <v>30</v>
      </c>
      <c r="BK171" s="315">
        <f t="shared" si="19"/>
        <v>0</v>
      </c>
      <c r="BL171" s="253" t="s">
        <v>1125</v>
      </c>
      <c r="BM171" s="314" t="s">
        <v>1524</v>
      </c>
    </row>
    <row r="172" spans="2:65" s="260" customFormat="1" ht="16.5" customHeight="1" x14ac:dyDescent="0.2">
      <c r="B172" s="309"/>
      <c r="C172" s="495" t="s">
        <v>1412</v>
      </c>
      <c r="D172" s="495" t="s">
        <v>270</v>
      </c>
      <c r="E172" s="496" t="s">
        <v>594</v>
      </c>
      <c r="F172" s="497" t="s">
        <v>595</v>
      </c>
      <c r="G172" s="498" t="s">
        <v>80</v>
      </c>
      <c r="H172" s="499">
        <v>6</v>
      </c>
      <c r="I172" s="500"/>
      <c r="J172" s="310">
        <f t="shared" si="10"/>
        <v>0</v>
      </c>
      <c r="K172" s="497" t="s">
        <v>1764</v>
      </c>
      <c r="L172" s="261"/>
      <c r="M172" s="501" t="s">
        <v>363</v>
      </c>
      <c r="N172" s="312" t="s">
        <v>1152</v>
      </c>
      <c r="P172" s="313">
        <f t="shared" si="11"/>
        <v>0</v>
      </c>
      <c r="Q172" s="313">
        <v>8.0000000000000007E-5</v>
      </c>
      <c r="R172" s="313">
        <f t="shared" si="12"/>
        <v>4.8000000000000007E-4</v>
      </c>
      <c r="S172" s="313">
        <v>0</v>
      </c>
      <c r="T172" s="313">
        <f t="shared" si="13"/>
        <v>0</v>
      </c>
      <c r="U172" s="334" t="s">
        <v>363</v>
      </c>
      <c r="AR172" s="314" t="s">
        <v>1125</v>
      </c>
      <c r="AT172" s="314" t="s">
        <v>270</v>
      </c>
      <c r="AU172" s="314" t="s">
        <v>32</v>
      </c>
      <c r="AY172" s="253" t="s">
        <v>1151</v>
      </c>
      <c r="BE172" s="315">
        <f t="shared" si="14"/>
        <v>0</v>
      </c>
      <c r="BF172" s="315">
        <f t="shared" si="15"/>
        <v>0</v>
      </c>
      <c r="BG172" s="315">
        <f t="shared" si="16"/>
        <v>0</v>
      </c>
      <c r="BH172" s="315">
        <f t="shared" si="17"/>
        <v>0</v>
      </c>
      <c r="BI172" s="315">
        <f t="shared" si="18"/>
        <v>0</v>
      </c>
      <c r="BJ172" s="253" t="s">
        <v>30</v>
      </c>
      <c r="BK172" s="315">
        <f t="shared" si="19"/>
        <v>0</v>
      </c>
      <c r="BL172" s="253" t="s">
        <v>1125</v>
      </c>
      <c r="BM172" s="314" t="s">
        <v>1525</v>
      </c>
    </row>
    <row r="173" spans="2:65" s="260" customFormat="1" ht="16.5" customHeight="1" x14ac:dyDescent="0.2">
      <c r="B173" s="309"/>
      <c r="C173" s="495" t="s">
        <v>1420</v>
      </c>
      <c r="D173" s="495" t="s">
        <v>270</v>
      </c>
      <c r="E173" s="496" t="s">
        <v>315</v>
      </c>
      <c r="F173" s="497" t="s">
        <v>596</v>
      </c>
      <c r="G173" s="498" t="s">
        <v>80</v>
      </c>
      <c r="H173" s="499">
        <v>2</v>
      </c>
      <c r="I173" s="500"/>
      <c r="J173" s="310">
        <f t="shared" si="10"/>
        <v>0</v>
      </c>
      <c r="K173" s="497" t="s">
        <v>1762</v>
      </c>
      <c r="L173" s="261"/>
      <c r="M173" s="501" t="s">
        <v>363</v>
      </c>
      <c r="N173" s="312" t="s">
        <v>1152</v>
      </c>
      <c r="P173" s="313">
        <f t="shared" si="11"/>
        <v>0</v>
      </c>
      <c r="Q173" s="313">
        <v>2.9E-4</v>
      </c>
      <c r="R173" s="313">
        <f t="shared" si="12"/>
        <v>5.8E-4</v>
      </c>
      <c r="S173" s="313">
        <v>0</v>
      </c>
      <c r="T173" s="313">
        <f t="shared" si="13"/>
        <v>0</v>
      </c>
      <c r="U173" s="334" t="s">
        <v>363</v>
      </c>
      <c r="AR173" s="314" t="s">
        <v>1125</v>
      </c>
      <c r="AT173" s="314" t="s">
        <v>270</v>
      </c>
      <c r="AU173" s="314" t="s">
        <v>32</v>
      </c>
      <c r="AY173" s="253" t="s">
        <v>1151</v>
      </c>
      <c r="BE173" s="315">
        <f t="shared" si="14"/>
        <v>0</v>
      </c>
      <c r="BF173" s="315">
        <f t="shared" si="15"/>
        <v>0</v>
      </c>
      <c r="BG173" s="315">
        <f t="shared" si="16"/>
        <v>0</v>
      </c>
      <c r="BH173" s="315">
        <f t="shared" si="17"/>
        <v>0</v>
      </c>
      <c r="BI173" s="315">
        <f t="shared" si="18"/>
        <v>0</v>
      </c>
      <c r="BJ173" s="253" t="s">
        <v>30</v>
      </c>
      <c r="BK173" s="315">
        <f t="shared" si="19"/>
        <v>0</v>
      </c>
      <c r="BL173" s="253" t="s">
        <v>1125</v>
      </c>
      <c r="BM173" s="314" t="s">
        <v>1526</v>
      </c>
    </row>
    <row r="174" spans="2:65" s="260" customFormat="1" ht="24.2" customHeight="1" x14ac:dyDescent="0.2">
      <c r="B174" s="309"/>
      <c r="C174" s="495" t="s">
        <v>1459</v>
      </c>
      <c r="D174" s="495" t="s">
        <v>270</v>
      </c>
      <c r="E174" s="496" t="s">
        <v>316</v>
      </c>
      <c r="F174" s="497" t="s">
        <v>597</v>
      </c>
      <c r="G174" s="498" t="s">
        <v>126</v>
      </c>
      <c r="H174" s="499">
        <v>0.26400000000000001</v>
      </c>
      <c r="I174" s="500"/>
      <c r="J174" s="310">
        <f t="shared" si="10"/>
        <v>0</v>
      </c>
      <c r="K174" s="497" t="s">
        <v>1762</v>
      </c>
      <c r="L174" s="261"/>
      <c r="M174" s="501" t="s">
        <v>363</v>
      </c>
      <c r="N174" s="312" t="s">
        <v>1152</v>
      </c>
      <c r="P174" s="313">
        <f t="shared" si="11"/>
        <v>0</v>
      </c>
      <c r="Q174" s="313">
        <v>0</v>
      </c>
      <c r="R174" s="313">
        <f t="shared" si="12"/>
        <v>0</v>
      </c>
      <c r="S174" s="313">
        <v>0</v>
      </c>
      <c r="T174" s="313">
        <f t="shared" si="13"/>
        <v>0</v>
      </c>
      <c r="U174" s="334" t="s">
        <v>363</v>
      </c>
      <c r="AR174" s="314" t="s">
        <v>1125</v>
      </c>
      <c r="AT174" s="314" t="s">
        <v>270</v>
      </c>
      <c r="AU174" s="314" t="s">
        <v>32</v>
      </c>
      <c r="AY174" s="253" t="s">
        <v>1151</v>
      </c>
      <c r="BE174" s="315">
        <f t="shared" si="14"/>
        <v>0</v>
      </c>
      <c r="BF174" s="315">
        <f t="shared" si="15"/>
        <v>0</v>
      </c>
      <c r="BG174" s="315">
        <f t="shared" si="16"/>
        <v>0</v>
      </c>
      <c r="BH174" s="315">
        <f t="shared" si="17"/>
        <v>0</v>
      </c>
      <c r="BI174" s="315">
        <f t="shared" si="18"/>
        <v>0</v>
      </c>
      <c r="BJ174" s="253" t="s">
        <v>30</v>
      </c>
      <c r="BK174" s="315">
        <f t="shared" si="19"/>
        <v>0</v>
      </c>
      <c r="BL174" s="253" t="s">
        <v>1125</v>
      </c>
      <c r="BM174" s="314" t="s">
        <v>1527</v>
      </c>
    </row>
    <row r="175" spans="2:65" s="302" customFormat="1" ht="22.9" customHeight="1" x14ac:dyDescent="0.2">
      <c r="B175" s="303"/>
      <c r="D175" s="304" t="s">
        <v>268</v>
      </c>
      <c r="E175" s="401" t="s">
        <v>317</v>
      </c>
      <c r="F175" s="401" t="s">
        <v>318</v>
      </c>
      <c r="I175" s="399"/>
      <c r="J175" s="425">
        <f>BK175</f>
        <v>0</v>
      </c>
      <c r="L175" s="303"/>
      <c r="M175" s="305"/>
      <c r="P175" s="306">
        <f>SUM(P176:P194)</f>
        <v>0</v>
      </c>
      <c r="R175" s="306">
        <f>SUM(R176:R194)</f>
        <v>0.8428199999999999</v>
      </c>
      <c r="T175" s="306">
        <f>SUM(T176:T194)</f>
        <v>0</v>
      </c>
      <c r="U175" s="332"/>
      <c r="AR175" s="304" t="s">
        <v>32</v>
      </c>
      <c r="AT175" s="307" t="s">
        <v>268</v>
      </c>
      <c r="AU175" s="307" t="s">
        <v>30</v>
      </c>
      <c r="AY175" s="304" t="s">
        <v>1151</v>
      </c>
      <c r="BK175" s="308">
        <f>SUM(BK176:BK194)</f>
        <v>0</v>
      </c>
    </row>
    <row r="176" spans="2:65" s="260" customFormat="1" ht="24.2" customHeight="1" x14ac:dyDescent="0.2">
      <c r="B176" s="309"/>
      <c r="C176" s="495" t="s">
        <v>1442</v>
      </c>
      <c r="D176" s="495" t="s">
        <v>270</v>
      </c>
      <c r="E176" s="496" t="s">
        <v>1528</v>
      </c>
      <c r="F176" s="497" t="s">
        <v>1529</v>
      </c>
      <c r="G176" s="498" t="s">
        <v>144</v>
      </c>
      <c r="H176" s="499">
        <v>42</v>
      </c>
      <c r="I176" s="500"/>
      <c r="J176" s="310">
        <f t="shared" ref="J176:J194" si="20">ROUND(I176*H176,2)</f>
        <v>0</v>
      </c>
      <c r="K176" s="497" t="s">
        <v>1764</v>
      </c>
      <c r="L176" s="261"/>
      <c r="M176" s="501" t="s">
        <v>363</v>
      </c>
      <c r="N176" s="312" t="s">
        <v>1152</v>
      </c>
      <c r="P176" s="313">
        <f t="shared" ref="P176:P194" si="21">O176*H176</f>
        <v>0</v>
      </c>
      <c r="Q176" s="313">
        <v>1.75E-3</v>
      </c>
      <c r="R176" s="313">
        <f t="shared" ref="R176:R194" si="22">Q176*H176</f>
        <v>7.3499999999999996E-2</v>
      </c>
      <c r="S176" s="313">
        <v>0</v>
      </c>
      <c r="T176" s="313">
        <f t="shared" ref="T176:T194" si="23">S176*H176</f>
        <v>0</v>
      </c>
      <c r="U176" s="334" t="s">
        <v>363</v>
      </c>
      <c r="AR176" s="314" t="s">
        <v>1125</v>
      </c>
      <c r="AT176" s="314" t="s">
        <v>270</v>
      </c>
      <c r="AU176" s="314" t="s">
        <v>32</v>
      </c>
      <c r="AY176" s="253" t="s">
        <v>1151</v>
      </c>
      <c r="BE176" s="315">
        <f t="shared" ref="BE176:BE194" si="24">IF(N176="základní",J176,0)</f>
        <v>0</v>
      </c>
      <c r="BF176" s="315">
        <f t="shared" ref="BF176:BF194" si="25">IF(N176="snížená",J176,0)</f>
        <v>0</v>
      </c>
      <c r="BG176" s="315">
        <f t="shared" ref="BG176:BG194" si="26">IF(N176="zákl. přenesená",J176,0)</f>
        <v>0</v>
      </c>
      <c r="BH176" s="315">
        <f t="shared" ref="BH176:BH194" si="27">IF(N176="sníž. přenesená",J176,0)</f>
        <v>0</v>
      </c>
      <c r="BI176" s="315">
        <f t="shared" ref="BI176:BI194" si="28">IF(N176="nulová",J176,0)</f>
        <v>0</v>
      </c>
      <c r="BJ176" s="253" t="s">
        <v>30</v>
      </c>
      <c r="BK176" s="315">
        <f t="shared" ref="BK176:BK194" si="29">ROUND(I176*H176,2)</f>
        <v>0</v>
      </c>
      <c r="BL176" s="253" t="s">
        <v>1125</v>
      </c>
      <c r="BM176" s="314" t="s">
        <v>1530</v>
      </c>
    </row>
    <row r="177" spans="2:65" s="260" customFormat="1" ht="24.2" customHeight="1" x14ac:dyDescent="0.2">
      <c r="B177" s="309"/>
      <c r="C177" s="495" t="s">
        <v>1430</v>
      </c>
      <c r="D177" s="495" t="s">
        <v>270</v>
      </c>
      <c r="E177" s="496" t="s">
        <v>319</v>
      </c>
      <c r="F177" s="497" t="s">
        <v>598</v>
      </c>
      <c r="G177" s="498" t="s">
        <v>144</v>
      </c>
      <c r="H177" s="499">
        <v>150</v>
      </c>
      <c r="I177" s="500"/>
      <c r="J177" s="310">
        <f t="shared" si="20"/>
        <v>0</v>
      </c>
      <c r="K177" s="497" t="s">
        <v>1762</v>
      </c>
      <c r="L177" s="261"/>
      <c r="M177" s="501" t="s">
        <v>363</v>
      </c>
      <c r="N177" s="312" t="s">
        <v>1152</v>
      </c>
      <c r="P177" s="313">
        <f t="shared" si="21"/>
        <v>0</v>
      </c>
      <c r="Q177" s="313">
        <v>9.7999999999999997E-4</v>
      </c>
      <c r="R177" s="313">
        <f t="shared" si="22"/>
        <v>0.14699999999999999</v>
      </c>
      <c r="S177" s="313">
        <v>0</v>
      </c>
      <c r="T177" s="313">
        <f t="shared" si="23"/>
        <v>0</v>
      </c>
      <c r="U177" s="334" t="s">
        <v>363</v>
      </c>
      <c r="AR177" s="314" t="s">
        <v>1125</v>
      </c>
      <c r="AT177" s="314" t="s">
        <v>270</v>
      </c>
      <c r="AU177" s="314" t="s">
        <v>32</v>
      </c>
      <c r="AY177" s="253" t="s">
        <v>1151</v>
      </c>
      <c r="BE177" s="315">
        <f t="shared" si="24"/>
        <v>0</v>
      </c>
      <c r="BF177" s="315">
        <f t="shared" si="25"/>
        <v>0</v>
      </c>
      <c r="BG177" s="315">
        <f t="shared" si="26"/>
        <v>0</v>
      </c>
      <c r="BH177" s="315">
        <f t="shared" si="27"/>
        <v>0</v>
      </c>
      <c r="BI177" s="315">
        <f t="shared" si="28"/>
        <v>0</v>
      </c>
      <c r="BJ177" s="253" t="s">
        <v>30</v>
      </c>
      <c r="BK177" s="315">
        <f t="shared" si="29"/>
        <v>0</v>
      </c>
      <c r="BL177" s="253" t="s">
        <v>1125</v>
      </c>
      <c r="BM177" s="314" t="s">
        <v>1531</v>
      </c>
    </row>
    <row r="178" spans="2:65" s="260" customFormat="1" ht="24.2" customHeight="1" x14ac:dyDescent="0.2">
      <c r="B178" s="309"/>
      <c r="C178" s="495" t="s">
        <v>1431</v>
      </c>
      <c r="D178" s="495" t="s">
        <v>270</v>
      </c>
      <c r="E178" s="496" t="s">
        <v>320</v>
      </c>
      <c r="F178" s="497" t="s">
        <v>599</v>
      </c>
      <c r="G178" s="498" t="s">
        <v>144</v>
      </c>
      <c r="H178" s="499">
        <v>20</v>
      </c>
      <c r="I178" s="500"/>
      <c r="J178" s="310">
        <f t="shared" si="20"/>
        <v>0</v>
      </c>
      <c r="K178" s="497" t="s">
        <v>1762</v>
      </c>
      <c r="L178" s="261"/>
      <c r="M178" s="501" t="s">
        <v>363</v>
      </c>
      <c r="N178" s="312" t="s">
        <v>1152</v>
      </c>
      <c r="P178" s="313">
        <f t="shared" si="21"/>
        <v>0</v>
      </c>
      <c r="Q178" s="313">
        <v>1.2600000000000001E-3</v>
      </c>
      <c r="R178" s="313">
        <f t="shared" si="22"/>
        <v>2.52E-2</v>
      </c>
      <c r="S178" s="313">
        <v>0</v>
      </c>
      <c r="T178" s="313">
        <f t="shared" si="23"/>
        <v>0</v>
      </c>
      <c r="U178" s="334" t="s">
        <v>363</v>
      </c>
      <c r="AR178" s="314" t="s">
        <v>1125</v>
      </c>
      <c r="AT178" s="314" t="s">
        <v>270</v>
      </c>
      <c r="AU178" s="314" t="s">
        <v>32</v>
      </c>
      <c r="AY178" s="253" t="s">
        <v>1151</v>
      </c>
      <c r="BE178" s="315">
        <f t="shared" si="24"/>
        <v>0</v>
      </c>
      <c r="BF178" s="315">
        <f t="shared" si="25"/>
        <v>0</v>
      </c>
      <c r="BG178" s="315">
        <f t="shared" si="26"/>
        <v>0</v>
      </c>
      <c r="BH178" s="315">
        <f t="shared" si="27"/>
        <v>0</v>
      </c>
      <c r="BI178" s="315">
        <f t="shared" si="28"/>
        <v>0</v>
      </c>
      <c r="BJ178" s="253" t="s">
        <v>30</v>
      </c>
      <c r="BK178" s="315">
        <f t="shared" si="29"/>
        <v>0</v>
      </c>
      <c r="BL178" s="253" t="s">
        <v>1125</v>
      </c>
      <c r="BM178" s="314" t="s">
        <v>1532</v>
      </c>
    </row>
    <row r="179" spans="2:65" s="260" customFormat="1" ht="24.2" customHeight="1" x14ac:dyDescent="0.2">
      <c r="B179" s="309"/>
      <c r="C179" s="495" t="s">
        <v>1462</v>
      </c>
      <c r="D179" s="495" t="s">
        <v>270</v>
      </c>
      <c r="E179" s="496" t="s">
        <v>321</v>
      </c>
      <c r="F179" s="497" t="s">
        <v>600</v>
      </c>
      <c r="G179" s="498" t="s">
        <v>144</v>
      </c>
      <c r="H179" s="499">
        <v>12</v>
      </c>
      <c r="I179" s="500"/>
      <c r="J179" s="310">
        <f t="shared" si="20"/>
        <v>0</v>
      </c>
      <c r="K179" s="497" t="s">
        <v>1762</v>
      </c>
      <c r="L179" s="261"/>
      <c r="M179" s="501" t="s">
        <v>363</v>
      </c>
      <c r="N179" s="312" t="s">
        <v>1152</v>
      </c>
      <c r="P179" s="313">
        <f t="shared" si="21"/>
        <v>0</v>
      </c>
      <c r="Q179" s="313">
        <v>1.5299999999999999E-3</v>
      </c>
      <c r="R179" s="313">
        <f t="shared" si="22"/>
        <v>1.8359999999999998E-2</v>
      </c>
      <c r="S179" s="313">
        <v>0</v>
      </c>
      <c r="T179" s="313">
        <f t="shared" si="23"/>
        <v>0</v>
      </c>
      <c r="U179" s="334" t="s">
        <v>363</v>
      </c>
      <c r="AR179" s="314" t="s">
        <v>1125</v>
      </c>
      <c r="AT179" s="314" t="s">
        <v>270</v>
      </c>
      <c r="AU179" s="314" t="s">
        <v>32</v>
      </c>
      <c r="AY179" s="253" t="s">
        <v>1151</v>
      </c>
      <c r="BE179" s="315">
        <f t="shared" si="24"/>
        <v>0</v>
      </c>
      <c r="BF179" s="315">
        <f t="shared" si="25"/>
        <v>0</v>
      </c>
      <c r="BG179" s="315">
        <f t="shared" si="26"/>
        <v>0</v>
      </c>
      <c r="BH179" s="315">
        <f t="shared" si="27"/>
        <v>0</v>
      </c>
      <c r="BI179" s="315">
        <f t="shared" si="28"/>
        <v>0</v>
      </c>
      <c r="BJ179" s="253" t="s">
        <v>30</v>
      </c>
      <c r="BK179" s="315">
        <f t="shared" si="29"/>
        <v>0</v>
      </c>
      <c r="BL179" s="253" t="s">
        <v>1125</v>
      </c>
      <c r="BM179" s="314" t="s">
        <v>1533</v>
      </c>
    </row>
    <row r="180" spans="2:65" s="260" customFormat="1" ht="24.2" customHeight="1" x14ac:dyDescent="0.2">
      <c r="B180" s="309"/>
      <c r="C180" s="495" t="s">
        <v>1463</v>
      </c>
      <c r="D180" s="495" t="s">
        <v>270</v>
      </c>
      <c r="E180" s="496" t="s">
        <v>322</v>
      </c>
      <c r="F180" s="497" t="s">
        <v>601</v>
      </c>
      <c r="G180" s="498" t="s">
        <v>144</v>
      </c>
      <c r="H180" s="499">
        <v>40</v>
      </c>
      <c r="I180" s="500"/>
      <c r="J180" s="310">
        <f t="shared" si="20"/>
        <v>0</v>
      </c>
      <c r="K180" s="497" t="s">
        <v>1762</v>
      </c>
      <c r="L180" s="261"/>
      <c r="M180" s="501" t="s">
        <v>363</v>
      </c>
      <c r="N180" s="312" t="s">
        <v>1152</v>
      </c>
      <c r="P180" s="313">
        <f t="shared" si="21"/>
        <v>0</v>
      </c>
      <c r="Q180" s="313">
        <v>2.8400000000000001E-3</v>
      </c>
      <c r="R180" s="313">
        <f t="shared" si="22"/>
        <v>0.11360000000000001</v>
      </c>
      <c r="S180" s="313">
        <v>0</v>
      </c>
      <c r="T180" s="313">
        <f t="shared" si="23"/>
        <v>0</v>
      </c>
      <c r="U180" s="334" t="s">
        <v>363</v>
      </c>
      <c r="AR180" s="314" t="s">
        <v>1125</v>
      </c>
      <c r="AT180" s="314" t="s">
        <v>270</v>
      </c>
      <c r="AU180" s="314" t="s">
        <v>32</v>
      </c>
      <c r="AY180" s="253" t="s">
        <v>1151</v>
      </c>
      <c r="BE180" s="315">
        <f t="shared" si="24"/>
        <v>0</v>
      </c>
      <c r="BF180" s="315">
        <f t="shared" si="25"/>
        <v>0</v>
      </c>
      <c r="BG180" s="315">
        <f t="shared" si="26"/>
        <v>0</v>
      </c>
      <c r="BH180" s="315">
        <f t="shared" si="27"/>
        <v>0</v>
      </c>
      <c r="BI180" s="315">
        <f t="shared" si="28"/>
        <v>0</v>
      </c>
      <c r="BJ180" s="253" t="s">
        <v>30</v>
      </c>
      <c r="BK180" s="315">
        <f t="shared" si="29"/>
        <v>0</v>
      </c>
      <c r="BL180" s="253" t="s">
        <v>1125</v>
      </c>
      <c r="BM180" s="314" t="s">
        <v>1534</v>
      </c>
    </row>
    <row r="181" spans="2:65" s="260" customFormat="1" ht="24.2" customHeight="1" x14ac:dyDescent="0.2">
      <c r="B181" s="309"/>
      <c r="C181" s="495" t="s">
        <v>1429</v>
      </c>
      <c r="D181" s="495" t="s">
        <v>270</v>
      </c>
      <c r="E181" s="496" t="s">
        <v>602</v>
      </c>
      <c r="F181" s="497" t="s">
        <v>603</v>
      </c>
      <c r="G181" s="498" t="s">
        <v>144</v>
      </c>
      <c r="H181" s="499">
        <v>100</v>
      </c>
      <c r="I181" s="500"/>
      <c r="J181" s="310">
        <f t="shared" si="20"/>
        <v>0</v>
      </c>
      <c r="K181" s="497" t="s">
        <v>1764</v>
      </c>
      <c r="L181" s="261"/>
      <c r="M181" s="501" t="s">
        <v>363</v>
      </c>
      <c r="N181" s="312" t="s">
        <v>1152</v>
      </c>
      <c r="P181" s="313">
        <f t="shared" si="21"/>
        <v>0</v>
      </c>
      <c r="Q181" s="313">
        <v>3.7299999999999998E-3</v>
      </c>
      <c r="R181" s="313">
        <f t="shared" si="22"/>
        <v>0.373</v>
      </c>
      <c r="S181" s="313">
        <v>0</v>
      </c>
      <c r="T181" s="313">
        <f t="shared" si="23"/>
        <v>0</v>
      </c>
      <c r="U181" s="334" t="s">
        <v>363</v>
      </c>
      <c r="AR181" s="314" t="s">
        <v>1125</v>
      </c>
      <c r="AT181" s="314" t="s">
        <v>270</v>
      </c>
      <c r="AU181" s="314" t="s">
        <v>32</v>
      </c>
      <c r="AY181" s="253" t="s">
        <v>1151</v>
      </c>
      <c r="BE181" s="315">
        <f t="shared" si="24"/>
        <v>0</v>
      </c>
      <c r="BF181" s="315">
        <f t="shared" si="25"/>
        <v>0</v>
      </c>
      <c r="BG181" s="315">
        <f t="shared" si="26"/>
        <v>0</v>
      </c>
      <c r="BH181" s="315">
        <f t="shared" si="27"/>
        <v>0</v>
      </c>
      <c r="BI181" s="315">
        <f t="shared" si="28"/>
        <v>0</v>
      </c>
      <c r="BJ181" s="253" t="s">
        <v>30</v>
      </c>
      <c r="BK181" s="315">
        <f t="shared" si="29"/>
        <v>0</v>
      </c>
      <c r="BL181" s="253" t="s">
        <v>1125</v>
      </c>
      <c r="BM181" s="314" t="s">
        <v>1535</v>
      </c>
    </row>
    <row r="182" spans="2:65" s="260" customFormat="1" ht="37.9" customHeight="1" x14ac:dyDescent="0.2">
      <c r="B182" s="309"/>
      <c r="C182" s="495" t="s">
        <v>1464</v>
      </c>
      <c r="D182" s="495" t="s">
        <v>270</v>
      </c>
      <c r="E182" s="496" t="s">
        <v>323</v>
      </c>
      <c r="F182" s="497" t="s">
        <v>604</v>
      </c>
      <c r="G182" s="498" t="s">
        <v>144</v>
      </c>
      <c r="H182" s="499">
        <v>192</v>
      </c>
      <c r="I182" s="500"/>
      <c r="J182" s="310">
        <f t="shared" si="20"/>
        <v>0</v>
      </c>
      <c r="K182" s="497" t="s">
        <v>1762</v>
      </c>
      <c r="L182" s="261"/>
      <c r="M182" s="501" t="s">
        <v>363</v>
      </c>
      <c r="N182" s="312" t="s">
        <v>1152</v>
      </c>
      <c r="P182" s="313">
        <f t="shared" si="21"/>
        <v>0</v>
      </c>
      <c r="Q182" s="313">
        <v>6.9999999999999994E-5</v>
      </c>
      <c r="R182" s="313">
        <f t="shared" si="22"/>
        <v>1.3439999999999999E-2</v>
      </c>
      <c r="S182" s="313">
        <v>0</v>
      </c>
      <c r="T182" s="313">
        <f t="shared" si="23"/>
        <v>0</v>
      </c>
      <c r="U182" s="334" t="s">
        <v>363</v>
      </c>
      <c r="AR182" s="314" t="s">
        <v>1125</v>
      </c>
      <c r="AT182" s="314" t="s">
        <v>270</v>
      </c>
      <c r="AU182" s="314" t="s">
        <v>32</v>
      </c>
      <c r="AY182" s="253" t="s">
        <v>1151</v>
      </c>
      <c r="BE182" s="315">
        <f t="shared" si="24"/>
        <v>0</v>
      </c>
      <c r="BF182" s="315">
        <f t="shared" si="25"/>
        <v>0</v>
      </c>
      <c r="BG182" s="315">
        <f t="shared" si="26"/>
        <v>0</v>
      </c>
      <c r="BH182" s="315">
        <f t="shared" si="27"/>
        <v>0</v>
      </c>
      <c r="BI182" s="315">
        <f t="shared" si="28"/>
        <v>0</v>
      </c>
      <c r="BJ182" s="253" t="s">
        <v>30</v>
      </c>
      <c r="BK182" s="315">
        <f t="shared" si="29"/>
        <v>0</v>
      </c>
      <c r="BL182" s="253" t="s">
        <v>1125</v>
      </c>
      <c r="BM182" s="314" t="s">
        <v>1536</v>
      </c>
    </row>
    <row r="183" spans="2:65" s="260" customFormat="1" ht="37.9" customHeight="1" x14ac:dyDescent="0.2">
      <c r="B183" s="309"/>
      <c r="C183" s="495" t="s">
        <v>1465</v>
      </c>
      <c r="D183" s="495" t="s">
        <v>270</v>
      </c>
      <c r="E183" s="496" t="s">
        <v>324</v>
      </c>
      <c r="F183" s="497" t="s">
        <v>605</v>
      </c>
      <c r="G183" s="498" t="s">
        <v>144</v>
      </c>
      <c r="H183" s="499">
        <v>128</v>
      </c>
      <c r="I183" s="500"/>
      <c r="J183" s="310">
        <f t="shared" si="20"/>
        <v>0</v>
      </c>
      <c r="K183" s="497" t="s">
        <v>1762</v>
      </c>
      <c r="L183" s="261"/>
      <c r="M183" s="501" t="s">
        <v>363</v>
      </c>
      <c r="N183" s="312" t="s">
        <v>1152</v>
      </c>
      <c r="P183" s="313">
        <f t="shared" si="21"/>
        <v>0</v>
      </c>
      <c r="Q183" s="313">
        <v>9.0000000000000006E-5</v>
      </c>
      <c r="R183" s="313">
        <f t="shared" si="22"/>
        <v>1.1520000000000001E-2</v>
      </c>
      <c r="S183" s="313">
        <v>0</v>
      </c>
      <c r="T183" s="313">
        <f t="shared" si="23"/>
        <v>0</v>
      </c>
      <c r="U183" s="334" t="s">
        <v>363</v>
      </c>
      <c r="AR183" s="314" t="s">
        <v>1125</v>
      </c>
      <c r="AT183" s="314" t="s">
        <v>270</v>
      </c>
      <c r="AU183" s="314" t="s">
        <v>32</v>
      </c>
      <c r="AY183" s="253" t="s">
        <v>1151</v>
      </c>
      <c r="BE183" s="315">
        <f t="shared" si="24"/>
        <v>0</v>
      </c>
      <c r="BF183" s="315">
        <f t="shared" si="25"/>
        <v>0</v>
      </c>
      <c r="BG183" s="315">
        <f t="shared" si="26"/>
        <v>0</v>
      </c>
      <c r="BH183" s="315">
        <f t="shared" si="27"/>
        <v>0</v>
      </c>
      <c r="BI183" s="315">
        <f t="shared" si="28"/>
        <v>0</v>
      </c>
      <c r="BJ183" s="253" t="s">
        <v>30</v>
      </c>
      <c r="BK183" s="315">
        <f t="shared" si="29"/>
        <v>0</v>
      </c>
      <c r="BL183" s="253" t="s">
        <v>1125</v>
      </c>
      <c r="BM183" s="314" t="s">
        <v>1537</v>
      </c>
    </row>
    <row r="184" spans="2:65" s="260" customFormat="1" ht="37.9" customHeight="1" x14ac:dyDescent="0.2">
      <c r="B184" s="309"/>
      <c r="C184" s="495" t="s">
        <v>1439</v>
      </c>
      <c r="D184" s="495" t="s">
        <v>270</v>
      </c>
      <c r="E184" s="496" t="s">
        <v>606</v>
      </c>
      <c r="F184" s="497" t="s">
        <v>607</v>
      </c>
      <c r="G184" s="498" t="s">
        <v>144</v>
      </c>
      <c r="H184" s="499">
        <v>8</v>
      </c>
      <c r="I184" s="500"/>
      <c r="J184" s="310">
        <f t="shared" si="20"/>
        <v>0</v>
      </c>
      <c r="K184" s="497" t="s">
        <v>1764</v>
      </c>
      <c r="L184" s="261"/>
      <c r="M184" s="501" t="s">
        <v>363</v>
      </c>
      <c r="N184" s="312" t="s">
        <v>1152</v>
      </c>
      <c r="P184" s="313">
        <f t="shared" si="21"/>
        <v>0</v>
      </c>
      <c r="Q184" s="313">
        <v>1.2E-4</v>
      </c>
      <c r="R184" s="313">
        <f t="shared" si="22"/>
        <v>9.6000000000000002E-4</v>
      </c>
      <c r="S184" s="313">
        <v>0</v>
      </c>
      <c r="T184" s="313">
        <f t="shared" si="23"/>
        <v>0</v>
      </c>
      <c r="U184" s="334" t="s">
        <v>363</v>
      </c>
      <c r="AR184" s="314" t="s">
        <v>1125</v>
      </c>
      <c r="AT184" s="314" t="s">
        <v>270</v>
      </c>
      <c r="AU184" s="314" t="s">
        <v>32</v>
      </c>
      <c r="AY184" s="253" t="s">
        <v>1151</v>
      </c>
      <c r="BE184" s="315">
        <f t="shared" si="24"/>
        <v>0</v>
      </c>
      <c r="BF184" s="315">
        <f t="shared" si="25"/>
        <v>0</v>
      </c>
      <c r="BG184" s="315">
        <f t="shared" si="26"/>
        <v>0</v>
      </c>
      <c r="BH184" s="315">
        <f t="shared" si="27"/>
        <v>0</v>
      </c>
      <c r="BI184" s="315">
        <f t="shared" si="28"/>
        <v>0</v>
      </c>
      <c r="BJ184" s="253" t="s">
        <v>30</v>
      </c>
      <c r="BK184" s="315">
        <f t="shared" si="29"/>
        <v>0</v>
      </c>
      <c r="BL184" s="253" t="s">
        <v>1125</v>
      </c>
      <c r="BM184" s="314" t="s">
        <v>1538</v>
      </c>
    </row>
    <row r="185" spans="2:65" s="260" customFormat="1" ht="16.5" customHeight="1" x14ac:dyDescent="0.2">
      <c r="B185" s="309"/>
      <c r="C185" s="495" t="s">
        <v>39</v>
      </c>
      <c r="D185" s="495" t="s">
        <v>270</v>
      </c>
      <c r="E185" s="496" t="s">
        <v>278</v>
      </c>
      <c r="F185" s="497" t="s">
        <v>577</v>
      </c>
      <c r="G185" s="498" t="s">
        <v>144</v>
      </c>
      <c r="H185" s="499">
        <v>364</v>
      </c>
      <c r="I185" s="500"/>
      <c r="J185" s="310">
        <f t="shared" si="20"/>
        <v>0</v>
      </c>
      <c r="K185" s="497" t="s">
        <v>1762</v>
      </c>
      <c r="L185" s="261"/>
      <c r="M185" s="501" t="s">
        <v>363</v>
      </c>
      <c r="N185" s="312" t="s">
        <v>1152</v>
      </c>
      <c r="P185" s="313">
        <f t="shared" si="21"/>
        <v>0</v>
      </c>
      <c r="Q185" s="313">
        <v>0</v>
      </c>
      <c r="R185" s="313">
        <f t="shared" si="22"/>
        <v>0</v>
      </c>
      <c r="S185" s="313">
        <v>0</v>
      </c>
      <c r="T185" s="313">
        <f t="shared" si="23"/>
        <v>0</v>
      </c>
      <c r="U185" s="334" t="s">
        <v>363</v>
      </c>
      <c r="AR185" s="314" t="s">
        <v>36</v>
      </c>
      <c r="AT185" s="314" t="s">
        <v>270</v>
      </c>
      <c r="AU185" s="314" t="s">
        <v>32</v>
      </c>
      <c r="AY185" s="253" t="s">
        <v>1151</v>
      </c>
      <c r="BE185" s="315">
        <f t="shared" si="24"/>
        <v>0</v>
      </c>
      <c r="BF185" s="315">
        <f t="shared" si="25"/>
        <v>0</v>
      </c>
      <c r="BG185" s="315">
        <f t="shared" si="26"/>
        <v>0</v>
      </c>
      <c r="BH185" s="315">
        <f t="shared" si="27"/>
        <v>0</v>
      </c>
      <c r="BI185" s="315">
        <f t="shared" si="28"/>
        <v>0</v>
      </c>
      <c r="BJ185" s="253" t="s">
        <v>30</v>
      </c>
      <c r="BK185" s="315">
        <f t="shared" si="29"/>
        <v>0</v>
      </c>
      <c r="BL185" s="253" t="s">
        <v>36</v>
      </c>
      <c r="BM185" s="314" t="s">
        <v>1488</v>
      </c>
    </row>
    <row r="186" spans="2:65" s="260" customFormat="1" ht="16.5" customHeight="1" x14ac:dyDescent="0.2">
      <c r="B186" s="309"/>
      <c r="C186" s="495" t="s">
        <v>1414</v>
      </c>
      <c r="D186" s="495" t="s">
        <v>270</v>
      </c>
      <c r="E186" s="496" t="s">
        <v>325</v>
      </c>
      <c r="F186" s="497" t="s">
        <v>608</v>
      </c>
      <c r="G186" s="498" t="s">
        <v>80</v>
      </c>
      <c r="H186" s="499">
        <v>30</v>
      </c>
      <c r="I186" s="500"/>
      <c r="J186" s="310">
        <f t="shared" si="20"/>
        <v>0</v>
      </c>
      <c r="K186" s="497" t="s">
        <v>1762</v>
      </c>
      <c r="L186" s="261"/>
      <c r="M186" s="501" t="s">
        <v>363</v>
      </c>
      <c r="N186" s="312" t="s">
        <v>1152</v>
      </c>
      <c r="P186" s="313">
        <f t="shared" si="21"/>
        <v>0</v>
      </c>
      <c r="Q186" s="313">
        <v>0</v>
      </c>
      <c r="R186" s="313">
        <f t="shared" si="22"/>
        <v>0</v>
      </c>
      <c r="S186" s="313">
        <v>0</v>
      </c>
      <c r="T186" s="313">
        <f t="shared" si="23"/>
        <v>0</v>
      </c>
      <c r="U186" s="334" t="s">
        <v>363</v>
      </c>
      <c r="AR186" s="314" t="s">
        <v>1125</v>
      </c>
      <c r="AT186" s="314" t="s">
        <v>270</v>
      </c>
      <c r="AU186" s="314" t="s">
        <v>32</v>
      </c>
      <c r="AY186" s="253" t="s">
        <v>1151</v>
      </c>
      <c r="BE186" s="315">
        <f t="shared" si="24"/>
        <v>0</v>
      </c>
      <c r="BF186" s="315">
        <f t="shared" si="25"/>
        <v>0</v>
      </c>
      <c r="BG186" s="315">
        <f t="shared" si="26"/>
        <v>0</v>
      </c>
      <c r="BH186" s="315">
        <f t="shared" si="27"/>
        <v>0</v>
      </c>
      <c r="BI186" s="315">
        <f t="shared" si="28"/>
        <v>0</v>
      </c>
      <c r="BJ186" s="253" t="s">
        <v>30</v>
      </c>
      <c r="BK186" s="315">
        <f t="shared" si="29"/>
        <v>0</v>
      </c>
      <c r="BL186" s="253" t="s">
        <v>1125</v>
      </c>
      <c r="BM186" s="314" t="s">
        <v>1539</v>
      </c>
    </row>
    <row r="187" spans="2:65" s="260" customFormat="1" ht="24.2" customHeight="1" x14ac:dyDescent="0.2">
      <c r="B187" s="309"/>
      <c r="C187" s="495" t="s">
        <v>1415</v>
      </c>
      <c r="D187" s="495" t="s">
        <v>270</v>
      </c>
      <c r="E187" s="496" t="s">
        <v>326</v>
      </c>
      <c r="F187" s="497" t="s">
        <v>609</v>
      </c>
      <c r="G187" s="498" t="s">
        <v>80</v>
      </c>
      <c r="H187" s="499">
        <v>2</v>
      </c>
      <c r="I187" s="500"/>
      <c r="J187" s="310">
        <f t="shared" si="20"/>
        <v>0</v>
      </c>
      <c r="K187" s="497" t="s">
        <v>1762</v>
      </c>
      <c r="L187" s="261"/>
      <c r="M187" s="501" t="s">
        <v>363</v>
      </c>
      <c r="N187" s="312" t="s">
        <v>1152</v>
      </c>
      <c r="P187" s="313">
        <f t="shared" si="21"/>
        <v>0</v>
      </c>
      <c r="Q187" s="313">
        <v>0</v>
      </c>
      <c r="R187" s="313">
        <f t="shared" si="22"/>
        <v>0</v>
      </c>
      <c r="S187" s="313">
        <v>0</v>
      </c>
      <c r="T187" s="313">
        <f t="shared" si="23"/>
        <v>0</v>
      </c>
      <c r="U187" s="334" t="s">
        <v>363</v>
      </c>
      <c r="AR187" s="314" t="s">
        <v>1125</v>
      </c>
      <c r="AT187" s="314" t="s">
        <v>270</v>
      </c>
      <c r="AU187" s="314" t="s">
        <v>32</v>
      </c>
      <c r="AY187" s="253" t="s">
        <v>1151</v>
      </c>
      <c r="BE187" s="315">
        <f t="shared" si="24"/>
        <v>0</v>
      </c>
      <c r="BF187" s="315">
        <f t="shared" si="25"/>
        <v>0</v>
      </c>
      <c r="BG187" s="315">
        <f t="shared" si="26"/>
        <v>0</v>
      </c>
      <c r="BH187" s="315">
        <f t="shared" si="27"/>
        <v>0</v>
      </c>
      <c r="BI187" s="315">
        <f t="shared" si="28"/>
        <v>0</v>
      </c>
      <c r="BJ187" s="253" t="s">
        <v>30</v>
      </c>
      <c r="BK187" s="315">
        <f t="shared" si="29"/>
        <v>0</v>
      </c>
      <c r="BL187" s="253" t="s">
        <v>1125</v>
      </c>
      <c r="BM187" s="314" t="s">
        <v>1540</v>
      </c>
    </row>
    <row r="188" spans="2:65" s="260" customFormat="1" ht="24.2" customHeight="1" x14ac:dyDescent="0.2">
      <c r="B188" s="309"/>
      <c r="C188" s="495" t="s">
        <v>1399</v>
      </c>
      <c r="D188" s="495" t="s">
        <v>270</v>
      </c>
      <c r="E188" s="496" t="s">
        <v>327</v>
      </c>
      <c r="F188" s="497" t="s">
        <v>1023</v>
      </c>
      <c r="G188" s="498" t="s">
        <v>80</v>
      </c>
      <c r="H188" s="499">
        <v>34</v>
      </c>
      <c r="I188" s="500"/>
      <c r="J188" s="310">
        <f t="shared" si="20"/>
        <v>0</v>
      </c>
      <c r="K188" s="497" t="s">
        <v>1762</v>
      </c>
      <c r="L188" s="261"/>
      <c r="M188" s="501" t="s">
        <v>363</v>
      </c>
      <c r="N188" s="312" t="s">
        <v>1152</v>
      </c>
      <c r="P188" s="313">
        <f t="shared" si="21"/>
        <v>0</v>
      </c>
      <c r="Q188" s="313">
        <v>8.0000000000000004E-4</v>
      </c>
      <c r="R188" s="313">
        <f t="shared" si="22"/>
        <v>2.7200000000000002E-2</v>
      </c>
      <c r="S188" s="313">
        <v>0</v>
      </c>
      <c r="T188" s="313">
        <f t="shared" si="23"/>
        <v>0</v>
      </c>
      <c r="U188" s="334" t="s">
        <v>363</v>
      </c>
      <c r="AR188" s="314" t="s">
        <v>1125</v>
      </c>
      <c r="AT188" s="314" t="s">
        <v>270</v>
      </c>
      <c r="AU188" s="314" t="s">
        <v>32</v>
      </c>
      <c r="AY188" s="253" t="s">
        <v>1151</v>
      </c>
      <c r="BE188" s="315">
        <f t="shared" si="24"/>
        <v>0</v>
      </c>
      <c r="BF188" s="315">
        <f t="shared" si="25"/>
        <v>0</v>
      </c>
      <c r="BG188" s="315">
        <f t="shared" si="26"/>
        <v>0</v>
      </c>
      <c r="BH188" s="315">
        <f t="shared" si="27"/>
        <v>0</v>
      </c>
      <c r="BI188" s="315">
        <f t="shared" si="28"/>
        <v>0</v>
      </c>
      <c r="BJ188" s="253" t="s">
        <v>30</v>
      </c>
      <c r="BK188" s="315">
        <f t="shared" si="29"/>
        <v>0</v>
      </c>
      <c r="BL188" s="253" t="s">
        <v>1125</v>
      </c>
      <c r="BM188" s="314" t="s">
        <v>1541</v>
      </c>
    </row>
    <row r="189" spans="2:65" s="260" customFormat="1" ht="24.2" customHeight="1" x14ac:dyDescent="0.2">
      <c r="B189" s="309"/>
      <c r="C189" s="495" t="s">
        <v>43</v>
      </c>
      <c r="D189" s="495" t="s">
        <v>270</v>
      </c>
      <c r="E189" s="496" t="s">
        <v>1769</v>
      </c>
      <c r="F189" s="497" t="s">
        <v>1770</v>
      </c>
      <c r="G189" s="498" t="s">
        <v>80</v>
      </c>
      <c r="H189" s="499">
        <v>2</v>
      </c>
      <c r="I189" s="500"/>
      <c r="J189" s="310">
        <f t="shared" si="20"/>
        <v>0</v>
      </c>
      <c r="K189" s="497" t="s">
        <v>363</v>
      </c>
      <c r="L189" s="261"/>
      <c r="M189" s="501" t="s">
        <v>363</v>
      </c>
      <c r="N189" s="312" t="s">
        <v>1152</v>
      </c>
      <c r="P189" s="313">
        <f t="shared" si="21"/>
        <v>0</v>
      </c>
      <c r="Q189" s="313">
        <v>0</v>
      </c>
      <c r="R189" s="313">
        <f t="shared" si="22"/>
        <v>0</v>
      </c>
      <c r="S189" s="313">
        <v>0</v>
      </c>
      <c r="T189" s="313">
        <f t="shared" si="23"/>
        <v>0</v>
      </c>
      <c r="U189" s="334" t="s">
        <v>363</v>
      </c>
      <c r="AR189" s="314" t="s">
        <v>1125</v>
      </c>
      <c r="AT189" s="314" t="s">
        <v>270</v>
      </c>
      <c r="AU189" s="314" t="s">
        <v>32</v>
      </c>
      <c r="AY189" s="253" t="s">
        <v>1151</v>
      </c>
      <c r="BE189" s="315">
        <f t="shared" si="24"/>
        <v>0</v>
      </c>
      <c r="BF189" s="315">
        <f t="shared" si="25"/>
        <v>0</v>
      </c>
      <c r="BG189" s="315">
        <f t="shared" si="26"/>
        <v>0</v>
      </c>
      <c r="BH189" s="315">
        <f t="shared" si="27"/>
        <v>0</v>
      </c>
      <c r="BI189" s="315">
        <f t="shared" si="28"/>
        <v>0</v>
      </c>
      <c r="BJ189" s="253" t="s">
        <v>30</v>
      </c>
      <c r="BK189" s="315">
        <f t="shared" si="29"/>
        <v>0</v>
      </c>
      <c r="BL189" s="253" t="s">
        <v>1125</v>
      </c>
      <c r="BM189" s="314" t="s">
        <v>1771</v>
      </c>
    </row>
    <row r="190" spans="2:65" s="260" customFormat="1" ht="16.5" customHeight="1" x14ac:dyDescent="0.2">
      <c r="B190" s="309"/>
      <c r="C190" s="495" t="s">
        <v>1443</v>
      </c>
      <c r="D190" s="495" t="s">
        <v>270</v>
      </c>
      <c r="E190" s="496" t="s">
        <v>328</v>
      </c>
      <c r="F190" s="497" t="s">
        <v>610</v>
      </c>
      <c r="G190" s="498" t="s">
        <v>80</v>
      </c>
      <c r="H190" s="499">
        <v>2</v>
      </c>
      <c r="I190" s="500"/>
      <c r="J190" s="310">
        <f t="shared" si="20"/>
        <v>0</v>
      </c>
      <c r="K190" s="497" t="s">
        <v>1764</v>
      </c>
      <c r="L190" s="261"/>
      <c r="M190" s="501" t="s">
        <v>363</v>
      </c>
      <c r="N190" s="312" t="s">
        <v>1152</v>
      </c>
      <c r="P190" s="313">
        <f t="shared" si="21"/>
        <v>0</v>
      </c>
      <c r="Q190" s="313">
        <v>7.6000000000000004E-4</v>
      </c>
      <c r="R190" s="313">
        <f t="shared" si="22"/>
        <v>1.5200000000000001E-3</v>
      </c>
      <c r="S190" s="313">
        <v>0</v>
      </c>
      <c r="T190" s="313">
        <f t="shared" si="23"/>
        <v>0</v>
      </c>
      <c r="U190" s="334" t="s">
        <v>363</v>
      </c>
      <c r="AR190" s="314" t="s">
        <v>1125</v>
      </c>
      <c r="AT190" s="314" t="s">
        <v>270</v>
      </c>
      <c r="AU190" s="314" t="s">
        <v>32</v>
      </c>
      <c r="AY190" s="253" t="s">
        <v>1151</v>
      </c>
      <c r="BE190" s="315">
        <f t="shared" si="24"/>
        <v>0</v>
      </c>
      <c r="BF190" s="315">
        <f t="shared" si="25"/>
        <v>0</v>
      </c>
      <c r="BG190" s="315">
        <f t="shared" si="26"/>
        <v>0</v>
      </c>
      <c r="BH190" s="315">
        <f t="shared" si="27"/>
        <v>0</v>
      </c>
      <c r="BI190" s="315">
        <f t="shared" si="28"/>
        <v>0</v>
      </c>
      <c r="BJ190" s="253" t="s">
        <v>30</v>
      </c>
      <c r="BK190" s="315">
        <f t="shared" si="29"/>
        <v>0</v>
      </c>
      <c r="BL190" s="253" t="s">
        <v>1125</v>
      </c>
      <c r="BM190" s="314" t="s">
        <v>1542</v>
      </c>
    </row>
    <row r="191" spans="2:65" s="260" customFormat="1" ht="16.5" customHeight="1" x14ac:dyDescent="0.2">
      <c r="B191" s="309"/>
      <c r="C191" s="495" t="s">
        <v>1441</v>
      </c>
      <c r="D191" s="495" t="s">
        <v>270</v>
      </c>
      <c r="E191" s="496" t="s">
        <v>1413</v>
      </c>
      <c r="F191" s="497" t="s">
        <v>1466</v>
      </c>
      <c r="G191" s="498" t="s">
        <v>80</v>
      </c>
      <c r="H191" s="499">
        <v>2</v>
      </c>
      <c r="I191" s="500"/>
      <c r="J191" s="310">
        <f t="shared" si="20"/>
        <v>0</v>
      </c>
      <c r="K191" s="497" t="s">
        <v>1764</v>
      </c>
      <c r="L191" s="261"/>
      <c r="M191" s="501" t="s">
        <v>363</v>
      </c>
      <c r="N191" s="312" t="s">
        <v>1152</v>
      </c>
      <c r="P191" s="313">
        <f t="shared" si="21"/>
        <v>0</v>
      </c>
      <c r="Q191" s="313">
        <v>1.8799999999999999E-3</v>
      </c>
      <c r="R191" s="313">
        <f t="shared" si="22"/>
        <v>3.7599999999999999E-3</v>
      </c>
      <c r="S191" s="313">
        <v>0</v>
      </c>
      <c r="T191" s="313">
        <f t="shared" si="23"/>
        <v>0</v>
      </c>
      <c r="U191" s="334" t="s">
        <v>363</v>
      </c>
      <c r="AR191" s="314" t="s">
        <v>1125</v>
      </c>
      <c r="AT191" s="314" t="s">
        <v>270</v>
      </c>
      <c r="AU191" s="314" t="s">
        <v>32</v>
      </c>
      <c r="AY191" s="253" t="s">
        <v>1151</v>
      </c>
      <c r="BE191" s="315">
        <f t="shared" si="24"/>
        <v>0</v>
      </c>
      <c r="BF191" s="315">
        <f t="shared" si="25"/>
        <v>0</v>
      </c>
      <c r="BG191" s="315">
        <f t="shared" si="26"/>
        <v>0</v>
      </c>
      <c r="BH191" s="315">
        <f t="shared" si="27"/>
        <v>0</v>
      </c>
      <c r="BI191" s="315">
        <f t="shared" si="28"/>
        <v>0</v>
      </c>
      <c r="BJ191" s="253" t="s">
        <v>30</v>
      </c>
      <c r="BK191" s="315">
        <f t="shared" si="29"/>
        <v>0</v>
      </c>
      <c r="BL191" s="253" t="s">
        <v>1125</v>
      </c>
      <c r="BM191" s="314" t="s">
        <v>1543</v>
      </c>
    </row>
    <row r="192" spans="2:65" s="260" customFormat="1" ht="16.5" customHeight="1" x14ac:dyDescent="0.2">
      <c r="B192" s="309"/>
      <c r="C192" s="495" t="s">
        <v>1448</v>
      </c>
      <c r="D192" s="495" t="s">
        <v>270</v>
      </c>
      <c r="E192" s="496" t="s">
        <v>1467</v>
      </c>
      <c r="F192" s="497" t="s">
        <v>1468</v>
      </c>
      <c r="G192" s="498" t="s">
        <v>80</v>
      </c>
      <c r="H192" s="499">
        <v>2</v>
      </c>
      <c r="I192" s="500"/>
      <c r="J192" s="310">
        <f t="shared" si="20"/>
        <v>0</v>
      </c>
      <c r="K192" s="497" t="s">
        <v>1764</v>
      </c>
      <c r="L192" s="261"/>
      <c r="M192" s="501" t="s">
        <v>363</v>
      </c>
      <c r="N192" s="312" t="s">
        <v>1152</v>
      </c>
      <c r="P192" s="313">
        <f t="shared" si="21"/>
        <v>0</v>
      </c>
      <c r="Q192" s="313">
        <v>2.2799999999999999E-3</v>
      </c>
      <c r="R192" s="313">
        <f t="shared" si="22"/>
        <v>4.5599999999999998E-3</v>
      </c>
      <c r="S192" s="313">
        <v>0</v>
      </c>
      <c r="T192" s="313">
        <f t="shared" si="23"/>
        <v>0</v>
      </c>
      <c r="U192" s="334" t="s">
        <v>363</v>
      </c>
      <c r="AR192" s="314" t="s">
        <v>1125</v>
      </c>
      <c r="AT192" s="314" t="s">
        <v>270</v>
      </c>
      <c r="AU192" s="314" t="s">
        <v>32</v>
      </c>
      <c r="AY192" s="253" t="s">
        <v>1151</v>
      </c>
      <c r="BE192" s="315">
        <f t="shared" si="24"/>
        <v>0</v>
      </c>
      <c r="BF192" s="315">
        <f t="shared" si="25"/>
        <v>0</v>
      </c>
      <c r="BG192" s="315">
        <f t="shared" si="26"/>
        <v>0</v>
      </c>
      <c r="BH192" s="315">
        <f t="shared" si="27"/>
        <v>0</v>
      </c>
      <c r="BI192" s="315">
        <f t="shared" si="28"/>
        <v>0</v>
      </c>
      <c r="BJ192" s="253" t="s">
        <v>30</v>
      </c>
      <c r="BK192" s="315">
        <f t="shared" si="29"/>
        <v>0</v>
      </c>
      <c r="BL192" s="253" t="s">
        <v>1125</v>
      </c>
      <c r="BM192" s="314" t="s">
        <v>1544</v>
      </c>
    </row>
    <row r="193" spans="2:65" s="260" customFormat="1" ht="24.2" customHeight="1" x14ac:dyDescent="0.2">
      <c r="B193" s="309"/>
      <c r="C193" s="495" t="s">
        <v>1398</v>
      </c>
      <c r="D193" s="495" t="s">
        <v>270</v>
      </c>
      <c r="E193" s="496" t="s">
        <v>1545</v>
      </c>
      <c r="F193" s="497" t="s">
        <v>1546</v>
      </c>
      <c r="G193" s="498" t="s">
        <v>79</v>
      </c>
      <c r="H193" s="499">
        <v>1</v>
      </c>
      <c r="I193" s="500"/>
      <c r="J193" s="310">
        <f t="shared" si="20"/>
        <v>0</v>
      </c>
      <c r="K193" s="497" t="s">
        <v>1764</v>
      </c>
      <c r="L193" s="261"/>
      <c r="M193" s="501" t="s">
        <v>363</v>
      </c>
      <c r="N193" s="312" t="s">
        <v>1152</v>
      </c>
      <c r="P193" s="313">
        <f t="shared" si="21"/>
        <v>0</v>
      </c>
      <c r="Q193" s="313">
        <v>2.92E-2</v>
      </c>
      <c r="R193" s="313">
        <f t="shared" si="22"/>
        <v>2.92E-2</v>
      </c>
      <c r="S193" s="313">
        <v>0</v>
      </c>
      <c r="T193" s="313">
        <f t="shared" si="23"/>
        <v>0</v>
      </c>
      <c r="U193" s="334" t="s">
        <v>363</v>
      </c>
      <c r="AR193" s="314" t="s">
        <v>1125</v>
      </c>
      <c r="AT193" s="314" t="s">
        <v>270</v>
      </c>
      <c r="AU193" s="314" t="s">
        <v>32</v>
      </c>
      <c r="AY193" s="253" t="s">
        <v>1151</v>
      </c>
      <c r="BE193" s="315">
        <f t="shared" si="24"/>
        <v>0</v>
      </c>
      <c r="BF193" s="315">
        <f t="shared" si="25"/>
        <v>0</v>
      </c>
      <c r="BG193" s="315">
        <f t="shared" si="26"/>
        <v>0</v>
      </c>
      <c r="BH193" s="315">
        <f t="shared" si="27"/>
        <v>0</v>
      </c>
      <c r="BI193" s="315">
        <f t="shared" si="28"/>
        <v>0</v>
      </c>
      <c r="BJ193" s="253" t="s">
        <v>30</v>
      </c>
      <c r="BK193" s="315">
        <f t="shared" si="29"/>
        <v>0</v>
      </c>
      <c r="BL193" s="253" t="s">
        <v>1125</v>
      </c>
      <c r="BM193" s="314" t="s">
        <v>1547</v>
      </c>
    </row>
    <row r="194" spans="2:65" s="260" customFormat="1" ht="24.2" customHeight="1" x14ac:dyDescent="0.2">
      <c r="B194" s="309"/>
      <c r="C194" s="495" t="s">
        <v>1400</v>
      </c>
      <c r="D194" s="495" t="s">
        <v>270</v>
      </c>
      <c r="E194" s="496" t="s">
        <v>329</v>
      </c>
      <c r="F194" s="497" t="s">
        <v>611</v>
      </c>
      <c r="G194" s="498" t="s">
        <v>126</v>
      </c>
      <c r="H194" s="499">
        <v>0.84299999999999997</v>
      </c>
      <c r="I194" s="500"/>
      <c r="J194" s="310">
        <f t="shared" si="20"/>
        <v>0</v>
      </c>
      <c r="K194" s="497" t="s">
        <v>1762</v>
      </c>
      <c r="L194" s="261"/>
      <c r="M194" s="501" t="s">
        <v>363</v>
      </c>
      <c r="N194" s="312" t="s">
        <v>1152</v>
      </c>
      <c r="P194" s="313">
        <f t="shared" si="21"/>
        <v>0</v>
      </c>
      <c r="Q194" s="313">
        <v>0</v>
      </c>
      <c r="R194" s="313">
        <f t="shared" si="22"/>
        <v>0</v>
      </c>
      <c r="S194" s="313">
        <v>0</v>
      </c>
      <c r="T194" s="313">
        <f t="shared" si="23"/>
        <v>0</v>
      </c>
      <c r="U194" s="334" t="s">
        <v>363</v>
      </c>
      <c r="AR194" s="314" t="s">
        <v>1125</v>
      </c>
      <c r="AT194" s="314" t="s">
        <v>270</v>
      </c>
      <c r="AU194" s="314" t="s">
        <v>32</v>
      </c>
      <c r="AY194" s="253" t="s">
        <v>1151</v>
      </c>
      <c r="BE194" s="315">
        <f t="shared" si="24"/>
        <v>0</v>
      </c>
      <c r="BF194" s="315">
        <f t="shared" si="25"/>
        <v>0</v>
      </c>
      <c r="BG194" s="315">
        <f t="shared" si="26"/>
        <v>0</v>
      </c>
      <c r="BH194" s="315">
        <f t="shared" si="27"/>
        <v>0</v>
      </c>
      <c r="BI194" s="315">
        <f t="shared" si="28"/>
        <v>0</v>
      </c>
      <c r="BJ194" s="253" t="s">
        <v>30</v>
      </c>
      <c r="BK194" s="315">
        <f t="shared" si="29"/>
        <v>0</v>
      </c>
      <c r="BL194" s="253" t="s">
        <v>1125</v>
      </c>
      <c r="BM194" s="314" t="s">
        <v>1548</v>
      </c>
    </row>
    <row r="195" spans="2:65" s="302" customFormat="1" ht="22.9" customHeight="1" x14ac:dyDescent="0.2">
      <c r="B195" s="303"/>
      <c r="D195" s="304" t="s">
        <v>268</v>
      </c>
      <c r="E195" s="401" t="s">
        <v>330</v>
      </c>
      <c r="F195" s="401" t="s">
        <v>331</v>
      </c>
      <c r="I195" s="399"/>
      <c r="J195" s="425">
        <f>BK195</f>
        <v>0</v>
      </c>
      <c r="L195" s="303"/>
      <c r="M195" s="305"/>
      <c r="P195" s="306">
        <f>SUM(P196:P214)</f>
        <v>0</v>
      </c>
      <c r="R195" s="306">
        <f>SUM(R196:R214)</f>
        <v>0.19937999999999997</v>
      </c>
      <c r="T195" s="306">
        <f>SUM(T196:T214)</f>
        <v>0</v>
      </c>
      <c r="U195" s="332"/>
      <c r="AR195" s="304" t="s">
        <v>32</v>
      </c>
      <c r="AT195" s="307" t="s">
        <v>268</v>
      </c>
      <c r="AU195" s="307" t="s">
        <v>30</v>
      </c>
      <c r="AY195" s="304" t="s">
        <v>1151</v>
      </c>
      <c r="BK195" s="308">
        <f>SUM(BK196:BK214)</f>
        <v>0</v>
      </c>
    </row>
    <row r="196" spans="2:65" s="260" customFormat="1" ht="16.5" customHeight="1" x14ac:dyDescent="0.2">
      <c r="B196" s="309"/>
      <c r="C196" s="495" t="s">
        <v>652</v>
      </c>
      <c r="D196" s="495" t="s">
        <v>270</v>
      </c>
      <c r="E196" s="496" t="s">
        <v>332</v>
      </c>
      <c r="F196" s="497" t="s">
        <v>333</v>
      </c>
      <c r="G196" s="498" t="s">
        <v>165</v>
      </c>
      <c r="H196" s="499">
        <v>5</v>
      </c>
      <c r="I196" s="500"/>
      <c r="J196" s="310">
        <f t="shared" ref="J196:J214" si="30">ROUND(I196*H196,2)</f>
        <v>0</v>
      </c>
      <c r="K196" s="497" t="s">
        <v>363</v>
      </c>
      <c r="L196" s="261"/>
      <c r="M196" s="501" t="s">
        <v>363</v>
      </c>
      <c r="N196" s="312" t="s">
        <v>1152</v>
      </c>
      <c r="P196" s="313">
        <f t="shared" ref="P196:P214" si="31">O196*H196</f>
        <v>0</v>
      </c>
      <c r="Q196" s="313">
        <v>0</v>
      </c>
      <c r="R196" s="313">
        <f t="shared" ref="R196:R214" si="32">Q196*H196</f>
        <v>0</v>
      </c>
      <c r="S196" s="313">
        <v>0</v>
      </c>
      <c r="T196" s="313">
        <f t="shared" ref="T196:T214" si="33">S196*H196</f>
        <v>0</v>
      </c>
      <c r="U196" s="334" t="s">
        <v>363</v>
      </c>
      <c r="AR196" s="314" t="s">
        <v>1125</v>
      </c>
      <c r="AT196" s="314" t="s">
        <v>270</v>
      </c>
      <c r="AU196" s="314" t="s">
        <v>32</v>
      </c>
      <c r="AY196" s="253" t="s">
        <v>1151</v>
      </c>
      <c r="BE196" s="315">
        <f t="shared" ref="BE196:BE214" si="34">IF(N196="základní",J196,0)</f>
        <v>0</v>
      </c>
      <c r="BF196" s="315">
        <f t="shared" ref="BF196:BF214" si="35">IF(N196="snížená",J196,0)</f>
        <v>0</v>
      </c>
      <c r="BG196" s="315">
        <f t="shared" ref="BG196:BG214" si="36">IF(N196="zákl. přenesená",J196,0)</f>
        <v>0</v>
      </c>
      <c r="BH196" s="315">
        <f t="shared" ref="BH196:BH214" si="37">IF(N196="sníž. přenesená",J196,0)</f>
        <v>0</v>
      </c>
      <c r="BI196" s="315">
        <f t="shared" ref="BI196:BI214" si="38">IF(N196="nulová",J196,0)</f>
        <v>0</v>
      </c>
      <c r="BJ196" s="253" t="s">
        <v>30</v>
      </c>
      <c r="BK196" s="315">
        <f t="shared" ref="BK196:BK214" si="39">ROUND(I196*H196,2)</f>
        <v>0</v>
      </c>
      <c r="BL196" s="253" t="s">
        <v>1125</v>
      </c>
      <c r="BM196" s="314" t="s">
        <v>1549</v>
      </c>
    </row>
    <row r="197" spans="2:65" s="260" customFormat="1" ht="21.75" customHeight="1" x14ac:dyDescent="0.2">
      <c r="B197" s="309"/>
      <c r="C197" s="495" t="s">
        <v>1403</v>
      </c>
      <c r="D197" s="495" t="s">
        <v>270</v>
      </c>
      <c r="E197" s="496" t="s">
        <v>334</v>
      </c>
      <c r="F197" s="497" t="s">
        <v>612</v>
      </c>
      <c r="G197" s="498" t="s">
        <v>80</v>
      </c>
      <c r="H197" s="499">
        <v>2</v>
      </c>
      <c r="I197" s="500"/>
      <c r="J197" s="310">
        <f t="shared" si="30"/>
        <v>0</v>
      </c>
      <c r="K197" s="497" t="s">
        <v>1762</v>
      </c>
      <c r="L197" s="261"/>
      <c r="M197" s="501" t="s">
        <v>363</v>
      </c>
      <c r="N197" s="312" t="s">
        <v>1152</v>
      </c>
      <c r="P197" s="313">
        <f t="shared" si="31"/>
        <v>0</v>
      </c>
      <c r="Q197" s="313">
        <v>1.1900000000000001E-3</v>
      </c>
      <c r="R197" s="313">
        <f t="shared" si="32"/>
        <v>2.3800000000000002E-3</v>
      </c>
      <c r="S197" s="313">
        <v>0</v>
      </c>
      <c r="T197" s="313">
        <f t="shared" si="33"/>
        <v>0</v>
      </c>
      <c r="U197" s="334" t="s">
        <v>363</v>
      </c>
      <c r="AR197" s="314" t="s">
        <v>1125</v>
      </c>
      <c r="AT197" s="314" t="s">
        <v>270</v>
      </c>
      <c r="AU197" s="314" t="s">
        <v>32</v>
      </c>
      <c r="AY197" s="253" t="s">
        <v>1151</v>
      </c>
      <c r="BE197" s="315">
        <f t="shared" si="34"/>
        <v>0</v>
      </c>
      <c r="BF197" s="315">
        <f t="shared" si="35"/>
        <v>0</v>
      </c>
      <c r="BG197" s="315">
        <f t="shared" si="36"/>
        <v>0</v>
      </c>
      <c r="BH197" s="315">
        <f t="shared" si="37"/>
        <v>0</v>
      </c>
      <c r="BI197" s="315">
        <f t="shared" si="38"/>
        <v>0</v>
      </c>
      <c r="BJ197" s="253" t="s">
        <v>30</v>
      </c>
      <c r="BK197" s="315">
        <f t="shared" si="39"/>
        <v>0</v>
      </c>
      <c r="BL197" s="253" t="s">
        <v>1125</v>
      </c>
      <c r="BM197" s="314" t="s">
        <v>1550</v>
      </c>
    </row>
    <row r="198" spans="2:65" s="260" customFormat="1" ht="24.2" customHeight="1" x14ac:dyDescent="0.2">
      <c r="B198" s="309"/>
      <c r="C198" s="502" t="s">
        <v>1405</v>
      </c>
      <c r="D198" s="502" t="s">
        <v>294</v>
      </c>
      <c r="E198" s="503" t="s">
        <v>335</v>
      </c>
      <c r="F198" s="504" t="s">
        <v>336</v>
      </c>
      <c r="G198" s="505" t="s">
        <v>80</v>
      </c>
      <c r="H198" s="506">
        <v>2</v>
      </c>
      <c r="I198" s="507"/>
      <c r="J198" s="318">
        <f t="shared" si="30"/>
        <v>0</v>
      </c>
      <c r="K198" s="504" t="s">
        <v>1762</v>
      </c>
      <c r="L198" s="319"/>
      <c r="M198" s="508" t="s">
        <v>363</v>
      </c>
      <c r="N198" s="321" t="s">
        <v>1152</v>
      </c>
      <c r="P198" s="313">
        <f t="shared" si="31"/>
        <v>0</v>
      </c>
      <c r="Q198" s="313">
        <v>1.4999999999999999E-2</v>
      </c>
      <c r="R198" s="313">
        <f t="shared" si="32"/>
        <v>0.03</v>
      </c>
      <c r="S198" s="313">
        <v>0</v>
      </c>
      <c r="T198" s="313">
        <f t="shared" si="33"/>
        <v>0</v>
      </c>
      <c r="U198" s="334" t="s">
        <v>363</v>
      </c>
      <c r="AR198" s="314" t="s">
        <v>1154</v>
      </c>
      <c r="AT198" s="314" t="s">
        <v>294</v>
      </c>
      <c r="AU198" s="314" t="s">
        <v>32</v>
      </c>
      <c r="AY198" s="253" t="s">
        <v>1151</v>
      </c>
      <c r="BE198" s="315">
        <f t="shared" si="34"/>
        <v>0</v>
      </c>
      <c r="BF198" s="315">
        <f t="shared" si="35"/>
        <v>0</v>
      </c>
      <c r="BG198" s="315">
        <f t="shared" si="36"/>
        <v>0</v>
      </c>
      <c r="BH198" s="315">
        <f t="shared" si="37"/>
        <v>0</v>
      </c>
      <c r="BI198" s="315">
        <f t="shared" si="38"/>
        <v>0</v>
      </c>
      <c r="BJ198" s="253" t="s">
        <v>30</v>
      </c>
      <c r="BK198" s="315">
        <f t="shared" si="39"/>
        <v>0</v>
      </c>
      <c r="BL198" s="253" t="s">
        <v>1125</v>
      </c>
      <c r="BM198" s="314" t="s">
        <v>1551</v>
      </c>
    </row>
    <row r="199" spans="2:65" s="260" customFormat="1" ht="16.5" customHeight="1" x14ac:dyDescent="0.2">
      <c r="B199" s="309"/>
      <c r="C199" s="495" t="s">
        <v>1433</v>
      </c>
      <c r="D199" s="495" t="s">
        <v>270</v>
      </c>
      <c r="E199" s="496" t="s">
        <v>337</v>
      </c>
      <c r="F199" s="497" t="s">
        <v>613</v>
      </c>
      <c r="G199" s="498" t="s">
        <v>80</v>
      </c>
      <c r="H199" s="499">
        <v>2</v>
      </c>
      <c r="I199" s="500"/>
      <c r="J199" s="310">
        <f t="shared" si="30"/>
        <v>0</v>
      </c>
      <c r="K199" s="497" t="s">
        <v>1762</v>
      </c>
      <c r="L199" s="261"/>
      <c r="M199" s="501" t="s">
        <v>363</v>
      </c>
      <c r="N199" s="312" t="s">
        <v>1152</v>
      </c>
      <c r="P199" s="313">
        <f t="shared" si="31"/>
        <v>0</v>
      </c>
      <c r="Q199" s="313">
        <v>0</v>
      </c>
      <c r="R199" s="313">
        <f t="shared" si="32"/>
        <v>0</v>
      </c>
      <c r="S199" s="313">
        <v>0</v>
      </c>
      <c r="T199" s="313">
        <f t="shared" si="33"/>
        <v>0</v>
      </c>
      <c r="U199" s="334" t="s">
        <v>363</v>
      </c>
      <c r="AR199" s="314" t="s">
        <v>1125</v>
      </c>
      <c r="AT199" s="314" t="s">
        <v>270</v>
      </c>
      <c r="AU199" s="314" t="s">
        <v>32</v>
      </c>
      <c r="AY199" s="253" t="s">
        <v>1151</v>
      </c>
      <c r="BE199" s="315">
        <f t="shared" si="34"/>
        <v>0</v>
      </c>
      <c r="BF199" s="315">
        <f t="shared" si="35"/>
        <v>0</v>
      </c>
      <c r="BG199" s="315">
        <f t="shared" si="36"/>
        <v>0</v>
      </c>
      <c r="BH199" s="315">
        <f t="shared" si="37"/>
        <v>0</v>
      </c>
      <c r="BI199" s="315">
        <f t="shared" si="38"/>
        <v>0</v>
      </c>
      <c r="BJ199" s="253" t="s">
        <v>30</v>
      </c>
      <c r="BK199" s="315">
        <f t="shared" si="39"/>
        <v>0</v>
      </c>
      <c r="BL199" s="253" t="s">
        <v>1125</v>
      </c>
      <c r="BM199" s="314" t="s">
        <v>1552</v>
      </c>
    </row>
    <row r="200" spans="2:65" s="260" customFormat="1" ht="16.5" customHeight="1" x14ac:dyDescent="0.2">
      <c r="B200" s="309"/>
      <c r="C200" s="502" t="s">
        <v>1434</v>
      </c>
      <c r="D200" s="502" t="s">
        <v>294</v>
      </c>
      <c r="E200" s="503" t="s">
        <v>338</v>
      </c>
      <c r="F200" s="504" t="s">
        <v>339</v>
      </c>
      <c r="G200" s="505" t="s">
        <v>80</v>
      </c>
      <c r="H200" s="506">
        <v>2</v>
      </c>
      <c r="I200" s="507"/>
      <c r="J200" s="318">
        <f t="shared" si="30"/>
        <v>0</v>
      </c>
      <c r="K200" s="504" t="s">
        <v>1762</v>
      </c>
      <c r="L200" s="319"/>
      <c r="M200" s="508" t="s">
        <v>363</v>
      </c>
      <c r="N200" s="321" t="s">
        <v>1152</v>
      </c>
      <c r="P200" s="313">
        <f t="shared" si="31"/>
        <v>0</v>
      </c>
      <c r="Q200" s="313">
        <v>1.2800000000000001E-3</v>
      </c>
      <c r="R200" s="313">
        <f t="shared" si="32"/>
        <v>2.5600000000000002E-3</v>
      </c>
      <c r="S200" s="313">
        <v>0</v>
      </c>
      <c r="T200" s="313">
        <f t="shared" si="33"/>
        <v>0</v>
      </c>
      <c r="U200" s="334" t="s">
        <v>363</v>
      </c>
      <c r="AR200" s="314" t="s">
        <v>1154</v>
      </c>
      <c r="AT200" s="314" t="s">
        <v>294</v>
      </c>
      <c r="AU200" s="314" t="s">
        <v>32</v>
      </c>
      <c r="AY200" s="253" t="s">
        <v>1151</v>
      </c>
      <c r="BE200" s="315">
        <f t="shared" si="34"/>
        <v>0</v>
      </c>
      <c r="BF200" s="315">
        <f t="shared" si="35"/>
        <v>0</v>
      </c>
      <c r="BG200" s="315">
        <f t="shared" si="36"/>
        <v>0</v>
      </c>
      <c r="BH200" s="315">
        <f t="shared" si="37"/>
        <v>0</v>
      </c>
      <c r="BI200" s="315">
        <f t="shared" si="38"/>
        <v>0</v>
      </c>
      <c r="BJ200" s="253" t="s">
        <v>30</v>
      </c>
      <c r="BK200" s="315">
        <f t="shared" si="39"/>
        <v>0</v>
      </c>
      <c r="BL200" s="253" t="s">
        <v>1125</v>
      </c>
      <c r="BM200" s="314" t="s">
        <v>1553</v>
      </c>
    </row>
    <row r="201" spans="2:65" s="260" customFormat="1" ht="24.2" customHeight="1" x14ac:dyDescent="0.2">
      <c r="B201" s="309"/>
      <c r="C201" s="495" t="s">
        <v>1406</v>
      </c>
      <c r="D201" s="495" t="s">
        <v>270</v>
      </c>
      <c r="E201" s="496" t="s">
        <v>340</v>
      </c>
      <c r="F201" s="497" t="s">
        <v>614</v>
      </c>
      <c r="G201" s="498" t="s">
        <v>79</v>
      </c>
      <c r="H201" s="499">
        <v>2</v>
      </c>
      <c r="I201" s="500"/>
      <c r="J201" s="310">
        <f t="shared" si="30"/>
        <v>0</v>
      </c>
      <c r="K201" s="497" t="s">
        <v>1762</v>
      </c>
      <c r="L201" s="261"/>
      <c r="M201" s="501" t="s">
        <v>363</v>
      </c>
      <c r="N201" s="312" t="s">
        <v>1152</v>
      </c>
      <c r="P201" s="313">
        <f t="shared" si="31"/>
        <v>0</v>
      </c>
      <c r="Q201" s="313">
        <v>1.6080000000000001E-2</v>
      </c>
      <c r="R201" s="313">
        <f t="shared" si="32"/>
        <v>3.2160000000000001E-2</v>
      </c>
      <c r="S201" s="313">
        <v>0</v>
      </c>
      <c r="T201" s="313">
        <f t="shared" si="33"/>
        <v>0</v>
      </c>
      <c r="U201" s="334" t="s">
        <v>363</v>
      </c>
      <c r="AR201" s="314" t="s">
        <v>1125</v>
      </c>
      <c r="AT201" s="314" t="s">
        <v>270</v>
      </c>
      <c r="AU201" s="314" t="s">
        <v>32</v>
      </c>
      <c r="AY201" s="253" t="s">
        <v>1151</v>
      </c>
      <c r="BE201" s="315">
        <f t="shared" si="34"/>
        <v>0</v>
      </c>
      <c r="BF201" s="315">
        <f t="shared" si="35"/>
        <v>0</v>
      </c>
      <c r="BG201" s="315">
        <f t="shared" si="36"/>
        <v>0</v>
      </c>
      <c r="BH201" s="315">
        <f t="shared" si="37"/>
        <v>0</v>
      </c>
      <c r="BI201" s="315">
        <f t="shared" si="38"/>
        <v>0</v>
      </c>
      <c r="BJ201" s="253" t="s">
        <v>30</v>
      </c>
      <c r="BK201" s="315">
        <f t="shared" si="39"/>
        <v>0</v>
      </c>
      <c r="BL201" s="253" t="s">
        <v>1125</v>
      </c>
      <c r="BM201" s="314" t="s">
        <v>1554</v>
      </c>
    </row>
    <row r="202" spans="2:65" s="260" customFormat="1" ht="24.2" customHeight="1" x14ac:dyDescent="0.2">
      <c r="B202" s="309"/>
      <c r="C202" s="495" t="s">
        <v>1407</v>
      </c>
      <c r="D202" s="495" t="s">
        <v>270</v>
      </c>
      <c r="E202" s="496" t="s">
        <v>341</v>
      </c>
      <c r="F202" s="497" t="s">
        <v>615</v>
      </c>
      <c r="G202" s="498" t="s">
        <v>79</v>
      </c>
      <c r="H202" s="499">
        <v>6</v>
      </c>
      <c r="I202" s="500"/>
      <c r="J202" s="310">
        <f t="shared" si="30"/>
        <v>0</v>
      </c>
      <c r="K202" s="497" t="s">
        <v>1762</v>
      </c>
      <c r="L202" s="261"/>
      <c r="M202" s="501" t="s">
        <v>363</v>
      </c>
      <c r="N202" s="312" t="s">
        <v>1152</v>
      </c>
      <c r="P202" s="313">
        <f t="shared" si="31"/>
        <v>0</v>
      </c>
      <c r="Q202" s="313">
        <v>1.4970000000000001E-2</v>
      </c>
      <c r="R202" s="313">
        <f t="shared" si="32"/>
        <v>8.9820000000000011E-2</v>
      </c>
      <c r="S202" s="313">
        <v>0</v>
      </c>
      <c r="T202" s="313">
        <f t="shared" si="33"/>
        <v>0</v>
      </c>
      <c r="U202" s="334" t="s">
        <v>363</v>
      </c>
      <c r="AR202" s="314" t="s">
        <v>1125</v>
      </c>
      <c r="AT202" s="314" t="s">
        <v>270</v>
      </c>
      <c r="AU202" s="314" t="s">
        <v>32</v>
      </c>
      <c r="AY202" s="253" t="s">
        <v>1151</v>
      </c>
      <c r="BE202" s="315">
        <f t="shared" si="34"/>
        <v>0</v>
      </c>
      <c r="BF202" s="315">
        <f t="shared" si="35"/>
        <v>0</v>
      </c>
      <c r="BG202" s="315">
        <f t="shared" si="36"/>
        <v>0</v>
      </c>
      <c r="BH202" s="315">
        <f t="shared" si="37"/>
        <v>0</v>
      </c>
      <c r="BI202" s="315">
        <f t="shared" si="38"/>
        <v>0</v>
      </c>
      <c r="BJ202" s="253" t="s">
        <v>30</v>
      </c>
      <c r="BK202" s="315">
        <f t="shared" si="39"/>
        <v>0</v>
      </c>
      <c r="BL202" s="253" t="s">
        <v>1125</v>
      </c>
      <c r="BM202" s="314" t="s">
        <v>1555</v>
      </c>
    </row>
    <row r="203" spans="2:65" s="260" customFormat="1" ht="16.5" customHeight="1" x14ac:dyDescent="0.2">
      <c r="B203" s="309"/>
      <c r="C203" s="495" t="s">
        <v>1408</v>
      </c>
      <c r="D203" s="495" t="s">
        <v>270</v>
      </c>
      <c r="E203" s="496" t="s">
        <v>342</v>
      </c>
      <c r="F203" s="497" t="s">
        <v>616</v>
      </c>
      <c r="G203" s="498" t="s">
        <v>79</v>
      </c>
      <c r="H203" s="499">
        <v>3</v>
      </c>
      <c r="I203" s="500"/>
      <c r="J203" s="310">
        <f t="shared" si="30"/>
        <v>0</v>
      </c>
      <c r="K203" s="497" t="s">
        <v>1762</v>
      </c>
      <c r="L203" s="261"/>
      <c r="M203" s="501" t="s">
        <v>363</v>
      </c>
      <c r="N203" s="312" t="s">
        <v>1152</v>
      </c>
      <c r="P203" s="313">
        <f t="shared" si="31"/>
        <v>0</v>
      </c>
      <c r="Q203" s="313">
        <v>4.2999999999999999E-4</v>
      </c>
      <c r="R203" s="313">
        <f t="shared" si="32"/>
        <v>1.2899999999999999E-3</v>
      </c>
      <c r="S203" s="313">
        <v>0</v>
      </c>
      <c r="T203" s="313">
        <f t="shared" si="33"/>
        <v>0</v>
      </c>
      <c r="U203" s="334" t="s">
        <v>363</v>
      </c>
      <c r="AR203" s="314" t="s">
        <v>1125</v>
      </c>
      <c r="AT203" s="314" t="s">
        <v>270</v>
      </c>
      <c r="AU203" s="314" t="s">
        <v>32</v>
      </c>
      <c r="AY203" s="253" t="s">
        <v>1151</v>
      </c>
      <c r="BE203" s="315">
        <f t="shared" si="34"/>
        <v>0</v>
      </c>
      <c r="BF203" s="315">
        <f t="shared" si="35"/>
        <v>0</v>
      </c>
      <c r="BG203" s="315">
        <f t="shared" si="36"/>
        <v>0</v>
      </c>
      <c r="BH203" s="315">
        <f t="shared" si="37"/>
        <v>0</v>
      </c>
      <c r="BI203" s="315">
        <f t="shared" si="38"/>
        <v>0</v>
      </c>
      <c r="BJ203" s="253" t="s">
        <v>30</v>
      </c>
      <c r="BK203" s="315">
        <f t="shared" si="39"/>
        <v>0</v>
      </c>
      <c r="BL203" s="253" t="s">
        <v>1125</v>
      </c>
      <c r="BM203" s="314" t="s">
        <v>1556</v>
      </c>
    </row>
    <row r="204" spans="2:65" s="260" customFormat="1" ht="16.5" customHeight="1" x14ac:dyDescent="0.2">
      <c r="B204" s="309"/>
      <c r="C204" s="502" t="s">
        <v>1447</v>
      </c>
      <c r="D204" s="502" t="s">
        <v>294</v>
      </c>
      <c r="E204" s="503" t="s">
        <v>1557</v>
      </c>
      <c r="F204" s="504" t="s">
        <v>1558</v>
      </c>
      <c r="G204" s="505" t="s">
        <v>80</v>
      </c>
      <c r="H204" s="506">
        <v>3</v>
      </c>
      <c r="I204" s="507"/>
      <c r="J204" s="318">
        <f t="shared" si="30"/>
        <v>0</v>
      </c>
      <c r="K204" s="504" t="s">
        <v>363</v>
      </c>
      <c r="L204" s="319"/>
      <c r="M204" s="508" t="s">
        <v>363</v>
      </c>
      <c r="N204" s="321" t="s">
        <v>1152</v>
      </c>
      <c r="P204" s="313">
        <f t="shared" si="31"/>
        <v>0</v>
      </c>
      <c r="Q204" s="313">
        <v>0</v>
      </c>
      <c r="R204" s="313">
        <f t="shared" si="32"/>
        <v>0</v>
      </c>
      <c r="S204" s="313">
        <v>0</v>
      </c>
      <c r="T204" s="313">
        <f t="shared" si="33"/>
        <v>0</v>
      </c>
      <c r="U204" s="334" t="s">
        <v>363</v>
      </c>
      <c r="AR204" s="314" t="s">
        <v>1154</v>
      </c>
      <c r="AT204" s="314" t="s">
        <v>294</v>
      </c>
      <c r="AU204" s="314" t="s">
        <v>32</v>
      </c>
      <c r="AY204" s="253" t="s">
        <v>1151</v>
      </c>
      <c r="BE204" s="315">
        <f t="shared" si="34"/>
        <v>0</v>
      </c>
      <c r="BF204" s="315">
        <f t="shared" si="35"/>
        <v>0</v>
      </c>
      <c r="BG204" s="315">
        <f t="shared" si="36"/>
        <v>0</v>
      </c>
      <c r="BH204" s="315">
        <f t="shared" si="37"/>
        <v>0</v>
      </c>
      <c r="BI204" s="315">
        <f t="shared" si="38"/>
        <v>0</v>
      </c>
      <c r="BJ204" s="253" t="s">
        <v>30</v>
      </c>
      <c r="BK204" s="315">
        <f t="shared" si="39"/>
        <v>0</v>
      </c>
      <c r="BL204" s="253" t="s">
        <v>1125</v>
      </c>
      <c r="BM204" s="314" t="s">
        <v>1559</v>
      </c>
    </row>
    <row r="205" spans="2:65" s="260" customFormat="1" ht="24.2" customHeight="1" x14ac:dyDescent="0.2">
      <c r="B205" s="309"/>
      <c r="C205" s="495" t="s">
        <v>1409</v>
      </c>
      <c r="D205" s="495" t="s">
        <v>270</v>
      </c>
      <c r="E205" s="496" t="s">
        <v>343</v>
      </c>
      <c r="F205" s="497" t="s">
        <v>617</v>
      </c>
      <c r="G205" s="498" t="s">
        <v>79</v>
      </c>
      <c r="H205" s="499">
        <v>1</v>
      </c>
      <c r="I205" s="500"/>
      <c r="J205" s="310">
        <f t="shared" si="30"/>
        <v>0</v>
      </c>
      <c r="K205" s="497" t="s">
        <v>1762</v>
      </c>
      <c r="L205" s="261"/>
      <c r="M205" s="501" t="s">
        <v>363</v>
      </c>
      <c r="N205" s="312" t="s">
        <v>1152</v>
      </c>
      <c r="P205" s="313">
        <f t="shared" si="31"/>
        <v>0</v>
      </c>
      <c r="Q205" s="313">
        <v>1.8689999999999998E-2</v>
      </c>
      <c r="R205" s="313">
        <f t="shared" si="32"/>
        <v>1.8689999999999998E-2</v>
      </c>
      <c r="S205" s="313">
        <v>0</v>
      </c>
      <c r="T205" s="313">
        <f t="shared" si="33"/>
        <v>0</v>
      </c>
      <c r="U205" s="334" t="s">
        <v>363</v>
      </c>
      <c r="AR205" s="314" t="s">
        <v>1125</v>
      </c>
      <c r="AT205" s="314" t="s">
        <v>270</v>
      </c>
      <c r="AU205" s="314" t="s">
        <v>32</v>
      </c>
      <c r="AY205" s="253" t="s">
        <v>1151</v>
      </c>
      <c r="BE205" s="315">
        <f t="shared" si="34"/>
        <v>0</v>
      </c>
      <c r="BF205" s="315">
        <f t="shared" si="35"/>
        <v>0</v>
      </c>
      <c r="BG205" s="315">
        <f t="shared" si="36"/>
        <v>0</v>
      </c>
      <c r="BH205" s="315">
        <f t="shared" si="37"/>
        <v>0</v>
      </c>
      <c r="BI205" s="315">
        <f t="shared" si="38"/>
        <v>0</v>
      </c>
      <c r="BJ205" s="253" t="s">
        <v>30</v>
      </c>
      <c r="BK205" s="315">
        <f t="shared" si="39"/>
        <v>0</v>
      </c>
      <c r="BL205" s="253" t="s">
        <v>1125</v>
      </c>
      <c r="BM205" s="314" t="s">
        <v>1560</v>
      </c>
    </row>
    <row r="206" spans="2:65" s="260" customFormat="1" ht="16.5" customHeight="1" x14ac:dyDescent="0.2">
      <c r="B206" s="309"/>
      <c r="C206" s="495" t="s">
        <v>1772</v>
      </c>
      <c r="D206" s="495" t="s">
        <v>270</v>
      </c>
      <c r="E206" s="496" t="s">
        <v>1773</v>
      </c>
      <c r="F206" s="497" t="s">
        <v>1774</v>
      </c>
      <c r="G206" s="498" t="s">
        <v>80</v>
      </c>
      <c r="H206" s="499">
        <v>3</v>
      </c>
      <c r="I206" s="500"/>
      <c r="J206" s="310">
        <f t="shared" si="30"/>
        <v>0</v>
      </c>
      <c r="K206" s="497" t="s">
        <v>363</v>
      </c>
      <c r="L206" s="261"/>
      <c r="M206" s="501" t="s">
        <v>363</v>
      </c>
      <c r="N206" s="312" t="s">
        <v>1152</v>
      </c>
      <c r="P206" s="313">
        <f t="shared" si="31"/>
        <v>0</v>
      </c>
      <c r="Q206" s="313">
        <v>0</v>
      </c>
      <c r="R206" s="313">
        <f t="shared" si="32"/>
        <v>0</v>
      </c>
      <c r="S206" s="313">
        <v>0</v>
      </c>
      <c r="T206" s="313">
        <f t="shared" si="33"/>
        <v>0</v>
      </c>
      <c r="U206" s="334" t="s">
        <v>363</v>
      </c>
      <c r="AR206" s="314" t="s">
        <v>1125</v>
      </c>
      <c r="AT206" s="314" t="s">
        <v>270</v>
      </c>
      <c r="AU206" s="314" t="s">
        <v>32</v>
      </c>
      <c r="AY206" s="253" t="s">
        <v>1151</v>
      </c>
      <c r="BE206" s="315">
        <f t="shared" si="34"/>
        <v>0</v>
      </c>
      <c r="BF206" s="315">
        <f t="shared" si="35"/>
        <v>0</v>
      </c>
      <c r="BG206" s="315">
        <f t="shared" si="36"/>
        <v>0</v>
      </c>
      <c r="BH206" s="315">
        <f t="shared" si="37"/>
        <v>0</v>
      </c>
      <c r="BI206" s="315">
        <f t="shared" si="38"/>
        <v>0</v>
      </c>
      <c r="BJ206" s="253" t="s">
        <v>30</v>
      </c>
      <c r="BK206" s="315">
        <f t="shared" si="39"/>
        <v>0</v>
      </c>
      <c r="BL206" s="253" t="s">
        <v>1125</v>
      </c>
      <c r="BM206" s="314" t="s">
        <v>1775</v>
      </c>
    </row>
    <row r="207" spans="2:65" s="260" customFormat="1" ht="21.75" customHeight="1" x14ac:dyDescent="0.2">
      <c r="B207" s="309"/>
      <c r="C207" s="495" t="s">
        <v>1776</v>
      </c>
      <c r="D207" s="495" t="s">
        <v>270</v>
      </c>
      <c r="E207" s="496" t="s">
        <v>1777</v>
      </c>
      <c r="F207" s="497" t="s">
        <v>1778</v>
      </c>
      <c r="G207" s="498" t="s">
        <v>80</v>
      </c>
      <c r="H207" s="499">
        <v>6</v>
      </c>
      <c r="I207" s="500"/>
      <c r="J207" s="310">
        <f t="shared" si="30"/>
        <v>0</v>
      </c>
      <c r="K207" s="497" t="s">
        <v>363</v>
      </c>
      <c r="L207" s="261"/>
      <c r="M207" s="501" t="s">
        <v>363</v>
      </c>
      <c r="N207" s="312" t="s">
        <v>1152</v>
      </c>
      <c r="P207" s="313">
        <f t="shared" si="31"/>
        <v>0</v>
      </c>
      <c r="Q207" s="313">
        <v>0</v>
      </c>
      <c r="R207" s="313">
        <f t="shared" si="32"/>
        <v>0</v>
      </c>
      <c r="S207" s="313">
        <v>0</v>
      </c>
      <c r="T207" s="313">
        <f t="shared" si="33"/>
        <v>0</v>
      </c>
      <c r="U207" s="334" t="s">
        <v>363</v>
      </c>
      <c r="AR207" s="314" t="s">
        <v>1125</v>
      </c>
      <c r="AT207" s="314" t="s">
        <v>270</v>
      </c>
      <c r="AU207" s="314" t="s">
        <v>32</v>
      </c>
      <c r="AY207" s="253" t="s">
        <v>1151</v>
      </c>
      <c r="BE207" s="315">
        <f t="shared" si="34"/>
        <v>0</v>
      </c>
      <c r="BF207" s="315">
        <f t="shared" si="35"/>
        <v>0</v>
      </c>
      <c r="BG207" s="315">
        <f t="shared" si="36"/>
        <v>0</v>
      </c>
      <c r="BH207" s="315">
        <f t="shared" si="37"/>
        <v>0</v>
      </c>
      <c r="BI207" s="315">
        <f t="shared" si="38"/>
        <v>0</v>
      </c>
      <c r="BJ207" s="253" t="s">
        <v>30</v>
      </c>
      <c r="BK207" s="315">
        <f t="shared" si="39"/>
        <v>0</v>
      </c>
      <c r="BL207" s="253" t="s">
        <v>1125</v>
      </c>
      <c r="BM207" s="314" t="s">
        <v>1779</v>
      </c>
    </row>
    <row r="208" spans="2:65" s="260" customFormat="1" ht="37.9" customHeight="1" x14ac:dyDescent="0.2">
      <c r="B208" s="309"/>
      <c r="C208" s="495" t="s">
        <v>1780</v>
      </c>
      <c r="D208" s="495" t="s">
        <v>270</v>
      </c>
      <c r="E208" s="496" t="s">
        <v>1781</v>
      </c>
      <c r="F208" s="497" t="s">
        <v>1782</v>
      </c>
      <c r="G208" s="498" t="s">
        <v>80</v>
      </c>
      <c r="H208" s="499">
        <v>2</v>
      </c>
      <c r="I208" s="500"/>
      <c r="J208" s="310">
        <f t="shared" si="30"/>
        <v>0</v>
      </c>
      <c r="K208" s="497" t="s">
        <v>363</v>
      </c>
      <c r="L208" s="261"/>
      <c r="M208" s="501" t="s">
        <v>363</v>
      </c>
      <c r="N208" s="312" t="s">
        <v>1152</v>
      </c>
      <c r="P208" s="313">
        <f t="shared" si="31"/>
        <v>0</v>
      </c>
      <c r="Q208" s="313">
        <v>0</v>
      </c>
      <c r="R208" s="313">
        <f t="shared" si="32"/>
        <v>0</v>
      </c>
      <c r="S208" s="313">
        <v>0</v>
      </c>
      <c r="T208" s="313">
        <f t="shared" si="33"/>
        <v>0</v>
      </c>
      <c r="U208" s="334" t="s">
        <v>363</v>
      </c>
      <c r="AR208" s="314" t="s">
        <v>1125</v>
      </c>
      <c r="AT208" s="314" t="s">
        <v>270</v>
      </c>
      <c r="AU208" s="314" t="s">
        <v>32</v>
      </c>
      <c r="AY208" s="253" t="s">
        <v>1151</v>
      </c>
      <c r="BE208" s="315">
        <f t="shared" si="34"/>
        <v>0</v>
      </c>
      <c r="BF208" s="315">
        <f t="shared" si="35"/>
        <v>0</v>
      </c>
      <c r="BG208" s="315">
        <f t="shared" si="36"/>
        <v>0</v>
      </c>
      <c r="BH208" s="315">
        <f t="shared" si="37"/>
        <v>0</v>
      </c>
      <c r="BI208" s="315">
        <f t="shared" si="38"/>
        <v>0</v>
      </c>
      <c r="BJ208" s="253" t="s">
        <v>30</v>
      </c>
      <c r="BK208" s="315">
        <f t="shared" si="39"/>
        <v>0</v>
      </c>
      <c r="BL208" s="253" t="s">
        <v>1125</v>
      </c>
      <c r="BM208" s="314" t="s">
        <v>1783</v>
      </c>
    </row>
    <row r="209" spans="2:65" s="260" customFormat="1" ht="24.2" customHeight="1" x14ac:dyDescent="0.2">
      <c r="B209" s="309"/>
      <c r="C209" s="495" t="s">
        <v>1784</v>
      </c>
      <c r="D209" s="495" t="s">
        <v>270</v>
      </c>
      <c r="E209" s="496" t="s">
        <v>1785</v>
      </c>
      <c r="F209" s="497" t="s">
        <v>1786</v>
      </c>
      <c r="G209" s="498" t="s">
        <v>79</v>
      </c>
      <c r="H209" s="499">
        <v>18</v>
      </c>
      <c r="I209" s="500"/>
      <c r="J209" s="310">
        <f t="shared" si="30"/>
        <v>0</v>
      </c>
      <c r="K209" s="497" t="s">
        <v>1764</v>
      </c>
      <c r="L209" s="261"/>
      <c r="M209" s="501" t="s">
        <v>363</v>
      </c>
      <c r="N209" s="312" t="s">
        <v>1152</v>
      </c>
      <c r="P209" s="313">
        <f t="shared" si="31"/>
        <v>0</v>
      </c>
      <c r="Q209" s="313">
        <v>2.4000000000000001E-4</v>
      </c>
      <c r="R209" s="313">
        <f t="shared" si="32"/>
        <v>4.3200000000000001E-3</v>
      </c>
      <c r="S209" s="313">
        <v>0</v>
      </c>
      <c r="T209" s="313">
        <f t="shared" si="33"/>
        <v>0</v>
      </c>
      <c r="U209" s="334" t="s">
        <v>363</v>
      </c>
      <c r="AR209" s="314" t="s">
        <v>1125</v>
      </c>
      <c r="AT209" s="314" t="s">
        <v>270</v>
      </c>
      <c r="AU209" s="314" t="s">
        <v>32</v>
      </c>
      <c r="AY209" s="253" t="s">
        <v>1151</v>
      </c>
      <c r="BE209" s="315">
        <f t="shared" si="34"/>
        <v>0</v>
      </c>
      <c r="BF209" s="315">
        <f t="shared" si="35"/>
        <v>0</v>
      </c>
      <c r="BG209" s="315">
        <f t="shared" si="36"/>
        <v>0</v>
      </c>
      <c r="BH209" s="315">
        <f t="shared" si="37"/>
        <v>0</v>
      </c>
      <c r="BI209" s="315">
        <f t="shared" si="38"/>
        <v>0</v>
      </c>
      <c r="BJ209" s="253" t="s">
        <v>30</v>
      </c>
      <c r="BK209" s="315">
        <f t="shared" si="39"/>
        <v>0</v>
      </c>
      <c r="BL209" s="253" t="s">
        <v>1125</v>
      </c>
      <c r="BM209" s="314" t="s">
        <v>1787</v>
      </c>
    </row>
    <row r="210" spans="2:65" s="260" customFormat="1" ht="24.2" customHeight="1" x14ac:dyDescent="0.2">
      <c r="B210" s="309"/>
      <c r="C210" s="495" t="s">
        <v>1788</v>
      </c>
      <c r="D210" s="495" t="s">
        <v>270</v>
      </c>
      <c r="E210" s="496" t="s">
        <v>1789</v>
      </c>
      <c r="F210" s="497" t="s">
        <v>1790</v>
      </c>
      <c r="G210" s="498" t="s">
        <v>79</v>
      </c>
      <c r="H210" s="499">
        <v>1</v>
      </c>
      <c r="I210" s="500"/>
      <c r="J210" s="310">
        <f t="shared" si="30"/>
        <v>0</v>
      </c>
      <c r="K210" s="497" t="s">
        <v>1764</v>
      </c>
      <c r="L210" s="261"/>
      <c r="M210" s="501" t="s">
        <v>363</v>
      </c>
      <c r="N210" s="312" t="s">
        <v>1152</v>
      </c>
      <c r="P210" s="313">
        <f t="shared" si="31"/>
        <v>0</v>
      </c>
      <c r="Q210" s="313">
        <v>1.72E-3</v>
      </c>
      <c r="R210" s="313">
        <f t="shared" si="32"/>
        <v>1.72E-3</v>
      </c>
      <c r="S210" s="313">
        <v>0</v>
      </c>
      <c r="T210" s="313">
        <f t="shared" si="33"/>
        <v>0</v>
      </c>
      <c r="U210" s="334" t="s">
        <v>363</v>
      </c>
      <c r="AR210" s="314" t="s">
        <v>1125</v>
      </c>
      <c r="AT210" s="314" t="s">
        <v>270</v>
      </c>
      <c r="AU210" s="314" t="s">
        <v>32</v>
      </c>
      <c r="AY210" s="253" t="s">
        <v>1151</v>
      </c>
      <c r="BE210" s="315">
        <f t="shared" si="34"/>
        <v>0</v>
      </c>
      <c r="BF210" s="315">
        <f t="shared" si="35"/>
        <v>0</v>
      </c>
      <c r="BG210" s="315">
        <f t="shared" si="36"/>
        <v>0</v>
      </c>
      <c r="BH210" s="315">
        <f t="shared" si="37"/>
        <v>0</v>
      </c>
      <c r="BI210" s="315">
        <f t="shared" si="38"/>
        <v>0</v>
      </c>
      <c r="BJ210" s="253" t="s">
        <v>30</v>
      </c>
      <c r="BK210" s="315">
        <f t="shared" si="39"/>
        <v>0</v>
      </c>
      <c r="BL210" s="253" t="s">
        <v>1125</v>
      </c>
      <c r="BM210" s="314" t="s">
        <v>1791</v>
      </c>
    </row>
    <row r="211" spans="2:65" s="260" customFormat="1" ht="24.2" customHeight="1" x14ac:dyDescent="0.2">
      <c r="B211" s="309"/>
      <c r="C211" s="495" t="s">
        <v>1469</v>
      </c>
      <c r="D211" s="495" t="s">
        <v>270</v>
      </c>
      <c r="E211" s="496" t="s">
        <v>344</v>
      </c>
      <c r="F211" s="497" t="s">
        <v>618</v>
      </c>
      <c r="G211" s="498" t="s">
        <v>79</v>
      </c>
      <c r="H211" s="499">
        <v>3</v>
      </c>
      <c r="I211" s="500"/>
      <c r="J211" s="310">
        <f t="shared" si="30"/>
        <v>0</v>
      </c>
      <c r="K211" s="497" t="s">
        <v>1762</v>
      </c>
      <c r="L211" s="261"/>
      <c r="M211" s="501" t="s">
        <v>363</v>
      </c>
      <c r="N211" s="312" t="s">
        <v>1152</v>
      </c>
      <c r="P211" s="313">
        <f t="shared" si="31"/>
        <v>0</v>
      </c>
      <c r="Q211" s="313">
        <v>1.8E-3</v>
      </c>
      <c r="R211" s="313">
        <f t="shared" si="32"/>
        <v>5.4000000000000003E-3</v>
      </c>
      <c r="S211" s="313">
        <v>0</v>
      </c>
      <c r="T211" s="313">
        <f t="shared" si="33"/>
        <v>0</v>
      </c>
      <c r="U211" s="334" t="s">
        <v>363</v>
      </c>
      <c r="AR211" s="314" t="s">
        <v>1125</v>
      </c>
      <c r="AT211" s="314" t="s">
        <v>270</v>
      </c>
      <c r="AU211" s="314" t="s">
        <v>32</v>
      </c>
      <c r="AY211" s="253" t="s">
        <v>1151</v>
      </c>
      <c r="BE211" s="315">
        <f t="shared" si="34"/>
        <v>0</v>
      </c>
      <c r="BF211" s="315">
        <f t="shared" si="35"/>
        <v>0</v>
      </c>
      <c r="BG211" s="315">
        <f t="shared" si="36"/>
        <v>0</v>
      </c>
      <c r="BH211" s="315">
        <f t="shared" si="37"/>
        <v>0</v>
      </c>
      <c r="BI211" s="315">
        <f t="shared" si="38"/>
        <v>0</v>
      </c>
      <c r="BJ211" s="253" t="s">
        <v>30</v>
      </c>
      <c r="BK211" s="315">
        <f t="shared" si="39"/>
        <v>0</v>
      </c>
      <c r="BL211" s="253" t="s">
        <v>1125</v>
      </c>
      <c r="BM211" s="314" t="s">
        <v>1561</v>
      </c>
    </row>
    <row r="212" spans="2:65" s="260" customFormat="1" ht="16.5" customHeight="1" x14ac:dyDescent="0.2">
      <c r="B212" s="309"/>
      <c r="C212" s="495" t="s">
        <v>1792</v>
      </c>
      <c r="D212" s="495" t="s">
        <v>270</v>
      </c>
      <c r="E212" s="496" t="s">
        <v>1793</v>
      </c>
      <c r="F212" s="497" t="s">
        <v>1794</v>
      </c>
      <c r="G212" s="498" t="s">
        <v>79</v>
      </c>
      <c r="H212" s="499">
        <v>6</v>
      </c>
      <c r="I212" s="500"/>
      <c r="J212" s="310">
        <f t="shared" si="30"/>
        <v>0</v>
      </c>
      <c r="K212" s="497" t="s">
        <v>1764</v>
      </c>
      <c r="L212" s="261"/>
      <c r="M212" s="501" t="s">
        <v>363</v>
      </c>
      <c r="N212" s="312" t="s">
        <v>1152</v>
      </c>
      <c r="P212" s="313">
        <f t="shared" si="31"/>
        <v>0</v>
      </c>
      <c r="Q212" s="313">
        <v>1.8400000000000001E-3</v>
      </c>
      <c r="R212" s="313">
        <f t="shared" si="32"/>
        <v>1.1040000000000001E-2</v>
      </c>
      <c r="S212" s="313">
        <v>0</v>
      </c>
      <c r="T212" s="313">
        <f t="shared" si="33"/>
        <v>0</v>
      </c>
      <c r="U212" s="334" t="s">
        <v>363</v>
      </c>
      <c r="AR212" s="314" t="s">
        <v>1125</v>
      </c>
      <c r="AT212" s="314" t="s">
        <v>270</v>
      </c>
      <c r="AU212" s="314" t="s">
        <v>32</v>
      </c>
      <c r="AY212" s="253" t="s">
        <v>1151</v>
      </c>
      <c r="BE212" s="315">
        <f t="shared" si="34"/>
        <v>0</v>
      </c>
      <c r="BF212" s="315">
        <f t="shared" si="35"/>
        <v>0</v>
      </c>
      <c r="BG212" s="315">
        <f t="shared" si="36"/>
        <v>0</v>
      </c>
      <c r="BH212" s="315">
        <f t="shared" si="37"/>
        <v>0</v>
      </c>
      <c r="BI212" s="315">
        <f t="shared" si="38"/>
        <v>0</v>
      </c>
      <c r="BJ212" s="253" t="s">
        <v>30</v>
      </c>
      <c r="BK212" s="315">
        <f t="shared" si="39"/>
        <v>0</v>
      </c>
      <c r="BL212" s="253" t="s">
        <v>1125</v>
      </c>
      <c r="BM212" s="314" t="s">
        <v>1795</v>
      </c>
    </row>
    <row r="213" spans="2:65" s="260" customFormat="1" ht="21.75" customHeight="1" x14ac:dyDescent="0.2">
      <c r="B213" s="309"/>
      <c r="C213" s="495" t="s">
        <v>1796</v>
      </c>
      <c r="D213" s="495" t="s">
        <v>270</v>
      </c>
      <c r="E213" s="496" t="s">
        <v>1797</v>
      </c>
      <c r="F213" s="497" t="s">
        <v>1798</v>
      </c>
      <c r="G213" s="498" t="s">
        <v>417</v>
      </c>
      <c r="H213" s="499">
        <v>1</v>
      </c>
      <c r="I213" s="500"/>
      <c r="J213" s="310">
        <f t="shared" si="30"/>
        <v>0</v>
      </c>
      <c r="K213" s="497" t="s">
        <v>363</v>
      </c>
      <c r="L213" s="261"/>
      <c r="M213" s="501" t="s">
        <v>363</v>
      </c>
      <c r="N213" s="312" t="s">
        <v>1152</v>
      </c>
      <c r="P213" s="313">
        <f t="shared" si="31"/>
        <v>0</v>
      </c>
      <c r="Q213" s="313">
        <v>0</v>
      </c>
      <c r="R213" s="313">
        <f t="shared" si="32"/>
        <v>0</v>
      </c>
      <c r="S213" s="313">
        <v>0</v>
      </c>
      <c r="T213" s="313">
        <f t="shared" si="33"/>
        <v>0</v>
      </c>
      <c r="U213" s="334" t="s">
        <v>363</v>
      </c>
      <c r="AR213" s="314" t="s">
        <v>1125</v>
      </c>
      <c r="AT213" s="314" t="s">
        <v>270</v>
      </c>
      <c r="AU213" s="314" t="s">
        <v>32</v>
      </c>
      <c r="AY213" s="253" t="s">
        <v>1151</v>
      </c>
      <c r="BE213" s="315">
        <f t="shared" si="34"/>
        <v>0</v>
      </c>
      <c r="BF213" s="315">
        <f t="shared" si="35"/>
        <v>0</v>
      </c>
      <c r="BG213" s="315">
        <f t="shared" si="36"/>
        <v>0</v>
      </c>
      <c r="BH213" s="315">
        <f t="shared" si="37"/>
        <v>0</v>
      </c>
      <c r="BI213" s="315">
        <f t="shared" si="38"/>
        <v>0</v>
      </c>
      <c r="BJ213" s="253" t="s">
        <v>30</v>
      </c>
      <c r="BK213" s="315">
        <f t="shared" si="39"/>
        <v>0</v>
      </c>
      <c r="BL213" s="253" t="s">
        <v>1125</v>
      </c>
      <c r="BM213" s="314" t="s">
        <v>1799</v>
      </c>
    </row>
    <row r="214" spans="2:65" s="260" customFormat="1" ht="24.2" customHeight="1" x14ac:dyDescent="0.2">
      <c r="B214" s="309"/>
      <c r="C214" s="495" t="s">
        <v>1147</v>
      </c>
      <c r="D214" s="495" t="s">
        <v>270</v>
      </c>
      <c r="E214" s="496" t="s">
        <v>345</v>
      </c>
      <c r="F214" s="497" t="s">
        <v>619</v>
      </c>
      <c r="G214" s="498" t="s">
        <v>126</v>
      </c>
      <c r="H214" s="499">
        <v>0.19900000000000001</v>
      </c>
      <c r="I214" s="500"/>
      <c r="J214" s="310">
        <f t="shared" si="30"/>
        <v>0</v>
      </c>
      <c r="K214" s="497" t="s">
        <v>1762</v>
      </c>
      <c r="L214" s="261"/>
      <c r="M214" s="501" t="s">
        <v>363</v>
      </c>
      <c r="N214" s="312" t="s">
        <v>1152</v>
      </c>
      <c r="P214" s="313">
        <f t="shared" si="31"/>
        <v>0</v>
      </c>
      <c r="Q214" s="313">
        <v>0</v>
      </c>
      <c r="R214" s="313">
        <f t="shared" si="32"/>
        <v>0</v>
      </c>
      <c r="S214" s="313">
        <v>0</v>
      </c>
      <c r="T214" s="313">
        <f t="shared" si="33"/>
        <v>0</v>
      </c>
      <c r="U214" s="334" t="s">
        <v>363</v>
      </c>
      <c r="AR214" s="314" t="s">
        <v>1125</v>
      </c>
      <c r="AT214" s="314" t="s">
        <v>270</v>
      </c>
      <c r="AU214" s="314" t="s">
        <v>32</v>
      </c>
      <c r="AY214" s="253" t="s">
        <v>1151</v>
      </c>
      <c r="BE214" s="315">
        <f t="shared" si="34"/>
        <v>0</v>
      </c>
      <c r="BF214" s="315">
        <f t="shared" si="35"/>
        <v>0</v>
      </c>
      <c r="BG214" s="315">
        <f t="shared" si="36"/>
        <v>0</v>
      </c>
      <c r="BH214" s="315">
        <f t="shared" si="37"/>
        <v>0</v>
      </c>
      <c r="BI214" s="315">
        <f t="shared" si="38"/>
        <v>0</v>
      </c>
      <c r="BJ214" s="253" t="s">
        <v>30</v>
      </c>
      <c r="BK214" s="315">
        <f t="shared" si="39"/>
        <v>0</v>
      </c>
      <c r="BL214" s="253" t="s">
        <v>1125</v>
      </c>
      <c r="BM214" s="314" t="s">
        <v>1562</v>
      </c>
    </row>
    <row r="215" spans="2:65" s="302" customFormat="1" ht="22.9" customHeight="1" x14ac:dyDescent="0.2">
      <c r="B215" s="303"/>
      <c r="D215" s="304" t="s">
        <v>268</v>
      </c>
      <c r="E215" s="401" t="s">
        <v>346</v>
      </c>
      <c r="F215" s="401" t="s">
        <v>347</v>
      </c>
      <c r="I215" s="399"/>
      <c r="J215" s="425">
        <f>BK215</f>
        <v>0</v>
      </c>
      <c r="L215" s="303"/>
      <c r="M215" s="305"/>
      <c r="P215" s="306">
        <f>SUM(P216:P217)</f>
        <v>0</v>
      </c>
      <c r="R215" s="306">
        <f>SUM(R216:R217)</f>
        <v>3.3300000000000003E-2</v>
      </c>
      <c r="T215" s="306">
        <f>SUM(T216:T217)</f>
        <v>0</v>
      </c>
      <c r="U215" s="332"/>
      <c r="AR215" s="304" t="s">
        <v>32</v>
      </c>
      <c r="AT215" s="307" t="s">
        <v>268</v>
      </c>
      <c r="AU215" s="307" t="s">
        <v>30</v>
      </c>
      <c r="AY215" s="304" t="s">
        <v>1151</v>
      </c>
      <c r="BK215" s="308">
        <f>SUM(BK216:BK217)</f>
        <v>0</v>
      </c>
    </row>
    <row r="216" spans="2:65" s="260" customFormat="1" ht="33" customHeight="1" x14ac:dyDescent="0.2">
      <c r="B216" s="309"/>
      <c r="C216" s="495" t="s">
        <v>1440</v>
      </c>
      <c r="D216" s="495" t="s">
        <v>270</v>
      </c>
      <c r="E216" s="496" t="s">
        <v>348</v>
      </c>
      <c r="F216" s="497" t="s">
        <v>620</v>
      </c>
      <c r="G216" s="498" t="s">
        <v>79</v>
      </c>
      <c r="H216" s="499">
        <v>2</v>
      </c>
      <c r="I216" s="500"/>
      <c r="J216" s="310">
        <f>ROUND(I216*H216,2)</f>
        <v>0</v>
      </c>
      <c r="K216" s="497" t="s">
        <v>1762</v>
      </c>
      <c r="L216" s="261"/>
      <c r="M216" s="501" t="s">
        <v>363</v>
      </c>
      <c r="N216" s="312" t="s">
        <v>1152</v>
      </c>
      <c r="P216" s="313">
        <f>O216*H216</f>
        <v>0</v>
      </c>
      <c r="Q216" s="313">
        <v>1.6650000000000002E-2</v>
      </c>
      <c r="R216" s="313">
        <f>Q216*H216</f>
        <v>3.3300000000000003E-2</v>
      </c>
      <c r="S216" s="313">
        <v>0</v>
      </c>
      <c r="T216" s="313">
        <f>S216*H216</f>
        <v>0</v>
      </c>
      <c r="U216" s="334" t="s">
        <v>363</v>
      </c>
      <c r="AR216" s="314" t="s">
        <v>1125</v>
      </c>
      <c r="AT216" s="314" t="s">
        <v>270</v>
      </c>
      <c r="AU216" s="314" t="s">
        <v>32</v>
      </c>
      <c r="AY216" s="253" t="s">
        <v>1151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1125</v>
      </c>
      <c r="BM216" s="314" t="s">
        <v>1563</v>
      </c>
    </row>
    <row r="217" spans="2:65" s="260" customFormat="1" ht="24.2" customHeight="1" x14ac:dyDescent="0.2">
      <c r="B217" s="309"/>
      <c r="C217" s="495" t="s">
        <v>1432</v>
      </c>
      <c r="D217" s="495" t="s">
        <v>270</v>
      </c>
      <c r="E217" s="496" t="s">
        <v>349</v>
      </c>
      <c r="F217" s="497" t="s">
        <v>621</v>
      </c>
      <c r="G217" s="498" t="s">
        <v>126</v>
      </c>
      <c r="H217" s="499">
        <v>0.08</v>
      </c>
      <c r="I217" s="500"/>
      <c r="J217" s="310">
        <f>ROUND(I217*H217,2)</f>
        <v>0</v>
      </c>
      <c r="K217" s="497" t="s">
        <v>1762</v>
      </c>
      <c r="L217" s="261"/>
      <c r="M217" s="509" t="s">
        <v>363</v>
      </c>
      <c r="N217" s="510" t="s">
        <v>1152</v>
      </c>
      <c r="O217" s="323"/>
      <c r="P217" s="511">
        <f>O217*H217</f>
        <v>0</v>
      </c>
      <c r="Q217" s="511">
        <v>0</v>
      </c>
      <c r="R217" s="511">
        <f>Q217*H217</f>
        <v>0</v>
      </c>
      <c r="S217" s="511">
        <v>0</v>
      </c>
      <c r="T217" s="511">
        <f>S217*H217</f>
        <v>0</v>
      </c>
      <c r="U217" s="512" t="s">
        <v>363</v>
      </c>
      <c r="AR217" s="314" t="s">
        <v>1125</v>
      </c>
      <c r="AT217" s="314" t="s">
        <v>270</v>
      </c>
      <c r="AU217" s="314" t="s">
        <v>32</v>
      </c>
      <c r="AY217" s="253" t="s">
        <v>1151</v>
      </c>
      <c r="BE217" s="315">
        <f>IF(N217="základní",J217,0)</f>
        <v>0</v>
      </c>
      <c r="BF217" s="315">
        <f>IF(N217="snížená",J217,0)</f>
        <v>0</v>
      </c>
      <c r="BG217" s="315">
        <f>IF(N217="zákl. přenesená",J217,0)</f>
        <v>0</v>
      </c>
      <c r="BH217" s="315">
        <f>IF(N217="sníž. přenesená",J217,0)</f>
        <v>0</v>
      </c>
      <c r="BI217" s="315">
        <f>IF(N217="nulová",J217,0)</f>
        <v>0</v>
      </c>
      <c r="BJ217" s="253" t="s">
        <v>30</v>
      </c>
      <c r="BK217" s="315">
        <f>ROUND(I217*H217,2)</f>
        <v>0</v>
      </c>
      <c r="BL217" s="253" t="s">
        <v>1125</v>
      </c>
      <c r="BM217" s="314" t="s">
        <v>1564</v>
      </c>
    </row>
    <row r="218" spans="2:65" s="260" customFormat="1" ht="6.95" customHeight="1" x14ac:dyDescent="0.2">
      <c r="B218" s="277"/>
      <c r="C218" s="278"/>
      <c r="D218" s="278"/>
      <c r="E218" s="278"/>
      <c r="F218" s="278"/>
      <c r="G218" s="278"/>
      <c r="H218" s="278"/>
      <c r="I218" s="278"/>
      <c r="J218" s="278"/>
      <c r="K218" s="278"/>
      <c r="L218" s="261"/>
    </row>
    <row r="219" spans="2:65" ht="12.75" x14ac:dyDescent="0.2"/>
    <row r="220" spans="2:65" ht="12.75" x14ac:dyDescent="0.2"/>
    <row r="221" spans="2:65" ht="12.75" x14ac:dyDescent="0.2"/>
    <row r="222" spans="2:65" ht="12.75" x14ac:dyDescent="0.2"/>
    <row r="223" spans="2:65" ht="12.75" x14ac:dyDescent="0.2"/>
    <row r="224" spans="2:65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</sheetData>
  <sheetProtection algorithmName="SHA-512" hashValue="XGnGKeK/Y2Mg5fnq8KjsNe2mrMJNbchF1cuVp+LVS5XS4oIqq1j6LGjbxFpK/FGCfGwfTaL1SdaQ7+g85Z0Bcw==" saltValue="43D/t627YHITnv4bPEIUyw==" spinCount="100000" sheet="1" objects="1" scenarios="1"/>
  <mergeCells count="9">
    <mergeCell ref="E118:H118"/>
    <mergeCell ref="E120:H120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79"/>
  <sheetViews>
    <sheetView topLeftCell="B1" zoomScale="85" zoomScaleNormal="85" zoomScaleSheetLayoutView="115" zoomScalePageLayoutView="55" workbookViewId="0">
      <selection activeCell="C85" sqref="C85"/>
    </sheetView>
  </sheetViews>
  <sheetFormatPr defaultRowHeight="15" customHeight="1" x14ac:dyDescent="0.2"/>
  <cols>
    <col min="1" max="1" width="1.28515625" hidden="1" customWidth="1"/>
    <col min="2" max="2" width="13.28515625" customWidth="1"/>
    <col min="3" max="3" width="74.28515625" customWidth="1"/>
    <col min="4" max="5" width="10.5703125" customWidth="1"/>
    <col min="6" max="7" width="14.5703125" customWidth="1"/>
    <col min="10" max="10" width="10.42578125" bestFit="1" customWidth="1"/>
  </cols>
  <sheetData>
    <row r="1" spans="1:7" ht="12.75" x14ac:dyDescent="0.2">
      <c r="D1" s="198"/>
    </row>
    <row r="2" spans="1:7" ht="12.75" x14ac:dyDescent="0.2">
      <c r="A2" s="579" t="s">
        <v>1024</v>
      </c>
      <c r="B2" s="579"/>
      <c r="C2" s="580"/>
      <c r="D2" s="580"/>
      <c r="E2" s="580"/>
      <c r="F2" s="580"/>
      <c r="G2" s="580"/>
    </row>
    <row r="3" spans="1:7" ht="12.75" x14ac:dyDescent="0.2">
      <c r="A3" s="579" t="s">
        <v>1025</v>
      </c>
      <c r="B3" s="579"/>
      <c r="C3" s="580"/>
      <c r="D3" s="580"/>
      <c r="E3" s="580"/>
      <c r="F3" s="580"/>
      <c r="G3" s="580"/>
    </row>
    <row r="4" spans="1:7" ht="13.5" thickBot="1" x14ac:dyDescent="0.25">
      <c r="A4" s="476" t="s">
        <v>1026</v>
      </c>
      <c r="B4" s="477" t="s">
        <v>74</v>
      </c>
      <c r="C4" s="478" t="s">
        <v>571</v>
      </c>
      <c r="D4" s="477" t="s">
        <v>77</v>
      </c>
      <c r="E4" s="479" t="s">
        <v>376</v>
      </c>
      <c r="F4" s="479" t="s">
        <v>1027</v>
      </c>
      <c r="G4" s="480" t="s">
        <v>25</v>
      </c>
    </row>
    <row r="5" spans="1:7" ht="12.75" x14ac:dyDescent="0.2">
      <c r="A5" s="581" t="s">
        <v>1028</v>
      </c>
      <c r="B5" s="582"/>
      <c r="C5" s="583"/>
      <c r="D5" s="583"/>
      <c r="E5" s="583"/>
      <c r="F5" s="583"/>
      <c r="G5" s="584"/>
    </row>
    <row r="6" spans="1:7" ht="12.75" x14ac:dyDescent="0.2">
      <c r="A6" s="585" t="s">
        <v>1729</v>
      </c>
      <c r="B6" s="586"/>
      <c r="C6" s="587"/>
      <c r="D6" s="587"/>
      <c r="E6" s="587"/>
      <c r="F6" s="587"/>
      <c r="G6" s="588"/>
    </row>
    <row r="7" spans="1:7" ht="25.5" x14ac:dyDescent="0.2">
      <c r="A7" s="481"/>
      <c r="B7" s="482">
        <v>732421406</v>
      </c>
      <c r="C7" s="482" t="s">
        <v>1730</v>
      </c>
      <c r="D7" s="483">
        <v>1</v>
      </c>
      <c r="E7" s="484" t="s">
        <v>80</v>
      </c>
      <c r="F7" s="485">
        <v>0</v>
      </c>
      <c r="G7" s="139">
        <f t="shared" ref="G7:G33" si="0">D7*F7</f>
        <v>0</v>
      </c>
    </row>
    <row r="8" spans="1:7" ht="12.75" x14ac:dyDescent="0.2">
      <c r="A8" s="481"/>
      <c r="B8" s="482">
        <v>734292717</v>
      </c>
      <c r="C8" s="482" t="s">
        <v>1731</v>
      </c>
      <c r="D8" s="483">
        <v>4</v>
      </c>
      <c r="E8" s="484" t="s">
        <v>80</v>
      </c>
      <c r="F8" s="485">
        <v>0</v>
      </c>
      <c r="G8" s="139">
        <f t="shared" si="0"/>
        <v>0</v>
      </c>
    </row>
    <row r="9" spans="1:7" ht="12.75" x14ac:dyDescent="0.2">
      <c r="A9" s="481"/>
      <c r="B9" s="482">
        <v>734211118</v>
      </c>
      <c r="C9" s="482" t="s">
        <v>1732</v>
      </c>
      <c r="D9" s="483">
        <v>2</v>
      </c>
      <c r="E9" s="484" t="s">
        <v>80</v>
      </c>
      <c r="F9" s="485">
        <v>0</v>
      </c>
      <c r="G9" s="139">
        <f t="shared" si="0"/>
        <v>0</v>
      </c>
    </row>
    <row r="10" spans="1:7" ht="12.75" x14ac:dyDescent="0.2">
      <c r="A10" s="481"/>
      <c r="B10" s="482">
        <v>55128039</v>
      </c>
      <c r="C10" s="482" t="s">
        <v>1733</v>
      </c>
      <c r="D10" s="483">
        <v>1</v>
      </c>
      <c r="E10" s="484" t="s">
        <v>80</v>
      </c>
      <c r="F10" s="485">
        <v>0</v>
      </c>
      <c r="G10" s="139">
        <f t="shared" si="0"/>
        <v>0</v>
      </c>
    </row>
    <row r="11" spans="1:7" ht="12.75" x14ac:dyDescent="0.2">
      <c r="A11" s="481"/>
      <c r="B11" s="482">
        <v>55128906</v>
      </c>
      <c r="C11" s="482" t="s">
        <v>1734</v>
      </c>
      <c r="D11" s="483">
        <v>2</v>
      </c>
      <c r="E11" s="484" t="s">
        <v>80</v>
      </c>
      <c r="F11" s="485">
        <v>0</v>
      </c>
      <c r="G11" s="139">
        <f t="shared" si="0"/>
        <v>0</v>
      </c>
    </row>
    <row r="12" spans="1:7" ht="12.75" x14ac:dyDescent="0.2">
      <c r="A12" s="140"/>
      <c r="B12" s="482">
        <v>722224115</v>
      </c>
      <c r="C12" s="482" t="s">
        <v>1735</v>
      </c>
      <c r="D12" s="483">
        <v>2</v>
      </c>
      <c r="E12" s="484" t="s">
        <v>80</v>
      </c>
      <c r="F12" s="485">
        <v>0</v>
      </c>
      <c r="G12" s="139">
        <f t="shared" si="0"/>
        <v>0</v>
      </c>
    </row>
    <row r="13" spans="1:7" ht="12.75" x14ac:dyDescent="0.2">
      <c r="A13" s="140"/>
      <c r="B13" s="141">
        <v>55117236</v>
      </c>
      <c r="C13" s="482" t="s">
        <v>1736</v>
      </c>
      <c r="D13" s="483">
        <v>1</v>
      </c>
      <c r="E13" s="484" t="s">
        <v>80</v>
      </c>
      <c r="F13" s="485">
        <v>0</v>
      </c>
      <c r="G13" s="139">
        <f t="shared" si="0"/>
        <v>0</v>
      </c>
    </row>
    <row r="14" spans="1:7" ht="12.75" x14ac:dyDescent="0.2">
      <c r="A14" s="140"/>
      <c r="B14" s="482">
        <v>722231076</v>
      </c>
      <c r="C14" s="482" t="s">
        <v>1737</v>
      </c>
      <c r="D14" s="483">
        <v>1</v>
      </c>
      <c r="E14" s="484" t="s">
        <v>80</v>
      </c>
      <c r="F14" s="485">
        <v>0</v>
      </c>
      <c r="G14" s="139">
        <f t="shared" si="0"/>
        <v>0</v>
      </c>
    </row>
    <row r="15" spans="1:7" ht="12.75" x14ac:dyDescent="0.2">
      <c r="A15" s="140"/>
      <c r="B15" s="141">
        <v>55261137</v>
      </c>
      <c r="C15" s="482" t="s">
        <v>1738</v>
      </c>
      <c r="D15" s="483">
        <v>160</v>
      </c>
      <c r="E15" s="484" t="s">
        <v>1029</v>
      </c>
      <c r="F15" s="485">
        <v>0</v>
      </c>
      <c r="G15" s="139">
        <f t="shared" si="0"/>
        <v>0</v>
      </c>
    </row>
    <row r="16" spans="1:7" ht="12.75" x14ac:dyDescent="0.2">
      <c r="A16" s="140"/>
      <c r="B16" s="141" t="s">
        <v>1739</v>
      </c>
      <c r="C16" s="482" t="s">
        <v>1740</v>
      </c>
      <c r="D16" s="483">
        <v>160</v>
      </c>
      <c r="E16" s="484" t="s">
        <v>1029</v>
      </c>
      <c r="F16" s="485">
        <v>0</v>
      </c>
      <c r="G16" s="139">
        <f t="shared" si="0"/>
        <v>0</v>
      </c>
    </row>
    <row r="17" spans="1:7" ht="12.75" x14ac:dyDescent="0.2">
      <c r="A17" s="140"/>
      <c r="B17" s="142"/>
      <c r="C17" s="482" t="s">
        <v>1741</v>
      </c>
      <c r="D17" s="483">
        <v>1</v>
      </c>
      <c r="E17" s="484" t="s">
        <v>1056</v>
      </c>
      <c r="F17" s="485">
        <v>0</v>
      </c>
      <c r="G17" s="139">
        <f t="shared" si="0"/>
        <v>0</v>
      </c>
    </row>
    <row r="18" spans="1:7" ht="12.75" x14ac:dyDescent="0.2">
      <c r="A18" s="140"/>
      <c r="B18" s="142"/>
      <c r="C18" s="575" t="s">
        <v>1742</v>
      </c>
      <c r="D18" s="576"/>
      <c r="E18" s="576"/>
      <c r="F18" s="576"/>
      <c r="G18" s="577"/>
    </row>
    <row r="19" spans="1:7" ht="12.75" x14ac:dyDescent="0.2">
      <c r="A19" s="140"/>
      <c r="B19" s="141">
        <v>732112225</v>
      </c>
      <c r="C19" s="482" t="s">
        <v>1743</v>
      </c>
      <c r="D19" s="483">
        <v>1</v>
      </c>
      <c r="E19" s="484" t="s">
        <v>80</v>
      </c>
      <c r="F19" s="485">
        <v>0</v>
      </c>
      <c r="G19" s="139">
        <f t="shared" si="0"/>
        <v>0</v>
      </c>
    </row>
    <row r="20" spans="1:7" ht="25.5" x14ac:dyDescent="0.2">
      <c r="A20" s="140"/>
      <c r="B20" s="482">
        <v>732421402</v>
      </c>
      <c r="C20" s="482" t="s">
        <v>1744</v>
      </c>
      <c r="D20" s="483">
        <v>1</v>
      </c>
      <c r="E20" s="484" t="s">
        <v>80</v>
      </c>
      <c r="F20" s="485">
        <v>0</v>
      </c>
      <c r="G20" s="139">
        <f t="shared" si="0"/>
        <v>0</v>
      </c>
    </row>
    <row r="21" spans="1:7" ht="25.5" x14ac:dyDescent="0.2">
      <c r="A21" s="140"/>
      <c r="B21" s="482">
        <v>732421415</v>
      </c>
      <c r="C21" s="482" t="s">
        <v>1745</v>
      </c>
      <c r="D21" s="483">
        <v>1</v>
      </c>
      <c r="E21" s="484" t="s">
        <v>80</v>
      </c>
      <c r="F21" s="485">
        <v>0</v>
      </c>
      <c r="G21" s="139">
        <f t="shared" si="0"/>
        <v>0</v>
      </c>
    </row>
    <row r="22" spans="1:7" ht="25.5" x14ac:dyDescent="0.2">
      <c r="A22" s="140"/>
      <c r="B22" s="482">
        <v>734295021</v>
      </c>
      <c r="C22" s="482" t="s">
        <v>1746</v>
      </c>
      <c r="D22" s="483">
        <v>1</v>
      </c>
      <c r="E22" s="484" t="s">
        <v>80</v>
      </c>
      <c r="F22" s="485">
        <v>0</v>
      </c>
      <c r="G22" s="139">
        <f t="shared" si="0"/>
        <v>0</v>
      </c>
    </row>
    <row r="23" spans="1:7" ht="25.5" x14ac:dyDescent="0.2">
      <c r="A23" s="140"/>
      <c r="B23" s="482">
        <v>734295023</v>
      </c>
      <c r="C23" s="482" t="s">
        <v>1747</v>
      </c>
      <c r="D23" s="483">
        <v>1</v>
      </c>
      <c r="E23" s="484" t="s">
        <v>80</v>
      </c>
      <c r="F23" s="485">
        <v>0</v>
      </c>
      <c r="G23" s="139">
        <f t="shared" si="0"/>
        <v>0</v>
      </c>
    </row>
    <row r="24" spans="1:7" ht="12.75" x14ac:dyDescent="0.2">
      <c r="A24" s="140"/>
      <c r="B24" s="482">
        <v>722232044</v>
      </c>
      <c r="C24" s="482" t="s">
        <v>1748</v>
      </c>
      <c r="D24" s="483">
        <v>4</v>
      </c>
      <c r="E24" s="484" t="s">
        <v>80</v>
      </c>
      <c r="F24" s="485">
        <v>0</v>
      </c>
      <c r="G24" s="139">
        <f t="shared" si="0"/>
        <v>0</v>
      </c>
    </row>
    <row r="25" spans="1:7" ht="12.75" x14ac:dyDescent="0.2">
      <c r="A25" s="140"/>
      <c r="B25" s="482">
        <v>734292717</v>
      </c>
      <c r="C25" s="482" t="s">
        <v>1749</v>
      </c>
      <c r="D25" s="483">
        <v>4</v>
      </c>
      <c r="E25" s="484" t="s">
        <v>80</v>
      </c>
      <c r="F25" s="485">
        <v>0</v>
      </c>
      <c r="G25" s="139">
        <f t="shared" si="0"/>
        <v>0</v>
      </c>
    </row>
    <row r="26" spans="1:7" ht="12.75" x14ac:dyDescent="0.2">
      <c r="A26" s="140">
        <v>4</v>
      </c>
      <c r="B26" s="482">
        <v>734211118</v>
      </c>
      <c r="C26" s="482" t="s">
        <v>1732</v>
      </c>
      <c r="D26" s="483">
        <v>10</v>
      </c>
      <c r="E26" s="484" t="s">
        <v>80</v>
      </c>
      <c r="F26" s="485">
        <v>0</v>
      </c>
      <c r="G26" s="139">
        <f t="shared" si="0"/>
        <v>0</v>
      </c>
    </row>
    <row r="27" spans="1:7" ht="12.75" x14ac:dyDescent="0.2">
      <c r="A27" s="140"/>
      <c r="B27" s="482">
        <v>722231073</v>
      </c>
      <c r="C27" s="482" t="s">
        <v>1750</v>
      </c>
      <c r="D27" s="483">
        <v>1</v>
      </c>
      <c r="E27" s="484" t="s">
        <v>80</v>
      </c>
      <c r="F27" s="485">
        <v>0</v>
      </c>
      <c r="G27" s="139">
        <f t="shared" si="0"/>
        <v>0</v>
      </c>
    </row>
    <row r="28" spans="1:7" ht="12.75" x14ac:dyDescent="0.2">
      <c r="A28" s="140"/>
      <c r="B28" s="482">
        <v>722231076</v>
      </c>
      <c r="C28" s="482" t="s">
        <v>1737</v>
      </c>
      <c r="D28" s="483">
        <v>1</v>
      </c>
      <c r="E28" s="484" t="s">
        <v>80</v>
      </c>
      <c r="F28" s="485">
        <v>0</v>
      </c>
      <c r="G28" s="139">
        <f t="shared" si="0"/>
        <v>0</v>
      </c>
    </row>
    <row r="29" spans="1:7" ht="12.75" x14ac:dyDescent="0.2">
      <c r="A29" s="140">
        <v>6</v>
      </c>
      <c r="B29" s="482">
        <v>722224115</v>
      </c>
      <c r="C29" s="482" t="s">
        <v>1735</v>
      </c>
      <c r="D29" s="483">
        <v>14</v>
      </c>
      <c r="E29" s="484" t="s">
        <v>80</v>
      </c>
      <c r="F29" s="485">
        <v>0</v>
      </c>
      <c r="G29" s="139">
        <f t="shared" si="0"/>
        <v>0</v>
      </c>
    </row>
    <row r="30" spans="1:7" ht="12.75" x14ac:dyDescent="0.2">
      <c r="A30" s="140"/>
      <c r="B30" s="141">
        <v>55117233</v>
      </c>
      <c r="C30" s="482" t="s">
        <v>1751</v>
      </c>
      <c r="D30" s="483">
        <v>1</v>
      </c>
      <c r="E30" s="484" t="s">
        <v>80</v>
      </c>
      <c r="F30" s="485">
        <v>0</v>
      </c>
      <c r="G30" s="139">
        <f t="shared" si="0"/>
        <v>0</v>
      </c>
    </row>
    <row r="31" spans="1:7" ht="12.75" x14ac:dyDescent="0.2">
      <c r="A31" s="140">
        <v>7</v>
      </c>
      <c r="B31" s="141">
        <v>55117236</v>
      </c>
      <c r="C31" s="482" t="s">
        <v>1736</v>
      </c>
      <c r="D31" s="483">
        <v>1</v>
      </c>
      <c r="E31" s="484" t="s">
        <v>80</v>
      </c>
      <c r="F31" s="485">
        <v>0</v>
      </c>
      <c r="G31" s="139">
        <f t="shared" si="0"/>
        <v>0</v>
      </c>
    </row>
    <row r="32" spans="1:7" ht="12.75" x14ac:dyDescent="0.2">
      <c r="A32" s="140"/>
      <c r="B32" s="482">
        <v>55128039</v>
      </c>
      <c r="C32" s="482" t="s">
        <v>1733</v>
      </c>
      <c r="D32" s="483">
        <v>6</v>
      </c>
      <c r="E32" s="484" t="s">
        <v>80</v>
      </c>
      <c r="F32" s="485">
        <v>0</v>
      </c>
      <c r="G32" s="139">
        <f t="shared" si="0"/>
        <v>0</v>
      </c>
    </row>
    <row r="33" spans="1:7" ht="12.75" x14ac:dyDescent="0.2">
      <c r="A33" s="140"/>
      <c r="B33" s="482">
        <v>55128906</v>
      </c>
      <c r="C33" s="482" t="s">
        <v>1734</v>
      </c>
      <c r="D33" s="483">
        <v>12</v>
      </c>
      <c r="E33" s="484" t="s">
        <v>80</v>
      </c>
      <c r="F33" s="485">
        <v>0</v>
      </c>
      <c r="G33" s="139">
        <f t="shared" si="0"/>
        <v>0</v>
      </c>
    </row>
    <row r="34" spans="1:7" ht="12.75" x14ac:dyDescent="0.2">
      <c r="A34" s="140"/>
      <c r="B34" s="142"/>
      <c r="C34" s="575" t="s">
        <v>1030</v>
      </c>
      <c r="D34" s="576"/>
      <c r="E34" s="576"/>
      <c r="F34" s="576"/>
      <c r="G34" s="577"/>
    </row>
    <row r="35" spans="1:7" ht="12.75" x14ac:dyDescent="0.2">
      <c r="A35" s="140"/>
      <c r="B35" s="141">
        <v>55261136</v>
      </c>
      <c r="C35" s="482" t="s">
        <v>1031</v>
      </c>
      <c r="D35" s="483">
        <v>40</v>
      </c>
      <c r="E35" s="484" t="s">
        <v>1029</v>
      </c>
      <c r="F35" s="485">
        <v>0</v>
      </c>
      <c r="G35" s="139">
        <f t="shared" ref="G35:G47" si="1">D35*F35</f>
        <v>0</v>
      </c>
    </row>
    <row r="36" spans="1:7" ht="12.75" x14ac:dyDescent="0.2">
      <c r="A36" s="140"/>
      <c r="B36" s="141">
        <v>55261135</v>
      </c>
      <c r="C36" s="482" t="s">
        <v>1032</v>
      </c>
      <c r="D36" s="483">
        <v>24</v>
      </c>
      <c r="E36" s="484" t="s">
        <v>1029</v>
      </c>
      <c r="F36" s="485">
        <v>0</v>
      </c>
      <c r="G36" s="139">
        <f t="shared" si="1"/>
        <v>0</v>
      </c>
    </row>
    <row r="37" spans="1:7" ht="12.75" x14ac:dyDescent="0.2">
      <c r="A37" s="140"/>
      <c r="B37" s="141">
        <v>55261133</v>
      </c>
      <c r="C37" s="482" t="s">
        <v>1033</v>
      </c>
      <c r="D37" s="483">
        <v>172</v>
      </c>
      <c r="E37" s="484" t="s">
        <v>1029</v>
      </c>
      <c r="F37" s="485">
        <v>0</v>
      </c>
      <c r="G37" s="139">
        <f t="shared" si="1"/>
        <v>0</v>
      </c>
    </row>
    <row r="38" spans="1:7" ht="12.75" x14ac:dyDescent="0.2">
      <c r="A38" s="140"/>
      <c r="B38" s="141">
        <v>55261132</v>
      </c>
      <c r="C38" s="482" t="s">
        <v>1034</v>
      </c>
      <c r="D38" s="483">
        <v>15</v>
      </c>
      <c r="E38" s="484" t="s">
        <v>1029</v>
      </c>
      <c r="F38" s="485">
        <v>0</v>
      </c>
      <c r="G38" s="139">
        <f t="shared" si="1"/>
        <v>0</v>
      </c>
    </row>
    <row r="39" spans="1:7" ht="12.75" x14ac:dyDescent="0.2">
      <c r="A39" s="140"/>
      <c r="B39" s="141">
        <v>55261131</v>
      </c>
      <c r="C39" s="482" t="s">
        <v>1035</v>
      </c>
      <c r="D39" s="483">
        <v>13</v>
      </c>
      <c r="E39" s="484" t="s">
        <v>1029</v>
      </c>
      <c r="F39" s="485">
        <v>0</v>
      </c>
      <c r="G39" s="139">
        <f t="shared" si="1"/>
        <v>0</v>
      </c>
    </row>
    <row r="40" spans="1:7" ht="12.75" x14ac:dyDescent="0.2">
      <c r="A40" s="140"/>
      <c r="B40" s="141">
        <v>55261130</v>
      </c>
      <c r="C40" s="482" t="s">
        <v>1036</v>
      </c>
      <c r="D40" s="483">
        <v>26</v>
      </c>
      <c r="E40" s="484" t="s">
        <v>1029</v>
      </c>
      <c r="F40" s="485">
        <v>0</v>
      </c>
      <c r="G40" s="139">
        <f t="shared" si="1"/>
        <v>0</v>
      </c>
    </row>
    <row r="41" spans="1:7" ht="12.75" x14ac:dyDescent="0.2">
      <c r="A41" s="140"/>
      <c r="B41" s="141">
        <v>28377012</v>
      </c>
      <c r="C41" s="482" t="s">
        <v>1037</v>
      </c>
      <c r="D41" s="483">
        <v>26</v>
      </c>
      <c r="E41" s="484" t="s">
        <v>1029</v>
      </c>
      <c r="F41" s="485">
        <v>0</v>
      </c>
      <c r="G41" s="139">
        <f t="shared" si="1"/>
        <v>0</v>
      </c>
    </row>
    <row r="42" spans="1:7" ht="12.75" x14ac:dyDescent="0.2">
      <c r="A42" s="140"/>
      <c r="B42" s="141">
        <v>28377096</v>
      </c>
      <c r="C42" s="482" t="s">
        <v>1038</v>
      </c>
      <c r="D42" s="483">
        <v>13</v>
      </c>
      <c r="E42" s="484" t="s">
        <v>1029</v>
      </c>
      <c r="F42" s="485">
        <v>0</v>
      </c>
      <c r="G42" s="139">
        <f t="shared" si="1"/>
        <v>0</v>
      </c>
    </row>
    <row r="43" spans="1:7" ht="12.75" x14ac:dyDescent="0.2">
      <c r="A43" s="140"/>
      <c r="B43" s="141">
        <v>28377106</v>
      </c>
      <c r="C43" s="482" t="s">
        <v>1039</v>
      </c>
      <c r="D43" s="483">
        <v>15</v>
      </c>
      <c r="E43" s="484" t="s">
        <v>1029</v>
      </c>
      <c r="F43" s="485">
        <v>0</v>
      </c>
      <c r="G43" s="139">
        <f t="shared" si="1"/>
        <v>0</v>
      </c>
    </row>
    <row r="44" spans="1:7" ht="12.75" x14ac:dyDescent="0.2">
      <c r="A44" s="140"/>
      <c r="B44" s="143">
        <v>28377045</v>
      </c>
      <c r="C44" s="482" t="s">
        <v>1040</v>
      </c>
      <c r="D44" s="483">
        <v>12</v>
      </c>
      <c r="E44" s="484" t="s">
        <v>1029</v>
      </c>
      <c r="F44" s="485">
        <v>0</v>
      </c>
      <c r="G44" s="139">
        <f t="shared" si="1"/>
        <v>0</v>
      </c>
    </row>
    <row r="45" spans="1:7" ht="12.75" x14ac:dyDescent="0.2">
      <c r="A45" s="140"/>
      <c r="B45" s="141">
        <v>63154530</v>
      </c>
      <c r="C45" s="482" t="s">
        <v>1041</v>
      </c>
      <c r="D45" s="483">
        <v>160</v>
      </c>
      <c r="E45" s="484" t="s">
        <v>1029</v>
      </c>
      <c r="F45" s="485">
        <v>0</v>
      </c>
      <c r="G45" s="139">
        <f t="shared" si="1"/>
        <v>0</v>
      </c>
    </row>
    <row r="46" spans="1:7" ht="12.75" x14ac:dyDescent="0.2">
      <c r="A46" s="140"/>
      <c r="B46" s="141">
        <v>63154532</v>
      </c>
      <c r="C46" s="482" t="s">
        <v>1042</v>
      </c>
      <c r="D46" s="483">
        <v>24</v>
      </c>
      <c r="E46" s="484" t="s">
        <v>1029</v>
      </c>
      <c r="F46" s="485">
        <v>0</v>
      </c>
      <c r="G46" s="139">
        <f t="shared" si="1"/>
        <v>0</v>
      </c>
    </row>
    <row r="47" spans="1:7" ht="12.75" x14ac:dyDescent="0.2">
      <c r="A47" s="140"/>
      <c r="B47" s="141">
        <v>63154573</v>
      </c>
      <c r="C47" s="482" t="s">
        <v>1043</v>
      </c>
      <c r="D47" s="483">
        <v>40</v>
      </c>
      <c r="E47" s="484" t="s">
        <v>1029</v>
      </c>
      <c r="F47" s="485">
        <v>0</v>
      </c>
      <c r="G47" s="139">
        <f t="shared" si="1"/>
        <v>0</v>
      </c>
    </row>
    <row r="48" spans="1:7" ht="12.75" x14ac:dyDescent="0.2">
      <c r="A48" s="140"/>
      <c r="B48" s="140"/>
      <c r="C48" s="572" t="s">
        <v>1044</v>
      </c>
      <c r="D48" s="573"/>
      <c r="E48" s="573"/>
      <c r="F48" s="573"/>
      <c r="G48" s="574"/>
    </row>
    <row r="49" spans="1:7" ht="25.5" x14ac:dyDescent="0.2">
      <c r="A49" s="140"/>
      <c r="B49" s="141">
        <v>735152571</v>
      </c>
      <c r="C49" s="482" t="s">
        <v>1045</v>
      </c>
      <c r="D49" s="483">
        <v>1</v>
      </c>
      <c r="E49" s="484" t="s">
        <v>80</v>
      </c>
      <c r="F49" s="485">
        <v>0</v>
      </c>
      <c r="G49" s="139">
        <f t="shared" ref="G49:G57" si="2">D49*F49</f>
        <v>0</v>
      </c>
    </row>
    <row r="50" spans="1:7" ht="25.5" x14ac:dyDescent="0.2">
      <c r="A50" s="140"/>
      <c r="B50" s="141">
        <v>735152596</v>
      </c>
      <c r="C50" s="482" t="s">
        <v>1046</v>
      </c>
      <c r="D50" s="483">
        <v>4</v>
      </c>
      <c r="E50" s="484" t="s">
        <v>80</v>
      </c>
      <c r="F50" s="485">
        <v>0</v>
      </c>
      <c r="G50" s="139">
        <f t="shared" si="2"/>
        <v>0</v>
      </c>
    </row>
    <row r="51" spans="1:7" ht="25.5" x14ac:dyDescent="0.2">
      <c r="A51" s="140"/>
      <c r="B51" s="141">
        <v>735152600</v>
      </c>
      <c r="C51" s="482" t="s">
        <v>1047</v>
      </c>
      <c r="D51" s="483">
        <v>1</v>
      </c>
      <c r="E51" s="484" t="s">
        <v>80</v>
      </c>
      <c r="F51" s="485">
        <v>0</v>
      </c>
      <c r="G51" s="139">
        <f t="shared" si="2"/>
        <v>0</v>
      </c>
    </row>
    <row r="52" spans="1:7" ht="25.5" x14ac:dyDescent="0.2">
      <c r="A52" s="140"/>
      <c r="B52" s="141">
        <v>735152496</v>
      </c>
      <c r="C52" s="482" t="s">
        <v>1048</v>
      </c>
      <c r="D52" s="483">
        <v>1</v>
      </c>
      <c r="E52" s="484" t="s">
        <v>80</v>
      </c>
      <c r="F52" s="485">
        <v>0</v>
      </c>
      <c r="G52" s="139">
        <f t="shared" si="2"/>
        <v>0</v>
      </c>
    </row>
    <row r="53" spans="1:7" ht="25.5" x14ac:dyDescent="0.2">
      <c r="A53" s="140"/>
      <c r="B53" s="141">
        <v>735152491</v>
      </c>
      <c r="C53" s="482" t="s">
        <v>1049</v>
      </c>
      <c r="D53" s="483">
        <v>1</v>
      </c>
      <c r="E53" s="484" t="s">
        <v>80</v>
      </c>
      <c r="F53" s="485">
        <v>0</v>
      </c>
      <c r="G53" s="139">
        <f t="shared" si="2"/>
        <v>0</v>
      </c>
    </row>
    <row r="54" spans="1:7" ht="12.75" x14ac:dyDescent="0.2">
      <c r="A54" s="140"/>
      <c r="B54" s="141">
        <v>735160143</v>
      </c>
      <c r="C54" s="482" t="s">
        <v>1752</v>
      </c>
      <c r="D54" s="483">
        <v>1</v>
      </c>
      <c r="E54" s="484" t="s">
        <v>80</v>
      </c>
      <c r="F54" s="485">
        <v>0</v>
      </c>
      <c r="G54" s="139">
        <f t="shared" si="2"/>
        <v>0</v>
      </c>
    </row>
    <row r="55" spans="1:7" ht="12.75" x14ac:dyDescent="0.2">
      <c r="A55" s="140"/>
      <c r="B55" s="141">
        <v>734261403</v>
      </c>
      <c r="C55" s="482" t="s">
        <v>1050</v>
      </c>
      <c r="D55" s="483">
        <v>8</v>
      </c>
      <c r="E55" s="484" t="s">
        <v>80</v>
      </c>
      <c r="F55" s="485">
        <v>0</v>
      </c>
      <c r="G55" s="139">
        <f t="shared" si="2"/>
        <v>0</v>
      </c>
    </row>
    <row r="56" spans="1:7" ht="25.5" x14ac:dyDescent="0.2">
      <c r="A56" s="140"/>
      <c r="B56" s="141"/>
      <c r="C56" s="482" t="s">
        <v>1051</v>
      </c>
      <c r="D56" s="483">
        <v>1</v>
      </c>
      <c r="E56" s="484" t="s">
        <v>80</v>
      </c>
      <c r="F56" s="485">
        <v>0</v>
      </c>
      <c r="G56" s="139">
        <f t="shared" si="2"/>
        <v>0</v>
      </c>
    </row>
    <row r="57" spans="1:7" ht="12.75" x14ac:dyDescent="0.2">
      <c r="A57" s="140"/>
      <c r="B57" s="142">
        <v>734221682</v>
      </c>
      <c r="C57" s="486" t="s">
        <v>1052</v>
      </c>
      <c r="D57" s="483">
        <v>9</v>
      </c>
      <c r="E57" s="484" t="s">
        <v>80</v>
      </c>
      <c r="F57" s="485">
        <v>0</v>
      </c>
      <c r="G57" s="139">
        <f t="shared" si="2"/>
        <v>0</v>
      </c>
    </row>
    <row r="58" spans="1:7" ht="12.75" x14ac:dyDescent="0.2">
      <c r="A58" s="140"/>
      <c r="B58" s="142"/>
      <c r="C58" s="575" t="s">
        <v>1753</v>
      </c>
      <c r="D58" s="576"/>
      <c r="E58" s="576"/>
      <c r="F58" s="576"/>
      <c r="G58" s="577"/>
    </row>
    <row r="59" spans="1:7" ht="12.75" x14ac:dyDescent="0.2">
      <c r="A59" s="140"/>
      <c r="B59" s="141"/>
      <c r="C59" s="487" t="s">
        <v>1754</v>
      </c>
      <c r="D59" s="483">
        <v>5</v>
      </c>
      <c r="E59" s="484" t="s">
        <v>80</v>
      </c>
      <c r="F59" s="485">
        <v>0</v>
      </c>
      <c r="G59" s="485">
        <f t="shared" ref="G59:G68" si="3">D59*F59</f>
        <v>0</v>
      </c>
    </row>
    <row r="60" spans="1:7" ht="12.75" x14ac:dyDescent="0.2">
      <c r="A60" s="140"/>
      <c r="B60" s="482">
        <v>722232044</v>
      </c>
      <c r="C60" s="482" t="s">
        <v>1748</v>
      </c>
      <c r="D60" s="483">
        <v>20</v>
      </c>
      <c r="E60" s="484" t="s">
        <v>80</v>
      </c>
      <c r="F60" s="485">
        <v>0</v>
      </c>
      <c r="G60" s="485">
        <f t="shared" si="3"/>
        <v>0</v>
      </c>
    </row>
    <row r="61" spans="1:7" ht="12.75" x14ac:dyDescent="0.2">
      <c r="A61" s="140"/>
      <c r="B61" s="141">
        <v>55117233</v>
      </c>
      <c r="C61" s="482" t="s">
        <v>1751</v>
      </c>
      <c r="D61" s="483">
        <v>5</v>
      </c>
      <c r="E61" s="484" t="s">
        <v>80</v>
      </c>
      <c r="F61" s="485">
        <v>0</v>
      </c>
      <c r="G61" s="485">
        <f t="shared" si="3"/>
        <v>0</v>
      </c>
    </row>
    <row r="62" spans="1:7" ht="25.5" x14ac:dyDescent="0.2">
      <c r="A62" s="140"/>
      <c r="B62" s="141" t="s">
        <v>1755</v>
      </c>
      <c r="C62" s="487" t="s">
        <v>1756</v>
      </c>
      <c r="D62" s="483">
        <v>5</v>
      </c>
      <c r="E62" s="484" t="s">
        <v>80</v>
      </c>
      <c r="F62" s="485">
        <v>0</v>
      </c>
      <c r="G62" s="485">
        <f t="shared" si="3"/>
        <v>0</v>
      </c>
    </row>
    <row r="63" spans="1:7" ht="12.75" x14ac:dyDescent="0.2">
      <c r="A63" s="140"/>
      <c r="B63" s="482">
        <v>55128906</v>
      </c>
      <c r="C63" s="482" t="s">
        <v>1734</v>
      </c>
      <c r="D63" s="483">
        <v>10</v>
      </c>
      <c r="E63" s="484" t="s">
        <v>80</v>
      </c>
      <c r="F63" s="485">
        <v>0</v>
      </c>
      <c r="G63" s="485">
        <f t="shared" si="3"/>
        <v>0</v>
      </c>
    </row>
    <row r="64" spans="1:7" ht="12.75" x14ac:dyDescent="0.2">
      <c r="A64" s="140"/>
      <c r="B64" s="482">
        <v>55128039</v>
      </c>
      <c r="C64" s="482" t="s">
        <v>1733</v>
      </c>
      <c r="D64" s="483">
        <v>5</v>
      </c>
      <c r="E64" s="484" t="s">
        <v>80</v>
      </c>
      <c r="F64" s="485">
        <v>0</v>
      </c>
      <c r="G64" s="485">
        <f t="shared" si="3"/>
        <v>0</v>
      </c>
    </row>
    <row r="65" spans="1:7" ht="12.75" x14ac:dyDescent="0.2">
      <c r="A65" s="140"/>
      <c r="B65" s="482">
        <v>734211118</v>
      </c>
      <c r="C65" s="482" t="s">
        <v>1732</v>
      </c>
      <c r="D65" s="483">
        <v>10</v>
      </c>
      <c r="E65" s="484" t="s">
        <v>80</v>
      </c>
      <c r="F65" s="485">
        <v>0</v>
      </c>
      <c r="G65" s="485">
        <f t="shared" si="3"/>
        <v>0</v>
      </c>
    </row>
    <row r="66" spans="1:7" ht="12.75" x14ac:dyDescent="0.2">
      <c r="A66" s="140"/>
      <c r="B66" s="482">
        <v>722224115</v>
      </c>
      <c r="C66" s="482" t="s">
        <v>1735</v>
      </c>
      <c r="D66" s="483">
        <v>10</v>
      </c>
      <c r="E66" s="484" t="s">
        <v>80</v>
      </c>
      <c r="F66" s="485">
        <v>0</v>
      </c>
      <c r="G66" s="485">
        <f t="shared" si="3"/>
        <v>0</v>
      </c>
    </row>
    <row r="67" spans="1:7" ht="12.75" x14ac:dyDescent="0.2">
      <c r="A67" s="140"/>
      <c r="B67" s="141">
        <v>734220112</v>
      </c>
      <c r="C67" s="482" t="s">
        <v>1757</v>
      </c>
      <c r="D67" s="483">
        <v>5</v>
      </c>
      <c r="E67" s="484" t="s">
        <v>80</v>
      </c>
      <c r="F67" s="485">
        <v>0</v>
      </c>
      <c r="G67" s="485">
        <f t="shared" si="3"/>
        <v>0</v>
      </c>
    </row>
    <row r="68" spans="1:7" ht="12.75" x14ac:dyDescent="0.2">
      <c r="A68" s="140"/>
      <c r="B68" s="482">
        <v>55261001</v>
      </c>
      <c r="C68" s="482" t="s">
        <v>1758</v>
      </c>
      <c r="D68" s="483">
        <v>5</v>
      </c>
      <c r="E68" s="484" t="s">
        <v>1029</v>
      </c>
      <c r="F68" s="485">
        <v>0</v>
      </c>
      <c r="G68" s="485">
        <f t="shared" si="3"/>
        <v>0</v>
      </c>
    </row>
    <row r="69" spans="1:7" ht="12.75" x14ac:dyDescent="0.2">
      <c r="A69" s="572" t="s">
        <v>1053</v>
      </c>
      <c r="B69" s="578"/>
      <c r="C69" s="573"/>
      <c r="D69" s="573"/>
      <c r="E69" s="573"/>
      <c r="F69" s="573"/>
      <c r="G69" s="574"/>
    </row>
    <row r="70" spans="1:7" ht="12.75" x14ac:dyDescent="0.2">
      <c r="A70" s="144"/>
      <c r="B70" s="141">
        <v>751398152</v>
      </c>
      <c r="C70" s="487" t="s">
        <v>1054</v>
      </c>
      <c r="D70" s="483">
        <v>10</v>
      </c>
      <c r="E70" s="484" t="s">
        <v>80</v>
      </c>
      <c r="F70" s="485">
        <v>0</v>
      </c>
      <c r="G70" s="139">
        <f t="shared" ref="G70:G77" si="4">D70*F70</f>
        <v>0</v>
      </c>
    </row>
    <row r="71" spans="1:7" ht="12.75" x14ac:dyDescent="0.2">
      <c r="A71" s="144"/>
      <c r="B71" s="141"/>
      <c r="C71" s="487" t="s">
        <v>1055</v>
      </c>
      <c r="D71" s="483">
        <v>1</v>
      </c>
      <c r="E71" s="484" t="s">
        <v>1056</v>
      </c>
      <c r="F71" s="485">
        <v>0</v>
      </c>
      <c r="G71" s="139">
        <f t="shared" si="4"/>
        <v>0</v>
      </c>
    </row>
    <row r="72" spans="1:7" ht="12.75" x14ac:dyDescent="0.2">
      <c r="A72" s="144"/>
      <c r="B72" s="141"/>
      <c r="C72" s="488" t="s">
        <v>1057</v>
      </c>
      <c r="D72" s="483">
        <v>1</v>
      </c>
      <c r="E72" s="484" t="s">
        <v>1056</v>
      </c>
      <c r="F72" s="485">
        <v>0</v>
      </c>
      <c r="G72" s="139">
        <f t="shared" si="4"/>
        <v>0</v>
      </c>
    </row>
    <row r="73" spans="1:7" ht="12.75" x14ac:dyDescent="0.2">
      <c r="A73" s="144"/>
      <c r="B73" s="141"/>
      <c r="C73" s="488" t="s">
        <v>1058</v>
      </c>
      <c r="D73" s="483">
        <v>1</v>
      </c>
      <c r="E73" s="484" t="s">
        <v>1056</v>
      </c>
      <c r="F73" s="485">
        <v>0</v>
      </c>
      <c r="G73" s="139">
        <f t="shared" si="4"/>
        <v>0</v>
      </c>
    </row>
    <row r="74" spans="1:7" ht="12.75" x14ac:dyDescent="0.2">
      <c r="A74" s="144"/>
      <c r="B74" s="141"/>
      <c r="C74" s="488" t="s">
        <v>1759</v>
      </c>
      <c r="D74" s="483">
        <v>1</v>
      </c>
      <c r="E74" s="484" t="s">
        <v>1056</v>
      </c>
      <c r="F74" s="485">
        <v>0</v>
      </c>
      <c r="G74" s="139">
        <f t="shared" si="4"/>
        <v>0</v>
      </c>
    </row>
    <row r="75" spans="1:7" ht="12.75" x14ac:dyDescent="0.2">
      <c r="A75" s="140">
        <v>22</v>
      </c>
      <c r="B75" s="141"/>
      <c r="C75" s="487" t="s">
        <v>1059</v>
      </c>
      <c r="D75" s="489">
        <v>100</v>
      </c>
      <c r="E75" s="490" t="s">
        <v>351</v>
      </c>
      <c r="F75" s="485">
        <v>0</v>
      </c>
      <c r="G75" s="139">
        <f t="shared" si="4"/>
        <v>0</v>
      </c>
    </row>
    <row r="76" spans="1:7" ht="12.75" x14ac:dyDescent="0.2">
      <c r="A76" s="145"/>
      <c r="B76" s="146"/>
      <c r="C76" s="487" t="s">
        <v>1060</v>
      </c>
      <c r="D76" s="483">
        <v>1</v>
      </c>
      <c r="E76" s="484" t="s">
        <v>1061</v>
      </c>
      <c r="F76" s="485">
        <v>0</v>
      </c>
      <c r="G76" s="139">
        <f t="shared" si="4"/>
        <v>0</v>
      </c>
    </row>
    <row r="77" spans="1:7" ht="13.5" thickBot="1" x14ac:dyDescent="0.25">
      <c r="A77" s="147">
        <v>24</v>
      </c>
      <c r="B77" s="141"/>
      <c r="C77" s="148" t="s">
        <v>1062</v>
      </c>
      <c r="D77" s="149">
        <v>1</v>
      </c>
      <c r="E77" s="150" t="s">
        <v>1056</v>
      </c>
      <c r="F77" s="485">
        <v>0</v>
      </c>
      <c r="G77" s="151">
        <f t="shared" si="4"/>
        <v>0</v>
      </c>
    </row>
    <row r="78" spans="1:7" ht="12.75" x14ac:dyDescent="0.2">
      <c r="G78" s="491"/>
    </row>
    <row r="79" spans="1:7" x14ac:dyDescent="0.25">
      <c r="C79" s="492" t="s">
        <v>1063</v>
      </c>
      <c r="D79" s="492"/>
      <c r="E79" s="492"/>
      <c r="F79" s="492"/>
      <c r="G79" s="493">
        <f>SUM(G7:G47,G49:G68,G70:G77)*1</f>
        <v>0</v>
      </c>
    </row>
  </sheetData>
  <sheetProtection algorithmName="SHA-512" hashValue="uhy6E9F94s1O5IQC9c7ikJnvS0io5wn4+eNey+0CYTAKVga2biU4p+bd+l5RpIpFAi6NeVXyKSQeB9L4N0Z8UQ==" saltValue="fpRoUsEOQavFHWQ6vmZSqw==" spinCount="100000" sheet="1" objects="1" scenarios="1"/>
  <mergeCells count="9">
    <mergeCell ref="C48:G48"/>
    <mergeCell ref="C58:G58"/>
    <mergeCell ref="A69:G69"/>
    <mergeCell ref="A2:G2"/>
    <mergeCell ref="A3:G3"/>
    <mergeCell ref="A5:G5"/>
    <mergeCell ref="A6:G6"/>
    <mergeCell ref="C18:G18"/>
    <mergeCell ref="C34:G3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zoomScaleNormal="100" workbookViewId="0">
      <selection activeCell="F17" sqref="F17"/>
    </sheetView>
  </sheetViews>
  <sheetFormatPr defaultColWidth="9.140625" defaultRowHeight="15" x14ac:dyDescent="0.25"/>
  <cols>
    <col min="1" max="1" width="3.425781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22"/>
  </cols>
  <sheetData>
    <row r="1" spans="1:29" ht="15" customHeight="1" x14ac:dyDescent="0.25">
      <c r="A1" s="589" t="s">
        <v>81</v>
      </c>
      <c r="B1" s="589"/>
      <c r="C1" s="589"/>
      <c r="D1" s="589"/>
      <c r="E1" s="589"/>
      <c r="F1" s="589"/>
      <c r="G1" s="589"/>
    </row>
    <row r="2" spans="1:29" customFormat="1" ht="24.95" customHeight="1" x14ac:dyDescent="0.2">
      <c r="A2" s="245" t="s">
        <v>70</v>
      </c>
      <c r="B2" s="195"/>
      <c r="C2" s="590" t="s">
        <v>4</v>
      </c>
      <c r="D2" s="591"/>
      <c r="E2" s="591"/>
      <c r="F2" s="591"/>
      <c r="G2" s="592"/>
    </row>
    <row r="3" spans="1:29" customFormat="1" ht="24.95" customHeight="1" x14ac:dyDescent="0.2">
      <c r="A3" s="245" t="s">
        <v>71</v>
      </c>
      <c r="B3" s="195"/>
      <c r="C3" s="590" t="s">
        <v>28</v>
      </c>
      <c r="D3" s="591"/>
      <c r="E3" s="591"/>
      <c r="F3" s="591"/>
      <c r="G3" s="592"/>
      <c r="AC3" s="196"/>
    </row>
    <row r="4" spans="1:29" customFormat="1" ht="24.95" customHeight="1" x14ac:dyDescent="0.2">
      <c r="A4" s="246" t="s">
        <v>72</v>
      </c>
      <c r="B4" s="197"/>
      <c r="C4" s="593" t="s">
        <v>1316</v>
      </c>
      <c r="D4" s="594"/>
      <c r="E4" s="594"/>
      <c r="F4" s="594"/>
      <c r="G4" s="595"/>
    </row>
    <row r="5" spans="1:29" ht="15" customHeight="1" x14ac:dyDescent="0.25">
      <c r="D5" s="198"/>
    </row>
    <row r="6" spans="1:29" ht="15" customHeight="1" x14ac:dyDescent="0.2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250" t="s">
        <v>78</v>
      </c>
      <c r="G6" s="247" t="s">
        <v>12</v>
      </c>
    </row>
    <row r="7" spans="1:29" ht="15" customHeight="1" x14ac:dyDescent="0.25">
      <c r="B7" s="430">
        <v>210111021</v>
      </c>
      <c r="C7" s="430" t="s">
        <v>1307</v>
      </c>
      <c r="D7" s="430" t="s">
        <v>165</v>
      </c>
      <c r="E7" s="430">
        <v>37</v>
      </c>
      <c r="F7" s="428"/>
      <c r="G7" s="252">
        <f>E7*F7</f>
        <v>0</v>
      </c>
    </row>
    <row r="8" spans="1:29" ht="15" customHeight="1" x14ac:dyDescent="0.25">
      <c r="B8" s="430">
        <v>210111021</v>
      </c>
      <c r="C8" s="430" t="s">
        <v>355</v>
      </c>
      <c r="D8" s="430" t="s">
        <v>165</v>
      </c>
      <c r="E8" s="430">
        <v>52</v>
      </c>
      <c r="F8" s="428"/>
      <c r="G8" s="252">
        <f t="shared" ref="G8:G53" si="0">E8*F8</f>
        <v>0</v>
      </c>
    </row>
    <row r="9" spans="1:29" ht="15" customHeight="1" x14ac:dyDescent="0.25">
      <c r="B9" s="430">
        <v>210111021</v>
      </c>
      <c r="C9" s="430" t="s">
        <v>355</v>
      </c>
      <c r="D9" s="430" t="s">
        <v>165</v>
      </c>
      <c r="E9" s="430">
        <v>1</v>
      </c>
      <c r="F9" s="428"/>
      <c r="G9" s="252">
        <f t="shared" si="0"/>
        <v>0</v>
      </c>
    </row>
    <row r="10" spans="1:29" ht="15" customHeight="1" x14ac:dyDescent="0.25">
      <c r="B10" s="430">
        <v>210111021</v>
      </c>
      <c r="C10" s="430" t="s">
        <v>355</v>
      </c>
      <c r="D10" s="430" t="s">
        <v>165</v>
      </c>
      <c r="E10" s="430">
        <v>4</v>
      </c>
      <c r="F10" s="428"/>
      <c r="G10" s="252">
        <f t="shared" si="0"/>
        <v>0</v>
      </c>
    </row>
    <row r="11" spans="1:29" ht="15" customHeight="1" x14ac:dyDescent="0.25">
      <c r="B11" s="430">
        <v>210111062</v>
      </c>
      <c r="C11" s="430" t="s">
        <v>1172</v>
      </c>
      <c r="D11" s="430" t="s">
        <v>165</v>
      </c>
      <c r="E11" s="430">
        <v>10</v>
      </c>
      <c r="F11" s="428"/>
      <c r="G11" s="252">
        <f t="shared" si="0"/>
        <v>0</v>
      </c>
    </row>
    <row r="12" spans="1:29" ht="15" customHeight="1" x14ac:dyDescent="0.25">
      <c r="B12" s="430">
        <v>210122001</v>
      </c>
      <c r="C12" s="430" t="s">
        <v>356</v>
      </c>
      <c r="D12" s="430" t="s">
        <v>165</v>
      </c>
      <c r="E12" s="430">
        <v>1</v>
      </c>
      <c r="F12" s="428"/>
      <c r="G12" s="252">
        <f t="shared" si="0"/>
        <v>0</v>
      </c>
    </row>
    <row r="13" spans="1:29" ht="15" customHeight="1" x14ac:dyDescent="0.25">
      <c r="B13" s="430">
        <v>216201007</v>
      </c>
      <c r="C13" s="430" t="s">
        <v>1176</v>
      </c>
      <c r="D13" s="430" t="s">
        <v>165</v>
      </c>
      <c r="E13" s="430">
        <v>60</v>
      </c>
      <c r="F13" s="428"/>
      <c r="G13" s="252">
        <f t="shared" si="0"/>
        <v>0</v>
      </c>
    </row>
    <row r="14" spans="1:29" ht="15" customHeight="1" x14ac:dyDescent="0.25">
      <c r="B14" s="430">
        <v>216201007</v>
      </c>
      <c r="C14" s="430" t="s">
        <v>1176</v>
      </c>
      <c r="D14" s="430" t="s">
        <v>165</v>
      </c>
      <c r="E14" s="430">
        <v>4</v>
      </c>
      <c r="F14" s="428"/>
      <c r="G14" s="252">
        <f t="shared" si="0"/>
        <v>0</v>
      </c>
    </row>
    <row r="15" spans="1:29" ht="15" customHeight="1" x14ac:dyDescent="0.25">
      <c r="B15" s="430">
        <v>216201006</v>
      </c>
      <c r="C15" s="430" t="s">
        <v>1175</v>
      </c>
      <c r="D15" s="430" t="s">
        <v>165</v>
      </c>
      <c r="E15" s="430">
        <v>6</v>
      </c>
      <c r="F15" s="428"/>
      <c r="G15" s="252">
        <f t="shared" si="0"/>
        <v>0</v>
      </c>
    </row>
    <row r="16" spans="1:29" ht="15" customHeight="1" x14ac:dyDescent="0.25">
      <c r="B16" s="430">
        <v>215141121</v>
      </c>
      <c r="C16" s="430" t="s">
        <v>1306</v>
      </c>
      <c r="D16" s="430" t="s">
        <v>165</v>
      </c>
      <c r="E16" s="430">
        <v>1</v>
      </c>
      <c r="F16" s="428"/>
      <c r="G16" s="252">
        <f t="shared" si="0"/>
        <v>0</v>
      </c>
    </row>
    <row r="17" spans="2:7" ht="15" customHeight="1" x14ac:dyDescent="0.25">
      <c r="B17" s="430">
        <v>215141121</v>
      </c>
      <c r="C17" s="430" t="s">
        <v>1306</v>
      </c>
      <c r="D17" s="430" t="s">
        <v>165</v>
      </c>
      <c r="E17" s="430">
        <v>8</v>
      </c>
      <c r="F17" s="428"/>
      <c r="G17" s="252">
        <f t="shared" si="0"/>
        <v>0</v>
      </c>
    </row>
    <row r="18" spans="2:7" ht="15" customHeight="1" x14ac:dyDescent="0.25">
      <c r="B18" s="430">
        <v>210110004</v>
      </c>
      <c r="C18" s="430" t="s">
        <v>1305</v>
      </c>
      <c r="D18" s="430" t="s">
        <v>165</v>
      </c>
      <c r="E18" s="430">
        <v>20</v>
      </c>
      <c r="F18" s="428"/>
      <c r="G18" s="252">
        <f t="shared" si="0"/>
        <v>0</v>
      </c>
    </row>
    <row r="19" spans="2:7" ht="15" customHeight="1" x14ac:dyDescent="0.25">
      <c r="B19" s="430">
        <v>210110004</v>
      </c>
      <c r="C19" s="430" t="s">
        <v>353</v>
      </c>
      <c r="D19" s="430" t="s">
        <v>165</v>
      </c>
      <c r="E19" s="430">
        <v>8</v>
      </c>
      <c r="F19" s="428"/>
      <c r="G19" s="252">
        <f t="shared" si="0"/>
        <v>0</v>
      </c>
    </row>
    <row r="20" spans="2:7" ht="15" customHeight="1" x14ac:dyDescent="0.25">
      <c r="B20" s="430">
        <v>210192553</v>
      </c>
      <c r="C20" s="430" t="s">
        <v>357</v>
      </c>
      <c r="D20" s="430" t="s">
        <v>165</v>
      </c>
      <c r="E20" s="430">
        <v>2</v>
      </c>
      <c r="F20" s="428"/>
      <c r="G20" s="252">
        <f t="shared" si="0"/>
        <v>0</v>
      </c>
    </row>
    <row r="21" spans="2:7" ht="15" customHeight="1" x14ac:dyDescent="0.25">
      <c r="B21" s="430">
        <v>210110001</v>
      </c>
      <c r="C21" s="430" t="s">
        <v>1304</v>
      </c>
      <c r="D21" s="430" t="s">
        <v>165</v>
      </c>
      <c r="E21" s="430">
        <v>1</v>
      </c>
      <c r="F21" s="428"/>
      <c r="G21" s="252">
        <f t="shared" si="0"/>
        <v>0</v>
      </c>
    </row>
    <row r="22" spans="2:7" ht="15" customHeight="1" x14ac:dyDescent="0.25">
      <c r="B22" s="430">
        <v>216110001</v>
      </c>
      <c r="C22" s="430" t="s">
        <v>1173</v>
      </c>
      <c r="D22" s="430" t="s">
        <v>165</v>
      </c>
      <c r="E22" s="430">
        <v>9</v>
      </c>
      <c r="F22" s="428"/>
      <c r="G22" s="252">
        <f t="shared" si="0"/>
        <v>0</v>
      </c>
    </row>
    <row r="23" spans="2:7" ht="15" customHeight="1" x14ac:dyDescent="0.25">
      <c r="B23" s="430">
        <v>210110005</v>
      </c>
      <c r="C23" s="430" t="s">
        <v>354</v>
      </c>
      <c r="D23" s="430" t="s">
        <v>165</v>
      </c>
      <c r="E23" s="430">
        <v>1</v>
      </c>
      <c r="F23" s="428"/>
      <c r="G23" s="252">
        <f t="shared" si="0"/>
        <v>0</v>
      </c>
    </row>
    <row r="24" spans="2:7" ht="15" customHeight="1" x14ac:dyDescent="0.25">
      <c r="B24" s="430">
        <v>210010301</v>
      </c>
      <c r="C24" s="430" t="s">
        <v>1300</v>
      </c>
      <c r="D24" s="430" t="s">
        <v>1029</v>
      </c>
      <c r="E24" s="430">
        <v>70</v>
      </c>
      <c r="F24" s="428"/>
      <c r="G24" s="252">
        <f t="shared" si="0"/>
        <v>0</v>
      </c>
    </row>
    <row r="25" spans="2:7" ht="15" customHeight="1" x14ac:dyDescent="0.25">
      <c r="B25" s="430">
        <v>210810377</v>
      </c>
      <c r="C25" s="430" t="s">
        <v>1301</v>
      </c>
      <c r="D25" s="430" t="s">
        <v>144</v>
      </c>
      <c r="E25" s="430">
        <v>25</v>
      </c>
      <c r="F25" s="428"/>
      <c r="G25" s="252">
        <f t="shared" si="0"/>
        <v>0</v>
      </c>
    </row>
    <row r="26" spans="2:7" ht="15" customHeight="1" x14ac:dyDescent="0.25">
      <c r="B26" s="430">
        <v>210800116</v>
      </c>
      <c r="C26" s="430" t="s">
        <v>361</v>
      </c>
      <c r="D26" s="430" t="s">
        <v>144</v>
      </c>
      <c r="E26" s="430">
        <v>500</v>
      </c>
      <c r="F26" s="428"/>
      <c r="G26" s="252">
        <f t="shared" si="0"/>
        <v>0</v>
      </c>
    </row>
    <row r="27" spans="2:7" ht="15" customHeight="1" x14ac:dyDescent="0.25">
      <c r="B27" s="430">
        <v>210800115</v>
      </c>
      <c r="C27" s="430" t="s">
        <v>1171</v>
      </c>
      <c r="D27" s="430" t="s">
        <v>144</v>
      </c>
      <c r="E27" s="430">
        <v>60</v>
      </c>
      <c r="F27" s="428"/>
      <c r="G27" s="252">
        <f t="shared" si="0"/>
        <v>0</v>
      </c>
    </row>
    <row r="28" spans="2:7" ht="15" customHeight="1" x14ac:dyDescent="0.25">
      <c r="B28" s="430">
        <v>210800112</v>
      </c>
      <c r="C28" s="430" t="s">
        <v>1174</v>
      </c>
      <c r="D28" s="430" t="s">
        <v>144</v>
      </c>
      <c r="E28" s="430">
        <v>100</v>
      </c>
      <c r="F28" s="428"/>
      <c r="G28" s="252">
        <f t="shared" si="0"/>
        <v>0</v>
      </c>
    </row>
    <row r="29" spans="2:7" ht="15" customHeight="1" x14ac:dyDescent="0.25">
      <c r="B29" s="430">
        <v>210800105</v>
      </c>
      <c r="C29" s="430" t="s">
        <v>359</v>
      </c>
      <c r="D29" s="430" t="s">
        <v>144</v>
      </c>
      <c r="E29" s="430">
        <v>800</v>
      </c>
      <c r="F29" s="428"/>
      <c r="G29" s="252">
        <f t="shared" si="0"/>
        <v>0</v>
      </c>
    </row>
    <row r="30" spans="2:7" ht="15" customHeight="1" x14ac:dyDescent="0.25">
      <c r="B30" s="430">
        <v>210800106</v>
      </c>
      <c r="C30" s="430" t="s">
        <v>360</v>
      </c>
      <c r="D30" s="430" t="s">
        <v>144</v>
      </c>
      <c r="E30" s="430">
        <v>2300</v>
      </c>
      <c r="F30" s="428"/>
      <c r="G30" s="252">
        <f t="shared" si="0"/>
        <v>0</v>
      </c>
    </row>
    <row r="31" spans="2:7" ht="15" customHeight="1" x14ac:dyDescent="0.25">
      <c r="B31" s="430">
        <v>210800105</v>
      </c>
      <c r="C31" s="430" t="s">
        <v>358</v>
      </c>
      <c r="D31" s="430" t="s">
        <v>144</v>
      </c>
      <c r="E31" s="430">
        <v>350</v>
      </c>
      <c r="F31" s="428"/>
      <c r="G31" s="252">
        <f t="shared" si="0"/>
        <v>0</v>
      </c>
    </row>
    <row r="32" spans="2:7" ht="15" customHeight="1" x14ac:dyDescent="0.25">
      <c r="B32" s="430">
        <v>210800547</v>
      </c>
      <c r="C32" s="430" t="s">
        <v>362</v>
      </c>
      <c r="D32" s="430" t="s">
        <v>144</v>
      </c>
      <c r="E32" s="430">
        <v>600</v>
      </c>
      <c r="F32" s="428"/>
      <c r="G32" s="252">
        <f t="shared" si="0"/>
        <v>0</v>
      </c>
    </row>
    <row r="33" spans="2:7" ht="15" customHeight="1" x14ac:dyDescent="0.25">
      <c r="B33" s="430">
        <v>210201061</v>
      </c>
      <c r="C33" s="430" t="s">
        <v>1177</v>
      </c>
      <c r="D33" s="430" t="s">
        <v>165</v>
      </c>
      <c r="E33" s="430">
        <v>4</v>
      </c>
      <c r="F33" s="428"/>
      <c r="G33" s="252">
        <f t="shared" si="0"/>
        <v>0</v>
      </c>
    </row>
    <row r="34" spans="2:7" ht="15" customHeight="1" x14ac:dyDescent="0.25">
      <c r="B34" s="430">
        <v>210201061</v>
      </c>
      <c r="C34" s="430" t="s">
        <v>1177</v>
      </c>
      <c r="D34" s="430" t="s">
        <v>165</v>
      </c>
      <c r="E34" s="430">
        <v>8</v>
      </c>
      <c r="F34" s="428"/>
      <c r="G34" s="252">
        <f t="shared" si="0"/>
        <v>0</v>
      </c>
    </row>
    <row r="35" spans="2:7" ht="15" customHeight="1" x14ac:dyDescent="0.25">
      <c r="B35" s="430">
        <v>220260028</v>
      </c>
      <c r="C35" s="430" t="s">
        <v>1178</v>
      </c>
      <c r="D35" s="430" t="s">
        <v>165</v>
      </c>
      <c r="E35" s="430">
        <v>2</v>
      </c>
      <c r="F35" s="428"/>
      <c r="G35" s="252">
        <f t="shared" si="0"/>
        <v>0</v>
      </c>
    </row>
    <row r="36" spans="2:7" ht="15" customHeight="1" x14ac:dyDescent="0.25">
      <c r="B36" s="430">
        <v>220521042</v>
      </c>
      <c r="C36" s="430" t="s">
        <v>364</v>
      </c>
      <c r="D36" s="430" t="s">
        <v>165</v>
      </c>
      <c r="E36" s="430">
        <v>50</v>
      </c>
      <c r="F36" s="428"/>
      <c r="G36" s="252">
        <f t="shared" si="0"/>
        <v>0</v>
      </c>
    </row>
    <row r="37" spans="2:7" ht="15" customHeight="1" x14ac:dyDescent="0.25">
      <c r="B37" s="430">
        <v>360190134</v>
      </c>
      <c r="C37" s="430" t="s">
        <v>1308</v>
      </c>
      <c r="D37" s="430" t="s">
        <v>165</v>
      </c>
      <c r="E37" s="431">
        <v>1</v>
      </c>
      <c r="F37" s="429"/>
      <c r="G37" s="252">
        <f t="shared" si="0"/>
        <v>0</v>
      </c>
    </row>
    <row r="38" spans="2:7" ht="15" customHeight="1" x14ac:dyDescent="0.25">
      <c r="B38" s="432" t="s">
        <v>365</v>
      </c>
      <c r="C38" s="430" t="s">
        <v>366</v>
      </c>
      <c r="D38" s="430" t="s">
        <v>165</v>
      </c>
      <c r="E38" s="430">
        <v>20</v>
      </c>
      <c r="F38" s="428"/>
      <c r="G38" s="252">
        <f t="shared" si="0"/>
        <v>0</v>
      </c>
    </row>
    <row r="39" spans="2:7" ht="15" customHeight="1" x14ac:dyDescent="0.25">
      <c r="B39" s="432" t="s">
        <v>365</v>
      </c>
      <c r="C39" s="430" t="s">
        <v>366</v>
      </c>
      <c r="D39" s="430" t="s">
        <v>165</v>
      </c>
      <c r="E39" s="430">
        <v>22</v>
      </c>
      <c r="F39" s="428"/>
      <c r="G39" s="252">
        <f t="shared" si="0"/>
        <v>0</v>
      </c>
    </row>
    <row r="40" spans="2:7" ht="15" customHeight="1" x14ac:dyDescent="0.25">
      <c r="B40" s="432" t="s">
        <v>365</v>
      </c>
      <c r="C40" s="430" t="s">
        <v>366</v>
      </c>
      <c r="D40" s="430" t="s">
        <v>165</v>
      </c>
      <c r="E40" s="430">
        <v>2</v>
      </c>
      <c r="F40" s="428"/>
      <c r="G40" s="252">
        <f t="shared" si="0"/>
        <v>0</v>
      </c>
    </row>
    <row r="41" spans="2:7" ht="15" customHeight="1" x14ac:dyDescent="0.25">
      <c r="B41" s="430"/>
      <c r="C41" s="430" t="s">
        <v>1315</v>
      </c>
      <c r="D41" s="430" t="s">
        <v>165</v>
      </c>
      <c r="E41" s="433">
        <v>8</v>
      </c>
      <c r="F41" s="428"/>
      <c r="G41" s="252">
        <f t="shared" si="0"/>
        <v>0</v>
      </c>
    </row>
    <row r="42" spans="2:7" ht="15" customHeight="1" x14ac:dyDescent="0.25">
      <c r="B42" s="430"/>
      <c r="C42" s="430" t="s">
        <v>1314</v>
      </c>
      <c r="D42" s="430" t="s">
        <v>165</v>
      </c>
      <c r="E42" s="433">
        <v>60</v>
      </c>
      <c r="F42" s="428"/>
      <c r="G42" s="252">
        <f t="shared" si="0"/>
        <v>0</v>
      </c>
    </row>
    <row r="43" spans="2:7" ht="15" customHeight="1" x14ac:dyDescent="0.25">
      <c r="B43" s="430"/>
      <c r="C43" s="430" t="s">
        <v>1313</v>
      </c>
      <c r="D43" s="430" t="s">
        <v>165</v>
      </c>
      <c r="E43" s="433">
        <v>4</v>
      </c>
      <c r="F43" s="428"/>
      <c r="G43" s="252">
        <f t="shared" si="0"/>
        <v>0</v>
      </c>
    </row>
    <row r="44" spans="2:7" ht="15" customHeight="1" x14ac:dyDescent="0.25">
      <c r="B44" s="430"/>
      <c r="C44" s="430" t="s">
        <v>1312</v>
      </c>
      <c r="D44" s="430" t="s">
        <v>165</v>
      </c>
      <c r="E44" s="433">
        <v>1</v>
      </c>
      <c r="F44" s="428"/>
      <c r="G44" s="252">
        <f t="shared" si="0"/>
        <v>0</v>
      </c>
    </row>
    <row r="45" spans="2:7" ht="15" customHeight="1" x14ac:dyDescent="0.25">
      <c r="B45" s="430"/>
      <c r="C45" s="430" t="s">
        <v>1311</v>
      </c>
      <c r="D45" s="430" t="s">
        <v>165</v>
      </c>
      <c r="E45" s="433">
        <v>8</v>
      </c>
      <c r="F45" s="428"/>
      <c r="G45" s="252">
        <f t="shared" si="0"/>
        <v>0</v>
      </c>
    </row>
    <row r="46" spans="2:7" ht="15" customHeight="1" x14ac:dyDescent="0.25">
      <c r="B46" s="430"/>
      <c r="C46" s="430" t="s">
        <v>1310</v>
      </c>
      <c r="D46" s="430" t="s">
        <v>165</v>
      </c>
      <c r="E46" s="433">
        <v>6</v>
      </c>
      <c r="F46" s="428"/>
      <c r="G46" s="252">
        <f t="shared" si="0"/>
        <v>0</v>
      </c>
    </row>
    <row r="47" spans="2:7" ht="15" customHeight="1" x14ac:dyDescent="0.25">
      <c r="B47" s="430"/>
      <c r="C47" s="430" t="s">
        <v>1309</v>
      </c>
      <c r="D47" s="430" t="s">
        <v>165</v>
      </c>
      <c r="E47" s="433">
        <v>4</v>
      </c>
      <c r="F47" s="428"/>
      <c r="G47" s="252">
        <f t="shared" si="0"/>
        <v>0</v>
      </c>
    </row>
    <row r="48" spans="2:7" ht="15" customHeight="1" x14ac:dyDescent="0.25">
      <c r="B48" s="430"/>
      <c r="C48" s="430" t="s">
        <v>1182</v>
      </c>
      <c r="D48" s="430" t="s">
        <v>367</v>
      </c>
      <c r="E48" s="433">
        <v>1</v>
      </c>
      <c r="F48" s="428"/>
      <c r="G48" s="252">
        <f t="shared" si="0"/>
        <v>0</v>
      </c>
    </row>
    <row r="49" spans="2:7" ht="15" customHeight="1" x14ac:dyDescent="0.25">
      <c r="B49" s="430"/>
      <c r="C49" s="430" t="s">
        <v>1303</v>
      </c>
      <c r="D49" s="430" t="s">
        <v>367</v>
      </c>
      <c r="E49" s="433">
        <v>5</v>
      </c>
      <c r="F49" s="428"/>
      <c r="G49" s="252">
        <f t="shared" si="0"/>
        <v>0</v>
      </c>
    </row>
    <row r="50" spans="2:7" ht="15" customHeight="1" x14ac:dyDescent="0.25">
      <c r="B50" s="430"/>
      <c r="C50" s="430" t="s">
        <v>1183</v>
      </c>
      <c r="D50" s="430" t="s">
        <v>367</v>
      </c>
      <c r="E50" s="433">
        <v>1</v>
      </c>
      <c r="F50" s="428"/>
      <c r="G50" s="252">
        <f t="shared" si="0"/>
        <v>0</v>
      </c>
    </row>
    <row r="51" spans="2:7" ht="15" customHeight="1" x14ac:dyDescent="0.25">
      <c r="B51" s="432"/>
      <c r="C51" s="430" t="s">
        <v>1338</v>
      </c>
      <c r="D51" s="430" t="s">
        <v>367</v>
      </c>
      <c r="E51" s="433">
        <v>4</v>
      </c>
      <c r="F51" s="428"/>
      <c r="G51" s="252">
        <f t="shared" si="0"/>
        <v>0</v>
      </c>
    </row>
    <row r="52" spans="2:7" ht="15" customHeight="1" x14ac:dyDescent="0.25">
      <c r="B52" s="430"/>
      <c r="C52" s="430" t="s">
        <v>1339</v>
      </c>
      <c r="D52" s="430" t="s">
        <v>367</v>
      </c>
      <c r="E52" s="433">
        <v>1</v>
      </c>
      <c r="F52" s="428"/>
      <c r="G52" s="252">
        <f t="shared" si="0"/>
        <v>0</v>
      </c>
    </row>
    <row r="53" spans="2:7" ht="15" customHeight="1" x14ac:dyDescent="0.25">
      <c r="B53" s="430"/>
      <c r="C53" s="430" t="s">
        <v>1336</v>
      </c>
      <c r="D53" s="430" t="s">
        <v>294</v>
      </c>
      <c r="E53" s="433">
        <v>50</v>
      </c>
      <c r="F53" s="428"/>
      <c r="G53" s="252">
        <f t="shared" si="0"/>
        <v>0</v>
      </c>
    </row>
    <row r="54" spans="2:7" ht="15" customHeight="1" x14ac:dyDescent="0.25">
      <c r="B54" s="434"/>
      <c r="C54" s="430" t="s">
        <v>1329</v>
      </c>
      <c r="D54" s="430" t="s">
        <v>367</v>
      </c>
      <c r="E54" s="433">
        <v>200</v>
      </c>
      <c r="F54" s="428"/>
      <c r="G54" s="252">
        <f t="shared" ref="G54:G86" si="1">E54*F54</f>
        <v>0</v>
      </c>
    </row>
    <row r="55" spans="2:7" ht="15" customHeight="1" x14ac:dyDescent="0.25">
      <c r="B55" s="434"/>
      <c r="C55" s="430" t="s">
        <v>1335</v>
      </c>
      <c r="D55" s="430" t="s">
        <v>294</v>
      </c>
      <c r="E55" s="433">
        <v>22</v>
      </c>
      <c r="F55" s="428"/>
      <c r="G55" s="252">
        <f t="shared" si="1"/>
        <v>0</v>
      </c>
    </row>
    <row r="56" spans="2:7" ht="15" customHeight="1" x14ac:dyDescent="0.25">
      <c r="B56" s="434"/>
      <c r="C56" s="430" t="s">
        <v>1328</v>
      </c>
      <c r="D56" s="430" t="s">
        <v>367</v>
      </c>
      <c r="E56" s="433">
        <v>100</v>
      </c>
      <c r="F56" s="428"/>
      <c r="G56" s="252">
        <f t="shared" si="1"/>
        <v>0</v>
      </c>
    </row>
    <row r="57" spans="2:7" ht="15" customHeight="1" x14ac:dyDescent="0.25">
      <c r="B57" s="434"/>
      <c r="C57" s="430" t="s">
        <v>1327</v>
      </c>
      <c r="D57" s="430" t="s">
        <v>294</v>
      </c>
      <c r="E57" s="433">
        <v>20</v>
      </c>
      <c r="F57" s="428"/>
      <c r="G57" s="252">
        <f t="shared" si="1"/>
        <v>0</v>
      </c>
    </row>
    <row r="58" spans="2:7" ht="15" customHeight="1" x14ac:dyDescent="0.25">
      <c r="B58" s="434"/>
      <c r="C58" s="430" t="s">
        <v>1326</v>
      </c>
      <c r="D58" s="430" t="s">
        <v>367</v>
      </c>
      <c r="E58" s="433">
        <v>100</v>
      </c>
      <c r="F58" s="428"/>
      <c r="G58" s="252">
        <f t="shared" si="1"/>
        <v>0</v>
      </c>
    </row>
    <row r="59" spans="2:7" ht="15" customHeight="1" x14ac:dyDescent="0.25">
      <c r="B59" s="434"/>
      <c r="C59" s="430" t="s">
        <v>1340</v>
      </c>
      <c r="D59" s="430" t="s">
        <v>367</v>
      </c>
      <c r="E59" s="433">
        <v>200</v>
      </c>
      <c r="F59" s="428"/>
      <c r="G59" s="252">
        <f t="shared" si="1"/>
        <v>0</v>
      </c>
    </row>
    <row r="60" spans="2:7" ht="15" customHeight="1" x14ac:dyDescent="0.25">
      <c r="B60" s="434"/>
      <c r="C60" s="430" t="s">
        <v>1334</v>
      </c>
      <c r="D60" s="430" t="s">
        <v>367</v>
      </c>
      <c r="E60" s="433">
        <v>2</v>
      </c>
      <c r="F60" s="428"/>
      <c r="G60" s="252">
        <f t="shared" si="1"/>
        <v>0</v>
      </c>
    </row>
    <row r="61" spans="2:7" ht="15" customHeight="1" x14ac:dyDescent="0.25">
      <c r="B61" s="434"/>
      <c r="C61" s="430" t="s">
        <v>1337</v>
      </c>
      <c r="D61" s="430" t="s">
        <v>367</v>
      </c>
      <c r="E61" s="433">
        <v>70</v>
      </c>
      <c r="F61" s="428"/>
      <c r="G61" s="252">
        <f t="shared" si="1"/>
        <v>0</v>
      </c>
    </row>
    <row r="62" spans="2:7" ht="15" customHeight="1" x14ac:dyDescent="0.25">
      <c r="B62" s="434"/>
      <c r="C62" s="430" t="s">
        <v>1325</v>
      </c>
      <c r="D62" s="430" t="s">
        <v>367</v>
      </c>
      <c r="E62" s="433">
        <v>100</v>
      </c>
      <c r="F62" s="428"/>
      <c r="G62" s="252">
        <f t="shared" si="1"/>
        <v>0</v>
      </c>
    </row>
    <row r="63" spans="2:7" ht="15" customHeight="1" x14ac:dyDescent="0.25">
      <c r="B63" s="434"/>
      <c r="C63" s="430" t="s">
        <v>371</v>
      </c>
      <c r="D63" s="430" t="s">
        <v>294</v>
      </c>
      <c r="E63" s="433">
        <v>600</v>
      </c>
      <c r="F63" s="428"/>
      <c r="G63" s="252">
        <f t="shared" si="1"/>
        <v>0</v>
      </c>
    </row>
    <row r="64" spans="2:7" ht="15" customHeight="1" x14ac:dyDescent="0.25">
      <c r="B64" s="434"/>
      <c r="C64" s="430" t="s">
        <v>1341</v>
      </c>
      <c r="D64" s="430" t="s">
        <v>367</v>
      </c>
      <c r="E64" s="433">
        <v>37</v>
      </c>
      <c r="F64" s="428"/>
      <c r="G64" s="252">
        <f t="shared" si="1"/>
        <v>0</v>
      </c>
    </row>
    <row r="65" spans="2:7" ht="15" customHeight="1" x14ac:dyDescent="0.25">
      <c r="B65" s="434"/>
      <c r="C65" s="430" t="s">
        <v>1342</v>
      </c>
      <c r="D65" s="430" t="s">
        <v>367</v>
      </c>
      <c r="E65" s="433">
        <v>10</v>
      </c>
      <c r="F65" s="428"/>
      <c r="G65" s="252">
        <f t="shared" si="1"/>
        <v>0</v>
      </c>
    </row>
    <row r="66" spans="2:7" ht="15" customHeight="1" x14ac:dyDescent="0.25">
      <c r="B66" s="434"/>
      <c r="C66" s="430" t="s">
        <v>1343</v>
      </c>
      <c r="D66" s="430" t="s">
        <v>367</v>
      </c>
      <c r="E66" s="433">
        <v>20</v>
      </c>
      <c r="F66" s="428"/>
      <c r="G66" s="252">
        <f t="shared" si="1"/>
        <v>0</v>
      </c>
    </row>
    <row r="67" spans="2:7" ht="15" customHeight="1" x14ac:dyDescent="0.25">
      <c r="B67" s="434"/>
      <c r="C67" s="430" t="s">
        <v>1344</v>
      </c>
      <c r="D67" s="430" t="s">
        <v>367</v>
      </c>
      <c r="E67" s="433">
        <v>1</v>
      </c>
      <c r="F67" s="428"/>
      <c r="G67" s="252">
        <f t="shared" si="1"/>
        <v>0</v>
      </c>
    </row>
    <row r="68" spans="2:7" ht="15" customHeight="1" x14ac:dyDescent="0.25">
      <c r="B68" s="434"/>
      <c r="C68" s="430" t="s">
        <v>1333</v>
      </c>
      <c r="D68" s="430" t="s">
        <v>367</v>
      </c>
      <c r="E68" s="433">
        <v>1</v>
      </c>
      <c r="F68" s="428"/>
      <c r="G68" s="252">
        <f t="shared" si="1"/>
        <v>0</v>
      </c>
    </row>
    <row r="69" spans="2:7" ht="15" customHeight="1" x14ac:dyDescent="0.25">
      <c r="B69" s="434"/>
      <c r="C69" s="430" t="s">
        <v>1324</v>
      </c>
      <c r="D69" s="430" t="s">
        <v>367</v>
      </c>
      <c r="E69" s="433">
        <v>1</v>
      </c>
      <c r="F69" s="428"/>
      <c r="G69" s="252">
        <f t="shared" si="1"/>
        <v>0</v>
      </c>
    </row>
    <row r="70" spans="2:7" ht="15" customHeight="1" x14ac:dyDescent="0.25">
      <c r="B70" s="434"/>
      <c r="C70" s="430" t="s">
        <v>1332</v>
      </c>
      <c r="D70" s="430" t="s">
        <v>1181</v>
      </c>
      <c r="E70" s="433">
        <v>5</v>
      </c>
      <c r="F70" s="428"/>
      <c r="G70" s="252">
        <f t="shared" si="1"/>
        <v>0</v>
      </c>
    </row>
    <row r="71" spans="2:7" ht="15" customHeight="1" x14ac:dyDescent="0.25">
      <c r="B71" s="435"/>
      <c r="C71" s="430" t="s">
        <v>368</v>
      </c>
      <c r="D71" s="430" t="s">
        <v>294</v>
      </c>
      <c r="E71" s="433">
        <v>350</v>
      </c>
      <c r="F71" s="428"/>
      <c r="G71" s="252">
        <f t="shared" si="1"/>
        <v>0</v>
      </c>
    </row>
    <row r="72" spans="2:7" ht="15" customHeight="1" x14ac:dyDescent="0.25">
      <c r="B72" s="435"/>
      <c r="C72" s="430" t="s">
        <v>1180</v>
      </c>
      <c r="D72" s="430" t="s">
        <v>294</v>
      </c>
      <c r="E72" s="433">
        <v>100</v>
      </c>
      <c r="F72" s="428"/>
      <c r="G72" s="252">
        <f t="shared" si="1"/>
        <v>0</v>
      </c>
    </row>
    <row r="73" spans="2:7" ht="15" customHeight="1" x14ac:dyDescent="0.25">
      <c r="B73" s="435"/>
      <c r="C73" s="430" t="s">
        <v>1302</v>
      </c>
      <c r="D73" s="430" t="s">
        <v>294</v>
      </c>
      <c r="E73" s="433">
        <v>25</v>
      </c>
      <c r="F73" s="428"/>
      <c r="G73" s="252">
        <f t="shared" si="1"/>
        <v>0</v>
      </c>
    </row>
    <row r="74" spans="2:7" ht="15" customHeight="1" x14ac:dyDescent="0.25">
      <c r="B74" s="435"/>
      <c r="C74" s="430" t="s">
        <v>369</v>
      </c>
      <c r="D74" s="430" t="s">
        <v>294</v>
      </c>
      <c r="E74" s="433">
        <v>500</v>
      </c>
      <c r="F74" s="428"/>
      <c r="G74" s="252">
        <f t="shared" si="1"/>
        <v>0</v>
      </c>
    </row>
    <row r="75" spans="2:7" ht="15" customHeight="1" x14ac:dyDescent="0.25">
      <c r="B75" s="435"/>
      <c r="C75" s="430" t="s">
        <v>1179</v>
      </c>
      <c r="D75" s="430" t="s">
        <v>294</v>
      </c>
      <c r="E75" s="433">
        <v>60</v>
      </c>
      <c r="F75" s="428"/>
      <c r="G75" s="252">
        <f t="shared" si="1"/>
        <v>0</v>
      </c>
    </row>
    <row r="76" spans="2:7" ht="15" customHeight="1" x14ac:dyDescent="0.25">
      <c r="B76" s="435"/>
      <c r="C76" s="430" t="s">
        <v>370</v>
      </c>
      <c r="D76" s="430" t="s">
        <v>294</v>
      </c>
      <c r="E76" s="433">
        <v>2300</v>
      </c>
      <c r="F76" s="428"/>
      <c r="G76" s="252">
        <f t="shared" si="1"/>
        <v>0</v>
      </c>
    </row>
    <row r="77" spans="2:7" ht="15" customHeight="1" x14ac:dyDescent="0.25">
      <c r="B77" s="435"/>
      <c r="C77" s="430" t="s">
        <v>372</v>
      </c>
      <c r="D77" s="430" t="s">
        <v>294</v>
      </c>
      <c r="E77" s="433">
        <v>800</v>
      </c>
      <c r="F77" s="428"/>
      <c r="G77" s="252">
        <f t="shared" si="1"/>
        <v>0</v>
      </c>
    </row>
    <row r="78" spans="2:7" ht="15" customHeight="1" x14ac:dyDescent="0.25">
      <c r="B78" s="435"/>
      <c r="C78" s="430" t="s">
        <v>1331</v>
      </c>
      <c r="D78" s="430" t="s">
        <v>367</v>
      </c>
      <c r="E78" s="433">
        <v>52</v>
      </c>
      <c r="F78" s="428"/>
      <c r="G78" s="252">
        <f t="shared" si="1"/>
        <v>0</v>
      </c>
    </row>
    <row r="79" spans="2:7" ht="15" customHeight="1" x14ac:dyDescent="0.25">
      <c r="B79" s="435"/>
      <c r="C79" s="430" t="s">
        <v>1323</v>
      </c>
      <c r="D79" s="430" t="s">
        <v>367</v>
      </c>
      <c r="E79" s="433">
        <v>1</v>
      </c>
      <c r="F79" s="428"/>
      <c r="G79" s="252">
        <f t="shared" si="1"/>
        <v>0</v>
      </c>
    </row>
    <row r="80" spans="2:7" ht="15" customHeight="1" x14ac:dyDescent="0.25">
      <c r="B80" s="435"/>
      <c r="C80" s="430" t="s">
        <v>1322</v>
      </c>
      <c r="D80" s="430" t="s">
        <v>367</v>
      </c>
      <c r="E80" s="433">
        <v>8</v>
      </c>
      <c r="F80" s="428"/>
      <c r="G80" s="252">
        <f t="shared" si="1"/>
        <v>0</v>
      </c>
    </row>
    <row r="81" spans="2:7" ht="15" customHeight="1" x14ac:dyDescent="0.25">
      <c r="B81" s="435"/>
      <c r="C81" s="430" t="s">
        <v>1330</v>
      </c>
      <c r="D81" s="430" t="s">
        <v>367</v>
      </c>
      <c r="E81" s="433">
        <v>9</v>
      </c>
      <c r="F81" s="428"/>
      <c r="G81" s="252">
        <f t="shared" si="1"/>
        <v>0</v>
      </c>
    </row>
    <row r="82" spans="2:7" ht="15" customHeight="1" x14ac:dyDescent="0.25">
      <c r="B82" s="435"/>
      <c r="C82" s="430" t="s">
        <v>1321</v>
      </c>
      <c r="D82" s="430" t="s">
        <v>367</v>
      </c>
      <c r="E82" s="433">
        <v>20</v>
      </c>
      <c r="F82" s="428"/>
      <c r="G82" s="252">
        <f t="shared" si="1"/>
        <v>0</v>
      </c>
    </row>
    <row r="83" spans="2:7" ht="15" customHeight="1" x14ac:dyDescent="0.25">
      <c r="B83" s="435"/>
      <c r="C83" s="430" t="s">
        <v>1320</v>
      </c>
      <c r="D83" s="430" t="s">
        <v>367</v>
      </c>
      <c r="E83" s="433">
        <v>18</v>
      </c>
      <c r="F83" s="428"/>
      <c r="G83" s="252">
        <f t="shared" si="1"/>
        <v>0</v>
      </c>
    </row>
    <row r="84" spans="2:7" ht="15" customHeight="1" x14ac:dyDescent="0.25">
      <c r="B84" s="435"/>
      <c r="C84" s="430" t="s">
        <v>1319</v>
      </c>
      <c r="D84" s="430" t="s">
        <v>367</v>
      </c>
      <c r="E84" s="433">
        <v>22</v>
      </c>
      <c r="F84" s="428"/>
      <c r="G84" s="252">
        <f t="shared" si="1"/>
        <v>0</v>
      </c>
    </row>
    <row r="85" spans="2:7" ht="15" customHeight="1" x14ac:dyDescent="0.25">
      <c r="B85" s="435"/>
      <c r="C85" s="430" t="s">
        <v>1318</v>
      </c>
      <c r="D85" s="430" t="s">
        <v>367</v>
      </c>
      <c r="E85" s="433">
        <v>2</v>
      </c>
      <c r="F85" s="428"/>
      <c r="G85" s="252">
        <f t="shared" si="1"/>
        <v>0</v>
      </c>
    </row>
    <row r="86" spans="2:7" ht="15" customHeight="1" x14ac:dyDescent="0.25">
      <c r="B86" s="435"/>
      <c r="C86" s="436" t="s">
        <v>1317</v>
      </c>
      <c r="D86" s="430" t="s">
        <v>367</v>
      </c>
      <c r="E86" s="433">
        <v>1</v>
      </c>
      <c r="F86" s="428"/>
      <c r="G86" s="252">
        <f t="shared" si="1"/>
        <v>0</v>
      </c>
    </row>
    <row r="87" spans="2:7" ht="15" customHeight="1" x14ac:dyDescent="0.25">
      <c r="B87" s="374"/>
      <c r="C87" s="596" t="s">
        <v>265</v>
      </c>
      <c r="D87" s="596"/>
      <c r="E87" s="596"/>
      <c r="F87" s="596"/>
      <c r="G87" s="375">
        <f>SUM(G7:G86)</f>
        <v>0</v>
      </c>
    </row>
    <row r="88" spans="2:7" ht="15" customHeight="1" x14ac:dyDescent="0.25">
      <c r="D88" s="198"/>
    </row>
    <row r="89" spans="2:7" ht="15" customHeight="1" x14ac:dyDescent="0.25">
      <c r="D89" s="198"/>
    </row>
    <row r="90" spans="2:7" ht="15" customHeight="1" x14ac:dyDescent="0.25">
      <c r="D90" s="198"/>
    </row>
    <row r="91" spans="2:7" ht="15" customHeight="1" x14ac:dyDescent="0.25">
      <c r="D91" s="198"/>
    </row>
    <row r="92" spans="2:7" ht="15" customHeight="1" x14ac:dyDescent="0.25">
      <c r="D92" s="198"/>
    </row>
    <row r="93" spans="2:7" ht="15" customHeight="1" x14ac:dyDescent="0.25">
      <c r="D93" s="198"/>
    </row>
    <row r="94" spans="2:7" ht="15" customHeight="1" x14ac:dyDescent="0.25">
      <c r="D94" s="198"/>
    </row>
    <row r="95" spans="2:7" ht="15" customHeight="1" x14ac:dyDescent="0.25">
      <c r="D95" s="198"/>
    </row>
    <row r="96" spans="2:7" ht="15" customHeight="1" x14ac:dyDescent="0.25">
      <c r="D96" s="198"/>
    </row>
    <row r="97" spans="4:4" ht="15" customHeight="1" x14ac:dyDescent="0.25">
      <c r="D97" s="198"/>
    </row>
    <row r="98" spans="4:4" ht="15" customHeight="1" x14ac:dyDescent="0.25">
      <c r="D98" s="198"/>
    </row>
    <row r="99" spans="4:4" ht="15" customHeight="1" x14ac:dyDescent="0.25">
      <c r="D99" s="198"/>
    </row>
    <row r="100" spans="4:4" ht="15" customHeight="1" x14ac:dyDescent="0.25">
      <c r="D100" s="198"/>
    </row>
    <row r="101" spans="4:4" ht="15" customHeight="1" x14ac:dyDescent="0.25">
      <c r="D101" s="198"/>
    </row>
    <row r="102" spans="4:4" ht="15" customHeight="1" x14ac:dyDescent="0.25">
      <c r="D102" s="198"/>
    </row>
    <row r="103" spans="4:4" ht="15" customHeight="1" x14ac:dyDescent="0.25">
      <c r="D103" s="198"/>
    </row>
    <row r="104" spans="4:4" ht="15" customHeight="1" x14ac:dyDescent="0.25">
      <c r="D104" s="198"/>
    </row>
    <row r="105" spans="4:4" ht="15" customHeight="1" x14ac:dyDescent="0.25">
      <c r="D105" s="198"/>
    </row>
    <row r="106" spans="4:4" ht="15" customHeight="1" x14ac:dyDescent="0.25">
      <c r="D106" s="198"/>
    </row>
    <row r="107" spans="4:4" ht="15" customHeight="1" x14ac:dyDescent="0.25">
      <c r="D107" s="198"/>
    </row>
    <row r="108" spans="4:4" ht="15" customHeight="1" x14ac:dyDescent="0.25">
      <c r="D108" s="198"/>
    </row>
    <row r="109" spans="4:4" ht="15" customHeight="1" x14ac:dyDescent="0.25">
      <c r="D109" s="198"/>
    </row>
    <row r="110" spans="4:4" ht="15" customHeight="1" x14ac:dyDescent="0.25">
      <c r="D110" s="198"/>
    </row>
    <row r="111" spans="4:4" ht="15" customHeight="1" x14ac:dyDescent="0.25">
      <c r="D111" s="198"/>
    </row>
    <row r="112" spans="4:4" ht="15" customHeight="1" x14ac:dyDescent="0.25">
      <c r="D112" s="198"/>
    </row>
    <row r="113" spans="4:4" ht="15" customHeight="1" x14ac:dyDescent="0.25">
      <c r="D113" s="198"/>
    </row>
    <row r="114" spans="4:4" ht="15" customHeight="1" x14ac:dyDescent="0.25">
      <c r="D114" s="198"/>
    </row>
    <row r="115" spans="4:4" ht="15" customHeight="1" x14ac:dyDescent="0.25">
      <c r="D115" s="198"/>
    </row>
    <row r="116" spans="4:4" ht="15" customHeight="1" x14ac:dyDescent="0.25">
      <c r="D116" s="198"/>
    </row>
    <row r="117" spans="4:4" ht="15" customHeight="1" x14ac:dyDescent="0.25">
      <c r="D117" s="198"/>
    </row>
    <row r="118" spans="4:4" ht="15" customHeight="1" x14ac:dyDescent="0.25">
      <c r="D118" s="198"/>
    </row>
    <row r="119" spans="4:4" ht="15" customHeight="1" x14ac:dyDescent="0.25">
      <c r="D119" s="198"/>
    </row>
    <row r="120" spans="4:4" ht="15" customHeight="1" x14ac:dyDescent="0.25">
      <c r="D120" s="198"/>
    </row>
    <row r="121" spans="4:4" ht="15" customHeight="1" x14ac:dyDescent="0.25">
      <c r="D121" s="198"/>
    </row>
    <row r="122" spans="4:4" ht="15" customHeight="1" x14ac:dyDescent="0.25">
      <c r="D122" s="198"/>
    </row>
    <row r="123" spans="4:4" ht="15" customHeight="1" x14ac:dyDescent="0.25">
      <c r="D123" s="198"/>
    </row>
    <row r="124" spans="4:4" ht="15" customHeight="1" x14ac:dyDescent="0.25">
      <c r="D124" s="198"/>
    </row>
    <row r="125" spans="4:4" ht="15" customHeight="1" x14ac:dyDescent="0.25">
      <c r="D125" s="198"/>
    </row>
    <row r="126" spans="4:4" ht="15" customHeight="1" x14ac:dyDescent="0.25">
      <c r="D126" s="198"/>
    </row>
    <row r="127" spans="4:4" ht="15" customHeight="1" x14ac:dyDescent="0.25">
      <c r="D127" s="198"/>
    </row>
    <row r="128" spans="4:4" ht="15" customHeight="1" x14ac:dyDescent="0.25">
      <c r="D128" s="198"/>
    </row>
    <row r="129" spans="4:4" ht="15" customHeight="1" x14ac:dyDescent="0.25">
      <c r="D129" s="198"/>
    </row>
    <row r="130" spans="4:4" ht="15" customHeight="1" x14ac:dyDescent="0.25">
      <c r="D130" s="198"/>
    </row>
    <row r="131" spans="4:4" ht="15" customHeight="1" x14ac:dyDescent="0.25">
      <c r="D131" s="198"/>
    </row>
    <row r="132" spans="4:4" ht="15" customHeight="1" x14ac:dyDescent="0.25">
      <c r="D132" s="198"/>
    </row>
    <row r="133" spans="4:4" ht="15" customHeight="1" x14ac:dyDescent="0.25">
      <c r="D133" s="198"/>
    </row>
    <row r="134" spans="4:4" ht="15" customHeight="1" x14ac:dyDescent="0.25">
      <c r="D134" s="198"/>
    </row>
    <row r="135" spans="4:4" ht="15" customHeight="1" x14ac:dyDescent="0.25">
      <c r="D135" s="198"/>
    </row>
    <row r="136" spans="4:4" ht="15" customHeight="1" x14ac:dyDescent="0.25">
      <c r="D136" s="198"/>
    </row>
    <row r="137" spans="4:4" ht="15" customHeight="1" x14ac:dyDescent="0.25">
      <c r="D137" s="198"/>
    </row>
    <row r="138" spans="4:4" ht="15" customHeight="1" x14ac:dyDescent="0.25">
      <c r="D138" s="198"/>
    </row>
    <row r="139" spans="4:4" ht="15" customHeight="1" x14ac:dyDescent="0.25">
      <c r="D139" s="198"/>
    </row>
    <row r="140" spans="4:4" ht="15" customHeight="1" x14ac:dyDescent="0.25">
      <c r="D140" s="198"/>
    </row>
    <row r="141" spans="4:4" ht="15" customHeight="1" x14ac:dyDescent="0.25">
      <c r="D141" s="198"/>
    </row>
    <row r="142" spans="4:4" ht="15" customHeight="1" x14ac:dyDescent="0.25">
      <c r="D142" s="198"/>
    </row>
    <row r="143" spans="4:4" ht="15" customHeight="1" x14ac:dyDescent="0.25">
      <c r="D143" s="198"/>
    </row>
    <row r="144" spans="4:4" ht="15" customHeight="1" x14ac:dyDescent="0.25">
      <c r="D144" s="198"/>
    </row>
    <row r="145" spans="4:4" ht="15" customHeight="1" x14ac:dyDescent="0.25">
      <c r="D145" s="198"/>
    </row>
    <row r="146" spans="4:4" ht="15" customHeight="1" x14ac:dyDescent="0.25">
      <c r="D146" s="198"/>
    </row>
    <row r="147" spans="4:4" ht="15" customHeight="1" x14ac:dyDescent="0.25">
      <c r="D147" s="198"/>
    </row>
    <row r="148" spans="4:4" ht="15" customHeight="1" x14ac:dyDescent="0.25">
      <c r="D148" s="198"/>
    </row>
    <row r="149" spans="4:4" ht="15" customHeight="1" x14ac:dyDescent="0.25">
      <c r="D149" s="198"/>
    </row>
    <row r="150" spans="4:4" ht="15" customHeight="1" x14ac:dyDescent="0.25">
      <c r="D150" s="198"/>
    </row>
    <row r="151" spans="4:4" ht="15" customHeight="1" x14ac:dyDescent="0.25">
      <c r="D151" s="198"/>
    </row>
    <row r="152" spans="4:4" ht="15" customHeight="1" x14ac:dyDescent="0.25">
      <c r="D152" s="198"/>
    </row>
    <row r="153" spans="4:4" ht="15" customHeight="1" x14ac:dyDescent="0.25">
      <c r="D153" s="198"/>
    </row>
    <row r="154" spans="4:4" ht="15" customHeight="1" x14ac:dyDescent="0.25">
      <c r="D154" s="198"/>
    </row>
    <row r="155" spans="4:4" ht="15" customHeight="1" x14ac:dyDescent="0.25">
      <c r="D155" s="198"/>
    </row>
    <row r="156" spans="4:4" ht="15" customHeight="1" x14ac:dyDescent="0.25">
      <c r="D156" s="198"/>
    </row>
    <row r="157" spans="4:4" ht="15" customHeight="1" x14ac:dyDescent="0.25">
      <c r="D157" s="198"/>
    </row>
    <row r="158" spans="4:4" ht="15" customHeight="1" x14ac:dyDescent="0.25">
      <c r="D158" s="198"/>
    </row>
    <row r="159" spans="4:4" ht="15" customHeight="1" x14ac:dyDescent="0.25">
      <c r="D159" s="198"/>
    </row>
    <row r="160" spans="4:4" ht="15" customHeight="1" x14ac:dyDescent="0.25">
      <c r="D160" s="198"/>
    </row>
    <row r="161" spans="4:4" ht="15" customHeight="1" x14ac:dyDescent="0.25">
      <c r="D161" s="198"/>
    </row>
    <row r="162" spans="4:4" ht="15" customHeight="1" x14ac:dyDescent="0.25">
      <c r="D162" s="198"/>
    </row>
    <row r="163" spans="4:4" ht="15" customHeight="1" x14ac:dyDescent="0.25">
      <c r="D163" s="198"/>
    </row>
    <row r="164" spans="4:4" ht="15" customHeight="1" x14ac:dyDescent="0.25">
      <c r="D164" s="198"/>
    </row>
    <row r="165" spans="4:4" ht="15" customHeight="1" x14ac:dyDescent="0.25">
      <c r="D165" s="198"/>
    </row>
    <row r="166" spans="4:4" ht="15" customHeight="1" x14ac:dyDescent="0.25">
      <c r="D166" s="198"/>
    </row>
    <row r="167" spans="4:4" ht="15" customHeight="1" x14ac:dyDescent="0.25">
      <c r="D167" s="198"/>
    </row>
    <row r="168" spans="4:4" ht="15" customHeight="1" x14ac:dyDescent="0.25">
      <c r="D168" s="198"/>
    </row>
    <row r="169" spans="4:4" ht="15" customHeight="1" x14ac:dyDescent="0.25">
      <c r="D169" s="198"/>
    </row>
    <row r="170" spans="4:4" ht="15" customHeight="1" x14ac:dyDescent="0.25">
      <c r="D170" s="198"/>
    </row>
    <row r="171" spans="4:4" ht="15" customHeight="1" x14ac:dyDescent="0.25">
      <c r="D171" s="198"/>
    </row>
    <row r="172" spans="4:4" ht="15" customHeight="1" x14ac:dyDescent="0.25">
      <c r="D172" s="198"/>
    </row>
    <row r="173" spans="4:4" ht="15" customHeight="1" x14ac:dyDescent="0.25">
      <c r="D173" s="198"/>
    </row>
    <row r="174" spans="4:4" ht="15" customHeight="1" x14ac:dyDescent="0.25">
      <c r="D174" s="198"/>
    </row>
    <row r="175" spans="4:4" ht="15" customHeight="1" x14ac:dyDescent="0.25">
      <c r="D175" s="198"/>
    </row>
    <row r="176" spans="4:4" ht="15" customHeight="1" x14ac:dyDescent="0.25">
      <c r="D176" s="198"/>
    </row>
    <row r="177" spans="4:4" ht="15" customHeight="1" x14ac:dyDescent="0.25">
      <c r="D177" s="198"/>
    </row>
    <row r="178" spans="4:4" ht="15" customHeight="1" x14ac:dyDescent="0.25">
      <c r="D178" s="198"/>
    </row>
    <row r="179" spans="4:4" ht="15" customHeight="1" x14ac:dyDescent="0.25">
      <c r="D179" s="198"/>
    </row>
    <row r="180" spans="4:4" ht="15" customHeight="1" x14ac:dyDescent="0.25">
      <c r="D180" s="198"/>
    </row>
    <row r="181" spans="4:4" ht="15" customHeight="1" x14ac:dyDescent="0.25">
      <c r="D181" s="198"/>
    </row>
    <row r="182" spans="4:4" ht="15" customHeight="1" x14ac:dyDescent="0.25">
      <c r="D182" s="198"/>
    </row>
    <row r="183" spans="4:4" ht="15" customHeight="1" x14ac:dyDescent="0.25">
      <c r="D183" s="198"/>
    </row>
    <row r="184" spans="4:4" ht="15" customHeight="1" x14ac:dyDescent="0.25">
      <c r="D184" s="198"/>
    </row>
    <row r="185" spans="4:4" ht="15" customHeight="1" x14ac:dyDescent="0.25">
      <c r="D185" s="198"/>
    </row>
    <row r="186" spans="4:4" ht="15" customHeight="1" x14ac:dyDescent="0.25">
      <c r="D186" s="198"/>
    </row>
    <row r="187" spans="4:4" ht="15" customHeight="1" x14ac:dyDescent="0.25">
      <c r="D187" s="198"/>
    </row>
    <row r="188" spans="4:4" ht="15" customHeight="1" x14ac:dyDescent="0.25">
      <c r="D188" s="198"/>
    </row>
    <row r="189" spans="4:4" ht="15" customHeight="1" x14ac:dyDescent="0.25">
      <c r="D189" s="198"/>
    </row>
    <row r="190" spans="4:4" ht="15" customHeight="1" x14ac:dyDescent="0.25">
      <c r="D190" s="198"/>
    </row>
    <row r="191" spans="4:4" ht="15" customHeight="1" x14ac:dyDescent="0.25">
      <c r="D191" s="198"/>
    </row>
    <row r="192" spans="4:4" ht="15" customHeight="1" x14ac:dyDescent="0.25">
      <c r="D192" s="198"/>
    </row>
    <row r="193" spans="4:4" ht="15" customHeight="1" x14ac:dyDescent="0.25">
      <c r="D193" s="198"/>
    </row>
    <row r="194" spans="4:4" ht="15" customHeight="1" x14ac:dyDescent="0.25">
      <c r="D194" s="198"/>
    </row>
    <row r="195" spans="4:4" ht="15" customHeight="1" x14ac:dyDescent="0.25">
      <c r="D195" s="198"/>
    </row>
    <row r="196" spans="4:4" ht="15" customHeight="1" x14ac:dyDescent="0.25">
      <c r="D196" s="198"/>
    </row>
    <row r="197" spans="4:4" ht="15" customHeight="1" x14ac:dyDescent="0.25">
      <c r="D197" s="198"/>
    </row>
    <row r="198" spans="4:4" ht="15" customHeight="1" x14ac:dyDescent="0.25">
      <c r="D198" s="198"/>
    </row>
    <row r="199" spans="4:4" ht="15" customHeight="1" x14ac:dyDescent="0.25">
      <c r="D199" s="198"/>
    </row>
    <row r="200" spans="4:4" ht="15" customHeight="1" x14ac:dyDescent="0.25">
      <c r="D200" s="198"/>
    </row>
    <row r="201" spans="4:4" ht="15" customHeight="1" x14ac:dyDescent="0.25">
      <c r="D201" s="198"/>
    </row>
    <row r="202" spans="4:4" ht="15" customHeight="1" x14ac:dyDescent="0.25">
      <c r="D202" s="198"/>
    </row>
    <row r="203" spans="4:4" ht="15" customHeight="1" x14ac:dyDescent="0.25">
      <c r="D203" s="198"/>
    </row>
    <row r="204" spans="4:4" ht="15" customHeight="1" x14ac:dyDescent="0.25">
      <c r="D204" s="198"/>
    </row>
    <row r="205" spans="4:4" ht="15" customHeight="1" x14ac:dyDescent="0.25">
      <c r="D205" s="198"/>
    </row>
    <row r="206" spans="4:4" ht="15" customHeight="1" x14ac:dyDescent="0.25">
      <c r="D206" s="198"/>
    </row>
    <row r="207" spans="4:4" ht="15" customHeight="1" x14ac:dyDescent="0.25">
      <c r="D207" s="198"/>
    </row>
    <row r="208" spans="4:4" ht="15" customHeight="1" x14ac:dyDescent="0.25">
      <c r="D208" s="198"/>
    </row>
    <row r="209" spans="4:4" ht="15" customHeight="1" x14ac:dyDescent="0.25">
      <c r="D209" s="198"/>
    </row>
    <row r="210" spans="4:4" ht="15" customHeight="1" x14ac:dyDescent="0.25">
      <c r="D210" s="198"/>
    </row>
    <row r="211" spans="4:4" ht="15" customHeight="1" x14ac:dyDescent="0.25">
      <c r="D211" s="198"/>
    </row>
    <row r="212" spans="4:4" ht="15" customHeight="1" x14ac:dyDescent="0.25">
      <c r="D212" s="198"/>
    </row>
    <row r="213" spans="4:4" ht="15" customHeight="1" x14ac:dyDescent="0.25">
      <c r="D213" s="198"/>
    </row>
    <row r="214" spans="4:4" ht="15" customHeight="1" x14ac:dyDescent="0.25">
      <c r="D214" s="198"/>
    </row>
    <row r="215" spans="4:4" ht="15" customHeight="1" x14ac:dyDescent="0.25">
      <c r="D215" s="198"/>
    </row>
    <row r="216" spans="4:4" ht="15" customHeight="1" x14ac:dyDescent="0.25">
      <c r="D216" s="198"/>
    </row>
    <row r="217" spans="4:4" ht="15" customHeight="1" x14ac:dyDescent="0.25">
      <c r="D217" s="198"/>
    </row>
    <row r="218" spans="4:4" ht="15" customHeight="1" x14ac:dyDescent="0.25">
      <c r="D218" s="198"/>
    </row>
    <row r="219" spans="4:4" ht="15" customHeight="1" x14ac:dyDescent="0.25">
      <c r="D219" s="198"/>
    </row>
    <row r="220" spans="4:4" ht="15" customHeight="1" x14ac:dyDescent="0.25">
      <c r="D220" s="198"/>
    </row>
    <row r="221" spans="4:4" ht="15" customHeight="1" x14ac:dyDescent="0.25">
      <c r="D221" s="198"/>
    </row>
    <row r="222" spans="4:4" ht="15" customHeight="1" x14ac:dyDescent="0.25">
      <c r="D222" s="198"/>
    </row>
    <row r="223" spans="4:4" ht="15" customHeight="1" x14ac:dyDescent="0.25">
      <c r="D223" s="198"/>
    </row>
    <row r="224" spans="4:4" ht="15" customHeight="1" x14ac:dyDescent="0.25">
      <c r="D224" s="198"/>
    </row>
    <row r="225" spans="4:4" ht="15" customHeight="1" x14ac:dyDescent="0.25">
      <c r="D225" s="198"/>
    </row>
    <row r="226" spans="4:4" ht="15" customHeight="1" x14ac:dyDescent="0.25">
      <c r="D226" s="198"/>
    </row>
    <row r="227" spans="4:4" ht="15" customHeight="1" x14ac:dyDescent="0.25">
      <c r="D227" s="198"/>
    </row>
    <row r="228" spans="4:4" ht="15" customHeight="1" x14ac:dyDescent="0.25">
      <c r="D228" s="198"/>
    </row>
    <row r="229" spans="4:4" ht="15" customHeight="1" x14ac:dyDescent="0.25">
      <c r="D229" s="198"/>
    </row>
    <row r="230" spans="4:4" ht="15" customHeight="1" x14ac:dyDescent="0.25">
      <c r="D230" s="198"/>
    </row>
    <row r="231" spans="4:4" ht="15" customHeight="1" x14ac:dyDescent="0.25">
      <c r="D231" s="198"/>
    </row>
    <row r="232" spans="4:4" ht="15" customHeight="1" x14ac:dyDescent="0.25">
      <c r="D232" s="198"/>
    </row>
    <row r="233" spans="4:4" ht="15" customHeight="1" x14ac:dyDescent="0.25">
      <c r="D233" s="198"/>
    </row>
    <row r="234" spans="4:4" ht="15" customHeight="1" x14ac:dyDescent="0.25">
      <c r="D234" s="198"/>
    </row>
    <row r="235" spans="4:4" ht="15" customHeight="1" x14ac:dyDescent="0.25">
      <c r="D235" s="198"/>
    </row>
    <row r="236" spans="4:4" ht="15" customHeight="1" x14ac:dyDescent="0.25">
      <c r="D236" s="198"/>
    </row>
    <row r="237" spans="4:4" ht="15" customHeight="1" x14ac:dyDescent="0.25">
      <c r="D237" s="198"/>
    </row>
    <row r="238" spans="4:4" ht="15" customHeight="1" x14ac:dyDescent="0.25">
      <c r="D238" s="198"/>
    </row>
    <row r="239" spans="4:4" ht="15" customHeight="1" x14ac:dyDescent="0.25">
      <c r="D239" s="198"/>
    </row>
    <row r="240" spans="4:4" ht="15" customHeight="1" x14ac:dyDescent="0.25">
      <c r="D240" s="198"/>
    </row>
    <row r="241" spans="4:4" ht="15" customHeight="1" x14ac:dyDescent="0.25">
      <c r="D241" s="198"/>
    </row>
    <row r="242" spans="4:4" ht="15" customHeight="1" x14ac:dyDescent="0.25">
      <c r="D242" s="198"/>
    </row>
    <row r="243" spans="4:4" ht="15" customHeight="1" x14ac:dyDescent="0.25">
      <c r="D243" s="198"/>
    </row>
    <row r="244" spans="4:4" ht="15" customHeight="1" x14ac:dyDescent="0.25">
      <c r="D244" s="198"/>
    </row>
    <row r="245" spans="4:4" ht="15" customHeight="1" x14ac:dyDescent="0.25">
      <c r="D245" s="198"/>
    </row>
    <row r="246" spans="4:4" ht="15" customHeight="1" x14ac:dyDescent="0.25">
      <c r="D246" s="198"/>
    </row>
    <row r="247" spans="4:4" ht="15" customHeight="1" x14ac:dyDescent="0.25">
      <c r="D247" s="198"/>
    </row>
    <row r="248" spans="4:4" ht="15" customHeight="1" x14ac:dyDescent="0.25">
      <c r="D248" s="198"/>
    </row>
    <row r="249" spans="4:4" ht="15" customHeight="1" x14ac:dyDescent="0.25">
      <c r="D249" s="198"/>
    </row>
    <row r="250" spans="4:4" ht="15" customHeight="1" x14ac:dyDescent="0.25">
      <c r="D250" s="198"/>
    </row>
    <row r="251" spans="4:4" ht="15" customHeight="1" x14ac:dyDescent="0.25">
      <c r="D251" s="198"/>
    </row>
    <row r="252" spans="4:4" ht="15" customHeight="1" x14ac:dyDescent="0.25">
      <c r="D252" s="198"/>
    </row>
    <row r="253" spans="4:4" ht="15" customHeight="1" x14ac:dyDescent="0.25">
      <c r="D253" s="198"/>
    </row>
    <row r="254" spans="4:4" ht="15" customHeight="1" x14ac:dyDescent="0.25">
      <c r="D254" s="198"/>
    </row>
    <row r="255" spans="4:4" ht="15" customHeight="1" x14ac:dyDescent="0.25">
      <c r="D255" s="198"/>
    </row>
    <row r="256" spans="4:4" ht="15" customHeight="1" x14ac:dyDescent="0.25">
      <c r="D256" s="198"/>
    </row>
    <row r="257" spans="4:4" ht="15" customHeight="1" x14ac:dyDescent="0.25">
      <c r="D257" s="198"/>
    </row>
    <row r="258" spans="4:4" ht="15" customHeight="1" x14ac:dyDescent="0.25">
      <c r="D258" s="198"/>
    </row>
    <row r="259" spans="4:4" ht="15" customHeight="1" x14ac:dyDescent="0.25">
      <c r="D259" s="198"/>
    </row>
    <row r="260" spans="4:4" ht="15" customHeight="1" x14ac:dyDescent="0.25">
      <c r="D260" s="198"/>
    </row>
    <row r="261" spans="4:4" ht="15" customHeight="1" x14ac:dyDescent="0.25">
      <c r="D261" s="198"/>
    </row>
    <row r="262" spans="4:4" ht="15" customHeight="1" x14ac:dyDescent="0.25">
      <c r="D262" s="198"/>
    </row>
    <row r="263" spans="4:4" ht="15" customHeight="1" x14ac:dyDescent="0.25">
      <c r="D263" s="198"/>
    </row>
    <row r="264" spans="4:4" ht="15" customHeight="1" x14ac:dyDescent="0.25">
      <c r="D264" s="198"/>
    </row>
    <row r="265" spans="4:4" ht="15" customHeight="1" x14ac:dyDescent="0.25">
      <c r="D265" s="198"/>
    </row>
    <row r="266" spans="4:4" ht="15" customHeight="1" x14ac:dyDescent="0.25">
      <c r="D266" s="198"/>
    </row>
    <row r="267" spans="4:4" ht="15" customHeight="1" x14ac:dyDescent="0.25">
      <c r="D267" s="198"/>
    </row>
    <row r="268" spans="4:4" ht="15" customHeight="1" x14ac:dyDescent="0.25">
      <c r="D268" s="198"/>
    </row>
    <row r="269" spans="4:4" ht="15" customHeight="1" x14ac:dyDescent="0.25">
      <c r="D269" s="198"/>
    </row>
    <row r="270" spans="4:4" ht="15" customHeight="1" x14ac:dyDescent="0.25">
      <c r="D270" s="198"/>
    </row>
    <row r="271" spans="4:4" ht="15" customHeight="1" x14ac:dyDescent="0.25">
      <c r="D271" s="198"/>
    </row>
    <row r="272" spans="4:4" ht="15" customHeight="1" x14ac:dyDescent="0.25">
      <c r="D272" s="198"/>
    </row>
    <row r="273" spans="4:4" ht="15" customHeight="1" x14ac:dyDescent="0.25">
      <c r="D273" s="198"/>
    </row>
    <row r="274" spans="4:4" ht="15" customHeight="1" x14ac:dyDescent="0.25">
      <c r="D274" s="198"/>
    </row>
    <row r="275" spans="4:4" ht="15" customHeight="1" x14ac:dyDescent="0.25">
      <c r="D275" s="198"/>
    </row>
    <row r="276" spans="4:4" ht="15" customHeight="1" x14ac:dyDescent="0.25">
      <c r="D276" s="198"/>
    </row>
    <row r="277" spans="4:4" ht="15" customHeight="1" x14ac:dyDescent="0.25">
      <c r="D277" s="198"/>
    </row>
    <row r="278" spans="4:4" ht="15" customHeight="1" x14ac:dyDescent="0.25">
      <c r="D278" s="198"/>
    </row>
    <row r="279" spans="4:4" ht="15" customHeight="1" x14ac:dyDescent="0.25">
      <c r="D279" s="198"/>
    </row>
    <row r="280" spans="4:4" ht="15" customHeight="1" x14ac:dyDescent="0.25">
      <c r="D280" s="198"/>
    </row>
    <row r="281" spans="4:4" ht="15" customHeight="1" x14ac:dyDescent="0.25">
      <c r="D281" s="198"/>
    </row>
    <row r="282" spans="4:4" ht="15" customHeight="1" x14ac:dyDescent="0.25">
      <c r="D282" s="198"/>
    </row>
    <row r="283" spans="4:4" ht="15" customHeight="1" x14ac:dyDescent="0.25">
      <c r="D283" s="198"/>
    </row>
    <row r="284" spans="4:4" ht="15" customHeight="1" x14ac:dyDescent="0.25">
      <c r="D284" s="198"/>
    </row>
    <row r="285" spans="4:4" ht="15" customHeight="1" x14ac:dyDescent="0.25">
      <c r="D285" s="198"/>
    </row>
    <row r="286" spans="4:4" ht="15" customHeight="1" x14ac:dyDescent="0.25">
      <c r="D286" s="198"/>
    </row>
    <row r="287" spans="4:4" ht="15" customHeight="1" x14ac:dyDescent="0.25">
      <c r="D287" s="198"/>
    </row>
    <row r="288" spans="4:4" ht="15" customHeight="1" x14ac:dyDescent="0.25">
      <c r="D288" s="198"/>
    </row>
    <row r="289" spans="4:4" ht="15" customHeight="1" x14ac:dyDescent="0.25">
      <c r="D289" s="198"/>
    </row>
    <row r="290" spans="4:4" ht="15" customHeight="1" x14ac:dyDescent="0.25">
      <c r="D290" s="198"/>
    </row>
    <row r="291" spans="4:4" ht="15" customHeight="1" x14ac:dyDescent="0.25">
      <c r="D291" s="198"/>
    </row>
    <row r="292" spans="4:4" ht="15" customHeight="1" x14ac:dyDescent="0.25">
      <c r="D292" s="198"/>
    </row>
    <row r="293" spans="4:4" ht="15" customHeight="1" x14ac:dyDescent="0.25">
      <c r="D293" s="198"/>
    </row>
    <row r="294" spans="4:4" ht="15" customHeight="1" x14ac:dyDescent="0.25">
      <c r="D294" s="198"/>
    </row>
    <row r="295" spans="4:4" ht="15" customHeight="1" x14ac:dyDescent="0.25">
      <c r="D295" s="198"/>
    </row>
    <row r="296" spans="4:4" ht="15" customHeight="1" x14ac:dyDescent="0.25">
      <c r="D296" s="198"/>
    </row>
    <row r="297" spans="4:4" ht="15" customHeight="1" x14ac:dyDescent="0.25">
      <c r="D297" s="198"/>
    </row>
    <row r="298" spans="4:4" ht="15" customHeight="1" x14ac:dyDescent="0.25">
      <c r="D298" s="198"/>
    </row>
    <row r="299" spans="4:4" ht="15" customHeight="1" x14ac:dyDescent="0.25">
      <c r="D299" s="198"/>
    </row>
    <row r="300" spans="4:4" ht="15" customHeight="1" x14ac:dyDescent="0.25">
      <c r="D300" s="198"/>
    </row>
    <row r="301" spans="4:4" ht="15" customHeight="1" x14ac:dyDescent="0.25">
      <c r="D301" s="198"/>
    </row>
    <row r="302" spans="4:4" ht="15" customHeight="1" x14ac:dyDescent="0.25">
      <c r="D302" s="198"/>
    </row>
    <row r="303" spans="4:4" ht="15" customHeight="1" x14ac:dyDescent="0.25">
      <c r="D303" s="198"/>
    </row>
    <row r="304" spans="4:4" ht="15" customHeight="1" x14ac:dyDescent="0.25">
      <c r="D304" s="198"/>
    </row>
    <row r="305" spans="4:4" ht="15" customHeight="1" x14ac:dyDescent="0.25">
      <c r="D305" s="198"/>
    </row>
    <row r="306" spans="4:4" ht="15" customHeight="1" x14ac:dyDescent="0.25">
      <c r="D306" s="198"/>
    </row>
    <row r="307" spans="4:4" ht="15" customHeight="1" x14ac:dyDescent="0.25">
      <c r="D307" s="198"/>
    </row>
    <row r="308" spans="4:4" ht="15" customHeight="1" x14ac:dyDescent="0.25">
      <c r="D308" s="198"/>
    </row>
    <row r="309" spans="4:4" ht="15" customHeight="1" x14ac:dyDescent="0.25">
      <c r="D309" s="198"/>
    </row>
    <row r="310" spans="4:4" ht="15" customHeight="1" x14ac:dyDescent="0.25">
      <c r="D310" s="198"/>
    </row>
    <row r="311" spans="4:4" ht="15" customHeight="1" x14ac:dyDescent="0.25">
      <c r="D311" s="198"/>
    </row>
    <row r="312" spans="4:4" ht="15" customHeight="1" x14ac:dyDescent="0.25">
      <c r="D312" s="198"/>
    </row>
    <row r="313" spans="4:4" ht="15" customHeight="1" x14ac:dyDescent="0.25">
      <c r="D313" s="198"/>
    </row>
    <row r="314" spans="4:4" ht="15" customHeight="1" x14ac:dyDescent="0.25">
      <c r="D314" s="198"/>
    </row>
    <row r="315" spans="4:4" ht="15" customHeight="1" x14ac:dyDescent="0.25">
      <c r="D315" s="198"/>
    </row>
    <row r="316" spans="4:4" ht="15" customHeight="1" x14ac:dyDescent="0.25">
      <c r="D316" s="198"/>
    </row>
    <row r="317" spans="4:4" ht="15" customHeight="1" x14ac:dyDescent="0.25">
      <c r="D317" s="198"/>
    </row>
    <row r="318" spans="4:4" ht="15" customHeight="1" x14ac:dyDescent="0.25">
      <c r="D318" s="198"/>
    </row>
    <row r="319" spans="4:4" ht="15" customHeight="1" x14ac:dyDescent="0.25">
      <c r="D319" s="198"/>
    </row>
    <row r="320" spans="4:4" ht="15" customHeight="1" x14ac:dyDescent="0.25">
      <c r="D320" s="198"/>
    </row>
    <row r="321" spans="4:4" ht="15" customHeight="1" x14ac:dyDescent="0.25">
      <c r="D321" s="198"/>
    </row>
    <row r="322" spans="4:4" ht="15" customHeight="1" x14ac:dyDescent="0.25">
      <c r="D322" s="198"/>
    </row>
    <row r="323" spans="4:4" ht="15" customHeight="1" x14ac:dyDescent="0.25">
      <c r="D323" s="198"/>
    </row>
    <row r="324" spans="4:4" ht="15" customHeight="1" x14ac:dyDescent="0.25">
      <c r="D324" s="198"/>
    </row>
    <row r="325" spans="4:4" ht="15" customHeight="1" x14ac:dyDescent="0.25">
      <c r="D325" s="198"/>
    </row>
    <row r="326" spans="4:4" ht="15" customHeight="1" x14ac:dyDescent="0.25">
      <c r="D326" s="198"/>
    </row>
    <row r="327" spans="4:4" ht="15" customHeight="1" x14ac:dyDescent="0.25">
      <c r="D327" s="198"/>
    </row>
    <row r="328" spans="4:4" ht="15" customHeight="1" x14ac:dyDescent="0.25">
      <c r="D328" s="198"/>
    </row>
    <row r="329" spans="4:4" ht="15" customHeight="1" x14ac:dyDescent="0.25">
      <c r="D329" s="198"/>
    </row>
    <row r="330" spans="4:4" ht="15" customHeight="1" x14ac:dyDescent="0.25">
      <c r="D330" s="198"/>
    </row>
    <row r="331" spans="4:4" ht="15" customHeight="1" x14ac:dyDescent="0.25">
      <c r="D331" s="198"/>
    </row>
    <row r="332" spans="4:4" ht="15" customHeight="1" x14ac:dyDescent="0.25">
      <c r="D332" s="198"/>
    </row>
    <row r="333" spans="4:4" ht="15" customHeight="1" x14ac:dyDescent="0.25">
      <c r="D333" s="198"/>
    </row>
    <row r="334" spans="4:4" ht="15" customHeight="1" x14ac:dyDescent="0.25">
      <c r="D334" s="198"/>
    </row>
    <row r="335" spans="4:4" ht="15" customHeight="1" x14ac:dyDescent="0.25">
      <c r="D335" s="198"/>
    </row>
    <row r="336" spans="4:4" ht="15" customHeight="1" x14ac:dyDescent="0.25">
      <c r="D336" s="198"/>
    </row>
    <row r="337" spans="4:4" ht="15" customHeight="1" x14ac:dyDescent="0.25">
      <c r="D337" s="198"/>
    </row>
    <row r="338" spans="4:4" ht="15" customHeight="1" x14ac:dyDescent="0.25">
      <c r="D338" s="198"/>
    </row>
    <row r="339" spans="4:4" ht="15" customHeight="1" x14ac:dyDescent="0.25">
      <c r="D339" s="198"/>
    </row>
    <row r="340" spans="4:4" ht="15" customHeight="1" x14ac:dyDescent="0.25">
      <c r="D340" s="198"/>
    </row>
    <row r="341" spans="4:4" ht="15" customHeight="1" x14ac:dyDescent="0.25">
      <c r="D341" s="198"/>
    </row>
    <row r="342" spans="4:4" ht="15" customHeight="1" x14ac:dyDescent="0.25">
      <c r="D342" s="198"/>
    </row>
    <row r="343" spans="4:4" ht="15" customHeight="1" x14ac:dyDescent="0.25">
      <c r="D343" s="198"/>
    </row>
    <row r="344" spans="4:4" ht="15" customHeight="1" x14ac:dyDescent="0.25">
      <c r="D344" s="198"/>
    </row>
    <row r="345" spans="4:4" ht="15" customHeight="1" x14ac:dyDescent="0.25">
      <c r="D345" s="198"/>
    </row>
    <row r="346" spans="4:4" ht="15" customHeight="1" x14ac:dyDescent="0.25">
      <c r="D346" s="198"/>
    </row>
    <row r="347" spans="4:4" ht="15" customHeight="1" x14ac:dyDescent="0.25">
      <c r="D347" s="198"/>
    </row>
    <row r="348" spans="4:4" ht="15" customHeight="1" x14ac:dyDescent="0.25">
      <c r="D348" s="198"/>
    </row>
    <row r="349" spans="4:4" ht="15" customHeight="1" x14ac:dyDescent="0.25">
      <c r="D349" s="198"/>
    </row>
    <row r="350" spans="4:4" ht="15" customHeight="1" x14ac:dyDescent="0.25">
      <c r="D350" s="198"/>
    </row>
    <row r="351" spans="4:4" ht="15" customHeight="1" x14ac:dyDescent="0.25">
      <c r="D351" s="198"/>
    </row>
    <row r="352" spans="4:4" ht="15" customHeight="1" x14ac:dyDescent="0.25">
      <c r="D352" s="198"/>
    </row>
    <row r="353" spans="4:4" ht="15" customHeight="1" x14ac:dyDescent="0.25">
      <c r="D353" s="198"/>
    </row>
    <row r="354" spans="4:4" ht="15" customHeight="1" x14ac:dyDescent="0.25">
      <c r="D354" s="198"/>
    </row>
    <row r="355" spans="4:4" ht="15" customHeight="1" x14ac:dyDescent="0.25">
      <c r="D355" s="198"/>
    </row>
    <row r="356" spans="4:4" ht="15" customHeight="1" x14ac:dyDescent="0.25">
      <c r="D356" s="198"/>
    </row>
    <row r="357" spans="4:4" ht="15" customHeight="1" x14ac:dyDescent="0.25">
      <c r="D357" s="198"/>
    </row>
    <row r="358" spans="4:4" ht="15" customHeight="1" x14ac:dyDescent="0.25">
      <c r="D358" s="198"/>
    </row>
    <row r="359" spans="4:4" ht="15" customHeight="1" x14ac:dyDescent="0.25">
      <c r="D359" s="198"/>
    </row>
    <row r="360" spans="4:4" ht="15" customHeight="1" x14ac:dyDescent="0.25">
      <c r="D360" s="198"/>
    </row>
    <row r="361" spans="4:4" ht="15" customHeight="1" x14ac:dyDescent="0.25">
      <c r="D361" s="198"/>
    </row>
    <row r="362" spans="4:4" ht="15" customHeight="1" x14ac:dyDescent="0.25">
      <c r="D362" s="198"/>
    </row>
    <row r="363" spans="4:4" ht="15" customHeight="1" x14ac:dyDescent="0.25">
      <c r="D363" s="198"/>
    </row>
    <row r="364" spans="4:4" ht="15" customHeight="1" x14ac:dyDescent="0.25">
      <c r="D364" s="198"/>
    </row>
    <row r="365" spans="4:4" ht="15" customHeight="1" x14ac:dyDescent="0.25">
      <c r="D365" s="198"/>
    </row>
    <row r="366" spans="4:4" ht="15" customHeight="1" x14ac:dyDescent="0.25">
      <c r="D366" s="198"/>
    </row>
    <row r="367" spans="4:4" ht="15" customHeight="1" x14ac:dyDescent="0.25">
      <c r="D367" s="198"/>
    </row>
    <row r="368" spans="4:4" ht="15" customHeight="1" x14ac:dyDescent="0.25">
      <c r="D368" s="198"/>
    </row>
    <row r="369" spans="4:4" ht="15" customHeight="1" x14ac:dyDescent="0.25">
      <c r="D369" s="198"/>
    </row>
    <row r="370" spans="4:4" ht="15" customHeight="1" x14ac:dyDescent="0.25">
      <c r="D370" s="198"/>
    </row>
    <row r="371" spans="4:4" ht="15" customHeight="1" x14ac:dyDescent="0.25">
      <c r="D371" s="198"/>
    </row>
    <row r="372" spans="4:4" ht="15" customHeight="1" x14ac:dyDescent="0.25">
      <c r="D372" s="198"/>
    </row>
    <row r="373" spans="4:4" ht="15" customHeight="1" x14ac:dyDescent="0.25">
      <c r="D373" s="198"/>
    </row>
    <row r="374" spans="4:4" ht="15" customHeight="1" x14ac:dyDescent="0.25">
      <c r="D374" s="198"/>
    </row>
    <row r="375" spans="4:4" ht="15" customHeight="1" x14ac:dyDescent="0.25">
      <c r="D375" s="198"/>
    </row>
    <row r="376" spans="4:4" ht="15" customHeight="1" x14ac:dyDescent="0.25">
      <c r="D376" s="198"/>
    </row>
    <row r="377" spans="4:4" ht="15" customHeight="1" x14ac:dyDescent="0.25">
      <c r="D377" s="198"/>
    </row>
    <row r="378" spans="4:4" ht="15" customHeight="1" x14ac:dyDescent="0.25">
      <c r="D378" s="198"/>
    </row>
    <row r="379" spans="4:4" ht="15" customHeight="1" x14ac:dyDescent="0.25">
      <c r="D379" s="198"/>
    </row>
    <row r="380" spans="4:4" ht="15" customHeight="1" x14ac:dyDescent="0.25">
      <c r="D380" s="198"/>
    </row>
    <row r="381" spans="4:4" ht="15" customHeight="1" x14ac:dyDescent="0.25">
      <c r="D381" s="198"/>
    </row>
    <row r="382" spans="4:4" ht="15" customHeight="1" x14ac:dyDescent="0.25">
      <c r="D382" s="198"/>
    </row>
    <row r="383" spans="4:4" ht="15" customHeight="1" x14ac:dyDescent="0.25">
      <c r="D383" s="198"/>
    </row>
    <row r="384" spans="4:4" ht="15" customHeight="1" x14ac:dyDescent="0.25">
      <c r="D384" s="198"/>
    </row>
    <row r="385" spans="4:4" ht="15" customHeight="1" x14ac:dyDescent="0.25">
      <c r="D385" s="198"/>
    </row>
    <row r="386" spans="4:4" ht="15" customHeight="1" x14ac:dyDescent="0.25">
      <c r="D386" s="198"/>
    </row>
    <row r="387" spans="4:4" ht="15" customHeight="1" x14ac:dyDescent="0.25">
      <c r="D387" s="198"/>
    </row>
    <row r="388" spans="4:4" ht="15" customHeight="1" x14ac:dyDescent="0.25">
      <c r="D388" s="198"/>
    </row>
    <row r="389" spans="4:4" ht="15" customHeight="1" x14ac:dyDescent="0.25">
      <c r="D389" s="198"/>
    </row>
    <row r="390" spans="4:4" ht="15" customHeight="1" x14ac:dyDescent="0.25">
      <c r="D390" s="198"/>
    </row>
    <row r="391" spans="4:4" ht="15" customHeight="1" x14ac:dyDescent="0.25">
      <c r="D391" s="198"/>
    </row>
    <row r="392" spans="4:4" ht="15" customHeight="1" x14ac:dyDescent="0.25">
      <c r="D392" s="198"/>
    </row>
    <row r="393" spans="4:4" ht="15" customHeight="1" x14ac:dyDescent="0.25">
      <c r="D393" s="198"/>
    </row>
    <row r="394" spans="4:4" ht="15" customHeight="1" x14ac:dyDescent="0.25">
      <c r="D394" s="198"/>
    </row>
    <row r="395" spans="4:4" ht="15" customHeight="1" x14ac:dyDescent="0.25">
      <c r="D395" s="198"/>
    </row>
    <row r="396" spans="4:4" ht="15" customHeight="1" x14ac:dyDescent="0.25">
      <c r="D396" s="198"/>
    </row>
    <row r="397" spans="4:4" ht="15" customHeight="1" x14ac:dyDescent="0.25">
      <c r="D397" s="198"/>
    </row>
    <row r="398" spans="4:4" ht="15" customHeight="1" x14ac:dyDescent="0.25">
      <c r="D398" s="198"/>
    </row>
    <row r="399" spans="4:4" ht="15" customHeight="1" x14ac:dyDescent="0.25">
      <c r="D399" s="198"/>
    </row>
    <row r="400" spans="4:4" ht="15" customHeight="1" x14ac:dyDescent="0.25">
      <c r="D400" s="198"/>
    </row>
    <row r="401" spans="4:4" ht="15" customHeight="1" x14ac:dyDescent="0.25">
      <c r="D401" s="198"/>
    </row>
    <row r="402" spans="4:4" ht="15" customHeight="1" x14ac:dyDescent="0.25">
      <c r="D402" s="198"/>
    </row>
    <row r="403" spans="4:4" ht="15" customHeight="1" x14ac:dyDescent="0.25">
      <c r="D403" s="198"/>
    </row>
    <row r="404" spans="4:4" ht="15" customHeight="1" x14ac:dyDescent="0.25">
      <c r="D404" s="198"/>
    </row>
    <row r="405" spans="4:4" ht="15" customHeight="1" x14ac:dyDescent="0.25">
      <c r="D405" s="198"/>
    </row>
    <row r="406" spans="4:4" ht="15" customHeight="1" x14ac:dyDescent="0.25">
      <c r="D406" s="198"/>
    </row>
    <row r="407" spans="4:4" ht="15" customHeight="1" x14ac:dyDescent="0.25">
      <c r="D407" s="198"/>
    </row>
    <row r="408" spans="4:4" ht="15" customHeight="1" x14ac:dyDescent="0.25">
      <c r="D408" s="198"/>
    </row>
    <row r="409" spans="4:4" ht="15" customHeight="1" x14ac:dyDescent="0.25">
      <c r="D409" s="198"/>
    </row>
    <row r="410" spans="4:4" ht="15" customHeight="1" x14ac:dyDescent="0.25">
      <c r="D410" s="198"/>
    </row>
    <row r="411" spans="4:4" ht="15" customHeight="1" x14ac:dyDescent="0.25">
      <c r="D411" s="198"/>
    </row>
    <row r="412" spans="4:4" ht="15" customHeight="1" x14ac:dyDescent="0.25">
      <c r="D412" s="198"/>
    </row>
    <row r="413" spans="4:4" ht="15" customHeight="1" x14ac:dyDescent="0.25">
      <c r="D413" s="198"/>
    </row>
    <row r="414" spans="4:4" ht="15" customHeight="1" x14ac:dyDescent="0.25">
      <c r="D414" s="198"/>
    </row>
    <row r="415" spans="4:4" ht="15" customHeight="1" x14ac:dyDescent="0.25">
      <c r="D415" s="198"/>
    </row>
    <row r="416" spans="4:4" ht="15" customHeight="1" x14ac:dyDescent="0.25">
      <c r="D416" s="198"/>
    </row>
    <row r="417" spans="4:4" ht="15" customHeight="1" x14ac:dyDescent="0.25">
      <c r="D417" s="198"/>
    </row>
    <row r="418" spans="4:4" ht="15" customHeight="1" x14ac:dyDescent="0.25">
      <c r="D418" s="198"/>
    </row>
    <row r="419" spans="4:4" ht="15" customHeight="1" x14ac:dyDescent="0.25">
      <c r="D419" s="198"/>
    </row>
    <row r="420" spans="4:4" ht="15" customHeight="1" x14ac:dyDescent="0.25">
      <c r="D420" s="198"/>
    </row>
    <row r="421" spans="4:4" ht="15" customHeight="1" x14ac:dyDescent="0.25">
      <c r="D421" s="198"/>
    </row>
    <row r="422" spans="4:4" ht="15" customHeight="1" x14ac:dyDescent="0.25">
      <c r="D422" s="198"/>
    </row>
    <row r="423" spans="4:4" ht="15" customHeight="1" x14ac:dyDescent="0.25">
      <c r="D423" s="198"/>
    </row>
    <row r="424" spans="4:4" ht="15" customHeight="1" x14ac:dyDescent="0.25">
      <c r="D424" s="198"/>
    </row>
    <row r="425" spans="4:4" ht="15" customHeight="1" x14ac:dyDescent="0.25">
      <c r="D425" s="198"/>
    </row>
    <row r="426" spans="4:4" ht="15" customHeight="1" x14ac:dyDescent="0.25">
      <c r="D426" s="198"/>
    </row>
    <row r="427" spans="4:4" ht="15" customHeight="1" x14ac:dyDescent="0.25">
      <c r="D427" s="198"/>
    </row>
    <row r="428" spans="4:4" ht="15" customHeight="1" x14ac:dyDescent="0.25">
      <c r="D428" s="198"/>
    </row>
    <row r="429" spans="4:4" ht="15" customHeight="1" x14ac:dyDescent="0.25">
      <c r="D429" s="198"/>
    </row>
    <row r="430" spans="4:4" ht="15" customHeight="1" x14ac:dyDescent="0.25">
      <c r="D430" s="198"/>
    </row>
    <row r="431" spans="4:4" ht="15" customHeight="1" x14ac:dyDescent="0.25">
      <c r="D431" s="198"/>
    </row>
    <row r="432" spans="4:4" ht="15" customHeight="1" x14ac:dyDescent="0.25">
      <c r="D432" s="198"/>
    </row>
    <row r="433" spans="4:4" ht="15" customHeight="1" x14ac:dyDescent="0.25">
      <c r="D433" s="198"/>
    </row>
    <row r="434" spans="4:4" ht="15" customHeight="1" x14ac:dyDescent="0.25">
      <c r="D434" s="198"/>
    </row>
    <row r="435" spans="4:4" ht="15" customHeight="1" x14ac:dyDescent="0.25">
      <c r="D435" s="198"/>
    </row>
    <row r="436" spans="4:4" ht="15" customHeight="1" x14ac:dyDescent="0.25">
      <c r="D436" s="198"/>
    </row>
    <row r="437" spans="4:4" ht="15" customHeight="1" x14ac:dyDescent="0.25">
      <c r="D437" s="198"/>
    </row>
    <row r="438" spans="4:4" ht="15" customHeight="1" x14ac:dyDescent="0.25">
      <c r="D438" s="198"/>
    </row>
    <row r="439" spans="4:4" ht="15" customHeight="1" x14ac:dyDescent="0.25">
      <c r="D439" s="198"/>
    </row>
    <row r="440" spans="4:4" ht="15" customHeight="1" x14ac:dyDescent="0.25">
      <c r="D440" s="198"/>
    </row>
    <row r="441" spans="4:4" ht="15" customHeight="1" x14ac:dyDescent="0.25">
      <c r="D441" s="198"/>
    </row>
    <row r="442" spans="4:4" ht="15" customHeight="1" x14ac:dyDescent="0.25">
      <c r="D442" s="198"/>
    </row>
    <row r="443" spans="4:4" ht="15" customHeight="1" x14ac:dyDescent="0.25">
      <c r="D443" s="198"/>
    </row>
    <row r="444" spans="4:4" ht="15" customHeight="1" x14ac:dyDescent="0.25">
      <c r="D444" s="198"/>
    </row>
    <row r="445" spans="4:4" ht="15" customHeight="1" x14ac:dyDescent="0.25">
      <c r="D445" s="198"/>
    </row>
    <row r="446" spans="4:4" ht="15" customHeight="1" x14ac:dyDescent="0.25">
      <c r="D446" s="198"/>
    </row>
    <row r="447" spans="4:4" ht="15" customHeight="1" x14ac:dyDescent="0.25">
      <c r="D447" s="198"/>
    </row>
    <row r="448" spans="4:4" ht="15" customHeight="1" x14ac:dyDescent="0.25">
      <c r="D448" s="198"/>
    </row>
    <row r="449" spans="4:4" ht="15" customHeight="1" x14ac:dyDescent="0.25">
      <c r="D449" s="198"/>
    </row>
    <row r="450" spans="4:4" ht="15" customHeight="1" x14ac:dyDescent="0.25">
      <c r="D450" s="198"/>
    </row>
    <row r="451" spans="4:4" ht="15" customHeight="1" x14ac:dyDescent="0.25">
      <c r="D451" s="198"/>
    </row>
    <row r="452" spans="4:4" ht="15" customHeight="1" x14ac:dyDescent="0.25">
      <c r="D452" s="198"/>
    </row>
    <row r="453" spans="4:4" ht="15" customHeight="1" x14ac:dyDescent="0.25">
      <c r="D453" s="198"/>
    </row>
    <row r="454" spans="4:4" ht="15" customHeight="1" x14ac:dyDescent="0.25">
      <c r="D454" s="198"/>
    </row>
    <row r="455" spans="4:4" ht="15" customHeight="1" x14ac:dyDescent="0.25">
      <c r="D455" s="198"/>
    </row>
    <row r="456" spans="4:4" ht="15" customHeight="1" x14ac:dyDescent="0.25">
      <c r="D456" s="198"/>
    </row>
    <row r="457" spans="4:4" ht="15" customHeight="1" x14ac:dyDescent="0.25">
      <c r="D457" s="198"/>
    </row>
    <row r="458" spans="4:4" ht="15" customHeight="1" x14ac:dyDescent="0.25">
      <c r="D458" s="198"/>
    </row>
    <row r="459" spans="4:4" ht="15" customHeight="1" x14ac:dyDescent="0.25">
      <c r="D459" s="198"/>
    </row>
    <row r="460" spans="4:4" ht="15" customHeight="1" x14ac:dyDescent="0.25">
      <c r="D460" s="198"/>
    </row>
    <row r="461" spans="4:4" ht="15" customHeight="1" x14ac:dyDescent="0.25">
      <c r="D461" s="198"/>
    </row>
    <row r="462" spans="4:4" ht="15" customHeight="1" x14ac:dyDescent="0.25">
      <c r="D462" s="198"/>
    </row>
    <row r="463" spans="4:4" ht="15" customHeight="1" x14ac:dyDescent="0.25">
      <c r="D463" s="198"/>
    </row>
    <row r="464" spans="4:4" ht="15" customHeight="1" x14ac:dyDescent="0.25">
      <c r="D464" s="198"/>
    </row>
    <row r="465" spans="4:4" ht="15" customHeight="1" x14ac:dyDescent="0.25">
      <c r="D465" s="198"/>
    </row>
    <row r="466" spans="4:4" ht="15" customHeight="1" x14ac:dyDescent="0.25">
      <c r="D466" s="198"/>
    </row>
    <row r="467" spans="4:4" ht="15" customHeight="1" x14ac:dyDescent="0.25">
      <c r="D467" s="198"/>
    </row>
    <row r="468" spans="4:4" ht="15" customHeight="1" x14ac:dyDescent="0.25">
      <c r="D468" s="198"/>
    </row>
    <row r="469" spans="4:4" ht="15" customHeight="1" x14ac:dyDescent="0.25">
      <c r="D469" s="198"/>
    </row>
    <row r="470" spans="4:4" ht="15" customHeight="1" x14ac:dyDescent="0.25">
      <c r="D470" s="198"/>
    </row>
    <row r="471" spans="4:4" ht="15" customHeight="1" x14ac:dyDescent="0.25">
      <c r="D471" s="198"/>
    </row>
    <row r="472" spans="4:4" ht="15" customHeight="1" x14ac:dyDescent="0.25">
      <c r="D472" s="198"/>
    </row>
    <row r="473" spans="4:4" ht="15" customHeight="1" x14ac:dyDescent="0.25">
      <c r="D473" s="198"/>
    </row>
    <row r="474" spans="4:4" ht="15" customHeight="1" x14ac:dyDescent="0.25">
      <c r="D474" s="198"/>
    </row>
    <row r="475" spans="4:4" ht="15" customHeight="1" x14ac:dyDescent="0.25">
      <c r="D475" s="198"/>
    </row>
    <row r="476" spans="4:4" ht="15" customHeight="1" x14ac:dyDescent="0.25">
      <c r="D476" s="198"/>
    </row>
    <row r="477" spans="4:4" ht="15" customHeight="1" x14ac:dyDescent="0.25">
      <c r="D477" s="198"/>
    </row>
    <row r="478" spans="4:4" ht="15" customHeight="1" x14ac:dyDescent="0.25">
      <c r="D478" s="198"/>
    </row>
    <row r="479" spans="4:4" ht="15" customHeight="1" x14ac:dyDescent="0.25">
      <c r="D479" s="198"/>
    </row>
    <row r="480" spans="4:4" ht="15" customHeight="1" x14ac:dyDescent="0.25">
      <c r="D480" s="198"/>
    </row>
    <row r="481" spans="4:4" ht="15" customHeight="1" x14ac:dyDescent="0.25">
      <c r="D481" s="198"/>
    </row>
    <row r="482" spans="4:4" ht="15" customHeight="1" x14ac:dyDescent="0.25">
      <c r="D482" s="198"/>
    </row>
    <row r="483" spans="4:4" ht="15" customHeight="1" x14ac:dyDescent="0.25">
      <c r="D483" s="198"/>
    </row>
    <row r="484" spans="4:4" ht="15" customHeight="1" x14ac:dyDescent="0.25">
      <c r="D484" s="198"/>
    </row>
    <row r="485" spans="4:4" ht="15" customHeight="1" x14ac:dyDescent="0.25">
      <c r="D485" s="198"/>
    </row>
    <row r="486" spans="4:4" ht="15" customHeight="1" x14ac:dyDescent="0.25">
      <c r="D486" s="198"/>
    </row>
    <row r="487" spans="4:4" ht="15" customHeight="1" x14ac:dyDescent="0.25">
      <c r="D487" s="198"/>
    </row>
    <row r="488" spans="4:4" ht="15" customHeight="1" x14ac:dyDescent="0.25">
      <c r="D488" s="198"/>
    </row>
    <row r="489" spans="4:4" ht="15" customHeight="1" x14ac:dyDescent="0.25">
      <c r="D489" s="198"/>
    </row>
    <row r="490" spans="4:4" ht="15" customHeight="1" x14ac:dyDescent="0.25">
      <c r="D490" s="198"/>
    </row>
    <row r="491" spans="4:4" ht="15" customHeight="1" x14ac:dyDescent="0.25">
      <c r="D491" s="198"/>
    </row>
    <row r="492" spans="4:4" ht="15" customHeight="1" x14ac:dyDescent="0.25">
      <c r="D492" s="198"/>
    </row>
    <row r="493" spans="4:4" ht="15" customHeight="1" x14ac:dyDescent="0.25">
      <c r="D493" s="198"/>
    </row>
    <row r="494" spans="4:4" ht="15" customHeight="1" x14ac:dyDescent="0.25">
      <c r="D494" s="198"/>
    </row>
    <row r="495" spans="4:4" ht="15" customHeight="1" x14ac:dyDescent="0.25">
      <c r="D495" s="198"/>
    </row>
    <row r="496" spans="4:4" ht="15" customHeight="1" x14ac:dyDescent="0.25">
      <c r="D496" s="198"/>
    </row>
    <row r="497" spans="4:4" ht="15" customHeight="1" x14ac:dyDescent="0.25">
      <c r="D497" s="198"/>
    </row>
    <row r="498" spans="4:4" ht="15" customHeight="1" x14ac:dyDescent="0.25">
      <c r="D498" s="198"/>
    </row>
    <row r="499" spans="4:4" ht="15" customHeight="1" x14ac:dyDescent="0.25">
      <c r="D499" s="198"/>
    </row>
    <row r="500" spans="4:4" ht="15" customHeight="1" x14ac:dyDescent="0.25">
      <c r="D500" s="198"/>
    </row>
    <row r="501" spans="4:4" ht="15" customHeight="1" x14ac:dyDescent="0.25">
      <c r="D501" s="198"/>
    </row>
    <row r="502" spans="4:4" ht="15" customHeight="1" x14ac:dyDescent="0.25">
      <c r="D502" s="198"/>
    </row>
    <row r="503" spans="4:4" ht="15" customHeight="1" x14ac:dyDescent="0.25">
      <c r="D503" s="198"/>
    </row>
    <row r="504" spans="4:4" ht="15" customHeight="1" x14ac:dyDescent="0.25">
      <c r="D504" s="198"/>
    </row>
    <row r="505" spans="4:4" ht="15" customHeight="1" x14ac:dyDescent="0.25">
      <c r="D505" s="198"/>
    </row>
    <row r="506" spans="4:4" ht="15" customHeight="1" x14ac:dyDescent="0.25">
      <c r="D506" s="198"/>
    </row>
    <row r="507" spans="4:4" ht="15" customHeight="1" x14ac:dyDescent="0.25">
      <c r="D507" s="198"/>
    </row>
    <row r="508" spans="4:4" ht="15" customHeight="1" x14ac:dyDescent="0.25">
      <c r="D508" s="198"/>
    </row>
    <row r="509" spans="4:4" ht="15" customHeight="1" x14ac:dyDescent="0.25">
      <c r="D509" s="198"/>
    </row>
    <row r="510" spans="4:4" ht="15" customHeight="1" x14ac:dyDescent="0.25">
      <c r="D510" s="198"/>
    </row>
    <row r="511" spans="4:4" ht="15" customHeight="1" x14ac:dyDescent="0.25">
      <c r="D511" s="198"/>
    </row>
    <row r="512" spans="4:4" ht="15" customHeight="1" x14ac:dyDescent="0.25">
      <c r="D512" s="198"/>
    </row>
    <row r="513" spans="4:4" ht="15" customHeight="1" x14ac:dyDescent="0.25">
      <c r="D513" s="198"/>
    </row>
    <row r="514" spans="4:4" ht="15" customHeight="1" x14ac:dyDescent="0.25">
      <c r="D514" s="198"/>
    </row>
    <row r="515" spans="4:4" ht="15" customHeight="1" x14ac:dyDescent="0.25">
      <c r="D515" s="198"/>
    </row>
    <row r="516" spans="4:4" ht="15" customHeight="1" x14ac:dyDescent="0.25">
      <c r="D516" s="198"/>
    </row>
    <row r="517" spans="4:4" ht="15" customHeight="1" x14ac:dyDescent="0.25">
      <c r="D517" s="198"/>
    </row>
    <row r="518" spans="4:4" ht="15" customHeight="1" x14ac:dyDescent="0.25">
      <c r="D518" s="198"/>
    </row>
    <row r="519" spans="4:4" ht="15" customHeight="1" x14ac:dyDescent="0.25">
      <c r="D519" s="198"/>
    </row>
    <row r="520" spans="4:4" ht="15" customHeight="1" x14ac:dyDescent="0.25">
      <c r="D520" s="198"/>
    </row>
    <row r="521" spans="4:4" ht="15" customHeight="1" x14ac:dyDescent="0.25">
      <c r="D521" s="198"/>
    </row>
    <row r="522" spans="4:4" ht="15" customHeight="1" x14ac:dyDescent="0.25">
      <c r="D522" s="198"/>
    </row>
    <row r="523" spans="4:4" ht="15" customHeight="1" x14ac:dyDescent="0.25">
      <c r="D523" s="198"/>
    </row>
    <row r="524" spans="4:4" ht="15" customHeight="1" x14ac:dyDescent="0.25">
      <c r="D524" s="198"/>
    </row>
    <row r="525" spans="4:4" ht="15" customHeight="1" x14ac:dyDescent="0.25">
      <c r="D525" s="198"/>
    </row>
    <row r="526" spans="4:4" ht="15" customHeight="1" x14ac:dyDescent="0.25">
      <c r="D526" s="198"/>
    </row>
    <row r="527" spans="4:4" ht="15" customHeight="1" x14ac:dyDescent="0.25">
      <c r="D527" s="198"/>
    </row>
    <row r="528" spans="4:4" ht="15" customHeight="1" x14ac:dyDescent="0.25">
      <c r="D528" s="198"/>
    </row>
    <row r="529" spans="4:4" ht="15" customHeight="1" x14ac:dyDescent="0.25">
      <c r="D529" s="198"/>
    </row>
    <row r="530" spans="4:4" ht="15" customHeight="1" x14ac:dyDescent="0.25">
      <c r="D530" s="198"/>
    </row>
    <row r="531" spans="4:4" ht="15" customHeight="1" x14ac:dyDescent="0.25">
      <c r="D531" s="198"/>
    </row>
    <row r="532" spans="4:4" ht="15" customHeight="1" x14ac:dyDescent="0.25">
      <c r="D532" s="198"/>
    </row>
    <row r="533" spans="4:4" ht="15" customHeight="1" x14ac:dyDescent="0.25">
      <c r="D533" s="198"/>
    </row>
    <row r="534" spans="4:4" ht="15" customHeight="1" x14ac:dyDescent="0.25">
      <c r="D534" s="198"/>
    </row>
    <row r="535" spans="4:4" ht="15" customHeight="1" x14ac:dyDescent="0.25">
      <c r="D535" s="198"/>
    </row>
    <row r="536" spans="4:4" ht="15" customHeight="1" x14ac:dyDescent="0.25">
      <c r="D536" s="198"/>
    </row>
    <row r="537" spans="4:4" ht="15" customHeight="1" x14ac:dyDescent="0.25">
      <c r="D537" s="198"/>
    </row>
    <row r="538" spans="4:4" ht="15" customHeight="1" x14ac:dyDescent="0.25">
      <c r="D538" s="198"/>
    </row>
    <row r="539" spans="4:4" ht="15" customHeight="1" x14ac:dyDescent="0.25">
      <c r="D539" s="198"/>
    </row>
    <row r="540" spans="4:4" ht="15" customHeight="1" x14ac:dyDescent="0.25">
      <c r="D540" s="198"/>
    </row>
    <row r="541" spans="4:4" ht="15" customHeight="1" x14ac:dyDescent="0.25">
      <c r="D541" s="198"/>
    </row>
    <row r="542" spans="4:4" ht="15" customHeight="1" x14ac:dyDescent="0.25">
      <c r="D542" s="198"/>
    </row>
    <row r="543" spans="4:4" ht="15" customHeight="1" x14ac:dyDescent="0.25">
      <c r="D543" s="198"/>
    </row>
    <row r="544" spans="4:4" ht="15" customHeight="1" x14ac:dyDescent="0.25">
      <c r="D544" s="198"/>
    </row>
    <row r="545" spans="4:4" ht="15" customHeight="1" x14ac:dyDescent="0.25">
      <c r="D545" s="198"/>
    </row>
    <row r="546" spans="4:4" ht="15" customHeight="1" x14ac:dyDescent="0.25">
      <c r="D546" s="198"/>
    </row>
    <row r="547" spans="4:4" ht="15" customHeight="1" x14ac:dyDescent="0.25">
      <c r="D547" s="198"/>
    </row>
    <row r="548" spans="4:4" ht="15" customHeight="1" x14ac:dyDescent="0.25">
      <c r="D548" s="198"/>
    </row>
    <row r="549" spans="4:4" ht="15" customHeight="1" x14ac:dyDescent="0.25">
      <c r="D549" s="198"/>
    </row>
    <row r="550" spans="4:4" ht="15" customHeight="1" x14ac:dyDescent="0.25">
      <c r="D550" s="198"/>
    </row>
    <row r="551" spans="4:4" ht="15" customHeight="1" x14ac:dyDescent="0.25">
      <c r="D551" s="198"/>
    </row>
    <row r="552" spans="4:4" ht="15" customHeight="1" x14ac:dyDescent="0.25">
      <c r="D552" s="198"/>
    </row>
    <row r="553" spans="4:4" ht="15" customHeight="1" x14ac:dyDescent="0.25">
      <c r="D553" s="198"/>
    </row>
    <row r="554" spans="4:4" ht="15" customHeight="1" x14ac:dyDescent="0.25">
      <c r="D554" s="198"/>
    </row>
    <row r="555" spans="4:4" ht="15" customHeight="1" x14ac:dyDescent="0.25">
      <c r="D555" s="198"/>
    </row>
    <row r="556" spans="4:4" ht="15" customHeight="1" x14ac:dyDescent="0.25">
      <c r="D556" s="198"/>
    </row>
    <row r="557" spans="4:4" ht="15" customHeight="1" x14ac:dyDescent="0.25">
      <c r="D557" s="198"/>
    </row>
    <row r="558" spans="4:4" ht="15" customHeight="1" x14ac:dyDescent="0.25">
      <c r="D558" s="198"/>
    </row>
    <row r="559" spans="4:4" ht="15" customHeight="1" x14ac:dyDescent="0.25">
      <c r="D559" s="198"/>
    </row>
    <row r="560" spans="4:4" ht="15" customHeight="1" x14ac:dyDescent="0.25">
      <c r="D560" s="198"/>
    </row>
    <row r="561" spans="4:4" ht="15" customHeight="1" x14ac:dyDescent="0.25">
      <c r="D561" s="198"/>
    </row>
    <row r="562" spans="4:4" ht="15" customHeight="1" x14ac:dyDescent="0.25">
      <c r="D562" s="198"/>
    </row>
    <row r="563" spans="4:4" ht="15" customHeight="1" x14ac:dyDescent="0.25">
      <c r="D563" s="198"/>
    </row>
    <row r="564" spans="4:4" ht="15" customHeight="1" x14ac:dyDescent="0.25">
      <c r="D564" s="198"/>
    </row>
    <row r="565" spans="4:4" ht="15" customHeight="1" x14ac:dyDescent="0.25">
      <c r="D565" s="198"/>
    </row>
    <row r="566" spans="4:4" ht="15" customHeight="1" x14ac:dyDescent="0.25">
      <c r="D566" s="198"/>
    </row>
    <row r="567" spans="4:4" ht="15" customHeight="1" x14ac:dyDescent="0.25">
      <c r="D567" s="198"/>
    </row>
    <row r="568" spans="4:4" ht="15" customHeight="1" x14ac:dyDescent="0.25">
      <c r="D568" s="198"/>
    </row>
    <row r="569" spans="4:4" ht="15" customHeight="1" x14ac:dyDescent="0.25">
      <c r="D569" s="198"/>
    </row>
    <row r="570" spans="4:4" ht="15" customHeight="1" x14ac:dyDescent="0.25">
      <c r="D570" s="198"/>
    </row>
    <row r="571" spans="4:4" ht="15" customHeight="1" x14ac:dyDescent="0.25">
      <c r="D571" s="198"/>
    </row>
    <row r="572" spans="4:4" ht="15" customHeight="1" x14ac:dyDescent="0.25">
      <c r="D572" s="198"/>
    </row>
    <row r="573" spans="4:4" ht="15" customHeight="1" x14ac:dyDescent="0.25">
      <c r="D573" s="198"/>
    </row>
    <row r="574" spans="4:4" ht="15" customHeight="1" x14ac:dyDescent="0.25">
      <c r="D574" s="198"/>
    </row>
    <row r="575" spans="4:4" ht="15" customHeight="1" x14ac:dyDescent="0.25">
      <c r="D575" s="198"/>
    </row>
    <row r="576" spans="4:4" ht="15" customHeight="1" x14ac:dyDescent="0.25">
      <c r="D576" s="198"/>
    </row>
    <row r="577" spans="4:4" ht="15" customHeight="1" x14ac:dyDescent="0.25">
      <c r="D577" s="198"/>
    </row>
    <row r="578" spans="4:4" ht="15" customHeight="1" x14ac:dyDescent="0.25">
      <c r="D578" s="198"/>
    </row>
    <row r="579" spans="4:4" ht="15" customHeight="1" x14ac:dyDescent="0.25">
      <c r="D579" s="198"/>
    </row>
    <row r="580" spans="4:4" ht="15" customHeight="1" x14ac:dyDescent="0.25">
      <c r="D580" s="198"/>
    </row>
    <row r="581" spans="4:4" ht="15" customHeight="1" x14ac:dyDescent="0.25">
      <c r="D581" s="198"/>
    </row>
    <row r="582" spans="4:4" ht="15" customHeight="1" x14ac:dyDescent="0.25">
      <c r="D582" s="198"/>
    </row>
    <row r="583" spans="4:4" ht="15" customHeight="1" x14ac:dyDescent="0.25">
      <c r="D583" s="198"/>
    </row>
    <row r="584" spans="4:4" ht="15" customHeight="1" x14ac:dyDescent="0.25">
      <c r="D584" s="198"/>
    </row>
    <row r="585" spans="4:4" ht="15" customHeight="1" x14ac:dyDescent="0.25">
      <c r="D585" s="198"/>
    </row>
    <row r="586" spans="4:4" ht="15" customHeight="1" x14ac:dyDescent="0.25">
      <c r="D586" s="198"/>
    </row>
    <row r="587" spans="4:4" ht="15" customHeight="1" x14ac:dyDescent="0.25">
      <c r="D587" s="198"/>
    </row>
    <row r="588" spans="4:4" ht="15" customHeight="1" x14ac:dyDescent="0.25">
      <c r="D588" s="198"/>
    </row>
    <row r="589" spans="4:4" ht="15" customHeight="1" x14ac:dyDescent="0.25">
      <c r="D589" s="198"/>
    </row>
    <row r="590" spans="4:4" ht="15" customHeight="1" x14ac:dyDescent="0.25">
      <c r="D590" s="198"/>
    </row>
    <row r="591" spans="4:4" ht="15" customHeight="1" x14ac:dyDescent="0.25">
      <c r="D591" s="198"/>
    </row>
    <row r="592" spans="4:4" ht="15" customHeight="1" x14ac:dyDescent="0.25">
      <c r="D592" s="198"/>
    </row>
    <row r="593" spans="4:4" ht="15" customHeight="1" x14ac:dyDescent="0.25">
      <c r="D593" s="198"/>
    </row>
    <row r="594" spans="4:4" ht="15" customHeight="1" x14ac:dyDescent="0.25">
      <c r="D594" s="198"/>
    </row>
    <row r="595" spans="4:4" ht="15" customHeight="1" x14ac:dyDescent="0.25">
      <c r="D595" s="198"/>
    </row>
    <row r="596" spans="4:4" ht="15" customHeight="1" x14ac:dyDescent="0.25">
      <c r="D596" s="198"/>
    </row>
    <row r="597" spans="4:4" ht="15" customHeight="1" x14ac:dyDescent="0.25">
      <c r="D597" s="198"/>
    </row>
    <row r="598" spans="4:4" ht="15" customHeight="1" x14ac:dyDescent="0.25">
      <c r="D598" s="198"/>
    </row>
    <row r="599" spans="4:4" ht="15" customHeight="1" x14ac:dyDescent="0.25">
      <c r="D599" s="198"/>
    </row>
    <row r="600" spans="4:4" ht="15" customHeight="1" x14ac:dyDescent="0.25">
      <c r="D600" s="198"/>
    </row>
    <row r="601" spans="4:4" ht="15" customHeight="1" x14ac:dyDescent="0.25">
      <c r="D601" s="198"/>
    </row>
    <row r="602" spans="4:4" ht="15" customHeight="1" x14ac:dyDescent="0.25">
      <c r="D602" s="198"/>
    </row>
    <row r="603" spans="4:4" ht="15" customHeight="1" x14ac:dyDescent="0.25">
      <c r="D603" s="198"/>
    </row>
    <row r="604" spans="4:4" ht="15" customHeight="1" x14ac:dyDescent="0.25">
      <c r="D604" s="198"/>
    </row>
    <row r="605" spans="4:4" ht="15" customHeight="1" x14ac:dyDescent="0.25">
      <c r="D605" s="198"/>
    </row>
    <row r="606" spans="4:4" ht="15" customHeight="1" x14ac:dyDescent="0.25">
      <c r="D606" s="198"/>
    </row>
    <row r="607" spans="4:4" ht="15" customHeight="1" x14ac:dyDescent="0.25">
      <c r="D607" s="198"/>
    </row>
    <row r="608" spans="4:4" ht="15" customHeight="1" x14ac:dyDescent="0.25">
      <c r="D608" s="198"/>
    </row>
    <row r="609" spans="4:4" ht="15" customHeight="1" x14ac:dyDescent="0.25">
      <c r="D609" s="198"/>
    </row>
    <row r="610" spans="4:4" ht="15" customHeight="1" x14ac:dyDescent="0.25">
      <c r="D610" s="198"/>
    </row>
    <row r="611" spans="4:4" ht="15" customHeight="1" x14ac:dyDescent="0.25">
      <c r="D611" s="198"/>
    </row>
    <row r="612" spans="4:4" ht="15" customHeight="1" x14ac:dyDescent="0.25">
      <c r="D612" s="198"/>
    </row>
    <row r="613" spans="4:4" ht="15" customHeight="1" x14ac:dyDescent="0.25">
      <c r="D613" s="198"/>
    </row>
    <row r="614" spans="4:4" ht="15" customHeight="1" x14ac:dyDescent="0.25">
      <c r="D614" s="198"/>
    </row>
    <row r="615" spans="4:4" ht="15" customHeight="1" x14ac:dyDescent="0.25">
      <c r="D615" s="198"/>
    </row>
    <row r="616" spans="4:4" ht="15" customHeight="1" x14ac:dyDescent="0.25">
      <c r="D616" s="198"/>
    </row>
    <row r="617" spans="4:4" ht="15" customHeight="1" x14ac:dyDescent="0.25">
      <c r="D617" s="198"/>
    </row>
    <row r="618" spans="4:4" ht="15" customHeight="1" x14ac:dyDescent="0.25">
      <c r="D618" s="198"/>
    </row>
    <row r="619" spans="4:4" ht="15" customHeight="1" x14ac:dyDescent="0.25">
      <c r="D619" s="198"/>
    </row>
    <row r="620" spans="4:4" ht="15" customHeight="1" x14ac:dyDescent="0.25">
      <c r="D620" s="198"/>
    </row>
    <row r="621" spans="4:4" ht="15" customHeight="1" x14ac:dyDescent="0.25">
      <c r="D621" s="198"/>
    </row>
    <row r="622" spans="4:4" ht="15" customHeight="1" x14ac:dyDescent="0.25">
      <c r="D622" s="198"/>
    </row>
    <row r="623" spans="4:4" ht="15" customHeight="1" x14ac:dyDescent="0.25">
      <c r="D623" s="198"/>
    </row>
    <row r="624" spans="4:4" ht="15" customHeight="1" x14ac:dyDescent="0.25">
      <c r="D624" s="198"/>
    </row>
    <row r="625" spans="4:4" ht="15" customHeight="1" x14ac:dyDescent="0.25">
      <c r="D625" s="198"/>
    </row>
    <row r="626" spans="4:4" ht="15" customHeight="1" x14ac:dyDescent="0.25">
      <c r="D626" s="198"/>
    </row>
    <row r="627" spans="4:4" ht="15" customHeight="1" x14ac:dyDescent="0.25">
      <c r="D627" s="198"/>
    </row>
    <row r="628" spans="4:4" ht="15" customHeight="1" x14ac:dyDescent="0.25">
      <c r="D628" s="198"/>
    </row>
    <row r="629" spans="4:4" ht="15" customHeight="1" x14ac:dyDescent="0.25">
      <c r="D629" s="198"/>
    </row>
    <row r="630" spans="4:4" ht="15" customHeight="1" x14ac:dyDescent="0.25">
      <c r="D630" s="198"/>
    </row>
    <row r="631" spans="4:4" ht="15" customHeight="1" x14ac:dyDescent="0.25">
      <c r="D631" s="198"/>
    </row>
    <row r="632" spans="4:4" ht="15" customHeight="1" x14ac:dyDescent="0.25">
      <c r="D632" s="198"/>
    </row>
    <row r="633" spans="4:4" ht="15" customHeight="1" x14ac:dyDescent="0.25">
      <c r="D633" s="198"/>
    </row>
    <row r="634" spans="4:4" ht="15" customHeight="1" x14ac:dyDescent="0.25">
      <c r="D634" s="198"/>
    </row>
    <row r="635" spans="4:4" ht="15" customHeight="1" x14ac:dyDescent="0.25">
      <c r="D635" s="198"/>
    </row>
    <row r="636" spans="4:4" ht="15" customHeight="1" x14ac:dyDescent="0.25">
      <c r="D636" s="198"/>
    </row>
    <row r="637" spans="4:4" ht="15" customHeight="1" x14ac:dyDescent="0.25">
      <c r="D637" s="198"/>
    </row>
    <row r="638" spans="4:4" ht="15" customHeight="1" x14ac:dyDescent="0.25">
      <c r="D638" s="198"/>
    </row>
    <row r="639" spans="4:4" ht="15" customHeight="1" x14ac:dyDescent="0.25">
      <c r="D639" s="198"/>
    </row>
    <row r="640" spans="4:4" ht="15" customHeight="1" x14ac:dyDescent="0.25">
      <c r="D640" s="198"/>
    </row>
    <row r="641" spans="4:4" ht="15" customHeight="1" x14ac:dyDescent="0.25">
      <c r="D641" s="198"/>
    </row>
    <row r="642" spans="4:4" ht="15" customHeight="1" x14ac:dyDescent="0.25">
      <c r="D642" s="198"/>
    </row>
    <row r="643" spans="4:4" ht="15" customHeight="1" x14ac:dyDescent="0.25">
      <c r="D643" s="198"/>
    </row>
    <row r="644" spans="4:4" ht="15" customHeight="1" x14ac:dyDescent="0.25">
      <c r="D644" s="198"/>
    </row>
    <row r="645" spans="4:4" ht="15" customHeight="1" x14ac:dyDescent="0.25">
      <c r="D645" s="198"/>
    </row>
    <row r="646" spans="4:4" ht="15" customHeight="1" x14ac:dyDescent="0.25">
      <c r="D646" s="198"/>
    </row>
    <row r="647" spans="4:4" ht="15" customHeight="1" x14ac:dyDescent="0.25">
      <c r="D647" s="198"/>
    </row>
    <row r="648" spans="4:4" ht="15" customHeight="1" x14ac:dyDescent="0.25">
      <c r="D648" s="198"/>
    </row>
    <row r="649" spans="4:4" ht="15" customHeight="1" x14ac:dyDescent="0.25">
      <c r="D649" s="198"/>
    </row>
    <row r="650" spans="4:4" ht="15" customHeight="1" x14ac:dyDescent="0.25">
      <c r="D650" s="198"/>
    </row>
    <row r="651" spans="4:4" ht="15" customHeight="1" x14ac:dyDescent="0.25">
      <c r="D651" s="198"/>
    </row>
    <row r="652" spans="4:4" ht="15" customHeight="1" x14ac:dyDescent="0.25">
      <c r="D652" s="198"/>
    </row>
    <row r="653" spans="4:4" ht="15" customHeight="1" x14ac:dyDescent="0.25">
      <c r="D653" s="198"/>
    </row>
    <row r="654" spans="4:4" ht="15" customHeight="1" x14ac:dyDescent="0.25">
      <c r="D654" s="198"/>
    </row>
    <row r="655" spans="4:4" ht="15" customHeight="1" x14ac:dyDescent="0.25">
      <c r="D655" s="198"/>
    </row>
    <row r="656" spans="4:4" ht="15" customHeight="1" x14ac:dyDescent="0.25">
      <c r="D656" s="198"/>
    </row>
    <row r="657" spans="4:4" ht="15" customHeight="1" x14ac:dyDescent="0.25">
      <c r="D657" s="198"/>
    </row>
    <row r="658" spans="4:4" ht="15" customHeight="1" x14ac:dyDescent="0.25">
      <c r="D658" s="198"/>
    </row>
    <row r="659" spans="4:4" ht="15" customHeight="1" x14ac:dyDescent="0.25">
      <c r="D659" s="198"/>
    </row>
    <row r="660" spans="4:4" ht="15" customHeight="1" x14ac:dyDescent="0.25">
      <c r="D660" s="198"/>
    </row>
    <row r="661" spans="4:4" ht="15" customHeight="1" x14ac:dyDescent="0.25">
      <c r="D661" s="198"/>
    </row>
    <row r="662" spans="4:4" ht="15" customHeight="1" x14ac:dyDescent="0.25">
      <c r="D662" s="198"/>
    </row>
    <row r="663" spans="4:4" ht="15" customHeight="1" x14ac:dyDescent="0.25">
      <c r="D663" s="198"/>
    </row>
    <row r="664" spans="4:4" ht="15" customHeight="1" x14ac:dyDescent="0.25">
      <c r="D664" s="198"/>
    </row>
    <row r="665" spans="4:4" ht="15" customHeight="1" x14ac:dyDescent="0.25">
      <c r="D665" s="198"/>
    </row>
    <row r="666" spans="4:4" ht="15" customHeight="1" x14ac:dyDescent="0.25">
      <c r="D666" s="198"/>
    </row>
    <row r="667" spans="4:4" ht="15" customHeight="1" x14ac:dyDescent="0.25">
      <c r="D667" s="198"/>
    </row>
    <row r="668" spans="4:4" ht="15" customHeight="1" x14ac:dyDescent="0.25">
      <c r="D668" s="198"/>
    </row>
    <row r="669" spans="4:4" ht="15" customHeight="1" x14ac:dyDescent="0.25">
      <c r="D669" s="198"/>
    </row>
    <row r="670" spans="4:4" ht="15" customHeight="1" x14ac:dyDescent="0.25">
      <c r="D670" s="198"/>
    </row>
    <row r="671" spans="4:4" ht="15" customHeight="1" x14ac:dyDescent="0.25">
      <c r="D671" s="198"/>
    </row>
    <row r="672" spans="4:4" ht="15" customHeight="1" x14ac:dyDescent="0.25">
      <c r="D672" s="198"/>
    </row>
    <row r="673" spans="4:4" ht="15" customHeight="1" x14ac:dyDescent="0.25">
      <c r="D673" s="198"/>
    </row>
    <row r="674" spans="4:4" ht="15" customHeight="1" x14ac:dyDescent="0.25">
      <c r="D674" s="198"/>
    </row>
    <row r="675" spans="4:4" ht="15" customHeight="1" x14ac:dyDescent="0.25">
      <c r="D675" s="198"/>
    </row>
    <row r="676" spans="4:4" ht="15" customHeight="1" x14ac:dyDescent="0.25">
      <c r="D676" s="198"/>
    </row>
    <row r="677" spans="4:4" ht="15" customHeight="1" x14ac:dyDescent="0.25">
      <c r="D677" s="198"/>
    </row>
    <row r="678" spans="4:4" ht="15" customHeight="1" x14ac:dyDescent="0.25">
      <c r="D678" s="198"/>
    </row>
    <row r="679" spans="4:4" ht="15" customHeight="1" x14ac:dyDescent="0.25">
      <c r="D679" s="198"/>
    </row>
    <row r="680" spans="4:4" ht="15" customHeight="1" x14ac:dyDescent="0.25">
      <c r="D680" s="198"/>
    </row>
    <row r="681" spans="4:4" ht="15" customHeight="1" x14ac:dyDescent="0.25">
      <c r="D681" s="198"/>
    </row>
    <row r="682" spans="4:4" ht="15" customHeight="1" x14ac:dyDescent="0.25">
      <c r="D682" s="198"/>
    </row>
    <row r="683" spans="4:4" ht="15" customHeight="1" x14ac:dyDescent="0.25">
      <c r="D683" s="198"/>
    </row>
    <row r="684" spans="4:4" ht="15" customHeight="1" x14ac:dyDescent="0.25">
      <c r="D684" s="198"/>
    </row>
    <row r="685" spans="4:4" ht="15" customHeight="1" x14ac:dyDescent="0.25">
      <c r="D685" s="198"/>
    </row>
    <row r="686" spans="4:4" ht="15" customHeight="1" x14ac:dyDescent="0.25">
      <c r="D686" s="198"/>
    </row>
    <row r="687" spans="4:4" ht="15" customHeight="1" x14ac:dyDescent="0.25">
      <c r="D687" s="198"/>
    </row>
    <row r="688" spans="4:4" ht="15" customHeight="1" x14ac:dyDescent="0.25">
      <c r="D688" s="198"/>
    </row>
    <row r="689" spans="4:4" ht="15" customHeight="1" x14ac:dyDescent="0.25">
      <c r="D689" s="198"/>
    </row>
    <row r="690" spans="4:4" ht="15" customHeight="1" x14ac:dyDescent="0.25">
      <c r="D690" s="198"/>
    </row>
    <row r="691" spans="4:4" ht="15" customHeight="1" x14ac:dyDescent="0.25">
      <c r="D691" s="198"/>
    </row>
    <row r="692" spans="4:4" ht="15" customHeight="1" x14ac:dyDescent="0.25">
      <c r="D692" s="198"/>
    </row>
    <row r="693" spans="4:4" ht="15" customHeight="1" x14ac:dyDescent="0.25">
      <c r="D693" s="198"/>
    </row>
    <row r="694" spans="4:4" ht="15" customHeight="1" x14ac:dyDescent="0.25">
      <c r="D694" s="198"/>
    </row>
    <row r="695" spans="4:4" ht="15" customHeight="1" x14ac:dyDescent="0.25">
      <c r="D695" s="198"/>
    </row>
    <row r="696" spans="4:4" ht="15" customHeight="1" x14ac:dyDescent="0.25">
      <c r="D696" s="198"/>
    </row>
    <row r="697" spans="4:4" ht="15" customHeight="1" x14ac:dyDescent="0.25">
      <c r="D697" s="198"/>
    </row>
    <row r="698" spans="4:4" ht="15" customHeight="1" x14ac:dyDescent="0.25">
      <c r="D698" s="198"/>
    </row>
    <row r="699" spans="4:4" ht="15" customHeight="1" x14ac:dyDescent="0.25">
      <c r="D699" s="198"/>
    </row>
    <row r="700" spans="4:4" ht="15" customHeight="1" x14ac:dyDescent="0.25">
      <c r="D700" s="198"/>
    </row>
    <row r="701" spans="4:4" ht="15" customHeight="1" x14ac:dyDescent="0.25">
      <c r="D701" s="198"/>
    </row>
    <row r="702" spans="4:4" ht="15" customHeight="1" x14ac:dyDescent="0.25">
      <c r="D702" s="198"/>
    </row>
    <row r="703" spans="4:4" ht="15" customHeight="1" x14ac:dyDescent="0.25">
      <c r="D703" s="198"/>
    </row>
    <row r="704" spans="4:4" ht="15" customHeight="1" x14ac:dyDescent="0.25">
      <c r="D704" s="198"/>
    </row>
    <row r="705" spans="4:4" ht="15" customHeight="1" x14ac:dyDescent="0.25">
      <c r="D705" s="198"/>
    </row>
    <row r="706" spans="4:4" ht="15" customHeight="1" x14ac:dyDescent="0.25">
      <c r="D706" s="198"/>
    </row>
    <row r="707" spans="4:4" ht="15" customHeight="1" x14ac:dyDescent="0.25">
      <c r="D707" s="198"/>
    </row>
    <row r="708" spans="4:4" ht="15" customHeight="1" x14ac:dyDescent="0.25">
      <c r="D708" s="198"/>
    </row>
    <row r="709" spans="4:4" ht="15" customHeight="1" x14ac:dyDescent="0.25">
      <c r="D709" s="198"/>
    </row>
    <row r="710" spans="4:4" ht="15" customHeight="1" x14ac:dyDescent="0.25">
      <c r="D710" s="198"/>
    </row>
    <row r="711" spans="4:4" ht="15" customHeight="1" x14ac:dyDescent="0.25">
      <c r="D711" s="198"/>
    </row>
    <row r="712" spans="4:4" ht="15" customHeight="1" x14ac:dyDescent="0.25">
      <c r="D712" s="198"/>
    </row>
    <row r="713" spans="4:4" ht="15" customHeight="1" x14ac:dyDescent="0.25">
      <c r="D713" s="198"/>
    </row>
    <row r="714" spans="4:4" ht="15" customHeight="1" x14ac:dyDescent="0.25">
      <c r="D714" s="198"/>
    </row>
    <row r="715" spans="4:4" ht="15" customHeight="1" x14ac:dyDescent="0.25">
      <c r="D715" s="198"/>
    </row>
    <row r="716" spans="4:4" ht="15" customHeight="1" x14ac:dyDescent="0.25">
      <c r="D716" s="198"/>
    </row>
    <row r="717" spans="4:4" ht="15" customHeight="1" x14ac:dyDescent="0.25">
      <c r="D717" s="198"/>
    </row>
    <row r="718" spans="4:4" ht="15" customHeight="1" x14ac:dyDescent="0.25">
      <c r="D718" s="198"/>
    </row>
    <row r="719" spans="4:4" ht="15" customHeight="1" x14ac:dyDescent="0.25">
      <c r="D719" s="198"/>
    </row>
    <row r="720" spans="4:4" ht="15" customHeight="1" x14ac:dyDescent="0.25">
      <c r="D720" s="198"/>
    </row>
    <row r="721" spans="4:4" ht="15" customHeight="1" x14ac:dyDescent="0.25">
      <c r="D721" s="198"/>
    </row>
    <row r="722" spans="4:4" ht="15" customHeight="1" x14ac:dyDescent="0.25">
      <c r="D722" s="198"/>
    </row>
    <row r="723" spans="4:4" ht="15" customHeight="1" x14ac:dyDescent="0.25">
      <c r="D723" s="198"/>
    </row>
    <row r="724" spans="4:4" ht="15" customHeight="1" x14ac:dyDescent="0.25">
      <c r="D724" s="198"/>
    </row>
    <row r="725" spans="4:4" ht="15" customHeight="1" x14ac:dyDescent="0.25">
      <c r="D725" s="198"/>
    </row>
    <row r="726" spans="4:4" ht="15" customHeight="1" x14ac:dyDescent="0.25">
      <c r="D726" s="198"/>
    </row>
    <row r="727" spans="4:4" ht="15" customHeight="1" x14ac:dyDescent="0.25">
      <c r="D727" s="198"/>
    </row>
    <row r="728" spans="4:4" ht="15" customHeight="1" x14ac:dyDescent="0.25">
      <c r="D728" s="198"/>
    </row>
    <row r="729" spans="4:4" ht="15" customHeight="1" x14ac:dyDescent="0.25">
      <c r="D729" s="198"/>
    </row>
    <row r="730" spans="4:4" ht="15" customHeight="1" x14ac:dyDescent="0.25">
      <c r="D730" s="198"/>
    </row>
    <row r="731" spans="4:4" ht="15" customHeight="1" x14ac:dyDescent="0.25">
      <c r="D731" s="198"/>
    </row>
    <row r="732" spans="4:4" ht="15" customHeight="1" x14ac:dyDescent="0.25">
      <c r="D732" s="198"/>
    </row>
    <row r="733" spans="4:4" ht="15" customHeight="1" x14ac:dyDescent="0.25">
      <c r="D733" s="198"/>
    </row>
    <row r="734" spans="4:4" ht="15" customHeight="1" x14ac:dyDescent="0.25">
      <c r="D734" s="198"/>
    </row>
    <row r="735" spans="4:4" ht="15" customHeight="1" x14ac:dyDescent="0.25">
      <c r="D735" s="198"/>
    </row>
    <row r="736" spans="4:4" ht="15" customHeight="1" x14ac:dyDescent="0.25">
      <c r="D736" s="198"/>
    </row>
    <row r="737" spans="4:4" ht="15" customHeight="1" x14ac:dyDescent="0.25">
      <c r="D737" s="198"/>
    </row>
    <row r="738" spans="4:4" ht="15" customHeight="1" x14ac:dyDescent="0.25">
      <c r="D738" s="198"/>
    </row>
    <row r="739" spans="4:4" ht="15" customHeight="1" x14ac:dyDescent="0.25">
      <c r="D739" s="198"/>
    </row>
    <row r="740" spans="4:4" ht="15" customHeight="1" x14ac:dyDescent="0.25">
      <c r="D740" s="198"/>
    </row>
    <row r="741" spans="4:4" ht="15" customHeight="1" x14ac:dyDescent="0.25">
      <c r="D741" s="198"/>
    </row>
    <row r="742" spans="4:4" ht="15" customHeight="1" x14ac:dyDescent="0.25">
      <c r="D742" s="198"/>
    </row>
    <row r="743" spans="4:4" ht="15" customHeight="1" x14ac:dyDescent="0.25">
      <c r="D743" s="198"/>
    </row>
    <row r="744" spans="4:4" ht="15" customHeight="1" x14ac:dyDescent="0.25">
      <c r="D744" s="198"/>
    </row>
    <row r="745" spans="4:4" ht="15" customHeight="1" x14ac:dyDescent="0.25">
      <c r="D745" s="198"/>
    </row>
    <row r="746" spans="4:4" ht="15" customHeight="1" x14ac:dyDescent="0.25">
      <c r="D746" s="198"/>
    </row>
    <row r="747" spans="4:4" ht="15" customHeight="1" x14ac:dyDescent="0.25">
      <c r="D747" s="198"/>
    </row>
    <row r="748" spans="4:4" ht="15" customHeight="1" x14ac:dyDescent="0.25">
      <c r="D748" s="198"/>
    </row>
    <row r="749" spans="4:4" ht="15" customHeight="1" x14ac:dyDescent="0.25">
      <c r="D749" s="198"/>
    </row>
    <row r="750" spans="4:4" ht="15" customHeight="1" x14ac:dyDescent="0.25">
      <c r="D750" s="198"/>
    </row>
    <row r="751" spans="4:4" ht="15" customHeight="1" x14ac:dyDescent="0.25">
      <c r="D751" s="198"/>
    </row>
    <row r="752" spans="4:4" ht="15" customHeight="1" x14ac:dyDescent="0.25">
      <c r="D752" s="198"/>
    </row>
    <row r="753" spans="4:4" ht="15" customHeight="1" x14ac:dyDescent="0.25">
      <c r="D753" s="198"/>
    </row>
    <row r="754" spans="4:4" ht="15" customHeight="1" x14ac:dyDescent="0.25">
      <c r="D754" s="198"/>
    </row>
    <row r="755" spans="4:4" ht="15" customHeight="1" x14ac:dyDescent="0.25">
      <c r="D755" s="198"/>
    </row>
    <row r="756" spans="4:4" ht="15" customHeight="1" x14ac:dyDescent="0.25">
      <c r="D756" s="198"/>
    </row>
    <row r="757" spans="4:4" ht="15" customHeight="1" x14ac:dyDescent="0.25">
      <c r="D757" s="198"/>
    </row>
    <row r="758" spans="4:4" ht="15" customHeight="1" x14ac:dyDescent="0.25">
      <c r="D758" s="198"/>
    </row>
    <row r="759" spans="4:4" ht="15" customHeight="1" x14ac:dyDescent="0.25">
      <c r="D759" s="198"/>
    </row>
    <row r="760" spans="4:4" ht="15" customHeight="1" x14ac:dyDescent="0.25">
      <c r="D760" s="198"/>
    </row>
    <row r="761" spans="4:4" ht="15" customHeight="1" x14ac:dyDescent="0.25">
      <c r="D761" s="198"/>
    </row>
    <row r="762" spans="4:4" ht="15" customHeight="1" x14ac:dyDescent="0.25">
      <c r="D762" s="198"/>
    </row>
    <row r="763" spans="4:4" ht="15" customHeight="1" x14ac:dyDescent="0.25">
      <c r="D763" s="198"/>
    </row>
    <row r="764" spans="4:4" ht="15" customHeight="1" x14ac:dyDescent="0.25">
      <c r="D764" s="198"/>
    </row>
    <row r="765" spans="4:4" ht="15" customHeight="1" x14ac:dyDescent="0.25">
      <c r="D765" s="198"/>
    </row>
    <row r="766" spans="4:4" ht="15" customHeight="1" x14ac:dyDescent="0.25">
      <c r="D766" s="198"/>
    </row>
    <row r="767" spans="4:4" ht="15" customHeight="1" x14ac:dyDescent="0.25">
      <c r="D767" s="198"/>
    </row>
    <row r="768" spans="4:4" ht="15" customHeight="1" x14ac:dyDescent="0.25">
      <c r="D768" s="198"/>
    </row>
    <row r="769" spans="4:4" ht="15" customHeight="1" x14ac:dyDescent="0.25">
      <c r="D769" s="198"/>
    </row>
    <row r="770" spans="4:4" ht="15" customHeight="1" x14ac:dyDescent="0.25">
      <c r="D770" s="198"/>
    </row>
    <row r="771" spans="4:4" ht="15" customHeight="1" x14ac:dyDescent="0.25">
      <c r="D771" s="198"/>
    </row>
    <row r="772" spans="4:4" ht="15" customHeight="1" x14ac:dyDescent="0.25">
      <c r="D772" s="198"/>
    </row>
    <row r="773" spans="4:4" ht="15" customHeight="1" x14ac:dyDescent="0.25">
      <c r="D773" s="198"/>
    </row>
    <row r="774" spans="4:4" ht="15" customHeight="1" x14ac:dyDescent="0.25">
      <c r="D774" s="198"/>
    </row>
    <row r="775" spans="4:4" ht="15" customHeight="1" x14ac:dyDescent="0.25">
      <c r="D775" s="198"/>
    </row>
    <row r="776" spans="4:4" ht="15" customHeight="1" x14ac:dyDescent="0.25">
      <c r="D776" s="198"/>
    </row>
    <row r="777" spans="4:4" ht="15" customHeight="1" x14ac:dyDescent="0.25">
      <c r="D777" s="198"/>
    </row>
    <row r="778" spans="4:4" ht="15" customHeight="1" x14ac:dyDescent="0.25">
      <c r="D778" s="198"/>
    </row>
    <row r="779" spans="4:4" ht="15" customHeight="1" x14ac:dyDescent="0.25">
      <c r="D779" s="198"/>
    </row>
    <row r="780" spans="4:4" ht="15" customHeight="1" x14ac:dyDescent="0.25">
      <c r="D780" s="198"/>
    </row>
    <row r="781" spans="4:4" ht="15" customHeight="1" x14ac:dyDescent="0.25">
      <c r="D781" s="198"/>
    </row>
    <row r="782" spans="4:4" ht="15" customHeight="1" x14ac:dyDescent="0.25">
      <c r="D782" s="198"/>
    </row>
    <row r="783" spans="4:4" ht="15" customHeight="1" x14ac:dyDescent="0.25">
      <c r="D783" s="198"/>
    </row>
    <row r="784" spans="4:4" ht="15" customHeight="1" x14ac:dyDescent="0.25">
      <c r="D784" s="198"/>
    </row>
    <row r="785" spans="4:4" ht="15" customHeight="1" x14ac:dyDescent="0.25">
      <c r="D785" s="198"/>
    </row>
    <row r="786" spans="4:4" ht="15" customHeight="1" x14ac:dyDescent="0.25">
      <c r="D786" s="198"/>
    </row>
    <row r="787" spans="4:4" ht="15" customHeight="1" x14ac:dyDescent="0.25">
      <c r="D787" s="198"/>
    </row>
    <row r="788" spans="4:4" ht="15" customHeight="1" x14ac:dyDescent="0.25">
      <c r="D788" s="198"/>
    </row>
    <row r="789" spans="4:4" ht="15" customHeight="1" x14ac:dyDescent="0.25">
      <c r="D789" s="198"/>
    </row>
    <row r="790" spans="4:4" ht="15" customHeight="1" x14ac:dyDescent="0.25">
      <c r="D790" s="198"/>
    </row>
    <row r="791" spans="4:4" ht="15" customHeight="1" x14ac:dyDescent="0.25">
      <c r="D791" s="198"/>
    </row>
    <row r="792" spans="4:4" ht="15" customHeight="1" x14ac:dyDescent="0.25">
      <c r="D792" s="198"/>
    </row>
    <row r="793" spans="4:4" ht="15" customHeight="1" x14ac:dyDescent="0.25">
      <c r="D793" s="198"/>
    </row>
    <row r="794" spans="4:4" ht="15" customHeight="1" x14ac:dyDescent="0.25">
      <c r="D794" s="198"/>
    </row>
    <row r="795" spans="4:4" ht="15" customHeight="1" x14ac:dyDescent="0.25">
      <c r="D795" s="198"/>
    </row>
    <row r="796" spans="4:4" ht="15" customHeight="1" x14ac:dyDescent="0.25">
      <c r="D796" s="198"/>
    </row>
    <row r="797" spans="4:4" ht="15" customHeight="1" x14ac:dyDescent="0.25">
      <c r="D797" s="198"/>
    </row>
    <row r="798" spans="4:4" ht="15" customHeight="1" x14ac:dyDescent="0.25">
      <c r="D798" s="198"/>
    </row>
    <row r="799" spans="4:4" ht="15" customHeight="1" x14ac:dyDescent="0.25">
      <c r="D799" s="198"/>
    </row>
    <row r="800" spans="4:4" ht="15" customHeight="1" x14ac:dyDescent="0.25">
      <c r="D800" s="198"/>
    </row>
    <row r="801" spans="4:4" ht="15" customHeight="1" x14ac:dyDescent="0.25">
      <c r="D801" s="198"/>
    </row>
    <row r="802" spans="4:4" ht="15" customHeight="1" x14ac:dyDescent="0.25">
      <c r="D802" s="198"/>
    </row>
    <row r="803" spans="4:4" ht="15" customHeight="1" x14ac:dyDescent="0.25">
      <c r="D803" s="198"/>
    </row>
    <row r="804" spans="4:4" ht="15" customHeight="1" x14ac:dyDescent="0.25">
      <c r="D804" s="198"/>
    </row>
    <row r="805" spans="4:4" ht="15" customHeight="1" x14ac:dyDescent="0.25">
      <c r="D805" s="198"/>
    </row>
    <row r="806" spans="4:4" ht="15" customHeight="1" x14ac:dyDescent="0.25">
      <c r="D806" s="198"/>
    </row>
    <row r="807" spans="4:4" ht="15" customHeight="1" x14ac:dyDescent="0.25">
      <c r="D807" s="198"/>
    </row>
    <row r="808" spans="4:4" ht="15" customHeight="1" x14ac:dyDescent="0.25">
      <c r="D808" s="198"/>
    </row>
    <row r="809" spans="4:4" ht="15" customHeight="1" x14ac:dyDescent="0.25">
      <c r="D809" s="198"/>
    </row>
    <row r="810" spans="4:4" ht="15" customHeight="1" x14ac:dyDescent="0.25">
      <c r="D810" s="198"/>
    </row>
    <row r="811" spans="4:4" ht="15" customHeight="1" x14ac:dyDescent="0.25">
      <c r="D811" s="198"/>
    </row>
    <row r="812" spans="4:4" ht="15" customHeight="1" x14ac:dyDescent="0.25">
      <c r="D812" s="198"/>
    </row>
    <row r="813" spans="4:4" ht="15" customHeight="1" x14ac:dyDescent="0.25">
      <c r="D813" s="198"/>
    </row>
    <row r="814" spans="4:4" ht="15" customHeight="1" x14ac:dyDescent="0.25">
      <c r="D814" s="198"/>
    </row>
    <row r="815" spans="4:4" ht="15" customHeight="1" x14ac:dyDescent="0.25">
      <c r="D815" s="198"/>
    </row>
    <row r="816" spans="4:4" ht="15" customHeight="1" x14ac:dyDescent="0.25">
      <c r="D816" s="198"/>
    </row>
    <row r="817" spans="4:4" ht="15" customHeight="1" x14ac:dyDescent="0.25">
      <c r="D817" s="198"/>
    </row>
    <row r="818" spans="4:4" ht="15" customHeight="1" x14ac:dyDescent="0.25">
      <c r="D818" s="198"/>
    </row>
    <row r="819" spans="4:4" ht="15" customHeight="1" x14ac:dyDescent="0.25">
      <c r="D819" s="198"/>
    </row>
    <row r="820" spans="4:4" ht="15" customHeight="1" x14ac:dyDescent="0.25">
      <c r="D820" s="198"/>
    </row>
    <row r="821" spans="4:4" ht="15" customHeight="1" x14ac:dyDescent="0.25">
      <c r="D821" s="198"/>
    </row>
    <row r="822" spans="4:4" ht="15" customHeight="1" x14ac:dyDescent="0.25">
      <c r="D822" s="198"/>
    </row>
    <row r="823" spans="4:4" ht="15" customHeight="1" x14ac:dyDescent="0.25">
      <c r="D823" s="198"/>
    </row>
    <row r="824" spans="4:4" ht="15" customHeight="1" x14ac:dyDescent="0.25">
      <c r="D824" s="198"/>
    </row>
    <row r="825" spans="4:4" ht="15" customHeight="1" x14ac:dyDescent="0.25">
      <c r="D825" s="198"/>
    </row>
    <row r="826" spans="4:4" ht="15" customHeight="1" x14ac:dyDescent="0.25">
      <c r="D826" s="198"/>
    </row>
    <row r="827" spans="4:4" ht="15" customHeight="1" x14ac:dyDescent="0.25">
      <c r="D827" s="198"/>
    </row>
    <row r="828" spans="4:4" ht="15" customHeight="1" x14ac:dyDescent="0.25">
      <c r="D828" s="198"/>
    </row>
    <row r="829" spans="4:4" ht="15" customHeight="1" x14ac:dyDescent="0.25">
      <c r="D829" s="198"/>
    </row>
    <row r="830" spans="4:4" ht="15" customHeight="1" x14ac:dyDescent="0.25">
      <c r="D830" s="198"/>
    </row>
    <row r="831" spans="4:4" ht="15" customHeight="1" x14ac:dyDescent="0.25">
      <c r="D831" s="198"/>
    </row>
    <row r="832" spans="4:4" ht="15" customHeight="1" x14ac:dyDescent="0.25">
      <c r="D832" s="198"/>
    </row>
    <row r="833" spans="4:4" ht="15" customHeight="1" x14ac:dyDescent="0.25">
      <c r="D833" s="198"/>
    </row>
    <row r="834" spans="4:4" ht="15" customHeight="1" x14ac:dyDescent="0.25">
      <c r="D834" s="198"/>
    </row>
    <row r="835" spans="4:4" ht="15" customHeight="1" x14ac:dyDescent="0.25">
      <c r="D835" s="198"/>
    </row>
    <row r="836" spans="4:4" ht="15" customHeight="1" x14ac:dyDescent="0.25">
      <c r="D836" s="198"/>
    </row>
    <row r="837" spans="4:4" ht="15" customHeight="1" x14ac:dyDescent="0.25">
      <c r="D837" s="198"/>
    </row>
    <row r="838" spans="4:4" ht="15" customHeight="1" x14ac:dyDescent="0.25">
      <c r="D838" s="198"/>
    </row>
    <row r="839" spans="4:4" ht="15" customHeight="1" x14ac:dyDescent="0.25">
      <c r="D839" s="198"/>
    </row>
    <row r="840" spans="4:4" ht="15" customHeight="1" x14ac:dyDescent="0.25">
      <c r="D840" s="198"/>
    </row>
    <row r="841" spans="4:4" ht="15" customHeight="1" x14ac:dyDescent="0.25">
      <c r="D841" s="198"/>
    </row>
    <row r="842" spans="4:4" ht="15" customHeight="1" x14ac:dyDescent="0.25">
      <c r="D842" s="198"/>
    </row>
    <row r="843" spans="4:4" ht="15" customHeight="1" x14ac:dyDescent="0.25">
      <c r="D843" s="198"/>
    </row>
    <row r="844" spans="4:4" ht="15" customHeight="1" x14ac:dyDescent="0.25">
      <c r="D844" s="198"/>
    </row>
    <row r="845" spans="4:4" ht="15" customHeight="1" x14ac:dyDescent="0.25">
      <c r="D845" s="198"/>
    </row>
    <row r="846" spans="4:4" ht="15" customHeight="1" x14ac:dyDescent="0.25">
      <c r="D846" s="198"/>
    </row>
    <row r="847" spans="4:4" ht="15" customHeight="1" x14ac:dyDescent="0.25">
      <c r="D847" s="198"/>
    </row>
    <row r="848" spans="4:4" ht="15" customHeight="1" x14ac:dyDescent="0.25">
      <c r="D848" s="198"/>
    </row>
    <row r="849" spans="4:4" ht="15" customHeight="1" x14ac:dyDescent="0.25">
      <c r="D849" s="198"/>
    </row>
    <row r="850" spans="4:4" ht="15" customHeight="1" x14ac:dyDescent="0.25">
      <c r="D850" s="198"/>
    </row>
    <row r="851" spans="4:4" ht="15" customHeight="1" x14ac:dyDescent="0.25">
      <c r="D851" s="198"/>
    </row>
    <row r="852" spans="4:4" ht="15" customHeight="1" x14ac:dyDescent="0.25">
      <c r="D852" s="198"/>
    </row>
    <row r="853" spans="4:4" ht="15" customHeight="1" x14ac:dyDescent="0.25">
      <c r="D853" s="198"/>
    </row>
    <row r="854" spans="4:4" ht="15" customHeight="1" x14ac:dyDescent="0.25">
      <c r="D854" s="198"/>
    </row>
    <row r="855" spans="4:4" ht="15" customHeight="1" x14ac:dyDescent="0.25">
      <c r="D855" s="198"/>
    </row>
    <row r="856" spans="4:4" ht="15" customHeight="1" x14ac:dyDescent="0.25">
      <c r="D856" s="198"/>
    </row>
    <row r="857" spans="4:4" ht="15" customHeight="1" x14ac:dyDescent="0.25">
      <c r="D857" s="198"/>
    </row>
    <row r="858" spans="4:4" ht="15" customHeight="1" x14ac:dyDescent="0.25">
      <c r="D858" s="198"/>
    </row>
    <row r="859" spans="4:4" ht="15" customHeight="1" x14ac:dyDescent="0.25">
      <c r="D859" s="198"/>
    </row>
    <row r="860" spans="4:4" ht="15" customHeight="1" x14ac:dyDescent="0.25">
      <c r="D860" s="198"/>
    </row>
    <row r="861" spans="4:4" ht="15" customHeight="1" x14ac:dyDescent="0.25">
      <c r="D861" s="198"/>
    </row>
    <row r="862" spans="4:4" ht="15" customHeight="1" x14ac:dyDescent="0.25">
      <c r="D862" s="198"/>
    </row>
    <row r="863" spans="4:4" ht="15" customHeight="1" x14ac:dyDescent="0.25">
      <c r="D863" s="198"/>
    </row>
    <row r="864" spans="4:4" ht="15" customHeight="1" x14ac:dyDescent="0.25">
      <c r="D864" s="198"/>
    </row>
    <row r="865" spans="4:4" ht="15" customHeight="1" x14ac:dyDescent="0.25">
      <c r="D865" s="198"/>
    </row>
    <row r="866" spans="4:4" ht="15" customHeight="1" x14ac:dyDescent="0.25">
      <c r="D866" s="198"/>
    </row>
    <row r="867" spans="4:4" ht="15" customHeight="1" x14ac:dyDescent="0.25">
      <c r="D867" s="198"/>
    </row>
    <row r="868" spans="4:4" ht="15" customHeight="1" x14ac:dyDescent="0.25">
      <c r="D868" s="198"/>
    </row>
    <row r="869" spans="4:4" ht="15" customHeight="1" x14ac:dyDescent="0.25">
      <c r="D869" s="198"/>
    </row>
    <row r="870" spans="4:4" ht="15" customHeight="1" x14ac:dyDescent="0.25">
      <c r="D870" s="198"/>
    </row>
    <row r="871" spans="4:4" ht="15" customHeight="1" x14ac:dyDescent="0.25">
      <c r="D871" s="198"/>
    </row>
    <row r="872" spans="4:4" ht="15" customHeight="1" x14ac:dyDescent="0.25">
      <c r="D872" s="198"/>
    </row>
    <row r="873" spans="4:4" ht="15" customHeight="1" x14ac:dyDescent="0.25">
      <c r="D873" s="198"/>
    </row>
    <row r="874" spans="4:4" ht="15" customHeight="1" x14ac:dyDescent="0.25">
      <c r="D874" s="198"/>
    </row>
    <row r="875" spans="4:4" ht="15" customHeight="1" x14ac:dyDescent="0.25">
      <c r="D875" s="198"/>
    </row>
    <row r="876" spans="4:4" ht="15" customHeight="1" x14ac:dyDescent="0.25">
      <c r="D876" s="198"/>
    </row>
    <row r="877" spans="4:4" ht="15" customHeight="1" x14ac:dyDescent="0.25">
      <c r="D877" s="198"/>
    </row>
    <row r="878" spans="4:4" ht="15" customHeight="1" x14ac:dyDescent="0.25">
      <c r="D878" s="198"/>
    </row>
    <row r="879" spans="4:4" ht="15" customHeight="1" x14ac:dyDescent="0.25">
      <c r="D879" s="198"/>
    </row>
    <row r="880" spans="4:4" ht="15" customHeight="1" x14ac:dyDescent="0.25">
      <c r="D880" s="198"/>
    </row>
    <row r="881" spans="4:4" ht="15" customHeight="1" x14ac:dyDescent="0.25">
      <c r="D881" s="198"/>
    </row>
    <row r="882" spans="4:4" ht="15" customHeight="1" x14ac:dyDescent="0.25">
      <c r="D882" s="198"/>
    </row>
    <row r="883" spans="4:4" ht="15" customHeight="1" x14ac:dyDescent="0.25">
      <c r="D883" s="198"/>
    </row>
    <row r="884" spans="4:4" ht="15" customHeight="1" x14ac:dyDescent="0.25">
      <c r="D884" s="198"/>
    </row>
    <row r="885" spans="4:4" ht="15" customHeight="1" x14ac:dyDescent="0.25">
      <c r="D885" s="198"/>
    </row>
    <row r="886" spans="4:4" ht="15" customHeight="1" x14ac:dyDescent="0.25">
      <c r="D886" s="198"/>
    </row>
    <row r="887" spans="4:4" ht="15" customHeight="1" x14ac:dyDescent="0.25">
      <c r="D887" s="198"/>
    </row>
    <row r="888" spans="4:4" ht="15" customHeight="1" x14ac:dyDescent="0.25">
      <c r="D888" s="198"/>
    </row>
    <row r="889" spans="4:4" ht="15" customHeight="1" x14ac:dyDescent="0.25">
      <c r="D889" s="198"/>
    </row>
    <row r="890" spans="4:4" ht="15" customHeight="1" x14ac:dyDescent="0.25">
      <c r="D890" s="198"/>
    </row>
    <row r="891" spans="4:4" ht="15" customHeight="1" x14ac:dyDescent="0.25">
      <c r="D891" s="198"/>
    </row>
    <row r="892" spans="4:4" ht="15" customHeight="1" x14ac:dyDescent="0.25">
      <c r="D892" s="198"/>
    </row>
    <row r="893" spans="4:4" ht="15" customHeight="1" x14ac:dyDescent="0.25">
      <c r="D893" s="198"/>
    </row>
    <row r="894" spans="4:4" ht="15" customHeight="1" x14ac:dyDescent="0.25">
      <c r="D894" s="198"/>
    </row>
    <row r="895" spans="4:4" ht="15" customHeight="1" x14ac:dyDescent="0.25">
      <c r="D895" s="198"/>
    </row>
    <row r="896" spans="4:4" ht="15" customHeight="1" x14ac:dyDescent="0.25">
      <c r="D896" s="198"/>
    </row>
    <row r="897" spans="4:4" ht="15" customHeight="1" x14ac:dyDescent="0.25">
      <c r="D897" s="198"/>
    </row>
    <row r="898" spans="4:4" ht="15" customHeight="1" x14ac:dyDescent="0.25">
      <c r="D898" s="198"/>
    </row>
    <row r="899" spans="4:4" ht="15" customHeight="1" x14ac:dyDescent="0.25">
      <c r="D899" s="198"/>
    </row>
    <row r="900" spans="4:4" ht="15" customHeight="1" x14ac:dyDescent="0.25">
      <c r="D900" s="198"/>
    </row>
    <row r="901" spans="4:4" ht="15" customHeight="1" x14ac:dyDescent="0.25">
      <c r="D901" s="198"/>
    </row>
    <row r="902" spans="4:4" ht="15" customHeight="1" x14ac:dyDescent="0.25">
      <c r="D902" s="198"/>
    </row>
    <row r="903" spans="4:4" ht="15" customHeight="1" x14ac:dyDescent="0.25">
      <c r="D903" s="198"/>
    </row>
    <row r="904" spans="4:4" ht="15" customHeight="1" x14ac:dyDescent="0.25">
      <c r="D904" s="198"/>
    </row>
    <row r="905" spans="4:4" ht="15" customHeight="1" x14ac:dyDescent="0.25">
      <c r="D905" s="198"/>
    </row>
    <row r="906" spans="4:4" ht="15" customHeight="1" x14ac:dyDescent="0.25">
      <c r="D906" s="198"/>
    </row>
    <row r="907" spans="4:4" ht="15" customHeight="1" x14ac:dyDescent="0.25">
      <c r="D907" s="198"/>
    </row>
    <row r="908" spans="4:4" ht="15" customHeight="1" x14ac:dyDescent="0.25">
      <c r="D908" s="198"/>
    </row>
    <row r="909" spans="4:4" ht="15" customHeight="1" x14ac:dyDescent="0.25">
      <c r="D909" s="198"/>
    </row>
    <row r="910" spans="4:4" ht="15" customHeight="1" x14ac:dyDescent="0.25">
      <c r="D910" s="198"/>
    </row>
    <row r="911" spans="4:4" ht="15" customHeight="1" x14ac:dyDescent="0.25">
      <c r="D911" s="198"/>
    </row>
    <row r="912" spans="4:4" ht="15" customHeight="1" x14ac:dyDescent="0.25">
      <c r="D912" s="198"/>
    </row>
    <row r="913" spans="4:4" ht="15" customHeight="1" x14ac:dyDescent="0.25">
      <c r="D913" s="198"/>
    </row>
    <row r="914" spans="4:4" ht="15" customHeight="1" x14ac:dyDescent="0.25">
      <c r="D914" s="198"/>
    </row>
    <row r="915" spans="4:4" ht="15" customHeight="1" x14ac:dyDescent="0.25">
      <c r="D915" s="198"/>
    </row>
    <row r="916" spans="4:4" ht="15" customHeight="1" x14ac:dyDescent="0.25">
      <c r="D916" s="198"/>
    </row>
    <row r="917" spans="4:4" ht="15" customHeight="1" x14ac:dyDescent="0.25">
      <c r="D917" s="198"/>
    </row>
    <row r="918" spans="4:4" ht="15" customHeight="1" x14ac:dyDescent="0.25">
      <c r="D918" s="198"/>
    </row>
    <row r="919" spans="4:4" ht="15" customHeight="1" x14ac:dyDescent="0.25">
      <c r="D919" s="198"/>
    </row>
    <row r="920" spans="4:4" ht="15" customHeight="1" x14ac:dyDescent="0.25">
      <c r="D920" s="198"/>
    </row>
    <row r="921" spans="4:4" ht="15" customHeight="1" x14ac:dyDescent="0.25">
      <c r="D921" s="198"/>
    </row>
    <row r="922" spans="4:4" ht="15" customHeight="1" x14ac:dyDescent="0.25">
      <c r="D922" s="198"/>
    </row>
    <row r="923" spans="4:4" ht="15" customHeight="1" x14ac:dyDescent="0.25">
      <c r="D923" s="198"/>
    </row>
    <row r="924" spans="4:4" ht="15" customHeight="1" x14ac:dyDescent="0.25">
      <c r="D924" s="198"/>
    </row>
    <row r="925" spans="4:4" ht="15" customHeight="1" x14ac:dyDescent="0.25">
      <c r="D925" s="198"/>
    </row>
    <row r="926" spans="4:4" ht="15" customHeight="1" x14ac:dyDescent="0.25">
      <c r="D926" s="198"/>
    </row>
    <row r="927" spans="4:4" ht="15" customHeight="1" x14ac:dyDescent="0.25">
      <c r="D927" s="198"/>
    </row>
    <row r="928" spans="4:4" ht="15" customHeight="1" x14ac:dyDescent="0.25">
      <c r="D928" s="198"/>
    </row>
    <row r="929" spans="4:4" ht="15" customHeight="1" x14ac:dyDescent="0.25">
      <c r="D929" s="198"/>
    </row>
    <row r="930" spans="4:4" ht="15" customHeight="1" x14ac:dyDescent="0.25">
      <c r="D930" s="198"/>
    </row>
    <row r="931" spans="4:4" ht="15" customHeight="1" x14ac:dyDescent="0.25">
      <c r="D931" s="198"/>
    </row>
    <row r="932" spans="4:4" ht="15" customHeight="1" x14ac:dyDescent="0.25">
      <c r="D932" s="198"/>
    </row>
    <row r="933" spans="4:4" ht="15" customHeight="1" x14ac:dyDescent="0.25">
      <c r="D933" s="198"/>
    </row>
    <row r="934" spans="4:4" ht="15" customHeight="1" x14ac:dyDescent="0.25">
      <c r="D934" s="198"/>
    </row>
    <row r="935" spans="4:4" ht="15" customHeight="1" x14ac:dyDescent="0.25">
      <c r="D935" s="198"/>
    </row>
    <row r="936" spans="4:4" ht="15" customHeight="1" x14ac:dyDescent="0.25">
      <c r="D936" s="198"/>
    </row>
    <row r="937" spans="4:4" ht="15" customHeight="1" x14ac:dyDescent="0.25">
      <c r="D937" s="198"/>
    </row>
    <row r="938" spans="4:4" ht="15" customHeight="1" x14ac:dyDescent="0.25">
      <c r="D938" s="198"/>
    </row>
    <row r="939" spans="4:4" ht="15" customHeight="1" x14ac:dyDescent="0.25">
      <c r="D939" s="198"/>
    </row>
    <row r="940" spans="4:4" ht="15" customHeight="1" x14ac:dyDescent="0.25">
      <c r="D940" s="198"/>
    </row>
    <row r="941" spans="4:4" ht="15" customHeight="1" x14ac:dyDescent="0.25">
      <c r="D941" s="198"/>
    </row>
    <row r="942" spans="4:4" ht="15" customHeight="1" x14ac:dyDescent="0.25">
      <c r="D942" s="198"/>
    </row>
    <row r="943" spans="4:4" ht="15" customHeight="1" x14ac:dyDescent="0.25">
      <c r="D943" s="198"/>
    </row>
    <row r="944" spans="4:4" ht="15" customHeight="1" x14ac:dyDescent="0.25">
      <c r="D944" s="198"/>
    </row>
    <row r="945" spans="4:4" ht="15" customHeight="1" x14ac:dyDescent="0.25">
      <c r="D945" s="198"/>
    </row>
    <row r="946" spans="4:4" ht="15" customHeight="1" x14ac:dyDescent="0.25">
      <c r="D946" s="198"/>
    </row>
    <row r="947" spans="4:4" ht="15" customHeight="1" x14ac:dyDescent="0.25">
      <c r="D947" s="198"/>
    </row>
    <row r="948" spans="4:4" ht="15" customHeight="1" x14ac:dyDescent="0.25">
      <c r="D948" s="198"/>
    </row>
    <row r="949" spans="4:4" ht="15" customHeight="1" x14ac:dyDescent="0.25">
      <c r="D949" s="198"/>
    </row>
    <row r="950" spans="4:4" ht="15" customHeight="1" x14ac:dyDescent="0.25">
      <c r="D950" s="198"/>
    </row>
    <row r="951" spans="4:4" ht="15" customHeight="1" x14ac:dyDescent="0.25">
      <c r="D951" s="198"/>
    </row>
    <row r="952" spans="4:4" ht="15" customHeight="1" x14ac:dyDescent="0.25">
      <c r="D952" s="198"/>
    </row>
    <row r="953" spans="4:4" ht="15" customHeight="1" x14ac:dyDescent="0.25">
      <c r="D953" s="198"/>
    </row>
    <row r="954" spans="4:4" ht="15" customHeight="1" x14ac:dyDescent="0.25">
      <c r="D954" s="198"/>
    </row>
    <row r="955" spans="4:4" ht="15" customHeight="1" x14ac:dyDescent="0.25">
      <c r="D955" s="198"/>
    </row>
    <row r="956" spans="4:4" ht="15" customHeight="1" x14ac:dyDescent="0.25">
      <c r="D956" s="198"/>
    </row>
    <row r="957" spans="4:4" ht="15" customHeight="1" x14ac:dyDescent="0.25">
      <c r="D957" s="198"/>
    </row>
    <row r="958" spans="4:4" ht="15" customHeight="1" x14ac:dyDescent="0.25">
      <c r="D958" s="198"/>
    </row>
    <row r="959" spans="4:4" ht="15" customHeight="1" x14ac:dyDescent="0.25">
      <c r="D959" s="198"/>
    </row>
    <row r="960" spans="4:4" ht="15" customHeight="1" x14ac:dyDescent="0.25">
      <c r="D960" s="198"/>
    </row>
    <row r="961" spans="4:4" ht="15" customHeight="1" x14ac:dyDescent="0.25">
      <c r="D961" s="198"/>
    </row>
    <row r="962" spans="4:4" ht="15" customHeight="1" x14ac:dyDescent="0.25">
      <c r="D962" s="198"/>
    </row>
    <row r="963" spans="4:4" ht="15" customHeight="1" x14ac:dyDescent="0.25">
      <c r="D963" s="198"/>
    </row>
    <row r="964" spans="4:4" ht="15" customHeight="1" x14ac:dyDescent="0.25">
      <c r="D964" s="198"/>
    </row>
    <row r="965" spans="4:4" ht="15" customHeight="1" x14ac:dyDescent="0.25">
      <c r="D965" s="198"/>
    </row>
    <row r="966" spans="4:4" ht="15" customHeight="1" x14ac:dyDescent="0.25">
      <c r="D966" s="198"/>
    </row>
    <row r="967" spans="4:4" ht="15" customHeight="1" x14ac:dyDescent="0.25">
      <c r="D967" s="198"/>
    </row>
    <row r="968" spans="4:4" ht="15" customHeight="1" x14ac:dyDescent="0.25">
      <c r="D968" s="198"/>
    </row>
    <row r="969" spans="4:4" ht="15" customHeight="1" x14ac:dyDescent="0.25">
      <c r="D969" s="198"/>
    </row>
    <row r="970" spans="4:4" ht="15" customHeight="1" x14ac:dyDescent="0.25">
      <c r="D970" s="198"/>
    </row>
    <row r="971" spans="4:4" ht="15" customHeight="1" x14ac:dyDescent="0.25">
      <c r="D971" s="198"/>
    </row>
    <row r="972" spans="4:4" ht="15" customHeight="1" x14ac:dyDescent="0.25">
      <c r="D972" s="198"/>
    </row>
    <row r="973" spans="4:4" ht="15" customHeight="1" x14ac:dyDescent="0.25">
      <c r="D973" s="198"/>
    </row>
    <row r="974" spans="4:4" ht="15" customHeight="1" x14ac:dyDescent="0.25">
      <c r="D974" s="198"/>
    </row>
    <row r="975" spans="4:4" ht="15" customHeight="1" x14ac:dyDescent="0.25">
      <c r="D975" s="198"/>
    </row>
    <row r="976" spans="4:4" ht="15" customHeight="1" x14ac:dyDescent="0.25">
      <c r="D976" s="198"/>
    </row>
    <row r="977" spans="4:4" ht="15" customHeight="1" x14ac:dyDescent="0.25">
      <c r="D977" s="198"/>
    </row>
    <row r="978" spans="4:4" ht="15" customHeight="1" x14ac:dyDescent="0.25">
      <c r="D978" s="198"/>
    </row>
    <row r="979" spans="4:4" ht="15" customHeight="1" x14ac:dyDescent="0.25">
      <c r="D979" s="198"/>
    </row>
    <row r="980" spans="4:4" ht="15" customHeight="1" x14ac:dyDescent="0.25">
      <c r="D980" s="198"/>
    </row>
    <row r="981" spans="4:4" ht="15" customHeight="1" x14ac:dyDescent="0.25">
      <c r="D981" s="198"/>
    </row>
    <row r="982" spans="4:4" ht="15" customHeight="1" x14ac:dyDescent="0.25">
      <c r="D982" s="198"/>
    </row>
    <row r="983" spans="4:4" ht="15" customHeight="1" x14ac:dyDescent="0.25">
      <c r="D983" s="198"/>
    </row>
    <row r="984" spans="4:4" ht="15" customHeight="1" x14ac:dyDescent="0.25">
      <c r="D984" s="198"/>
    </row>
    <row r="985" spans="4:4" ht="15" customHeight="1" x14ac:dyDescent="0.25">
      <c r="D985" s="198"/>
    </row>
    <row r="986" spans="4:4" ht="15" customHeight="1" x14ac:dyDescent="0.25">
      <c r="D986" s="198"/>
    </row>
    <row r="987" spans="4:4" ht="15" customHeight="1" x14ac:dyDescent="0.25">
      <c r="D987" s="198"/>
    </row>
    <row r="988" spans="4:4" ht="15" customHeight="1" x14ac:dyDescent="0.25">
      <c r="D988" s="198"/>
    </row>
    <row r="989" spans="4:4" ht="15" customHeight="1" x14ac:dyDescent="0.25">
      <c r="D989" s="198"/>
    </row>
    <row r="990" spans="4:4" ht="15" customHeight="1" x14ac:dyDescent="0.25">
      <c r="D990" s="198"/>
    </row>
    <row r="991" spans="4:4" ht="15" customHeight="1" x14ac:dyDescent="0.25">
      <c r="D991" s="198"/>
    </row>
    <row r="992" spans="4:4" ht="15" customHeight="1" x14ac:dyDescent="0.25">
      <c r="D992" s="198"/>
    </row>
    <row r="993" spans="4:4" ht="15" customHeight="1" x14ac:dyDescent="0.25">
      <c r="D993" s="198"/>
    </row>
    <row r="994" spans="4:4" ht="15" customHeight="1" x14ac:dyDescent="0.25">
      <c r="D994" s="198"/>
    </row>
    <row r="995" spans="4:4" ht="15" customHeight="1" x14ac:dyDescent="0.25">
      <c r="D995" s="198"/>
    </row>
    <row r="996" spans="4:4" ht="15" customHeight="1" x14ac:dyDescent="0.25">
      <c r="D996" s="198"/>
    </row>
    <row r="997" spans="4:4" ht="15" customHeight="1" x14ac:dyDescent="0.25">
      <c r="D997" s="198"/>
    </row>
    <row r="998" spans="4:4" ht="15" customHeight="1" x14ac:dyDescent="0.25">
      <c r="D998" s="198"/>
    </row>
    <row r="999" spans="4:4" ht="15" customHeight="1" x14ac:dyDescent="0.25">
      <c r="D999" s="198"/>
    </row>
    <row r="1000" spans="4:4" ht="15" customHeight="1" x14ac:dyDescent="0.25">
      <c r="D1000" s="198"/>
    </row>
    <row r="1001" spans="4:4" ht="15" customHeight="1" x14ac:dyDescent="0.25">
      <c r="D1001" s="198"/>
    </row>
    <row r="1002" spans="4:4" ht="15" customHeight="1" x14ac:dyDescent="0.25">
      <c r="D1002" s="198"/>
    </row>
    <row r="1003" spans="4:4" ht="15" customHeight="1" x14ac:dyDescent="0.25">
      <c r="D1003" s="198"/>
    </row>
    <row r="1004" spans="4:4" ht="15" customHeight="1" x14ac:dyDescent="0.25">
      <c r="D1004" s="198"/>
    </row>
    <row r="1005" spans="4:4" ht="15" customHeight="1" x14ac:dyDescent="0.25">
      <c r="D1005" s="198"/>
    </row>
    <row r="1006" spans="4:4" ht="15" customHeight="1" x14ac:dyDescent="0.25">
      <c r="D1006" s="198"/>
    </row>
    <row r="1007" spans="4:4" ht="15" customHeight="1" x14ac:dyDescent="0.25">
      <c r="D1007" s="198"/>
    </row>
    <row r="1008" spans="4:4" ht="15" customHeight="1" x14ac:dyDescent="0.25">
      <c r="D1008" s="198"/>
    </row>
    <row r="1009" spans="4:4" ht="15" customHeight="1" x14ac:dyDescent="0.25">
      <c r="D1009" s="198"/>
    </row>
    <row r="1010" spans="4:4" ht="15" customHeight="1" x14ac:dyDescent="0.25">
      <c r="D1010" s="198"/>
    </row>
    <row r="1011" spans="4:4" ht="15" customHeight="1" x14ac:dyDescent="0.25">
      <c r="D1011" s="198"/>
    </row>
    <row r="1012" spans="4:4" ht="15" customHeight="1" x14ac:dyDescent="0.25">
      <c r="D1012" s="198"/>
    </row>
    <row r="1013" spans="4:4" ht="15" customHeight="1" x14ac:dyDescent="0.25">
      <c r="D1013" s="198"/>
    </row>
    <row r="1014" spans="4:4" ht="15" customHeight="1" x14ac:dyDescent="0.25">
      <c r="D1014" s="198"/>
    </row>
    <row r="1015" spans="4:4" ht="15" customHeight="1" x14ac:dyDescent="0.25">
      <c r="D1015" s="198"/>
    </row>
    <row r="1016" spans="4:4" ht="15" customHeight="1" x14ac:dyDescent="0.25">
      <c r="D1016" s="198"/>
    </row>
    <row r="1017" spans="4:4" ht="15" customHeight="1" x14ac:dyDescent="0.25">
      <c r="D1017" s="198"/>
    </row>
    <row r="1018" spans="4:4" ht="15" customHeight="1" x14ac:dyDescent="0.25">
      <c r="D1018" s="198"/>
    </row>
    <row r="1019" spans="4:4" ht="15" customHeight="1" x14ac:dyDescent="0.25">
      <c r="D1019" s="198"/>
    </row>
    <row r="1020" spans="4:4" ht="15" customHeight="1" x14ac:dyDescent="0.25">
      <c r="D1020" s="198"/>
    </row>
    <row r="1021" spans="4:4" ht="15" customHeight="1" x14ac:dyDescent="0.25">
      <c r="D1021" s="198"/>
    </row>
    <row r="1022" spans="4:4" ht="15" customHeight="1" x14ac:dyDescent="0.25">
      <c r="D1022" s="198"/>
    </row>
    <row r="1023" spans="4:4" ht="15" customHeight="1" x14ac:dyDescent="0.25">
      <c r="D1023" s="198"/>
    </row>
    <row r="1024" spans="4:4" ht="15" customHeight="1" x14ac:dyDescent="0.25">
      <c r="D1024" s="198"/>
    </row>
    <row r="1025" spans="4:4" ht="15" customHeight="1" x14ac:dyDescent="0.25">
      <c r="D1025" s="198"/>
    </row>
    <row r="1026" spans="4:4" ht="15" customHeight="1" x14ac:dyDescent="0.25">
      <c r="D1026" s="198"/>
    </row>
    <row r="1027" spans="4:4" ht="15" customHeight="1" x14ac:dyDescent="0.25">
      <c r="D1027" s="198"/>
    </row>
    <row r="1028" spans="4:4" ht="15" customHeight="1" x14ac:dyDescent="0.25">
      <c r="D1028" s="198"/>
    </row>
    <row r="1029" spans="4:4" ht="15" customHeight="1" x14ac:dyDescent="0.25">
      <c r="D1029" s="198"/>
    </row>
    <row r="1030" spans="4:4" ht="15" customHeight="1" x14ac:dyDescent="0.25">
      <c r="D1030" s="198"/>
    </row>
    <row r="1031" spans="4:4" ht="15" customHeight="1" x14ac:dyDescent="0.25">
      <c r="D1031" s="198"/>
    </row>
    <row r="1032" spans="4:4" ht="15" customHeight="1" x14ac:dyDescent="0.25">
      <c r="D1032" s="198"/>
    </row>
    <row r="1033" spans="4:4" ht="15" customHeight="1" x14ac:dyDescent="0.25">
      <c r="D1033" s="198"/>
    </row>
    <row r="1034" spans="4:4" ht="15" customHeight="1" x14ac:dyDescent="0.25">
      <c r="D1034" s="198"/>
    </row>
    <row r="1035" spans="4:4" ht="15" customHeight="1" x14ac:dyDescent="0.25">
      <c r="D1035" s="198"/>
    </row>
    <row r="1036" spans="4:4" ht="15" customHeight="1" x14ac:dyDescent="0.25">
      <c r="D1036" s="198"/>
    </row>
    <row r="1037" spans="4:4" ht="15" customHeight="1" x14ac:dyDescent="0.25">
      <c r="D1037" s="198"/>
    </row>
    <row r="1038" spans="4:4" ht="15" customHeight="1" x14ac:dyDescent="0.25">
      <c r="D1038" s="198"/>
    </row>
    <row r="1039" spans="4:4" ht="15" customHeight="1" x14ac:dyDescent="0.25">
      <c r="D1039" s="198"/>
    </row>
    <row r="1040" spans="4:4" ht="15" customHeight="1" x14ac:dyDescent="0.25">
      <c r="D1040" s="198"/>
    </row>
    <row r="1041" spans="4:4" ht="15" customHeight="1" x14ac:dyDescent="0.25">
      <c r="D1041" s="198"/>
    </row>
    <row r="1042" spans="4:4" ht="15" customHeight="1" x14ac:dyDescent="0.25">
      <c r="D1042" s="198"/>
    </row>
    <row r="1043" spans="4:4" ht="15" customHeight="1" x14ac:dyDescent="0.25">
      <c r="D1043" s="198"/>
    </row>
    <row r="1044" spans="4:4" ht="15" customHeight="1" x14ac:dyDescent="0.25">
      <c r="D1044" s="198"/>
    </row>
    <row r="1045" spans="4:4" ht="15" customHeight="1" x14ac:dyDescent="0.25">
      <c r="D1045" s="198"/>
    </row>
    <row r="1046" spans="4:4" ht="15" customHeight="1" x14ac:dyDescent="0.25">
      <c r="D1046" s="198"/>
    </row>
    <row r="1047" spans="4:4" ht="15" customHeight="1" x14ac:dyDescent="0.25">
      <c r="D1047" s="198"/>
    </row>
    <row r="1048" spans="4:4" ht="15" customHeight="1" x14ac:dyDescent="0.25">
      <c r="D1048" s="198"/>
    </row>
    <row r="1049" spans="4:4" ht="15" customHeight="1" x14ac:dyDescent="0.25">
      <c r="D1049" s="198"/>
    </row>
    <row r="1050" spans="4:4" ht="15" customHeight="1" x14ac:dyDescent="0.25">
      <c r="D1050" s="198"/>
    </row>
    <row r="1051" spans="4:4" ht="15" customHeight="1" x14ac:dyDescent="0.25">
      <c r="D1051" s="198"/>
    </row>
    <row r="1052" spans="4:4" ht="15" customHeight="1" x14ac:dyDescent="0.25">
      <c r="D1052" s="198"/>
    </row>
    <row r="1053" spans="4:4" ht="15" customHeight="1" x14ac:dyDescent="0.25">
      <c r="D1053" s="198"/>
    </row>
    <row r="1054" spans="4:4" ht="15" customHeight="1" x14ac:dyDescent="0.25">
      <c r="D1054" s="198"/>
    </row>
    <row r="1055" spans="4:4" ht="15" customHeight="1" x14ac:dyDescent="0.25">
      <c r="D1055" s="198"/>
    </row>
    <row r="1056" spans="4:4" ht="15" customHeight="1" x14ac:dyDescent="0.25">
      <c r="D1056" s="198"/>
    </row>
    <row r="1057" spans="4:4" ht="15" customHeight="1" x14ac:dyDescent="0.25">
      <c r="D1057" s="198"/>
    </row>
    <row r="1058" spans="4:4" ht="15" customHeight="1" x14ac:dyDescent="0.25">
      <c r="D1058" s="198"/>
    </row>
    <row r="1059" spans="4:4" ht="15" customHeight="1" x14ac:dyDescent="0.25">
      <c r="D1059" s="198"/>
    </row>
    <row r="1060" spans="4:4" ht="15" customHeight="1" x14ac:dyDescent="0.25">
      <c r="D1060" s="198"/>
    </row>
    <row r="1061" spans="4:4" ht="15" customHeight="1" x14ac:dyDescent="0.25">
      <c r="D1061" s="198"/>
    </row>
    <row r="1062" spans="4:4" ht="15" customHeight="1" x14ac:dyDescent="0.25">
      <c r="D1062" s="198"/>
    </row>
    <row r="1063" spans="4:4" ht="15" customHeight="1" x14ac:dyDescent="0.25">
      <c r="D1063" s="198"/>
    </row>
    <row r="1064" spans="4:4" ht="15" customHeight="1" x14ac:dyDescent="0.25">
      <c r="D1064" s="198"/>
    </row>
    <row r="1065" spans="4:4" ht="15" customHeight="1" x14ac:dyDescent="0.25">
      <c r="D1065" s="198"/>
    </row>
    <row r="1066" spans="4:4" ht="15" customHeight="1" x14ac:dyDescent="0.25">
      <c r="D1066" s="198"/>
    </row>
    <row r="1067" spans="4:4" ht="15" customHeight="1" x14ac:dyDescent="0.25">
      <c r="D1067" s="198"/>
    </row>
    <row r="1068" spans="4:4" ht="15" customHeight="1" x14ac:dyDescent="0.25">
      <c r="D1068" s="198"/>
    </row>
    <row r="1069" spans="4:4" ht="15" customHeight="1" x14ac:dyDescent="0.25">
      <c r="D1069" s="198"/>
    </row>
    <row r="1070" spans="4:4" ht="15" customHeight="1" x14ac:dyDescent="0.25">
      <c r="D1070" s="198"/>
    </row>
    <row r="1071" spans="4:4" ht="15" customHeight="1" x14ac:dyDescent="0.25">
      <c r="D1071" s="198"/>
    </row>
    <row r="1072" spans="4:4" ht="15" customHeight="1" x14ac:dyDescent="0.25">
      <c r="D1072" s="198"/>
    </row>
    <row r="1073" spans="4:4" ht="15" customHeight="1" x14ac:dyDescent="0.25">
      <c r="D1073" s="198"/>
    </row>
    <row r="1074" spans="4:4" ht="15" customHeight="1" x14ac:dyDescent="0.25">
      <c r="D1074" s="198"/>
    </row>
    <row r="1075" spans="4:4" ht="15" customHeight="1" x14ac:dyDescent="0.25">
      <c r="D1075" s="198"/>
    </row>
    <row r="1076" spans="4:4" ht="15" customHeight="1" x14ac:dyDescent="0.25">
      <c r="D1076" s="198"/>
    </row>
    <row r="1077" spans="4:4" ht="15" customHeight="1" x14ac:dyDescent="0.25">
      <c r="D1077" s="198"/>
    </row>
    <row r="1078" spans="4:4" ht="15" customHeight="1" x14ac:dyDescent="0.25">
      <c r="D1078" s="198"/>
    </row>
    <row r="1079" spans="4:4" ht="15" customHeight="1" x14ac:dyDescent="0.25">
      <c r="D1079" s="198"/>
    </row>
    <row r="1080" spans="4:4" ht="15" customHeight="1" x14ac:dyDescent="0.25">
      <c r="D1080" s="198"/>
    </row>
    <row r="1081" spans="4:4" ht="15" customHeight="1" x14ac:dyDescent="0.25">
      <c r="D1081" s="198"/>
    </row>
    <row r="1082" spans="4:4" ht="15" customHeight="1" x14ac:dyDescent="0.25">
      <c r="D1082" s="198"/>
    </row>
    <row r="1083" spans="4:4" ht="15" customHeight="1" x14ac:dyDescent="0.25">
      <c r="D1083" s="198"/>
    </row>
    <row r="1084" spans="4:4" ht="15" customHeight="1" x14ac:dyDescent="0.25">
      <c r="D1084" s="198"/>
    </row>
    <row r="1085" spans="4:4" ht="15" customHeight="1" x14ac:dyDescent="0.25">
      <c r="D1085" s="198"/>
    </row>
    <row r="1086" spans="4:4" ht="15" customHeight="1" x14ac:dyDescent="0.25">
      <c r="D1086" s="198"/>
    </row>
    <row r="1087" spans="4:4" ht="15" customHeight="1" x14ac:dyDescent="0.25">
      <c r="D1087" s="198"/>
    </row>
    <row r="1088" spans="4:4" ht="15" customHeight="1" x14ac:dyDescent="0.25">
      <c r="D1088" s="198"/>
    </row>
    <row r="1089" spans="4:4" ht="15" customHeight="1" x14ac:dyDescent="0.25">
      <c r="D1089" s="198"/>
    </row>
    <row r="1090" spans="4:4" ht="15" customHeight="1" x14ac:dyDescent="0.25">
      <c r="D1090" s="198"/>
    </row>
    <row r="1091" spans="4:4" ht="15" customHeight="1" x14ac:dyDescent="0.25">
      <c r="D1091" s="198"/>
    </row>
    <row r="1092" spans="4:4" ht="15" customHeight="1" x14ac:dyDescent="0.25">
      <c r="D1092" s="198"/>
    </row>
    <row r="1093" spans="4:4" ht="15" customHeight="1" x14ac:dyDescent="0.25">
      <c r="D1093" s="198"/>
    </row>
    <row r="1094" spans="4:4" ht="15" customHeight="1" x14ac:dyDescent="0.25">
      <c r="D1094" s="198"/>
    </row>
    <row r="1095" spans="4:4" ht="15" customHeight="1" x14ac:dyDescent="0.25">
      <c r="D1095" s="198"/>
    </row>
    <row r="1096" spans="4:4" ht="15" customHeight="1" x14ac:dyDescent="0.25">
      <c r="D1096" s="198"/>
    </row>
    <row r="1097" spans="4:4" ht="15" customHeight="1" x14ac:dyDescent="0.25">
      <c r="D1097" s="198"/>
    </row>
    <row r="1098" spans="4:4" ht="15" customHeight="1" x14ac:dyDescent="0.25">
      <c r="D1098" s="198"/>
    </row>
    <row r="1099" spans="4:4" ht="15" customHeight="1" x14ac:dyDescent="0.25">
      <c r="D1099" s="198"/>
    </row>
    <row r="1100" spans="4:4" ht="15" customHeight="1" x14ac:dyDescent="0.25">
      <c r="D1100" s="198"/>
    </row>
    <row r="1101" spans="4:4" ht="15" customHeight="1" x14ac:dyDescent="0.25">
      <c r="D1101" s="198"/>
    </row>
    <row r="1102" spans="4:4" ht="15" customHeight="1" x14ac:dyDescent="0.25">
      <c r="D1102" s="198"/>
    </row>
    <row r="1103" spans="4:4" ht="15" customHeight="1" x14ac:dyDescent="0.25">
      <c r="D1103" s="198"/>
    </row>
    <row r="1104" spans="4:4" ht="15" customHeight="1" x14ac:dyDescent="0.25">
      <c r="D1104" s="198"/>
    </row>
    <row r="1105" spans="4:4" ht="15" customHeight="1" x14ac:dyDescent="0.25">
      <c r="D1105" s="198"/>
    </row>
    <row r="1106" spans="4:4" ht="15" customHeight="1" x14ac:dyDescent="0.25">
      <c r="D1106" s="198"/>
    </row>
    <row r="1107" spans="4:4" ht="15" customHeight="1" x14ac:dyDescent="0.25">
      <c r="D1107" s="198"/>
    </row>
    <row r="1108" spans="4:4" ht="15" customHeight="1" x14ac:dyDescent="0.25">
      <c r="D1108" s="198"/>
    </row>
    <row r="1109" spans="4:4" ht="15" customHeight="1" x14ac:dyDescent="0.25">
      <c r="D1109" s="198"/>
    </row>
    <row r="1110" spans="4:4" ht="15" customHeight="1" x14ac:dyDescent="0.25">
      <c r="D1110" s="198"/>
    </row>
    <row r="1111" spans="4:4" ht="15" customHeight="1" x14ac:dyDescent="0.25">
      <c r="D1111" s="198"/>
    </row>
    <row r="1112" spans="4:4" ht="15" customHeight="1" x14ac:dyDescent="0.25">
      <c r="D1112" s="198"/>
    </row>
    <row r="1113" spans="4:4" ht="15" customHeight="1" x14ac:dyDescent="0.25">
      <c r="D1113" s="198"/>
    </row>
    <row r="1114" spans="4:4" ht="15" customHeight="1" x14ac:dyDescent="0.25">
      <c r="D1114" s="198"/>
    </row>
    <row r="1115" spans="4:4" ht="15" customHeight="1" x14ac:dyDescent="0.25">
      <c r="D1115" s="198"/>
    </row>
    <row r="1116" spans="4:4" ht="15" customHeight="1" x14ac:dyDescent="0.25">
      <c r="D1116" s="198"/>
    </row>
    <row r="1117" spans="4:4" ht="15" customHeight="1" x14ac:dyDescent="0.25">
      <c r="D1117" s="198"/>
    </row>
    <row r="1118" spans="4:4" ht="15" customHeight="1" x14ac:dyDescent="0.25">
      <c r="D1118" s="198"/>
    </row>
    <row r="1119" spans="4:4" ht="15" customHeight="1" x14ac:dyDescent="0.25">
      <c r="D1119" s="198"/>
    </row>
    <row r="1120" spans="4:4" ht="15" customHeight="1" x14ac:dyDescent="0.25">
      <c r="D1120" s="198"/>
    </row>
    <row r="1121" spans="4:4" ht="15" customHeight="1" x14ac:dyDescent="0.25">
      <c r="D1121" s="198"/>
    </row>
    <row r="1122" spans="4:4" ht="15" customHeight="1" x14ac:dyDescent="0.25">
      <c r="D1122" s="198"/>
    </row>
    <row r="1123" spans="4:4" ht="15" customHeight="1" x14ac:dyDescent="0.25">
      <c r="D1123" s="198"/>
    </row>
    <row r="1124" spans="4:4" ht="15" customHeight="1" x14ac:dyDescent="0.25">
      <c r="D1124" s="198"/>
    </row>
    <row r="1125" spans="4:4" ht="15" customHeight="1" x14ac:dyDescent="0.25">
      <c r="D1125" s="198"/>
    </row>
    <row r="1126" spans="4:4" ht="15" customHeight="1" x14ac:dyDescent="0.25">
      <c r="D1126" s="198"/>
    </row>
    <row r="1127" spans="4:4" ht="15" customHeight="1" x14ac:dyDescent="0.25">
      <c r="D1127" s="198"/>
    </row>
    <row r="1128" spans="4:4" ht="15" customHeight="1" x14ac:dyDescent="0.25">
      <c r="D1128" s="198"/>
    </row>
    <row r="1129" spans="4:4" ht="15" customHeight="1" x14ac:dyDescent="0.25">
      <c r="D1129" s="198"/>
    </row>
    <row r="1130" spans="4:4" ht="15" customHeight="1" x14ac:dyDescent="0.25">
      <c r="D1130" s="198"/>
    </row>
    <row r="1131" spans="4:4" ht="15" customHeight="1" x14ac:dyDescent="0.25">
      <c r="D1131" s="198"/>
    </row>
    <row r="1132" spans="4:4" ht="15" customHeight="1" x14ac:dyDescent="0.25">
      <c r="D1132" s="198"/>
    </row>
    <row r="1133" spans="4:4" ht="15" customHeight="1" x14ac:dyDescent="0.25">
      <c r="D1133" s="198"/>
    </row>
    <row r="1134" spans="4:4" ht="15" customHeight="1" x14ac:dyDescent="0.25">
      <c r="D1134" s="198"/>
    </row>
    <row r="1135" spans="4:4" ht="15" customHeight="1" x14ac:dyDescent="0.25">
      <c r="D1135" s="198"/>
    </row>
    <row r="1136" spans="4:4" ht="15" customHeight="1" x14ac:dyDescent="0.25">
      <c r="D1136" s="198"/>
    </row>
    <row r="1137" spans="4:4" ht="15" customHeight="1" x14ac:dyDescent="0.25">
      <c r="D1137" s="198"/>
    </row>
    <row r="1138" spans="4:4" ht="15" customHeight="1" x14ac:dyDescent="0.25">
      <c r="D1138" s="198"/>
    </row>
    <row r="1139" spans="4:4" ht="15" customHeight="1" x14ac:dyDescent="0.25">
      <c r="D1139" s="198"/>
    </row>
    <row r="1140" spans="4:4" ht="15" customHeight="1" x14ac:dyDescent="0.25">
      <c r="D1140" s="198"/>
    </row>
    <row r="1141" spans="4:4" ht="15" customHeight="1" x14ac:dyDescent="0.25">
      <c r="D1141" s="198"/>
    </row>
    <row r="1142" spans="4:4" ht="15" customHeight="1" x14ac:dyDescent="0.25">
      <c r="D1142" s="198"/>
    </row>
    <row r="1143" spans="4:4" ht="15" customHeight="1" x14ac:dyDescent="0.25">
      <c r="D1143" s="198"/>
    </row>
    <row r="1144" spans="4:4" ht="15" customHeight="1" x14ac:dyDescent="0.25">
      <c r="D1144" s="198"/>
    </row>
    <row r="1145" spans="4:4" ht="15" customHeight="1" x14ac:dyDescent="0.25">
      <c r="D1145" s="198"/>
    </row>
    <row r="1146" spans="4:4" ht="15" customHeight="1" x14ac:dyDescent="0.25">
      <c r="D1146" s="198"/>
    </row>
    <row r="1147" spans="4:4" ht="15" customHeight="1" x14ac:dyDescent="0.25">
      <c r="D1147" s="198"/>
    </row>
    <row r="1148" spans="4:4" ht="15" customHeight="1" x14ac:dyDescent="0.25">
      <c r="D1148" s="198"/>
    </row>
    <row r="1149" spans="4:4" ht="15" customHeight="1" x14ac:dyDescent="0.25">
      <c r="D1149" s="198"/>
    </row>
    <row r="1150" spans="4:4" ht="15" customHeight="1" x14ac:dyDescent="0.25">
      <c r="D1150" s="198"/>
    </row>
    <row r="1151" spans="4:4" ht="15" customHeight="1" x14ac:dyDescent="0.25">
      <c r="D1151" s="198"/>
    </row>
    <row r="1152" spans="4:4" ht="15" customHeight="1" x14ac:dyDescent="0.25">
      <c r="D1152" s="198"/>
    </row>
    <row r="1153" spans="4:4" ht="15" customHeight="1" x14ac:dyDescent="0.25">
      <c r="D1153" s="198"/>
    </row>
    <row r="1154" spans="4:4" ht="15" customHeight="1" x14ac:dyDescent="0.25">
      <c r="D1154" s="198"/>
    </row>
    <row r="1155" spans="4:4" ht="15" customHeight="1" x14ac:dyDescent="0.25">
      <c r="D1155" s="198"/>
    </row>
    <row r="1156" spans="4:4" ht="15" customHeight="1" x14ac:dyDescent="0.25">
      <c r="D1156" s="198"/>
    </row>
    <row r="1157" spans="4:4" ht="15" customHeight="1" x14ac:dyDescent="0.25">
      <c r="D1157" s="198"/>
    </row>
    <row r="1158" spans="4:4" ht="15" customHeight="1" x14ac:dyDescent="0.25">
      <c r="D1158" s="198"/>
    </row>
    <row r="1159" spans="4:4" ht="15" customHeight="1" x14ac:dyDescent="0.25">
      <c r="D1159" s="198"/>
    </row>
    <row r="1160" spans="4:4" ht="15" customHeight="1" x14ac:dyDescent="0.25">
      <c r="D1160" s="198"/>
    </row>
    <row r="1161" spans="4:4" ht="15" customHeight="1" x14ac:dyDescent="0.25">
      <c r="D1161" s="198"/>
    </row>
    <row r="1162" spans="4:4" ht="15" customHeight="1" x14ac:dyDescent="0.25">
      <c r="D1162" s="198"/>
    </row>
    <row r="1163" spans="4:4" ht="15" customHeight="1" x14ac:dyDescent="0.25">
      <c r="D1163" s="198"/>
    </row>
    <row r="1164" spans="4:4" ht="15" customHeight="1" x14ac:dyDescent="0.25">
      <c r="D1164" s="198"/>
    </row>
    <row r="1165" spans="4:4" ht="15" customHeight="1" x14ac:dyDescent="0.25">
      <c r="D1165" s="198"/>
    </row>
    <row r="1166" spans="4:4" ht="15" customHeight="1" x14ac:dyDescent="0.25">
      <c r="D1166" s="198"/>
    </row>
    <row r="1167" spans="4:4" ht="15" customHeight="1" x14ac:dyDescent="0.25">
      <c r="D1167" s="198"/>
    </row>
    <row r="1168" spans="4:4" ht="15" customHeight="1" x14ac:dyDescent="0.25">
      <c r="D1168" s="198"/>
    </row>
    <row r="1169" spans="4:4" ht="15" customHeight="1" x14ac:dyDescent="0.25">
      <c r="D1169" s="198"/>
    </row>
    <row r="1170" spans="4:4" ht="15" customHeight="1" x14ac:dyDescent="0.25">
      <c r="D1170" s="198"/>
    </row>
    <row r="1171" spans="4:4" ht="15" customHeight="1" x14ac:dyDescent="0.25">
      <c r="D1171" s="198"/>
    </row>
    <row r="1172" spans="4:4" ht="15" customHeight="1" x14ac:dyDescent="0.25">
      <c r="D1172" s="198"/>
    </row>
    <row r="1173" spans="4:4" ht="15" customHeight="1" x14ac:dyDescent="0.25">
      <c r="D1173" s="198"/>
    </row>
    <row r="1174" spans="4:4" ht="15" customHeight="1" x14ac:dyDescent="0.25">
      <c r="D1174" s="198"/>
    </row>
    <row r="1175" spans="4:4" ht="15" customHeight="1" x14ac:dyDescent="0.25">
      <c r="D1175" s="198"/>
    </row>
    <row r="1176" spans="4:4" ht="15" customHeight="1" x14ac:dyDescent="0.25">
      <c r="D1176" s="198"/>
    </row>
    <row r="1177" spans="4:4" ht="15" customHeight="1" x14ac:dyDescent="0.25">
      <c r="D1177" s="198"/>
    </row>
    <row r="1178" spans="4:4" ht="15" customHeight="1" x14ac:dyDescent="0.25">
      <c r="D1178" s="198"/>
    </row>
    <row r="1179" spans="4:4" ht="15" customHeight="1" x14ac:dyDescent="0.25">
      <c r="D1179" s="198"/>
    </row>
    <row r="1180" spans="4:4" ht="15" customHeight="1" x14ac:dyDescent="0.25">
      <c r="D1180" s="198"/>
    </row>
    <row r="1181" spans="4:4" ht="15" customHeight="1" x14ac:dyDescent="0.25">
      <c r="D1181" s="198"/>
    </row>
    <row r="1182" spans="4:4" ht="15" customHeight="1" x14ac:dyDescent="0.25">
      <c r="D1182" s="198"/>
    </row>
    <row r="1183" spans="4:4" ht="15" customHeight="1" x14ac:dyDescent="0.25">
      <c r="D1183" s="198"/>
    </row>
    <row r="1184" spans="4:4" ht="15" customHeight="1" x14ac:dyDescent="0.25">
      <c r="D1184" s="198"/>
    </row>
    <row r="1185" spans="4:4" ht="15" customHeight="1" x14ac:dyDescent="0.25">
      <c r="D1185" s="198"/>
    </row>
    <row r="1186" spans="4:4" ht="15" customHeight="1" x14ac:dyDescent="0.25">
      <c r="D1186" s="198"/>
    </row>
    <row r="1187" spans="4:4" ht="15" customHeight="1" x14ac:dyDescent="0.25">
      <c r="D1187" s="198"/>
    </row>
    <row r="1188" spans="4:4" ht="15" customHeight="1" x14ac:dyDescent="0.25">
      <c r="D1188" s="198"/>
    </row>
    <row r="1189" spans="4:4" ht="15" customHeight="1" x14ac:dyDescent="0.25">
      <c r="D1189" s="198"/>
    </row>
    <row r="1190" spans="4:4" ht="15" customHeight="1" x14ac:dyDescent="0.25">
      <c r="D1190" s="198"/>
    </row>
    <row r="1191" spans="4:4" ht="15" customHeight="1" x14ac:dyDescent="0.25">
      <c r="D1191" s="198"/>
    </row>
    <row r="1192" spans="4:4" ht="15" customHeight="1" x14ac:dyDescent="0.25">
      <c r="D1192" s="198"/>
    </row>
    <row r="1193" spans="4:4" ht="15" customHeight="1" x14ac:dyDescent="0.25">
      <c r="D1193" s="198"/>
    </row>
    <row r="1194" spans="4:4" ht="15" customHeight="1" x14ac:dyDescent="0.25">
      <c r="D1194" s="198"/>
    </row>
    <row r="1195" spans="4:4" ht="15" customHeight="1" x14ac:dyDescent="0.25">
      <c r="D1195" s="198"/>
    </row>
    <row r="1196" spans="4:4" ht="15" customHeight="1" x14ac:dyDescent="0.25">
      <c r="D1196" s="198"/>
    </row>
    <row r="1197" spans="4:4" ht="15" customHeight="1" x14ac:dyDescent="0.25">
      <c r="D1197" s="198"/>
    </row>
    <row r="1198" spans="4:4" ht="15" customHeight="1" x14ac:dyDescent="0.25">
      <c r="D1198" s="198"/>
    </row>
    <row r="1199" spans="4:4" ht="15" customHeight="1" x14ac:dyDescent="0.25">
      <c r="D1199" s="198"/>
    </row>
    <row r="1200" spans="4:4" ht="15" customHeight="1" x14ac:dyDescent="0.25">
      <c r="D1200" s="198"/>
    </row>
    <row r="1201" spans="4:4" ht="15" customHeight="1" x14ac:dyDescent="0.25">
      <c r="D1201" s="198"/>
    </row>
    <row r="1202" spans="4:4" ht="15" customHeight="1" x14ac:dyDescent="0.25">
      <c r="D1202" s="198"/>
    </row>
    <row r="1203" spans="4:4" ht="15" customHeight="1" x14ac:dyDescent="0.25">
      <c r="D1203" s="198"/>
    </row>
    <row r="1204" spans="4:4" ht="15" customHeight="1" x14ac:dyDescent="0.25">
      <c r="D1204" s="198"/>
    </row>
    <row r="1205" spans="4:4" ht="15" customHeight="1" x14ac:dyDescent="0.25">
      <c r="D1205" s="198"/>
    </row>
    <row r="1206" spans="4:4" ht="15" customHeight="1" x14ac:dyDescent="0.25">
      <c r="D1206" s="198"/>
    </row>
    <row r="1207" spans="4:4" ht="15" customHeight="1" x14ac:dyDescent="0.25">
      <c r="D1207" s="198"/>
    </row>
    <row r="1208" spans="4:4" ht="15" customHeight="1" x14ac:dyDescent="0.25">
      <c r="D1208" s="198"/>
    </row>
    <row r="1209" spans="4:4" ht="15" customHeight="1" x14ac:dyDescent="0.25">
      <c r="D1209" s="198"/>
    </row>
    <row r="1210" spans="4:4" ht="15" customHeight="1" x14ac:dyDescent="0.25">
      <c r="D1210" s="198"/>
    </row>
    <row r="1211" spans="4:4" ht="15" customHeight="1" x14ac:dyDescent="0.25">
      <c r="D1211" s="198"/>
    </row>
    <row r="1212" spans="4:4" ht="15" customHeight="1" x14ac:dyDescent="0.25">
      <c r="D1212" s="198"/>
    </row>
    <row r="1213" spans="4:4" ht="15" customHeight="1" x14ac:dyDescent="0.25">
      <c r="D1213" s="198"/>
    </row>
    <row r="1214" spans="4:4" ht="15" customHeight="1" x14ac:dyDescent="0.25">
      <c r="D1214" s="198"/>
    </row>
    <row r="1215" spans="4:4" ht="15" customHeight="1" x14ac:dyDescent="0.25">
      <c r="D1215" s="198"/>
    </row>
    <row r="1216" spans="4:4" ht="15" customHeight="1" x14ac:dyDescent="0.25">
      <c r="D1216" s="198"/>
    </row>
    <row r="1217" spans="4:4" ht="15" customHeight="1" x14ac:dyDescent="0.25">
      <c r="D1217" s="198"/>
    </row>
    <row r="1218" spans="4:4" ht="15" customHeight="1" x14ac:dyDescent="0.25">
      <c r="D1218" s="198"/>
    </row>
    <row r="1219" spans="4:4" ht="15" customHeight="1" x14ac:dyDescent="0.25">
      <c r="D1219" s="198"/>
    </row>
    <row r="1220" spans="4:4" ht="15" customHeight="1" x14ac:dyDescent="0.25">
      <c r="D1220" s="198"/>
    </row>
    <row r="1221" spans="4:4" ht="15" customHeight="1" x14ac:dyDescent="0.25">
      <c r="D1221" s="198"/>
    </row>
    <row r="1222" spans="4:4" ht="15" customHeight="1" x14ac:dyDescent="0.25">
      <c r="D1222" s="198"/>
    </row>
    <row r="1223" spans="4:4" ht="15" customHeight="1" x14ac:dyDescent="0.25">
      <c r="D1223" s="198"/>
    </row>
    <row r="1224" spans="4:4" ht="15" customHeight="1" x14ac:dyDescent="0.25">
      <c r="D1224" s="198"/>
    </row>
    <row r="1225" spans="4:4" ht="15" customHeight="1" x14ac:dyDescent="0.25">
      <c r="D1225" s="198"/>
    </row>
    <row r="1226" spans="4:4" ht="15" customHeight="1" x14ac:dyDescent="0.25">
      <c r="D1226" s="198"/>
    </row>
    <row r="1227" spans="4:4" ht="15" customHeight="1" x14ac:dyDescent="0.25">
      <c r="D1227" s="198"/>
    </row>
    <row r="1228" spans="4:4" ht="15" customHeight="1" x14ac:dyDescent="0.25">
      <c r="D1228" s="198"/>
    </row>
    <row r="1229" spans="4:4" ht="15" customHeight="1" x14ac:dyDescent="0.25">
      <c r="D1229" s="198"/>
    </row>
    <row r="1230" spans="4:4" ht="15" customHeight="1" x14ac:dyDescent="0.25">
      <c r="D1230" s="198"/>
    </row>
    <row r="1231" spans="4:4" ht="15" customHeight="1" x14ac:dyDescent="0.25">
      <c r="D1231" s="198"/>
    </row>
    <row r="1232" spans="4:4" ht="15" customHeight="1" x14ac:dyDescent="0.25">
      <c r="D1232" s="198"/>
    </row>
    <row r="1233" spans="4:4" ht="15" customHeight="1" x14ac:dyDescent="0.25">
      <c r="D1233" s="198"/>
    </row>
    <row r="1234" spans="4:4" ht="15" customHeight="1" x14ac:dyDescent="0.25">
      <c r="D1234" s="198"/>
    </row>
    <row r="1235" spans="4:4" ht="15" customHeight="1" x14ac:dyDescent="0.25">
      <c r="D1235" s="198"/>
    </row>
    <row r="1236" spans="4:4" ht="15" customHeight="1" x14ac:dyDescent="0.25">
      <c r="D1236" s="198"/>
    </row>
    <row r="1237" spans="4:4" ht="15" customHeight="1" x14ac:dyDescent="0.25">
      <c r="D1237" s="198"/>
    </row>
    <row r="1238" spans="4:4" ht="15" customHeight="1" x14ac:dyDescent="0.25">
      <c r="D1238" s="198"/>
    </row>
    <row r="1239" spans="4:4" ht="15" customHeight="1" x14ac:dyDescent="0.25">
      <c r="D1239" s="198"/>
    </row>
    <row r="1240" spans="4:4" ht="15" customHeight="1" x14ac:dyDescent="0.25">
      <c r="D1240" s="198"/>
    </row>
    <row r="1241" spans="4:4" ht="15" customHeight="1" x14ac:dyDescent="0.25">
      <c r="D1241" s="198"/>
    </row>
    <row r="1242" spans="4:4" ht="15" customHeight="1" x14ac:dyDescent="0.25">
      <c r="D1242" s="198"/>
    </row>
    <row r="1243" spans="4:4" ht="15" customHeight="1" x14ac:dyDescent="0.25">
      <c r="D1243" s="198"/>
    </row>
    <row r="1244" spans="4:4" ht="15" customHeight="1" x14ac:dyDescent="0.25">
      <c r="D1244" s="198"/>
    </row>
    <row r="1245" spans="4:4" ht="15" customHeight="1" x14ac:dyDescent="0.25">
      <c r="D1245" s="198"/>
    </row>
    <row r="1246" spans="4:4" ht="15" customHeight="1" x14ac:dyDescent="0.25">
      <c r="D1246" s="198"/>
    </row>
    <row r="1247" spans="4:4" ht="15" customHeight="1" x14ac:dyDescent="0.25">
      <c r="D1247" s="198"/>
    </row>
    <row r="1248" spans="4:4" ht="15" customHeight="1" x14ac:dyDescent="0.25">
      <c r="D1248" s="198"/>
    </row>
    <row r="1249" spans="4:4" ht="15" customHeight="1" x14ac:dyDescent="0.25">
      <c r="D1249" s="198"/>
    </row>
    <row r="1250" spans="4:4" ht="15" customHeight="1" x14ac:dyDescent="0.25">
      <c r="D1250" s="198"/>
    </row>
    <row r="1251" spans="4:4" ht="15" customHeight="1" x14ac:dyDescent="0.25">
      <c r="D1251" s="198"/>
    </row>
    <row r="1252" spans="4:4" ht="15" customHeight="1" x14ac:dyDescent="0.25">
      <c r="D1252" s="198"/>
    </row>
    <row r="1253" spans="4:4" ht="15" customHeight="1" x14ac:dyDescent="0.25">
      <c r="D1253" s="198"/>
    </row>
    <row r="1254" spans="4:4" ht="15" customHeight="1" x14ac:dyDescent="0.25">
      <c r="D1254" s="198"/>
    </row>
    <row r="1255" spans="4:4" ht="15" customHeight="1" x14ac:dyDescent="0.25">
      <c r="D1255" s="198"/>
    </row>
    <row r="1256" spans="4:4" ht="15" customHeight="1" x14ac:dyDescent="0.25">
      <c r="D1256" s="198"/>
    </row>
    <row r="1257" spans="4:4" ht="15" customHeight="1" x14ac:dyDescent="0.25">
      <c r="D1257" s="198"/>
    </row>
    <row r="1258" spans="4:4" ht="15" customHeight="1" x14ac:dyDescent="0.25">
      <c r="D1258" s="198"/>
    </row>
    <row r="1259" spans="4:4" ht="15" customHeight="1" x14ac:dyDescent="0.25">
      <c r="D1259" s="198"/>
    </row>
    <row r="1260" spans="4:4" ht="15" customHeight="1" x14ac:dyDescent="0.25">
      <c r="D1260" s="198"/>
    </row>
    <row r="1261" spans="4:4" ht="15" customHeight="1" x14ac:dyDescent="0.25">
      <c r="D1261" s="198"/>
    </row>
    <row r="1262" spans="4:4" ht="15" customHeight="1" x14ac:dyDescent="0.25">
      <c r="D1262" s="198"/>
    </row>
    <row r="1263" spans="4:4" ht="15" customHeight="1" x14ac:dyDescent="0.25">
      <c r="D1263" s="198"/>
    </row>
    <row r="1264" spans="4:4" ht="15" customHeight="1" x14ac:dyDescent="0.25">
      <c r="D1264" s="198"/>
    </row>
    <row r="1265" spans="4:4" ht="15" customHeight="1" x14ac:dyDescent="0.25">
      <c r="D1265" s="198"/>
    </row>
    <row r="1266" spans="4:4" ht="15" customHeight="1" x14ac:dyDescent="0.25">
      <c r="D1266" s="198"/>
    </row>
    <row r="1267" spans="4:4" ht="15" customHeight="1" x14ac:dyDescent="0.25">
      <c r="D1267" s="198"/>
    </row>
    <row r="1268" spans="4:4" ht="15" customHeight="1" x14ac:dyDescent="0.25">
      <c r="D1268" s="198"/>
    </row>
    <row r="1269" spans="4:4" ht="15" customHeight="1" x14ac:dyDescent="0.25">
      <c r="D1269" s="198"/>
    </row>
    <row r="1270" spans="4:4" ht="15" customHeight="1" x14ac:dyDescent="0.25">
      <c r="D1270" s="198"/>
    </row>
    <row r="1271" spans="4:4" ht="15" customHeight="1" x14ac:dyDescent="0.25">
      <c r="D1271" s="198"/>
    </row>
    <row r="1272" spans="4:4" ht="15" customHeight="1" x14ac:dyDescent="0.25">
      <c r="D1272" s="198"/>
    </row>
    <row r="1273" spans="4:4" ht="15" customHeight="1" x14ac:dyDescent="0.25">
      <c r="D1273" s="198"/>
    </row>
    <row r="1274" spans="4:4" ht="15" customHeight="1" x14ac:dyDescent="0.25">
      <c r="D1274" s="198"/>
    </row>
    <row r="1275" spans="4:4" ht="15" customHeight="1" x14ac:dyDescent="0.25">
      <c r="D1275" s="198"/>
    </row>
    <row r="1276" spans="4:4" ht="15" customHeight="1" x14ac:dyDescent="0.25">
      <c r="D1276" s="198"/>
    </row>
    <row r="1277" spans="4:4" ht="15" customHeight="1" x14ac:dyDescent="0.25">
      <c r="D1277" s="198"/>
    </row>
    <row r="1278" spans="4:4" ht="15" customHeight="1" x14ac:dyDescent="0.25">
      <c r="D1278" s="198"/>
    </row>
    <row r="1279" spans="4:4" ht="15" customHeight="1" x14ac:dyDescent="0.25">
      <c r="D1279" s="198"/>
    </row>
    <row r="1280" spans="4:4" ht="15" customHeight="1" x14ac:dyDescent="0.25">
      <c r="D1280" s="198"/>
    </row>
    <row r="1281" spans="4:4" ht="15" customHeight="1" x14ac:dyDescent="0.25">
      <c r="D1281" s="198"/>
    </row>
    <row r="1282" spans="4:4" ht="15" customHeight="1" x14ac:dyDescent="0.25">
      <c r="D1282" s="198"/>
    </row>
    <row r="1283" spans="4:4" ht="15" customHeight="1" x14ac:dyDescent="0.25">
      <c r="D1283" s="198"/>
    </row>
    <row r="1284" spans="4:4" ht="15" customHeight="1" x14ac:dyDescent="0.25">
      <c r="D1284" s="198"/>
    </row>
    <row r="1285" spans="4:4" ht="15" customHeight="1" x14ac:dyDescent="0.25">
      <c r="D1285" s="198"/>
    </row>
    <row r="1286" spans="4:4" ht="15" customHeight="1" x14ac:dyDescent="0.25">
      <c r="D1286" s="198"/>
    </row>
    <row r="1287" spans="4:4" ht="15" customHeight="1" x14ac:dyDescent="0.25">
      <c r="D1287" s="198"/>
    </row>
    <row r="1288" spans="4:4" ht="15" customHeight="1" x14ac:dyDescent="0.25">
      <c r="D1288" s="198"/>
    </row>
    <row r="1289" spans="4:4" ht="15" customHeight="1" x14ac:dyDescent="0.25">
      <c r="D1289" s="198"/>
    </row>
    <row r="1290" spans="4:4" ht="15" customHeight="1" x14ac:dyDescent="0.25">
      <c r="D1290" s="198"/>
    </row>
    <row r="1291" spans="4:4" ht="15" customHeight="1" x14ac:dyDescent="0.25">
      <c r="D1291" s="198"/>
    </row>
    <row r="1292" spans="4:4" ht="15" customHeight="1" x14ac:dyDescent="0.25">
      <c r="D1292" s="198"/>
    </row>
    <row r="1293" spans="4:4" ht="15" customHeight="1" x14ac:dyDescent="0.25">
      <c r="D1293" s="198"/>
    </row>
    <row r="1294" spans="4:4" ht="15" customHeight="1" x14ac:dyDescent="0.25">
      <c r="D1294" s="198"/>
    </row>
    <row r="1295" spans="4:4" ht="15" customHeight="1" x14ac:dyDescent="0.25">
      <c r="D1295" s="198"/>
    </row>
    <row r="1296" spans="4:4" ht="15" customHeight="1" x14ac:dyDescent="0.25">
      <c r="D1296" s="198"/>
    </row>
    <row r="1297" spans="4:4" ht="15" customHeight="1" x14ac:dyDescent="0.25">
      <c r="D1297" s="198"/>
    </row>
    <row r="1298" spans="4:4" ht="15" customHeight="1" x14ac:dyDescent="0.25">
      <c r="D1298" s="198"/>
    </row>
    <row r="1299" spans="4:4" ht="15" customHeight="1" x14ac:dyDescent="0.25">
      <c r="D1299" s="198"/>
    </row>
    <row r="1300" spans="4:4" ht="15" customHeight="1" x14ac:dyDescent="0.25">
      <c r="D1300" s="198"/>
    </row>
    <row r="1301" spans="4:4" ht="15" customHeight="1" x14ac:dyDescent="0.25">
      <c r="D1301" s="198"/>
    </row>
    <row r="1302" spans="4:4" ht="15" customHeight="1" x14ac:dyDescent="0.25">
      <c r="D1302" s="198"/>
    </row>
    <row r="1303" spans="4:4" ht="15" customHeight="1" x14ac:dyDescent="0.25">
      <c r="D1303" s="198"/>
    </row>
    <row r="1304" spans="4:4" ht="15" customHeight="1" x14ac:dyDescent="0.25">
      <c r="D1304" s="198"/>
    </row>
    <row r="1305" spans="4:4" ht="15" customHeight="1" x14ac:dyDescent="0.25">
      <c r="D1305" s="198"/>
    </row>
    <row r="1306" spans="4:4" ht="15" customHeight="1" x14ac:dyDescent="0.25">
      <c r="D1306" s="198"/>
    </row>
    <row r="1307" spans="4:4" ht="15" customHeight="1" x14ac:dyDescent="0.25">
      <c r="D1307" s="198"/>
    </row>
    <row r="1308" spans="4:4" ht="15" customHeight="1" x14ac:dyDescent="0.25">
      <c r="D1308" s="198"/>
    </row>
    <row r="1309" spans="4:4" ht="15" customHeight="1" x14ac:dyDescent="0.25">
      <c r="D1309" s="198"/>
    </row>
    <row r="1310" spans="4:4" ht="15" customHeight="1" x14ac:dyDescent="0.25">
      <c r="D1310" s="198"/>
    </row>
    <row r="1311" spans="4:4" ht="15" customHeight="1" x14ac:dyDescent="0.25">
      <c r="D1311" s="198"/>
    </row>
    <row r="1312" spans="4:4" ht="15" customHeight="1" x14ac:dyDescent="0.25">
      <c r="D1312" s="198"/>
    </row>
    <row r="1313" spans="4:4" ht="15" customHeight="1" x14ac:dyDescent="0.25">
      <c r="D1313" s="198"/>
    </row>
    <row r="1314" spans="4:4" ht="15" customHeight="1" x14ac:dyDescent="0.25">
      <c r="D1314" s="198"/>
    </row>
    <row r="1315" spans="4:4" ht="15" customHeight="1" x14ac:dyDescent="0.25">
      <c r="D1315" s="198"/>
    </row>
    <row r="1316" spans="4:4" ht="15" customHeight="1" x14ac:dyDescent="0.25">
      <c r="D1316" s="198"/>
    </row>
    <row r="1317" spans="4:4" ht="15" customHeight="1" x14ac:dyDescent="0.25">
      <c r="D1317" s="198"/>
    </row>
    <row r="1318" spans="4:4" ht="15" customHeight="1" x14ac:dyDescent="0.25">
      <c r="D1318" s="198"/>
    </row>
    <row r="1319" spans="4:4" ht="15" customHeight="1" x14ac:dyDescent="0.25">
      <c r="D1319" s="198"/>
    </row>
    <row r="1320" spans="4:4" ht="15" customHeight="1" x14ac:dyDescent="0.25">
      <c r="D1320" s="198"/>
    </row>
    <row r="1321" spans="4:4" ht="15" customHeight="1" x14ac:dyDescent="0.25">
      <c r="D1321" s="198"/>
    </row>
    <row r="1322" spans="4:4" ht="15" customHeight="1" x14ac:dyDescent="0.25">
      <c r="D1322" s="198"/>
    </row>
    <row r="1323" spans="4:4" ht="15" customHeight="1" x14ac:dyDescent="0.25">
      <c r="D1323" s="198"/>
    </row>
    <row r="1324" spans="4:4" ht="15" customHeight="1" x14ac:dyDescent="0.25">
      <c r="D1324" s="198"/>
    </row>
    <row r="1325" spans="4:4" ht="15" customHeight="1" x14ac:dyDescent="0.25">
      <c r="D1325" s="198"/>
    </row>
    <row r="1326" spans="4:4" ht="15" customHeight="1" x14ac:dyDescent="0.25">
      <c r="D1326" s="198"/>
    </row>
    <row r="1327" spans="4:4" ht="15" customHeight="1" x14ac:dyDescent="0.25">
      <c r="D1327" s="198"/>
    </row>
    <row r="1328" spans="4:4" ht="15" customHeight="1" x14ac:dyDescent="0.25">
      <c r="D1328" s="198"/>
    </row>
    <row r="1329" spans="4:4" ht="15" customHeight="1" x14ac:dyDescent="0.25">
      <c r="D1329" s="198"/>
    </row>
    <row r="1330" spans="4:4" ht="15" customHeight="1" x14ac:dyDescent="0.25">
      <c r="D1330" s="198"/>
    </row>
    <row r="1331" spans="4:4" ht="15" customHeight="1" x14ac:dyDescent="0.25">
      <c r="D1331" s="198"/>
    </row>
    <row r="1332" spans="4:4" ht="15" customHeight="1" x14ac:dyDescent="0.25">
      <c r="D1332" s="198"/>
    </row>
    <row r="1333" spans="4:4" ht="15" customHeight="1" x14ac:dyDescent="0.25">
      <c r="D1333" s="198"/>
    </row>
    <row r="1334" spans="4:4" ht="15" customHeight="1" x14ac:dyDescent="0.25">
      <c r="D1334" s="198"/>
    </row>
    <row r="1335" spans="4:4" ht="15" customHeight="1" x14ac:dyDescent="0.25">
      <c r="D1335" s="198"/>
    </row>
    <row r="1336" spans="4:4" ht="15" customHeight="1" x14ac:dyDescent="0.25">
      <c r="D1336" s="198"/>
    </row>
    <row r="1337" spans="4:4" ht="15" customHeight="1" x14ac:dyDescent="0.25">
      <c r="D1337" s="198"/>
    </row>
    <row r="1338" spans="4:4" ht="15" customHeight="1" x14ac:dyDescent="0.25">
      <c r="D1338" s="198"/>
    </row>
    <row r="1339" spans="4:4" ht="15" customHeight="1" x14ac:dyDescent="0.25">
      <c r="D1339" s="198"/>
    </row>
    <row r="1340" spans="4:4" ht="15" customHeight="1" x14ac:dyDescent="0.25">
      <c r="D1340" s="198"/>
    </row>
    <row r="1341" spans="4:4" ht="15" customHeight="1" x14ac:dyDescent="0.25">
      <c r="D1341" s="198"/>
    </row>
    <row r="1342" spans="4:4" ht="15" customHeight="1" x14ac:dyDescent="0.25">
      <c r="D1342" s="198"/>
    </row>
    <row r="1343" spans="4:4" ht="15" customHeight="1" x14ac:dyDescent="0.25">
      <c r="D1343" s="198"/>
    </row>
    <row r="1344" spans="4:4" ht="15" customHeight="1" x14ac:dyDescent="0.25">
      <c r="D1344" s="198"/>
    </row>
    <row r="1345" spans="4:4" ht="15" customHeight="1" x14ac:dyDescent="0.25">
      <c r="D1345" s="198"/>
    </row>
    <row r="1346" spans="4:4" ht="15" customHeight="1" x14ac:dyDescent="0.25">
      <c r="D1346" s="198"/>
    </row>
    <row r="1347" spans="4:4" ht="15" customHeight="1" x14ac:dyDescent="0.25">
      <c r="D1347" s="198"/>
    </row>
    <row r="1348" spans="4:4" ht="15" customHeight="1" x14ac:dyDescent="0.25">
      <c r="D1348" s="198"/>
    </row>
    <row r="1349" spans="4:4" ht="15" customHeight="1" x14ac:dyDescent="0.25">
      <c r="D1349" s="198"/>
    </row>
    <row r="1350" spans="4:4" ht="15" customHeight="1" x14ac:dyDescent="0.25">
      <c r="D1350" s="198"/>
    </row>
    <row r="1351" spans="4:4" ht="15" customHeight="1" x14ac:dyDescent="0.25">
      <c r="D1351" s="198"/>
    </row>
    <row r="1352" spans="4:4" ht="15" customHeight="1" x14ac:dyDescent="0.25">
      <c r="D1352" s="198"/>
    </row>
    <row r="1353" spans="4:4" ht="15" customHeight="1" x14ac:dyDescent="0.25">
      <c r="D1353" s="198"/>
    </row>
    <row r="1354" spans="4:4" ht="15" customHeight="1" x14ac:dyDescent="0.25">
      <c r="D1354" s="198"/>
    </row>
    <row r="1355" spans="4:4" ht="15" customHeight="1" x14ac:dyDescent="0.25">
      <c r="D1355" s="198"/>
    </row>
    <row r="1356" spans="4:4" ht="15" customHeight="1" x14ac:dyDescent="0.25">
      <c r="D1356" s="198"/>
    </row>
    <row r="1357" spans="4:4" ht="15" customHeight="1" x14ac:dyDescent="0.25">
      <c r="D1357" s="198"/>
    </row>
    <row r="1358" spans="4:4" ht="15" customHeight="1" x14ac:dyDescent="0.25">
      <c r="D1358" s="198"/>
    </row>
    <row r="1359" spans="4:4" ht="15" customHeight="1" x14ac:dyDescent="0.25">
      <c r="D1359" s="198"/>
    </row>
    <row r="1360" spans="4:4" ht="15" customHeight="1" x14ac:dyDescent="0.25">
      <c r="D1360" s="198"/>
    </row>
    <row r="1361" spans="4:4" ht="15" customHeight="1" x14ac:dyDescent="0.25">
      <c r="D1361" s="198"/>
    </row>
    <row r="1362" spans="4:4" ht="15" customHeight="1" x14ac:dyDescent="0.25">
      <c r="D1362" s="198"/>
    </row>
    <row r="1363" spans="4:4" ht="15" customHeight="1" x14ac:dyDescent="0.25">
      <c r="D1363" s="198"/>
    </row>
    <row r="1364" spans="4:4" ht="15" customHeight="1" x14ac:dyDescent="0.25">
      <c r="D1364" s="198"/>
    </row>
    <row r="1365" spans="4:4" ht="15" customHeight="1" x14ac:dyDescent="0.25">
      <c r="D1365" s="198"/>
    </row>
    <row r="1366" spans="4:4" ht="15" customHeight="1" x14ac:dyDescent="0.25">
      <c r="D1366" s="198"/>
    </row>
    <row r="1367" spans="4:4" ht="15" customHeight="1" x14ac:dyDescent="0.25">
      <c r="D1367" s="198"/>
    </row>
    <row r="1368" spans="4:4" ht="15" customHeight="1" x14ac:dyDescent="0.25">
      <c r="D1368" s="198"/>
    </row>
    <row r="1369" spans="4:4" ht="15" customHeight="1" x14ac:dyDescent="0.25">
      <c r="D1369" s="198"/>
    </row>
    <row r="1370" spans="4:4" ht="15" customHeight="1" x14ac:dyDescent="0.25">
      <c r="D1370" s="198"/>
    </row>
    <row r="1371" spans="4:4" ht="15" customHeight="1" x14ac:dyDescent="0.25">
      <c r="D1371" s="198"/>
    </row>
    <row r="1372" spans="4:4" ht="15" customHeight="1" x14ac:dyDescent="0.25">
      <c r="D1372" s="198"/>
    </row>
    <row r="1373" spans="4:4" ht="15" customHeight="1" x14ac:dyDescent="0.25">
      <c r="D1373" s="198"/>
    </row>
    <row r="1374" spans="4:4" ht="15" customHeight="1" x14ac:dyDescent="0.25">
      <c r="D1374" s="198"/>
    </row>
    <row r="1375" spans="4:4" ht="15" customHeight="1" x14ac:dyDescent="0.25">
      <c r="D1375" s="198"/>
    </row>
    <row r="1376" spans="4:4" ht="15" customHeight="1" x14ac:dyDescent="0.25">
      <c r="D1376" s="198"/>
    </row>
    <row r="1377" spans="4:4" ht="15" customHeight="1" x14ac:dyDescent="0.25">
      <c r="D1377" s="198"/>
    </row>
    <row r="1378" spans="4:4" ht="15" customHeight="1" x14ac:dyDescent="0.25">
      <c r="D1378" s="198"/>
    </row>
    <row r="1379" spans="4:4" ht="15" customHeight="1" x14ac:dyDescent="0.25">
      <c r="D1379" s="198"/>
    </row>
    <row r="1380" spans="4:4" ht="15" customHeight="1" x14ac:dyDescent="0.25">
      <c r="D1380" s="198"/>
    </row>
    <row r="1381" spans="4:4" ht="15" customHeight="1" x14ac:dyDescent="0.25">
      <c r="D1381" s="198"/>
    </row>
    <row r="1382" spans="4:4" ht="15" customHeight="1" x14ac:dyDescent="0.25">
      <c r="D1382" s="198"/>
    </row>
    <row r="1383" spans="4:4" ht="15" customHeight="1" x14ac:dyDescent="0.25">
      <c r="D1383" s="198"/>
    </row>
    <row r="1384" spans="4:4" ht="15" customHeight="1" x14ac:dyDescent="0.25">
      <c r="D1384" s="198"/>
    </row>
    <row r="1385" spans="4:4" ht="15" customHeight="1" x14ac:dyDescent="0.25">
      <c r="D1385" s="198"/>
    </row>
    <row r="1386" spans="4:4" ht="15" customHeight="1" x14ac:dyDescent="0.25">
      <c r="D1386" s="198"/>
    </row>
    <row r="1387" spans="4:4" ht="15" customHeight="1" x14ac:dyDescent="0.25">
      <c r="D1387" s="198"/>
    </row>
    <row r="1388" spans="4:4" ht="15" customHeight="1" x14ac:dyDescent="0.25">
      <c r="D1388" s="198"/>
    </row>
    <row r="1389" spans="4:4" ht="15" customHeight="1" x14ac:dyDescent="0.25">
      <c r="D1389" s="198"/>
    </row>
    <row r="1390" spans="4:4" ht="15" customHeight="1" x14ac:dyDescent="0.25">
      <c r="D1390" s="198"/>
    </row>
    <row r="1391" spans="4:4" ht="15" customHeight="1" x14ac:dyDescent="0.25">
      <c r="D1391" s="198"/>
    </row>
    <row r="1392" spans="4:4" ht="15" customHeight="1" x14ac:dyDescent="0.25">
      <c r="D1392" s="198"/>
    </row>
    <row r="1393" spans="4:4" ht="15" customHeight="1" x14ac:dyDescent="0.25">
      <c r="D1393" s="198"/>
    </row>
    <row r="1394" spans="4:4" ht="15" customHeight="1" x14ac:dyDescent="0.25">
      <c r="D1394" s="198"/>
    </row>
    <row r="1395" spans="4:4" ht="15" customHeight="1" x14ac:dyDescent="0.25">
      <c r="D1395" s="198"/>
    </row>
    <row r="1396" spans="4:4" ht="15" customHeight="1" x14ac:dyDescent="0.25">
      <c r="D1396" s="198"/>
    </row>
    <row r="1397" spans="4:4" ht="15" customHeight="1" x14ac:dyDescent="0.25">
      <c r="D1397" s="198"/>
    </row>
    <row r="1398" spans="4:4" ht="15" customHeight="1" x14ac:dyDescent="0.25">
      <c r="D1398" s="198"/>
    </row>
    <row r="1399" spans="4:4" ht="15" customHeight="1" x14ac:dyDescent="0.25">
      <c r="D1399" s="198"/>
    </row>
    <row r="1400" spans="4:4" ht="15" customHeight="1" x14ac:dyDescent="0.25">
      <c r="D1400" s="198"/>
    </row>
    <row r="1401" spans="4:4" ht="15" customHeight="1" x14ac:dyDescent="0.25">
      <c r="D1401" s="198"/>
    </row>
    <row r="1402" spans="4:4" ht="15" customHeight="1" x14ac:dyDescent="0.25">
      <c r="D1402" s="198"/>
    </row>
    <row r="1403" spans="4:4" ht="15" customHeight="1" x14ac:dyDescent="0.25">
      <c r="D1403" s="198"/>
    </row>
    <row r="1404" spans="4:4" ht="15" customHeight="1" x14ac:dyDescent="0.25">
      <c r="D1404" s="198"/>
    </row>
    <row r="1405" spans="4:4" ht="15" customHeight="1" x14ac:dyDescent="0.25">
      <c r="D1405" s="198"/>
    </row>
    <row r="1406" spans="4:4" ht="15" customHeight="1" x14ac:dyDescent="0.25">
      <c r="D1406" s="198"/>
    </row>
    <row r="1407" spans="4:4" ht="15" customHeight="1" x14ac:dyDescent="0.25">
      <c r="D1407" s="198"/>
    </row>
    <row r="1408" spans="4:4" ht="15" customHeight="1" x14ac:dyDescent="0.25">
      <c r="D1408" s="198"/>
    </row>
    <row r="1409" spans="4:4" ht="15" customHeight="1" x14ac:dyDescent="0.25">
      <c r="D1409" s="198"/>
    </row>
    <row r="1410" spans="4:4" ht="15" customHeight="1" x14ac:dyDescent="0.25">
      <c r="D1410" s="198"/>
    </row>
    <row r="1411" spans="4:4" ht="15" customHeight="1" x14ac:dyDescent="0.25">
      <c r="D1411" s="198"/>
    </row>
    <row r="1412" spans="4:4" ht="15" customHeight="1" x14ac:dyDescent="0.25">
      <c r="D1412" s="198"/>
    </row>
    <row r="1413" spans="4:4" ht="15" customHeight="1" x14ac:dyDescent="0.25">
      <c r="D1413" s="198"/>
    </row>
    <row r="1414" spans="4:4" ht="15" customHeight="1" x14ac:dyDescent="0.25">
      <c r="D1414" s="198"/>
    </row>
    <row r="1415" spans="4:4" ht="15" customHeight="1" x14ac:dyDescent="0.25">
      <c r="D1415" s="198"/>
    </row>
    <row r="1416" spans="4:4" ht="15" customHeight="1" x14ac:dyDescent="0.25">
      <c r="D1416" s="198"/>
    </row>
    <row r="1417" spans="4:4" ht="15" customHeight="1" x14ac:dyDescent="0.25">
      <c r="D1417" s="198"/>
    </row>
    <row r="1418" spans="4:4" ht="15" customHeight="1" x14ac:dyDescent="0.25">
      <c r="D1418" s="198"/>
    </row>
    <row r="1419" spans="4:4" ht="15" customHeight="1" x14ac:dyDescent="0.25">
      <c r="D1419" s="198"/>
    </row>
    <row r="1420" spans="4:4" ht="15" customHeight="1" x14ac:dyDescent="0.25">
      <c r="D1420" s="198"/>
    </row>
    <row r="1421" spans="4:4" ht="15" customHeight="1" x14ac:dyDescent="0.25">
      <c r="D1421" s="198"/>
    </row>
    <row r="1422" spans="4:4" ht="15" customHeight="1" x14ac:dyDescent="0.25">
      <c r="D1422" s="198"/>
    </row>
    <row r="1423" spans="4:4" ht="15" customHeight="1" x14ac:dyDescent="0.25">
      <c r="D1423" s="198"/>
    </row>
    <row r="1424" spans="4:4" ht="15" customHeight="1" x14ac:dyDescent="0.25">
      <c r="D1424" s="198"/>
    </row>
    <row r="1425" spans="4:4" ht="15" customHeight="1" x14ac:dyDescent="0.25">
      <c r="D1425" s="198"/>
    </row>
    <row r="1426" spans="4:4" ht="15" customHeight="1" x14ac:dyDescent="0.25">
      <c r="D1426" s="198"/>
    </row>
    <row r="1427" spans="4:4" ht="15" customHeight="1" x14ac:dyDescent="0.25">
      <c r="D1427" s="198"/>
    </row>
    <row r="1428" spans="4:4" ht="15" customHeight="1" x14ac:dyDescent="0.25">
      <c r="D1428" s="198"/>
    </row>
    <row r="1429" spans="4:4" ht="15" customHeight="1" x14ac:dyDescent="0.25">
      <c r="D1429" s="198"/>
    </row>
    <row r="1430" spans="4:4" ht="15" customHeight="1" x14ac:dyDescent="0.25">
      <c r="D1430" s="198"/>
    </row>
    <row r="1431" spans="4:4" ht="15" customHeight="1" x14ac:dyDescent="0.25">
      <c r="D1431" s="198"/>
    </row>
    <row r="1432" spans="4:4" ht="15" customHeight="1" x14ac:dyDescent="0.25">
      <c r="D1432" s="198"/>
    </row>
    <row r="1433" spans="4:4" ht="15" customHeight="1" x14ac:dyDescent="0.25">
      <c r="D1433" s="198"/>
    </row>
    <row r="1434" spans="4:4" ht="15" customHeight="1" x14ac:dyDescent="0.25">
      <c r="D1434" s="198"/>
    </row>
    <row r="1435" spans="4:4" ht="15" customHeight="1" x14ac:dyDescent="0.25">
      <c r="D1435" s="198"/>
    </row>
    <row r="1436" spans="4:4" ht="15" customHeight="1" x14ac:dyDescent="0.25">
      <c r="D1436" s="198"/>
    </row>
    <row r="1437" spans="4:4" ht="15" customHeight="1" x14ac:dyDescent="0.25">
      <c r="D1437" s="198"/>
    </row>
    <row r="1438" spans="4:4" ht="15" customHeight="1" x14ac:dyDescent="0.25">
      <c r="D1438" s="198"/>
    </row>
    <row r="1439" spans="4:4" ht="15" customHeight="1" x14ac:dyDescent="0.25">
      <c r="D1439" s="198"/>
    </row>
    <row r="1440" spans="4:4" ht="15" customHeight="1" x14ac:dyDescent="0.25">
      <c r="D1440" s="198"/>
    </row>
    <row r="1441" spans="4:4" ht="15" customHeight="1" x14ac:dyDescent="0.25">
      <c r="D1441" s="198"/>
    </row>
    <row r="1442" spans="4:4" ht="15" customHeight="1" x14ac:dyDescent="0.25">
      <c r="D1442" s="198"/>
    </row>
    <row r="1443" spans="4:4" ht="15" customHeight="1" x14ac:dyDescent="0.25">
      <c r="D1443" s="198"/>
    </row>
    <row r="1444" spans="4:4" ht="15" customHeight="1" x14ac:dyDescent="0.25">
      <c r="D1444" s="198"/>
    </row>
    <row r="1445" spans="4:4" ht="15" customHeight="1" x14ac:dyDescent="0.25">
      <c r="D1445" s="198"/>
    </row>
    <row r="1446" spans="4:4" ht="15" customHeight="1" x14ac:dyDescent="0.25">
      <c r="D1446" s="198"/>
    </row>
    <row r="1447" spans="4:4" ht="15" customHeight="1" x14ac:dyDescent="0.25">
      <c r="D1447" s="198"/>
    </row>
    <row r="1448" spans="4:4" ht="15" customHeight="1" x14ac:dyDescent="0.25">
      <c r="D1448" s="198"/>
    </row>
    <row r="1449" spans="4:4" ht="15" customHeight="1" x14ac:dyDescent="0.25">
      <c r="D1449" s="198"/>
    </row>
    <row r="1450" spans="4:4" ht="15" customHeight="1" x14ac:dyDescent="0.25">
      <c r="D1450" s="198"/>
    </row>
    <row r="1451" spans="4:4" ht="15" customHeight="1" x14ac:dyDescent="0.25">
      <c r="D1451" s="198"/>
    </row>
    <row r="1452" spans="4:4" ht="15" customHeight="1" x14ac:dyDescent="0.25">
      <c r="D1452" s="198"/>
    </row>
    <row r="1453" spans="4:4" ht="15" customHeight="1" x14ac:dyDescent="0.25">
      <c r="D1453" s="198"/>
    </row>
    <row r="1454" spans="4:4" ht="15" customHeight="1" x14ac:dyDescent="0.25">
      <c r="D1454" s="198"/>
    </row>
    <row r="1455" spans="4:4" ht="15" customHeight="1" x14ac:dyDescent="0.25">
      <c r="D1455" s="198"/>
    </row>
    <row r="1456" spans="4:4" ht="15" customHeight="1" x14ac:dyDescent="0.25">
      <c r="D1456" s="198"/>
    </row>
    <row r="1457" spans="4:4" ht="15" customHeight="1" x14ac:dyDescent="0.25">
      <c r="D1457" s="198"/>
    </row>
    <row r="1458" spans="4:4" ht="15" customHeight="1" x14ac:dyDescent="0.25">
      <c r="D1458" s="198"/>
    </row>
    <row r="1459" spans="4:4" ht="15" customHeight="1" x14ac:dyDescent="0.25">
      <c r="D1459" s="198"/>
    </row>
    <row r="1460" spans="4:4" ht="15" customHeight="1" x14ac:dyDescent="0.25">
      <c r="D1460" s="198"/>
    </row>
    <row r="1461" spans="4:4" ht="15" customHeight="1" x14ac:dyDescent="0.25">
      <c r="D1461" s="198"/>
    </row>
    <row r="1462" spans="4:4" ht="15" customHeight="1" x14ac:dyDescent="0.25">
      <c r="D1462" s="198"/>
    </row>
    <row r="1463" spans="4:4" ht="15" customHeight="1" x14ac:dyDescent="0.25">
      <c r="D1463" s="198"/>
    </row>
    <row r="1464" spans="4:4" ht="15" customHeight="1" x14ac:dyDescent="0.25">
      <c r="D1464" s="198"/>
    </row>
    <row r="1465" spans="4:4" ht="15" customHeight="1" x14ac:dyDescent="0.25">
      <c r="D1465" s="198"/>
    </row>
    <row r="1466" spans="4:4" ht="15" customHeight="1" x14ac:dyDescent="0.25">
      <c r="D1466" s="198"/>
    </row>
    <row r="1467" spans="4:4" ht="15" customHeight="1" x14ac:dyDescent="0.25">
      <c r="D1467" s="198"/>
    </row>
    <row r="1468" spans="4:4" ht="15" customHeight="1" x14ac:dyDescent="0.25">
      <c r="D1468" s="198"/>
    </row>
    <row r="1469" spans="4:4" ht="15" customHeight="1" x14ac:dyDescent="0.25">
      <c r="D1469" s="198"/>
    </row>
    <row r="1470" spans="4:4" ht="15" customHeight="1" x14ac:dyDescent="0.25">
      <c r="D1470" s="198"/>
    </row>
    <row r="1471" spans="4:4" ht="15" customHeight="1" x14ac:dyDescent="0.25">
      <c r="D1471" s="198"/>
    </row>
    <row r="1472" spans="4:4" ht="15" customHeight="1" x14ac:dyDescent="0.25">
      <c r="D1472" s="198"/>
    </row>
    <row r="1473" spans="4:4" ht="15" customHeight="1" x14ac:dyDescent="0.25">
      <c r="D1473" s="198"/>
    </row>
    <row r="1474" spans="4:4" ht="15" customHeight="1" x14ac:dyDescent="0.25">
      <c r="D1474" s="198"/>
    </row>
    <row r="1475" spans="4:4" ht="15" customHeight="1" x14ac:dyDescent="0.25">
      <c r="D1475" s="198"/>
    </row>
    <row r="1476" spans="4:4" ht="15" customHeight="1" x14ac:dyDescent="0.25">
      <c r="D1476" s="198"/>
    </row>
    <row r="1477" spans="4:4" ht="15" customHeight="1" x14ac:dyDescent="0.25">
      <c r="D1477" s="198"/>
    </row>
    <row r="1478" spans="4:4" ht="15" customHeight="1" x14ac:dyDescent="0.25">
      <c r="D1478" s="198"/>
    </row>
    <row r="1479" spans="4:4" ht="15" customHeight="1" x14ac:dyDescent="0.25">
      <c r="D1479" s="198"/>
    </row>
    <row r="1480" spans="4:4" ht="15" customHeight="1" x14ac:dyDescent="0.25">
      <c r="D1480" s="198"/>
    </row>
    <row r="1481" spans="4:4" ht="15" customHeight="1" x14ac:dyDescent="0.25">
      <c r="D1481" s="198"/>
    </row>
    <row r="1482" spans="4:4" ht="15" customHeight="1" x14ac:dyDescent="0.25">
      <c r="D1482" s="198"/>
    </row>
    <row r="1483" spans="4:4" ht="15" customHeight="1" x14ac:dyDescent="0.25">
      <c r="D1483" s="198"/>
    </row>
    <row r="1484" spans="4:4" ht="15" customHeight="1" x14ac:dyDescent="0.25">
      <c r="D1484" s="198"/>
    </row>
    <row r="1485" spans="4:4" ht="15" customHeight="1" x14ac:dyDescent="0.25">
      <c r="D1485" s="198"/>
    </row>
    <row r="1486" spans="4:4" ht="15" customHeight="1" x14ac:dyDescent="0.25">
      <c r="D1486" s="198"/>
    </row>
    <row r="1487" spans="4:4" ht="15" customHeight="1" x14ac:dyDescent="0.25">
      <c r="D1487" s="198"/>
    </row>
    <row r="1488" spans="4:4" ht="15" customHeight="1" x14ac:dyDescent="0.25">
      <c r="D1488" s="198"/>
    </row>
    <row r="1489" spans="4:4" ht="15" customHeight="1" x14ac:dyDescent="0.25">
      <c r="D1489" s="198"/>
    </row>
    <row r="1490" spans="4:4" ht="15" customHeight="1" x14ac:dyDescent="0.25">
      <c r="D1490" s="198"/>
    </row>
    <row r="1491" spans="4:4" ht="15" customHeight="1" x14ac:dyDescent="0.25">
      <c r="D1491" s="198"/>
    </row>
    <row r="1492" spans="4:4" ht="15" customHeight="1" x14ac:dyDescent="0.25">
      <c r="D1492" s="198"/>
    </row>
    <row r="1493" spans="4:4" ht="15" customHeight="1" x14ac:dyDescent="0.25">
      <c r="D1493" s="198"/>
    </row>
    <row r="1494" spans="4:4" ht="15" customHeight="1" x14ac:dyDescent="0.25">
      <c r="D1494" s="198"/>
    </row>
    <row r="1495" spans="4:4" ht="15" customHeight="1" x14ac:dyDescent="0.25">
      <c r="D1495" s="198"/>
    </row>
    <row r="1496" spans="4:4" ht="15" customHeight="1" x14ac:dyDescent="0.25">
      <c r="D1496" s="198"/>
    </row>
    <row r="1497" spans="4:4" ht="15" customHeight="1" x14ac:dyDescent="0.25">
      <c r="D1497" s="198"/>
    </row>
    <row r="1498" spans="4:4" ht="15" customHeight="1" x14ac:dyDescent="0.25">
      <c r="D1498" s="198"/>
    </row>
    <row r="1499" spans="4:4" ht="15" customHeight="1" x14ac:dyDescent="0.25">
      <c r="D1499" s="198"/>
    </row>
    <row r="1500" spans="4:4" ht="15" customHeight="1" x14ac:dyDescent="0.25">
      <c r="D1500" s="198"/>
    </row>
    <row r="1501" spans="4:4" ht="15" customHeight="1" x14ac:dyDescent="0.25">
      <c r="D1501" s="198"/>
    </row>
    <row r="1502" spans="4:4" ht="15" customHeight="1" x14ac:dyDescent="0.25">
      <c r="D1502" s="198"/>
    </row>
    <row r="1503" spans="4:4" ht="15" customHeight="1" x14ac:dyDescent="0.25">
      <c r="D1503" s="198"/>
    </row>
    <row r="1504" spans="4:4" ht="15" customHeight="1" x14ac:dyDescent="0.25">
      <c r="D1504" s="198"/>
    </row>
    <row r="1505" spans="4:4" ht="15" customHeight="1" x14ac:dyDescent="0.25">
      <c r="D1505" s="198"/>
    </row>
    <row r="1506" spans="4:4" ht="15" customHeight="1" x14ac:dyDescent="0.25">
      <c r="D1506" s="198"/>
    </row>
    <row r="1507" spans="4:4" ht="15" customHeight="1" x14ac:dyDescent="0.25">
      <c r="D1507" s="198"/>
    </row>
    <row r="1508" spans="4:4" ht="15" customHeight="1" x14ac:dyDescent="0.25">
      <c r="D1508" s="198"/>
    </row>
    <row r="1509" spans="4:4" ht="15" customHeight="1" x14ac:dyDescent="0.25">
      <c r="D1509" s="198"/>
    </row>
    <row r="1510" spans="4:4" ht="15" customHeight="1" x14ac:dyDescent="0.25">
      <c r="D1510" s="198"/>
    </row>
    <row r="1511" spans="4:4" ht="15" customHeight="1" x14ac:dyDescent="0.25">
      <c r="D1511" s="198"/>
    </row>
    <row r="1512" spans="4:4" ht="15" customHeight="1" x14ac:dyDescent="0.25">
      <c r="D1512" s="198"/>
    </row>
    <row r="1513" spans="4:4" ht="15" customHeight="1" x14ac:dyDescent="0.25">
      <c r="D1513" s="198"/>
    </row>
    <row r="1514" spans="4:4" ht="15" customHeight="1" x14ac:dyDescent="0.25">
      <c r="D1514" s="198"/>
    </row>
    <row r="1515" spans="4:4" ht="15" customHeight="1" x14ac:dyDescent="0.25">
      <c r="D1515" s="198"/>
    </row>
    <row r="1516" spans="4:4" ht="15" customHeight="1" x14ac:dyDescent="0.25">
      <c r="D1516" s="198"/>
    </row>
    <row r="1517" spans="4:4" ht="15" customHeight="1" x14ac:dyDescent="0.25">
      <c r="D1517" s="198"/>
    </row>
    <row r="1518" spans="4:4" ht="15" customHeight="1" x14ac:dyDescent="0.25">
      <c r="D1518" s="198"/>
    </row>
    <row r="1519" spans="4:4" ht="15" customHeight="1" x14ac:dyDescent="0.25">
      <c r="D1519" s="198"/>
    </row>
    <row r="1520" spans="4:4" ht="15" customHeight="1" x14ac:dyDescent="0.25">
      <c r="D1520" s="198"/>
    </row>
    <row r="1521" spans="4:4" ht="15" customHeight="1" x14ac:dyDescent="0.25">
      <c r="D1521" s="198"/>
    </row>
    <row r="1522" spans="4:4" ht="15" customHeight="1" x14ac:dyDescent="0.25">
      <c r="D1522" s="198"/>
    </row>
    <row r="1523" spans="4:4" ht="15" customHeight="1" x14ac:dyDescent="0.25">
      <c r="D1523" s="198"/>
    </row>
    <row r="1524" spans="4:4" ht="15" customHeight="1" x14ac:dyDescent="0.25">
      <c r="D1524" s="198"/>
    </row>
    <row r="1525" spans="4:4" ht="15" customHeight="1" x14ac:dyDescent="0.25">
      <c r="D1525" s="198"/>
    </row>
    <row r="1526" spans="4:4" ht="15" customHeight="1" x14ac:dyDescent="0.25">
      <c r="D1526" s="198"/>
    </row>
    <row r="1527" spans="4:4" ht="15" customHeight="1" x14ac:dyDescent="0.25">
      <c r="D1527" s="198"/>
    </row>
    <row r="1528" spans="4:4" ht="15" customHeight="1" x14ac:dyDescent="0.25">
      <c r="D1528" s="198"/>
    </row>
    <row r="1529" spans="4:4" ht="15" customHeight="1" x14ac:dyDescent="0.25">
      <c r="D1529" s="198"/>
    </row>
    <row r="1530" spans="4:4" ht="15" customHeight="1" x14ac:dyDescent="0.25">
      <c r="D1530" s="198"/>
    </row>
    <row r="1531" spans="4:4" ht="15" customHeight="1" x14ac:dyDescent="0.25">
      <c r="D1531" s="198"/>
    </row>
    <row r="1532" spans="4:4" ht="15" customHeight="1" x14ac:dyDescent="0.25">
      <c r="D1532" s="198"/>
    </row>
    <row r="1533" spans="4:4" ht="15" customHeight="1" x14ac:dyDescent="0.25">
      <c r="D1533" s="198"/>
    </row>
    <row r="1534" spans="4:4" ht="15" customHeight="1" x14ac:dyDescent="0.25">
      <c r="D1534" s="198"/>
    </row>
    <row r="1535" spans="4:4" ht="15" customHeight="1" x14ac:dyDescent="0.25">
      <c r="D1535" s="198"/>
    </row>
    <row r="1536" spans="4:4" ht="15" customHeight="1" x14ac:dyDescent="0.25">
      <c r="D1536" s="198"/>
    </row>
    <row r="1537" spans="4:4" ht="15" customHeight="1" x14ac:dyDescent="0.25">
      <c r="D1537" s="198"/>
    </row>
    <row r="1538" spans="4:4" ht="15" customHeight="1" x14ac:dyDescent="0.25">
      <c r="D1538" s="198"/>
    </row>
    <row r="1539" spans="4:4" ht="15" customHeight="1" x14ac:dyDescent="0.25">
      <c r="D1539" s="198"/>
    </row>
    <row r="1540" spans="4:4" ht="15" customHeight="1" x14ac:dyDescent="0.25">
      <c r="D1540" s="198"/>
    </row>
    <row r="1541" spans="4:4" ht="15" customHeight="1" x14ac:dyDescent="0.25">
      <c r="D1541" s="198"/>
    </row>
    <row r="1542" spans="4:4" ht="15" customHeight="1" x14ac:dyDescent="0.25">
      <c r="D1542" s="198"/>
    </row>
    <row r="1543" spans="4:4" ht="15" customHeight="1" x14ac:dyDescent="0.25">
      <c r="D1543" s="198"/>
    </row>
    <row r="1544" spans="4:4" ht="15" customHeight="1" x14ac:dyDescent="0.25">
      <c r="D1544" s="198"/>
    </row>
    <row r="1545" spans="4:4" ht="15" customHeight="1" x14ac:dyDescent="0.25">
      <c r="D1545" s="198"/>
    </row>
    <row r="1546" spans="4:4" ht="15" customHeight="1" x14ac:dyDescent="0.25">
      <c r="D1546" s="198"/>
    </row>
    <row r="1547" spans="4:4" ht="15" customHeight="1" x14ac:dyDescent="0.25">
      <c r="D1547" s="198"/>
    </row>
    <row r="1548" spans="4:4" ht="15" customHeight="1" x14ac:dyDescent="0.25">
      <c r="D1548" s="198"/>
    </row>
    <row r="1549" spans="4:4" ht="15" customHeight="1" x14ac:dyDescent="0.25">
      <c r="D1549" s="198"/>
    </row>
    <row r="1550" spans="4:4" ht="15" customHeight="1" x14ac:dyDescent="0.25">
      <c r="D1550" s="198"/>
    </row>
    <row r="1551" spans="4:4" ht="15" customHeight="1" x14ac:dyDescent="0.25">
      <c r="D1551" s="198"/>
    </row>
    <row r="1552" spans="4:4" ht="15" customHeight="1" x14ac:dyDescent="0.25">
      <c r="D1552" s="198"/>
    </row>
    <row r="1553" spans="4:4" ht="15" customHeight="1" x14ac:dyDescent="0.25">
      <c r="D1553" s="198"/>
    </row>
    <row r="1554" spans="4:4" ht="15" customHeight="1" x14ac:dyDescent="0.25">
      <c r="D1554" s="198"/>
    </row>
    <row r="1555" spans="4:4" ht="15" customHeight="1" x14ac:dyDescent="0.25">
      <c r="D1555" s="198"/>
    </row>
    <row r="1556" spans="4:4" ht="15" customHeight="1" x14ac:dyDescent="0.25">
      <c r="D1556" s="198"/>
    </row>
    <row r="1557" spans="4:4" ht="15" customHeight="1" x14ac:dyDescent="0.25">
      <c r="D1557" s="198"/>
    </row>
    <row r="1558" spans="4:4" ht="15" customHeight="1" x14ac:dyDescent="0.25">
      <c r="D1558" s="198"/>
    </row>
    <row r="1559" spans="4:4" ht="15" customHeight="1" x14ac:dyDescent="0.25">
      <c r="D1559" s="198"/>
    </row>
    <row r="1560" spans="4:4" ht="15" customHeight="1" x14ac:dyDescent="0.25">
      <c r="D1560" s="198"/>
    </row>
    <row r="1561" spans="4:4" ht="15" customHeight="1" x14ac:dyDescent="0.25">
      <c r="D1561" s="198"/>
    </row>
    <row r="1562" spans="4:4" ht="15" customHeight="1" x14ac:dyDescent="0.25">
      <c r="D1562" s="198"/>
    </row>
    <row r="1563" spans="4:4" ht="15" customHeight="1" x14ac:dyDescent="0.25">
      <c r="D1563" s="198"/>
    </row>
    <row r="1564" spans="4:4" ht="15" customHeight="1" x14ac:dyDescent="0.25">
      <c r="D1564" s="198"/>
    </row>
    <row r="1565" spans="4:4" ht="15" customHeight="1" x14ac:dyDescent="0.25">
      <c r="D1565" s="198"/>
    </row>
    <row r="1566" spans="4:4" ht="15" customHeight="1" x14ac:dyDescent="0.25">
      <c r="D1566" s="198"/>
    </row>
    <row r="1567" spans="4:4" ht="15" customHeight="1" x14ac:dyDescent="0.25">
      <c r="D1567" s="198"/>
    </row>
    <row r="1568" spans="4:4" ht="15" customHeight="1" x14ac:dyDescent="0.25">
      <c r="D1568" s="198"/>
    </row>
    <row r="1569" spans="4:4" ht="15" customHeight="1" x14ac:dyDescent="0.25">
      <c r="D1569" s="198"/>
    </row>
    <row r="1570" spans="4:4" ht="15" customHeight="1" x14ac:dyDescent="0.25">
      <c r="D1570" s="198"/>
    </row>
    <row r="1571" spans="4:4" ht="15" customHeight="1" x14ac:dyDescent="0.25">
      <c r="D1571" s="198"/>
    </row>
    <row r="1572" spans="4:4" ht="15" customHeight="1" x14ac:dyDescent="0.25">
      <c r="D1572" s="198"/>
    </row>
    <row r="1573" spans="4:4" ht="15" customHeight="1" x14ac:dyDescent="0.25">
      <c r="D1573" s="198"/>
    </row>
    <row r="1574" spans="4:4" ht="15" customHeight="1" x14ac:dyDescent="0.25">
      <c r="D1574" s="198"/>
    </row>
    <row r="1575" spans="4:4" ht="15" customHeight="1" x14ac:dyDescent="0.25">
      <c r="D1575" s="198"/>
    </row>
    <row r="1576" spans="4:4" ht="15" customHeight="1" x14ac:dyDescent="0.25">
      <c r="D1576" s="198"/>
    </row>
    <row r="1577" spans="4:4" ht="15" customHeight="1" x14ac:dyDescent="0.25">
      <c r="D1577" s="198"/>
    </row>
    <row r="1578" spans="4:4" ht="15" customHeight="1" x14ac:dyDescent="0.25">
      <c r="D1578" s="198"/>
    </row>
    <row r="1579" spans="4:4" ht="15" customHeight="1" x14ac:dyDescent="0.25">
      <c r="D1579" s="198"/>
    </row>
    <row r="1580" spans="4:4" ht="15" customHeight="1" x14ac:dyDescent="0.25">
      <c r="D1580" s="198"/>
    </row>
    <row r="1581" spans="4:4" ht="15" customHeight="1" x14ac:dyDescent="0.25">
      <c r="D1581" s="198"/>
    </row>
    <row r="1582" spans="4:4" ht="15" customHeight="1" x14ac:dyDescent="0.25">
      <c r="D1582" s="198"/>
    </row>
    <row r="1583" spans="4:4" ht="15" customHeight="1" x14ac:dyDescent="0.25">
      <c r="D1583" s="198"/>
    </row>
    <row r="1584" spans="4:4" ht="15" customHeight="1" x14ac:dyDescent="0.25">
      <c r="D1584" s="198"/>
    </row>
    <row r="1585" spans="4:4" ht="15" customHeight="1" x14ac:dyDescent="0.25">
      <c r="D1585" s="198"/>
    </row>
    <row r="1586" spans="4:4" ht="15" customHeight="1" x14ac:dyDescent="0.25">
      <c r="D1586" s="198"/>
    </row>
    <row r="1587" spans="4:4" ht="15" customHeight="1" x14ac:dyDescent="0.25">
      <c r="D1587" s="198"/>
    </row>
    <row r="1588" spans="4:4" ht="15" customHeight="1" x14ac:dyDescent="0.25">
      <c r="D1588" s="198"/>
    </row>
    <row r="1589" spans="4:4" ht="15" customHeight="1" x14ac:dyDescent="0.25">
      <c r="D1589" s="198"/>
    </row>
    <row r="1590" spans="4:4" ht="15" customHeight="1" x14ac:dyDescent="0.25">
      <c r="D1590" s="198"/>
    </row>
    <row r="1591" spans="4:4" ht="15" customHeight="1" x14ac:dyDescent="0.25">
      <c r="D1591" s="198"/>
    </row>
    <row r="1592" spans="4:4" ht="15" customHeight="1" x14ac:dyDescent="0.25">
      <c r="D1592" s="198"/>
    </row>
    <row r="1593" spans="4:4" ht="15" customHeight="1" x14ac:dyDescent="0.25">
      <c r="D1593" s="198"/>
    </row>
    <row r="1594" spans="4:4" ht="15" customHeight="1" x14ac:dyDescent="0.25">
      <c r="D1594" s="198"/>
    </row>
    <row r="1595" spans="4:4" ht="15" customHeight="1" x14ac:dyDescent="0.25">
      <c r="D1595" s="198"/>
    </row>
    <row r="1596" spans="4:4" ht="15" customHeight="1" x14ac:dyDescent="0.25">
      <c r="D1596" s="198"/>
    </row>
    <row r="1597" spans="4:4" ht="15" customHeight="1" x14ac:dyDescent="0.25">
      <c r="D1597" s="198"/>
    </row>
    <row r="1598" spans="4:4" ht="15" customHeight="1" x14ac:dyDescent="0.25">
      <c r="D1598" s="198"/>
    </row>
    <row r="1599" spans="4:4" ht="15" customHeight="1" x14ac:dyDescent="0.25">
      <c r="D1599" s="198"/>
    </row>
    <row r="1600" spans="4:4" ht="15" customHeight="1" x14ac:dyDescent="0.25">
      <c r="D1600" s="198"/>
    </row>
    <row r="1601" spans="4:4" ht="15" customHeight="1" x14ac:dyDescent="0.25">
      <c r="D1601" s="198"/>
    </row>
    <row r="1602" spans="4:4" ht="15" customHeight="1" x14ac:dyDescent="0.25">
      <c r="D1602" s="198"/>
    </row>
    <row r="1603" spans="4:4" ht="15" customHeight="1" x14ac:dyDescent="0.25">
      <c r="D1603" s="198"/>
    </row>
    <row r="1604" spans="4:4" ht="15" customHeight="1" x14ac:dyDescent="0.25">
      <c r="D1604" s="198"/>
    </row>
    <row r="1605" spans="4:4" ht="15" customHeight="1" x14ac:dyDescent="0.25">
      <c r="D1605" s="198"/>
    </row>
    <row r="1606" spans="4:4" ht="15" customHeight="1" x14ac:dyDescent="0.25">
      <c r="D1606" s="198"/>
    </row>
    <row r="1607" spans="4:4" ht="15" customHeight="1" x14ac:dyDescent="0.25">
      <c r="D1607" s="198"/>
    </row>
    <row r="1608" spans="4:4" ht="15" customHeight="1" x14ac:dyDescent="0.25">
      <c r="D1608" s="198"/>
    </row>
    <row r="1609" spans="4:4" ht="15" customHeight="1" x14ac:dyDescent="0.25">
      <c r="D1609" s="198"/>
    </row>
    <row r="1610" spans="4:4" ht="15" customHeight="1" x14ac:dyDescent="0.25">
      <c r="D1610" s="198"/>
    </row>
    <row r="1611" spans="4:4" ht="15" customHeight="1" x14ac:dyDescent="0.25">
      <c r="D1611" s="198"/>
    </row>
    <row r="1612" spans="4:4" ht="15" customHeight="1" x14ac:dyDescent="0.25">
      <c r="D1612" s="198"/>
    </row>
    <row r="1613" spans="4:4" ht="15" customHeight="1" x14ac:dyDescent="0.25">
      <c r="D1613" s="198"/>
    </row>
    <row r="1614" spans="4:4" ht="15" customHeight="1" x14ac:dyDescent="0.25">
      <c r="D1614" s="198"/>
    </row>
    <row r="1615" spans="4:4" ht="15" customHeight="1" x14ac:dyDescent="0.25">
      <c r="D1615" s="198"/>
    </row>
    <row r="1616" spans="4:4" ht="15" customHeight="1" x14ac:dyDescent="0.25">
      <c r="D1616" s="198"/>
    </row>
    <row r="1617" spans="4:4" ht="15" customHeight="1" x14ac:dyDescent="0.25">
      <c r="D1617" s="198"/>
    </row>
    <row r="1618" spans="4:4" ht="15" customHeight="1" x14ac:dyDescent="0.25">
      <c r="D1618" s="198"/>
    </row>
    <row r="1619" spans="4:4" ht="15" customHeight="1" x14ac:dyDescent="0.25">
      <c r="D1619" s="198"/>
    </row>
    <row r="1620" spans="4:4" ht="15" customHeight="1" x14ac:dyDescent="0.25">
      <c r="D1620" s="198"/>
    </row>
    <row r="1621" spans="4:4" ht="15" customHeight="1" x14ac:dyDescent="0.25">
      <c r="D1621" s="198"/>
    </row>
    <row r="1622" spans="4:4" ht="15" customHeight="1" x14ac:dyDescent="0.25">
      <c r="D1622" s="198"/>
    </row>
    <row r="1623" spans="4:4" ht="15" customHeight="1" x14ac:dyDescent="0.25">
      <c r="D1623" s="198"/>
    </row>
    <row r="1624" spans="4:4" ht="15" customHeight="1" x14ac:dyDescent="0.25">
      <c r="D1624" s="198"/>
    </row>
    <row r="1625" spans="4:4" ht="15" customHeight="1" x14ac:dyDescent="0.25">
      <c r="D1625" s="198"/>
    </row>
    <row r="1626" spans="4:4" ht="15" customHeight="1" x14ac:dyDescent="0.25">
      <c r="D1626" s="198"/>
    </row>
    <row r="1627" spans="4:4" ht="15" customHeight="1" x14ac:dyDescent="0.25">
      <c r="D1627" s="198"/>
    </row>
    <row r="1628" spans="4:4" ht="15" customHeight="1" x14ac:dyDescent="0.25">
      <c r="D1628" s="198"/>
    </row>
    <row r="1629" spans="4:4" ht="15" customHeight="1" x14ac:dyDescent="0.25">
      <c r="D1629" s="198"/>
    </row>
    <row r="1630" spans="4:4" ht="15" customHeight="1" x14ac:dyDescent="0.25">
      <c r="D1630" s="198"/>
    </row>
    <row r="1631" spans="4:4" ht="15" customHeight="1" x14ac:dyDescent="0.25">
      <c r="D1631" s="198"/>
    </row>
    <row r="1632" spans="4:4" ht="15" customHeight="1" x14ac:dyDescent="0.25">
      <c r="D1632" s="198"/>
    </row>
    <row r="1633" spans="4:4" ht="15" customHeight="1" x14ac:dyDescent="0.25">
      <c r="D1633" s="198"/>
    </row>
    <row r="1634" spans="4:4" ht="15" customHeight="1" x14ac:dyDescent="0.25">
      <c r="D1634" s="198"/>
    </row>
    <row r="1635" spans="4:4" ht="15" customHeight="1" x14ac:dyDescent="0.25">
      <c r="D1635" s="198"/>
    </row>
    <row r="1636" spans="4:4" ht="15" customHeight="1" x14ac:dyDescent="0.25">
      <c r="D1636" s="198"/>
    </row>
    <row r="1637" spans="4:4" ht="15" customHeight="1" x14ac:dyDescent="0.25">
      <c r="D1637" s="198"/>
    </row>
    <row r="1638" spans="4:4" ht="15" customHeight="1" x14ac:dyDescent="0.25">
      <c r="D1638" s="198"/>
    </row>
    <row r="1639" spans="4:4" ht="15" customHeight="1" x14ac:dyDescent="0.25">
      <c r="D1639" s="198"/>
    </row>
    <row r="1640" spans="4:4" ht="15" customHeight="1" x14ac:dyDescent="0.25">
      <c r="D1640" s="198"/>
    </row>
    <row r="1641" spans="4:4" ht="15" customHeight="1" x14ac:dyDescent="0.25">
      <c r="D1641" s="198"/>
    </row>
    <row r="1642" spans="4:4" ht="15" customHeight="1" x14ac:dyDescent="0.25">
      <c r="D1642" s="198"/>
    </row>
    <row r="1643" spans="4:4" ht="15" customHeight="1" x14ac:dyDescent="0.25">
      <c r="D1643" s="198"/>
    </row>
    <row r="1644" spans="4:4" ht="15" customHeight="1" x14ac:dyDescent="0.25">
      <c r="D1644" s="198"/>
    </row>
    <row r="1645" spans="4:4" ht="15" customHeight="1" x14ac:dyDescent="0.25">
      <c r="D1645" s="198"/>
    </row>
    <row r="1646" spans="4:4" ht="15" customHeight="1" x14ac:dyDescent="0.25">
      <c r="D1646" s="198"/>
    </row>
    <row r="1647" spans="4:4" ht="15" customHeight="1" x14ac:dyDescent="0.25">
      <c r="D1647" s="198"/>
    </row>
    <row r="1648" spans="4:4" ht="15" customHeight="1" x14ac:dyDescent="0.25">
      <c r="D1648" s="198"/>
    </row>
    <row r="1649" spans="4:4" ht="15" customHeight="1" x14ac:dyDescent="0.25">
      <c r="D1649" s="198"/>
    </row>
    <row r="1650" spans="4:4" ht="15" customHeight="1" x14ac:dyDescent="0.25">
      <c r="D1650" s="198"/>
    </row>
    <row r="1651" spans="4:4" ht="15" customHeight="1" x14ac:dyDescent="0.25">
      <c r="D1651" s="198"/>
    </row>
    <row r="1652" spans="4:4" ht="15" customHeight="1" x14ac:dyDescent="0.25">
      <c r="D1652" s="198"/>
    </row>
    <row r="1653" spans="4:4" ht="15" customHeight="1" x14ac:dyDescent="0.25">
      <c r="D1653" s="198"/>
    </row>
    <row r="1654" spans="4:4" ht="15" customHeight="1" x14ac:dyDescent="0.25">
      <c r="D1654" s="198"/>
    </row>
    <row r="1655" spans="4:4" ht="15" customHeight="1" x14ac:dyDescent="0.25">
      <c r="D1655" s="198"/>
    </row>
    <row r="1656" spans="4:4" ht="15" customHeight="1" x14ac:dyDescent="0.25">
      <c r="D1656" s="198"/>
    </row>
    <row r="1657" spans="4:4" ht="15" customHeight="1" x14ac:dyDescent="0.25">
      <c r="D1657" s="198"/>
    </row>
    <row r="1658" spans="4:4" ht="15" customHeight="1" x14ac:dyDescent="0.25">
      <c r="D1658" s="198"/>
    </row>
    <row r="1659" spans="4:4" ht="15" customHeight="1" x14ac:dyDescent="0.25">
      <c r="D1659" s="198"/>
    </row>
    <row r="1660" spans="4:4" ht="15" customHeight="1" x14ac:dyDescent="0.25">
      <c r="D1660" s="198"/>
    </row>
    <row r="1661" spans="4:4" ht="15" customHeight="1" x14ac:dyDescent="0.25">
      <c r="D1661" s="198"/>
    </row>
    <row r="1662" spans="4:4" ht="15" customHeight="1" x14ac:dyDescent="0.25">
      <c r="D1662" s="198"/>
    </row>
    <row r="1663" spans="4:4" ht="15" customHeight="1" x14ac:dyDescent="0.25">
      <c r="D1663" s="198"/>
    </row>
    <row r="1664" spans="4:4" ht="15" customHeight="1" x14ac:dyDescent="0.25">
      <c r="D1664" s="198"/>
    </row>
    <row r="1665" spans="4:4" ht="15" customHeight="1" x14ac:dyDescent="0.25">
      <c r="D1665" s="198"/>
    </row>
    <row r="1666" spans="4:4" ht="15" customHeight="1" x14ac:dyDescent="0.25">
      <c r="D1666" s="198"/>
    </row>
    <row r="1667" spans="4:4" ht="15" customHeight="1" x14ac:dyDescent="0.25">
      <c r="D1667" s="198"/>
    </row>
    <row r="1668" spans="4:4" ht="15" customHeight="1" x14ac:dyDescent="0.25">
      <c r="D1668" s="198"/>
    </row>
    <row r="1669" spans="4:4" ht="15" customHeight="1" x14ac:dyDescent="0.25">
      <c r="D1669" s="198"/>
    </row>
    <row r="1670" spans="4:4" ht="15" customHeight="1" x14ac:dyDescent="0.25">
      <c r="D1670" s="198"/>
    </row>
    <row r="1671" spans="4:4" ht="15" customHeight="1" x14ac:dyDescent="0.25">
      <c r="D1671" s="198"/>
    </row>
    <row r="1672" spans="4:4" ht="15" customHeight="1" x14ac:dyDescent="0.25">
      <c r="D1672" s="198"/>
    </row>
    <row r="1673" spans="4:4" ht="15" customHeight="1" x14ac:dyDescent="0.25">
      <c r="D1673" s="198"/>
    </row>
    <row r="1674" spans="4:4" ht="15" customHeight="1" x14ac:dyDescent="0.25">
      <c r="D1674" s="198"/>
    </row>
    <row r="1675" spans="4:4" ht="15" customHeight="1" x14ac:dyDescent="0.25">
      <c r="D1675" s="198"/>
    </row>
    <row r="1676" spans="4:4" ht="15" customHeight="1" x14ac:dyDescent="0.25">
      <c r="D1676" s="198"/>
    </row>
    <row r="1677" spans="4:4" ht="15" customHeight="1" x14ac:dyDescent="0.25">
      <c r="D1677" s="198"/>
    </row>
    <row r="1678" spans="4:4" ht="15" customHeight="1" x14ac:dyDescent="0.25">
      <c r="D1678" s="198"/>
    </row>
    <row r="1679" spans="4:4" ht="15" customHeight="1" x14ac:dyDescent="0.25">
      <c r="D1679" s="198"/>
    </row>
    <row r="1680" spans="4:4" ht="15" customHeight="1" x14ac:dyDescent="0.25">
      <c r="D1680" s="198"/>
    </row>
    <row r="1681" spans="4:4" ht="15" customHeight="1" x14ac:dyDescent="0.25">
      <c r="D1681" s="198"/>
    </row>
    <row r="1682" spans="4:4" ht="15" customHeight="1" x14ac:dyDescent="0.25">
      <c r="D1682" s="198"/>
    </row>
    <row r="1683" spans="4:4" ht="15" customHeight="1" x14ac:dyDescent="0.25">
      <c r="D1683" s="198"/>
    </row>
    <row r="1684" spans="4:4" ht="15" customHeight="1" x14ac:dyDescent="0.25">
      <c r="D1684" s="198"/>
    </row>
    <row r="1685" spans="4:4" ht="15" customHeight="1" x14ac:dyDescent="0.25">
      <c r="D1685" s="198"/>
    </row>
    <row r="1686" spans="4:4" ht="15" customHeight="1" x14ac:dyDescent="0.25">
      <c r="D1686" s="198"/>
    </row>
    <row r="1687" spans="4:4" ht="15" customHeight="1" x14ac:dyDescent="0.25">
      <c r="D1687" s="198"/>
    </row>
    <row r="1688" spans="4:4" ht="15" customHeight="1" x14ac:dyDescent="0.25">
      <c r="D1688" s="198"/>
    </row>
    <row r="1689" spans="4:4" ht="15" customHeight="1" x14ac:dyDescent="0.25">
      <c r="D1689" s="198"/>
    </row>
    <row r="1690" spans="4:4" ht="15" customHeight="1" x14ac:dyDescent="0.25">
      <c r="D1690" s="198"/>
    </row>
    <row r="1691" spans="4:4" ht="15" customHeight="1" x14ac:dyDescent="0.25">
      <c r="D1691" s="198"/>
    </row>
    <row r="1692" spans="4:4" ht="15" customHeight="1" x14ac:dyDescent="0.25">
      <c r="D1692" s="198"/>
    </row>
    <row r="1693" spans="4:4" ht="15" customHeight="1" x14ac:dyDescent="0.25">
      <c r="D1693" s="198"/>
    </row>
    <row r="1694" spans="4:4" ht="15" customHeight="1" x14ac:dyDescent="0.25">
      <c r="D1694" s="198"/>
    </row>
    <row r="1695" spans="4:4" ht="15" customHeight="1" x14ac:dyDescent="0.25">
      <c r="D1695" s="198"/>
    </row>
    <row r="1696" spans="4:4" ht="15" customHeight="1" x14ac:dyDescent="0.25">
      <c r="D1696" s="198"/>
    </row>
    <row r="1697" spans="4:4" ht="15" customHeight="1" x14ac:dyDescent="0.25">
      <c r="D1697" s="198"/>
    </row>
    <row r="1698" spans="4:4" ht="15" customHeight="1" x14ac:dyDescent="0.25">
      <c r="D1698" s="198"/>
    </row>
    <row r="1699" spans="4:4" ht="15" customHeight="1" x14ac:dyDescent="0.25">
      <c r="D1699" s="198"/>
    </row>
    <row r="1700" spans="4:4" ht="15" customHeight="1" x14ac:dyDescent="0.25">
      <c r="D1700" s="198"/>
    </row>
    <row r="1701" spans="4:4" ht="15" customHeight="1" x14ac:dyDescent="0.25">
      <c r="D1701" s="198"/>
    </row>
    <row r="1702" spans="4:4" ht="15" customHeight="1" x14ac:dyDescent="0.25">
      <c r="D1702" s="198"/>
    </row>
    <row r="1703" spans="4:4" ht="15" customHeight="1" x14ac:dyDescent="0.25">
      <c r="D1703" s="198"/>
    </row>
    <row r="1704" spans="4:4" ht="15" customHeight="1" x14ac:dyDescent="0.25">
      <c r="D1704" s="198"/>
    </row>
    <row r="1705" spans="4:4" ht="15" customHeight="1" x14ac:dyDescent="0.25">
      <c r="D1705" s="198"/>
    </row>
    <row r="1706" spans="4:4" ht="15" customHeight="1" x14ac:dyDescent="0.25">
      <c r="D1706" s="198"/>
    </row>
    <row r="1707" spans="4:4" ht="15" customHeight="1" x14ac:dyDescent="0.25">
      <c r="D1707" s="198"/>
    </row>
    <row r="1708" spans="4:4" ht="15" customHeight="1" x14ac:dyDescent="0.25">
      <c r="D1708" s="198"/>
    </row>
    <row r="1709" spans="4:4" ht="15" customHeight="1" x14ac:dyDescent="0.25">
      <c r="D1709" s="198"/>
    </row>
    <row r="1710" spans="4:4" ht="15" customHeight="1" x14ac:dyDescent="0.25">
      <c r="D1710" s="198"/>
    </row>
    <row r="1711" spans="4:4" ht="15" customHeight="1" x14ac:dyDescent="0.25">
      <c r="D1711" s="198"/>
    </row>
    <row r="1712" spans="4:4" ht="15" customHeight="1" x14ac:dyDescent="0.25">
      <c r="D1712" s="198"/>
    </row>
    <row r="1713" spans="4:4" ht="15" customHeight="1" x14ac:dyDescent="0.25">
      <c r="D1713" s="198"/>
    </row>
    <row r="1714" spans="4:4" ht="15" customHeight="1" x14ac:dyDescent="0.25">
      <c r="D1714" s="198"/>
    </row>
    <row r="1715" spans="4:4" ht="15" customHeight="1" x14ac:dyDescent="0.25">
      <c r="D1715" s="198"/>
    </row>
    <row r="1716" spans="4:4" ht="15" customHeight="1" x14ac:dyDescent="0.25">
      <c r="D1716" s="198"/>
    </row>
    <row r="1717" spans="4:4" ht="15" customHeight="1" x14ac:dyDescent="0.25">
      <c r="D1717" s="198"/>
    </row>
    <row r="1718" spans="4:4" ht="15" customHeight="1" x14ac:dyDescent="0.25">
      <c r="D1718" s="198"/>
    </row>
    <row r="1719" spans="4:4" ht="15" customHeight="1" x14ac:dyDescent="0.25">
      <c r="D1719" s="198"/>
    </row>
    <row r="1720" spans="4:4" ht="15" customHeight="1" x14ac:dyDescent="0.25">
      <c r="D1720" s="198"/>
    </row>
    <row r="1721" spans="4:4" ht="15" customHeight="1" x14ac:dyDescent="0.25">
      <c r="D1721" s="198"/>
    </row>
    <row r="1722" spans="4:4" ht="15" customHeight="1" x14ac:dyDescent="0.25">
      <c r="D1722" s="198"/>
    </row>
    <row r="1723" spans="4:4" ht="15" customHeight="1" x14ac:dyDescent="0.25">
      <c r="D1723" s="198"/>
    </row>
    <row r="1724" spans="4:4" ht="15" customHeight="1" x14ac:dyDescent="0.25">
      <c r="D1724" s="198"/>
    </row>
    <row r="1725" spans="4:4" ht="15" customHeight="1" x14ac:dyDescent="0.25">
      <c r="D1725" s="198"/>
    </row>
    <row r="1726" spans="4:4" ht="15" customHeight="1" x14ac:dyDescent="0.25">
      <c r="D1726" s="198"/>
    </row>
    <row r="1727" spans="4:4" ht="15" customHeight="1" x14ac:dyDescent="0.25">
      <c r="D1727" s="198"/>
    </row>
    <row r="1728" spans="4:4" ht="15" customHeight="1" x14ac:dyDescent="0.25">
      <c r="D1728" s="198"/>
    </row>
    <row r="1729" spans="4:4" ht="15" customHeight="1" x14ac:dyDescent="0.25">
      <c r="D1729" s="198"/>
    </row>
    <row r="1730" spans="4:4" ht="15" customHeight="1" x14ac:dyDescent="0.25">
      <c r="D1730" s="198"/>
    </row>
    <row r="1731" spans="4:4" ht="15" customHeight="1" x14ac:dyDescent="0.25">
      <c r="D1731" s="198"/>
    </row>
    <row r="1732" spans="4:4" ht="15" customHeight="1" x14ac:dyDescent="0.25">
      <c r="D1732" s="198"/>
    </row>
    <row r="1733" spans="4:4" ht="15" customHeight="1" x14ac:dyDescent="0.25">
      <c r="D1733" s="198"/>
    </row>
    <row r="1734" spans="4:4" ht="15" customHeight="1" x14ac:dyDescent="0.25">
      <c r="D1734" s="198"/>
    </row>
    <row r="1735" spans="4:4" ht="15" customHeight="1" x14ac:dyDescent="0.25">
      <c r="D1735" s="198"/>
    </row>
    <row r="1736" spans="4:4" ht="15" customHeight="1" x14ac:dyDescent="0.25">
      <c r="D1736" s="198"/>
    </row>
    <row r="1737" spans="4:4" ht="15" customHeight="1" x14ac:dyDescent="0.25">
      <c r="D1737" s="198"/>
    </row>
    <row r="1738" spans="4:4" ht="15" customHeight="1" x14ac:dyDescent="0.25">
      <c r="D1738" s="198"/>
    </row>
    <row r="1739" spans="4:4" ht="15" customHeight="1" x14ac:dyDescent="0.25">
      <c r="D1739" s="198"/>
    </row>
    <row r="1740" spans="4:4" ht="15" customHeight="1" x14ac:dyDescent="0.25">
      <c r="D1740" s="198"/>
    </row>
    <row r="1741" spans="4:4" ht="15" customHeight="1" x14ac:dyDescent="0.25">
      <c r="D1741" s="198"/>
    </row>
    <row r="1742" spans="4:4" ht="15" customHeight="1" x14ac:dyDescent="0.25">
      <c r="D1742" s="198"/>
    </row>
    <row r="1743" spans="4:4" ht="15" customHeight="1" x14ac:dyDescent="0.25">
      <c r="D1743" s="198"/>
    </row>
    <row r="1744" spans="4:4" ht="15" customHeight="1" x14ac:dyDescent="0.25">
      <c r="D1744" s="198"/>
    </row>
    <row r="1745" spans="4:4" ht="15" customHeight="1" x14ac:dyDescent="0.25">
      <c r="D1745" s="198"/>
    </row>
    <row r="1746" spans="4:4" ht="15" customHeight="1" x14ac:dyDescent="0.25">
      <c r="D1746" s="198"/>
    </row>
    <row r="1747" spans="4:4" ht="15" customHeight="1" x14ac:dyDescent="0.25">
      <c r="D1747" s="198"/>
    </row>
    <row r="1748" spans="4:4" ht="15" customHeight="1" x14ac:dyDescent="0.25">
      <c r="D1748" s="198"/>
    </row>
    <row r="1749" spans="4:4" ht="15" customHeight="1" x14ac:dyDescent="0.25">
      <c r="D1749" s="198"/>
    </row>
    <row r="1750" spans="4:4" ht="15" customHeight="1" x14ac:dyDescent="0.25">
      <c r="D1750" s="198"/>
    </row>
    <row r="1751" spans="4:4" ht="15" customHeight="1" x14ac:dyDescent="0.25">
      <c r="D1751" s="198"/>
    </row>
    <row r="1752" spans="4:4" ht="15" customHeight="1" x14ac:dyDescent="0.25">
      <c r="D1752" s="198"/>
    </row>
    <row r="1753" spans="4:4" ht="15" customHeight="1" x14ac:dyDescent="0.25">
      <c r="D1753" s="198"/>
    </row>
    <row r="1754" spans="4:4" ht="15" customHeight="1" x14ac:dyDescent="0.25">
      <c r="D1754" s="198"/>
    </row>
    <row r="1755" spans="4:4" ht="15" customHeight="1" x14ac:dyDescent="0.25">
      <c r="D1755" s="198"/>
    </row>
    <row r="1756" spans="4:4" ht="15" customHeight="1" x14ac:dyDescent="0.25">
      <c r="D1756" s="198"/>
    </row>
    <row r="1757" spans="4:4" ht="15" customHeight="1" x14ac:dyDescent="0.25">
      <c r="D1757" s="198"/>
    </row>
    <row r="1758" spans="4:4" ht="15" customHeight="1" x14ac:dyDescent="0.25">
      <c r="D1758" s="198"/>
    </row>
    <row r="1759" spans="4:4" ht="15" customHeight="1" x14ac:dyDescent="0.25">
      <c r="D1759" s="198"/>
    </row>
    <row r="1760" spans="4:4" ht="15" customHeight="1" x14ac:dyDescent="0.25">
      <c r="D1760" s="198"/>
    </row>
    <row r="1761" spans="4:4" ht="15" customHeight="1" x14ac:dyDescent="0.25">
      <c r="D1761" s="198"/>
    </row>
    <row r="1762" spans="4:4" ht="15" customHeight="1" x14ac:dyDescent="0.25">
      <c r="D1762" s="198"/>
    </row>
    <row r="1763" spans="4:4" ht="15" customHeight="1" x14ac:dyDescent="0.25">
      <c r="D1763" s="198"/>
    </row>
    <row r="1764" spans="4:4" ht="15" customHeight="1" x14ac:dyDescent="0.25">
      <c r="D1764" s="198"/>
    </row>
    <row r="1765" spans="4:4" ht="15" customHeight="1" x14ac:dyDescent="0.25">
      <c r="D1765" s="198"/>
    </row>
    <row r="1766" spans="4:4" ht="15" customHeight="1" x14ac:dyDescent="0.25">
      <c r="D1766" s="198"/>
    </row>
    <row r="1767" spans="4:4" ht="15" customHeight="1" x14ac:dyDescent="0.25">
      <c r="D1767" s="198"/>
    </row>
    <row r="1768" spans="4:4" ht="15" customHeight="1" x14ac:dyDescent="0.25">
      <c r="D1768" s="198"/>
    </row>
    <row r="1769" spans="4:4" ht="15" customHeight="1" x14ac:dyDescent="0.25">
      <c r="D1769" s="198"/>
    </row>
    <row r="1770" spans="4:4" ht="15" customHeight="1" x14ac:dyDescent="0.25">
      <c r="D1770" s="198"/>
    </row>
    <row r="1771" spans="4:4" ht="15" customHeight="1" x14ac:dyDescent="0.25">
      <c r="D1771" s="198"/>
    </row>
    <row r="1772" spans="4:4" ht="15" customHeight="1" x14ac:dyDescent="0.25">
      <c r="D1772" s="198"/>
    </row>
    <row r="1773" spans="4:4" ht="15" customHeight="1" x14ac:dyDescent="0.25">
      <c r="D1773" s="198"/>
    </row>
    <row r="1774" spans="4:4" ht="15" customHeight="1" x14ac:dyDescent="0.25">
      <c r="D1774" s="198"/>
    </row>
    <row r="1775" spans="4:4" ht="15" customHeight="1" x14ac:dyDescent="0.25">
      <c r="D1775" s="198"/>
    </row>
    <row r="1776" spans="4:4" ht="15" customHeight="1" x14ac:dyDescent="0.25">
      <c r="D1776" s="198"/>
    </row>
    <row r="1777" spans="4:4" ht="15" customHeight="1" x14ac:dyDescent="0.25">
      <c r="D1777" s="198"/>
    </row>
    <row r="1778" spans="4:4" ht="15" customHeight="1" x14ac:dyDescent="0.25">
      <c r="D1778" s="198"/>
    </row>
    <row r="1779" spans="4:4" ht="15" customHeight="1" x14ac:dyDescent="0.25">
      <c r="D1779" s="198"/>
    </row>
    <row r="1780" spans="4:4" ht="15" customHeight="1" x14ac:dyDescent="0.25">
      <c r="D1780" s="198"/>
    </row>
    <row r="1781" spans="4:4" ht="15" customHeight="1" x14ac:dyDescent="0.25">
      <c r="D1781" s="198"/>
    </row>
    <row r="1782" spans="4:4" ht="15" customHeight="1" x14ac:dyDescent="0.25">
      <c r="D1782" s="198"/>
    </row>
    <row r="1783" spans="4:4" ht="15" customHeight="1" x14ac:dyDescent="0.25">
      <c r="D1783" s="198"/>
    </row>
    <row r="1784" spans="4:4" ht="15" customHeight="1" x14ac:dyDescent="0.25">
      <c r="D1784" s="198"/>
    </row>
    <row r="1785" spans="4:4" ht="15" customHeight="1" x14ac:dyDescent="0.25">
      <c r="D1785" s="198"/>
    </row>
    <row r="1786" spans="4:4" ht="15" customHeight="1" x14ac:dyDescent="0.25">
      <c r="D1786" s="198"/>
    </row>
    <row r="1787" spans="4:4" ht="15" customHeight="1" x14ac:dyDescent="0.25">
      <c r="D1787" s="198"/>
    </row>
    <row r="1788" spans="4:4" ht="15" customHeight="1" x14ac:dyDescent="0.25">
      <c r="D1788" s="198"/>
    </row>
    <row r="1789" spans="4:4" ht="15" customHeight="1" x14ac:dyDescent="0.25">
      <c r="D1789" s="198"/>
    </row>
    <row r="1790" spans="4:4" ht="15" customHeight="1" x14ac:dyDescent="0.25">
      <c r="D1790" s="198"/>
    </row>
    <row r="1791" spans="4:4" ht="15" customHeight="1" x14ac:dyDescent="0.25">
      <c r="D1791" s="198"/>
    </row>
    <row r="1792" spans="4:4" ht="15" customHeight="1" x14ac:dyDescent="0.25">
      <c r="D1792" s="198"/>
    </row>
    <row r="1793" spans="4:4" ht="15" customHeight="1" x14ac:dyDescent="0.25">
      <c r="D1793" s="198"/>
    </row>
    <row r="1794" spans="4:4" ht="15" customHeight="1" x14ac:dyDescent="0.25">
      <c r="D1794" s="198"/>
    </row>
    <row r="1795" spans="4:4" ht="15" customHeight="1" x14ac:dyDescent="0.25">
      <c r="D1795" s="198"/>
    </row>
    <row r="1796" spans="4:4" ht="15" customHeight="1" x14ac:dyDescent="0.25">
      <c r="D1796" s="198"/>
    </row>
    <row r="1797" spans="4:4" ht="15" customHeight="1" x14ac:dyDescent="0.25">
      <c r="D1797" s="198"/>
    </row>
    <row r="1798" spans="4:4" ht="15" customHeight="1" x14ac:dyDescent="0.25">
      <c r="D1798" s="198"/>
    </row>
    <row r="1799" spans="4:4" ht="15" customHeight="1" x14ac:dyDescent="0.25">
      <c r="D1799" s="198"/>
    </row>
    <row r="1800" spans="4:4" ht="15" customHeight="1" x14ac:dyDescent="0.25">
      <c r="D1800" s="198"/>
    </row>
    <row r="1801" spans="4:4" ht="15" customHeight="1" x14ac:dyDescent="0.25">
      <c r="D1801" s="198"/>
    </row>
    <row r="1802" spans="4:4" ht="15" customHeight="1" x14ac:dyDescent="0.25">
      <c r="D1802" s="198"/>
    </row>
    <row r="1803" spans="4:4" ht="15" customHeight="1" x14ac:dyDescent="0.25">
      <c r="D1803" s="198"/>
    </row>
    <row r="1804" spans="4:4" ht="15" customHeight="1" x14ac:dyDescent="0.25">
      <c r="D1804" s="198"/>
    </row>
    <row r="1805" spans="4:4" ht="15" customHeight="1" x14ac:dyDescent="0.25">
      <c r="D1805" s="198"/>
    </row>
    <row r="1806" spans="4:4" ht="15" customHeight="1" x14ac:dyDescent="0.25">
      <c r="D1806" s="198"/>
    </row>
    <row r="1807" spans="4:4" ht="15" customHeight="1" x14ac:dyDescent="0.25">
      <c r="D1807" s="198"/>
    </row>
    <row r="1808" spans="4:4" ht="15" customHeight="1" x14ac:dyDescent="0.25">
      <c r="D1808" s="198"/>
    </row>
    <row r="1809" spans="4:4" ht="15" customHeight="1" x14ac:dyDescent="0.25">
      <c r="D1809" s="198"/>
    </row>
    <row r="1810" spans="4:4" ht="15" customHeight="1" x14ac:dyDescent="0.25">
      <c r="D1810" s="198"/>
    </row>
    <row r="1811" spans="4:4" ht="15" customHeight="1" x14ac:dyDescent="0.25">
      <c r="D1811" s="198"/>
    </row>
    <row r="1812" spans="4:4" ht="15" customHeight="1" x14ac:dyDescent="0.25">
      <c r="D1812" s="198"/>
    </row>
    <row r="1813" spans="4:4" ht="15" customHeight="1" x14ac:dyDescent="0.25">
      <c r="D1813" s="198"/>
    </row>
    <row r="1814" spans="4:4" ht="15" customHeight="1" x14ac:dyDescent="0.25">
      <c r="D1814" s="198"/>
    </row>
    <row r="1815" spans="4:4" ht="15" customHeight="1" x14ac:dyDescent="0.25">
      <c r="D1815" s="198"/>
    </row>
    <row r="1816" spans="4:4" ht="15" customHeight="1" x14ac:dyDescent="0.25">
      <c r="D1816" s="198"/>
    </row>
    <row r="1817" spans="4:4" ht="15" customHeight="1" x14ac:dyDescent="0.25">
      <c r="D1817" s="198"/>
    </row>
    <row r="1818" spans="4:4" ht="15" customHeight="1" x14ac:dyDescent="0.25">
      <c r="D1818" s="198"/>
    </row>
    <row r="1819" spans="4:4" ht="15" customHeight="1" x14ac:dyDescent="0.25">
      <c r="D1819" s="198"/>
    </row>
    <row r="1820" spans="4:4" ht="15" customHeight="1" x14ac:dyDescent="0.25">
      <c r="D1820" s="198"/>
    </row>
    <row r="1821" spans="4:4" ht="15" customHeight="1" x14ac:dyDescent="0.25">
      <c r="D1821" s="198"/>
    </row>
    <row r="1822" spans="4:4" ht="15" customHeight="1" x14ac:dyDescent="0.25">
      <c r="D1822" s="198"/>
    </row>
    <row r="1823" spans="4:4" ht="15" customHeight="1" x14ac:dyDescent="0.25">
      <c r="D1823" s="198"/>
    </row>
    <row r="1824" spans="4:4" ht="15" customHeight="1" x14ac:dyDescent="0.25">
      <c r="D1824" s="198"/>
    </row>
    <row r="1825" spans="4:4" ht="15" customHeight="1" x14ac:dyDescent="0.25">
      <c r="D1825" s="198"/>
    </row>
    <row r="1826" spans="4:4" ht="15" customHeight="1" x14ac:dyDescent="0.25">
      <c r="D1826" s="198"/>
    </row>
    <row r="1827" spans="4:4" ht="15" customHeight="1" x14ac:dyDescent="0.25">
      <c r="D1827" s="198"/>
    </row>
    <row r="1828" spans="4:4" ht="15" customHeight="1" x14ac:dyDescent="0.25">
      <c r="D1828" s="198"/>
    </row>
    <row r="1829" spans="4:4" ht="15" customHeight="1" x14ac:dyDescent="0.25">
      <c r="D1829" s="198"/>
    </row>
    <row r="1830" spans="4:4" ht="15" customHeight="1" x14ac:dyDescent="0.25">
      <c r="D1830" s="198"/>
    </row>
    <row r="1831" spans="4:4" ht="15" customHeight="1" x14ac:dyDescent="0.25">
      <c r="D1831" s="198"/>
    </row>
    <row r="1832" spans="4:4" ht="15" customHeight="1" x14ac:dyDescent="0.25">
      <c r="D1832" s="198"/>
    </row>
    <row r="1833" spans="4:4" ht="15" customHeight="1" x14ac:dyDescent="0.25">
      <c r="D1833" s="198"/>
    </row>
    <row r="1834" spans="4:4" ht="15" customHeight="1" x14ac:dyDescent="0.25">
      <c r="D1834" s="198"/>
    </row>
    <row r="1835" spans="4:4" ht="15" customHeight="1" x14ac:dyDescent="0.25">
      <c r="D1835" s="198"/>
    </row>
    <row r="1836" spans="4:4" ht="15" customHeight="1" x14ac:dyDescent="0.25">
      <c r="D1836" s="198"/>
    </row>
    <row r="1837" spans="4:4" ht="15" customHeight="1" x14ac:dyDescent="0.25">
      <c r="D1837" s="198"/>
    </row>
    <row r="1838" spans="4:4" ht="15" customHeight="1" x14ac:dyDescent="0.25">
      <c r="D1838" s="198"/>
    </row>
    <row r="1839" spans="4:4" ht="15" customHeight="1" x14ac:dyDescent="0.25">
      <c r="D1839" s="198"/>
    </row>
    <row r="1840" spans="4:4" ht="15" customHeight="1" x14ac:dyDescent="0.25">
      <c r="D1840" s="198"/>
    </row>
    <row r="1841" spans="4:4" ht="15" customHeight="1" x14ac:dyDescent="0.25">
      <c r="D1841" s="198"/>
    </row>
    <row r="1842" spans="4:4" ht="15" customHeight="1" x14ac:dyDescent="0.25">
      <c r="D1842" s="198"/>
    </row>
    <row r="1843" spans="4:4" ht="15" customHeight="1" x14ac:dyDescent="0.25">
      <c r="D1843" s="198"/>
    </row>
    <row r="1844" spans="4:4" ht="15" customHeight="1" x14ac:dyDescent="0.25">
      <c r="D1844" s="198"/>
    </row>
    <row r="1845" spans="4:4" ht="15" customHeight="1" x14ac:dyDescent="0.25">
      <c r="D1845" s="198"/>
    </row>
    <row r="1846" spans="4:4" ht="15" customHeight="1" x14ac:dyDescent="0.25">
      <c r="D1846" s="198"/>
    </row>
    <row r="1847" spans="4:4" ht="15" customHeight="1" x14ac:dyDescent="0.25">
      <c r="D1847" s="198"/>
    </row>
    <row r="1848" spans="4:4" ht="15" customHeight="1" x14ac:dyDescent="0.25">
      <c r="D1848" s="198"/>
    </row>
    <row r="1849" spans="4:4" ht="15" customHeight="1" x14ac:dyDescent="0.25">
      <c r="D1849" s="198"/>
    </row>
    <row r="1850" spans="4:4" ht="15" customHeight="1" x14ac:dyDescent="0.25">
      <c r="D1850" s="198"/>
    </row>
    <row r="1851" spans="4:4" ht="15" customHeight="1" x14ac:dyDescent="0.25">
      <c r="D1851" s="198"/>
    </row>
    <row r="1852" spans="4:4" ht="15" customHeight="1" x14ac:dyDescent="0.25">
      <c r="D1852" s="198"/>
    </row>
    <row r="1853" spans="4:4" ht="15" customHeight="1" x14ac:dyDescent="0.25">
      <c r="D1853" s="198"/>
    </row>
    <row r="1854" spans="4:4" ht="15" customHeight="1" x14ac:dyDescent="0.25">
      <c r="D1854" s="198"/>
    </row>
    <row r="1855" spans="4:4" ht="15" customHeight="1" x14ac:dyDescent="0.25">
      <c r="D1855" s="198"/>
    </row>
    <row r="1856" spans="4:4" ht="15" customHeight="1" x14ac:dyDescent="0.25">
      <c r="D1856" s="198"/>
    </row>
    <row r="1857" spans="4:4" ht="15" customHeight="1" x14ac:dyDescent="0.25">
      <c r="D1857" s="198"/>
    </row>
    <row r="1858" spans="4:4" ht="15" customHeight="1" x14ac:dyDescent="0.25">
      <c r="D1858" s="198"/>
    </row>
    <row r="1859" spans="4:4" ht="15" customHeight="1" x14ac:dyDescent="0.25">
      <c r="D1859" s="198"/>
    </row>
    <row r="1860" spans="4:4" ht="15" customHeight="1" x14ac:dyDescent="0.25">
      <c r="D1860" s="198"/>
    </row>
    <row r="1861" spans="4:4" ht="15" customHeight="1" x14ac:dyDescent="0.25">
      <c r="D1861" s="198"/>
    </row>
    <row r="1862" spans="4:4" ht="15" customHeight="1" x14ac:dyDescent="0.25">
      <c r="D1862" s="198"/>
    </row>
    <row r="1863" spans="4:4" ht="15" customHeight="1" x14ac:dyDescent="0.25">
      <c r="D1863" s="198"/>
    </row>
    <row r="1864" spans="4:4" ht="15" customHeight="1" x14ac:dyDescent="0.25">
      <c r="D1864" s="198"/>
    </row>
    <row r="1865" spans="4:4" ht="15" customHeight="1" x14ac:dyDescent="0.25">
      <c r="D1865" s="198"/>
    </row>
    <row r="1866" spans="4:4" ht="15" customHeight="1" x14ac:dyDescent="0.25">
      <c r="D1866" s="198"/>
    </row>
    <row r="1867" spans="4:4" ht="15" customHeight="1" x14ac:dyDescent="0.25">
      <c r="D1867" s="198"/>
    </row>
    <row r="1868" spans="4:4" ht="15" customHeight="1" x14ac:dyDescent="0.25">
      <c r="D1868" s="198"/>
    </row>
    <row r="1869" spans="4:4" ht="15" customHeight="1" x14ac:dyDescent="0.25">
      <c r="D1869" s="198"/>
    </row>
    <row r="1870" spans="4:4" ht="15" customHeight="1" x14ac:dyDescent="0.25">
      <c r="D1870" s="198"/>
    </row>
    <row r="1871" spans="4:4" ht="15" customHeight="1" x14ac:dyDescent="0.25">
      <c r="D1871" s="198"/>
    </row>
    <row r="1872" spans="4:4" ht="15" customHeight="1" x14ac:dyDescent="0.25">
      <c r="D1872" s="198"/>
    </row>
    <row r="1873" spans="4:4" ht="15" customHeight="1" x14ac:dyDescent="0.25">
      <c r="D1873" s="198"/>
    </row>
    <row r="1874" spans="4:4" ht="15" customHeight="1" x14ac:dyDescent="0.25">
      <c r="D1874" s="198"/>
    </row>
    <row r="1875" spans="4:4" ht="15" customHeight="1" x14ac:dyDescent="0.25">
      <c r="D1875" s="198"/>
    </row>
    <row r="1876" spans="4:4" ht="15" customHeight="1" x14ac:dyDescent="0.25">
      <c r="D1876" s="198"/>
    </row>
    <row r="1877" spans="4:4" ht="15" customHeight="1" x14ac:dyDescent="0.25">
      <c r="D1877" s="198"/>
    </row>
    <row r="1878" spans="4:4" ht="15" customHeight="1" x14ac:dyDescent="0.25">
      <c r="D1878" s="198"/>
    </row>
    <row r="1879" spans="4:4" ht="15" customHeight="1" x14ac:dyDescent="0.25">
      <c r="D1879" s="198"/>
    </row>
    <row r="1880" spans="4:4" ht="15" customHeight="1" x14ac:dyDescent="0.25">
      <c r="D1880" s="198"/>
    </row>
    <row r="1881" spans="4:4" ht="15" customHeight="1" x14ac:dyDescent="0.25">
      <c r="D1881" s="198"/>
    </row>
    <row r="1882" spans="4:4" ht="15" customHeight="1" x14ac:dyDescent="0.25">
      <c r="D1882" s="198"/>
    </row>
    <row r="1883" spans="4:4" ht="15" customHeight="1" x14ac:dyDescent="0.25">
      <c r="D1883" s="198"/>
    </row>
    <row r="1884" spans="4:4" ht="15" customHeight="1" x14ac:dyDescent="0.25">
      <c r="D1884" s="198"/>
    </row>
    <row r="1885" spans="4:4" ht="15" customHeight="1" x14ac:dyDescent="0.25">
      <c r="D1885" s="198"/>
    </row>
    <row r="1886" spans="4:4" ht="15" customHeight="1" x14ac:dyDescent="0.25">
      <c r="D1886" s="198"/>
    </row>
    <row r="1887" spans="4:4" ht="15" customHeight="1" x14ac:dyDescent="0.25">
      <c r="D1887" s="198"/>
    </row>
    <row r="1888" spans="4:4" ht="15" customHeight="1" x14ac:dyDescent="0.25">
      <c r="D1888" s="198"/>
    </row>
    <row r="1889" spans="4:4" ht="15" customHeight="1" x14ac:dyDescent="0.25">
      <c r="D1889" s="198"/>
    </row>
    <row r="1890" spans="4:4" ht="15" customHeight="1" x14ac:dyDescent="0.25">
      <c r="D1890" s="198"/>
    </row>
    <row r="1891" spans="4:4" ht="15" customHeight="1" x14ac:dyDescent="0.25">
      <c r="D1891" s="198"/>
    </row>
    <row r="1892" spans="4:4" ht="15" customHeight="1" x14ac:dyDescent="0.25">
      <c r="D1892" s="198"/>
    </row>
    <row r="1893" spans="4:4" ht="15" customHeight="1" x14ac:dyDescent="0.25">
      <c r="D1893" s="198"/>
    </row>
    <row r="1894" spans="4:4" ht="15" customHeight="1" x14ac:dyDescent="0.25">
      <c r="D1894" s="198"/>
    </row>
    <row r="1895" spans="4:4" ht="15" customHeight="1" x14ac:dyDescent="0.25">
      <c r="D1895" s="198"/>
    </row>
    <row r="1896" spans="4:4" ht="15" customHeight="1" x14ac:dyDescent="0.25">
      <c r="D1896" s="198"/>
    </row>
    <row r="1897" spans="4:4" ht="15" customHeight="1" x14ac:dyDescent="0.25">
      <c r="D1897" s="198"/>
    </row>
    <row r="1898" spans="4:4" ht="15" customHeight="1" x14ac:dyDescent="0.25">
      <c r="D1898" s="198"/>
    </row>
    <row r="1899" spans="4:4" ht="15" customHeight="1" x14ac:dyDescent="0.25">
      <c r="D1899" s="198"/>
    </row>
    <row r="1900" spans="4:4" ht="15" customHeight="1" x14ac:dyDescent="0.25">
      <c r="D1900" s="198"/>
    </row>
    <row r="1901" spans="4:4" ht="15" customHeight="1" x14ac:dyDescent="0.25">
      <c r="D1901" s="198"/>
    </row>
    <row r="1902" spans="4:4" ht="15" customHeight="1" x14ac:dyDescent="0.25">
      <c r="D1902" s="198"/>
    </row>
    <row r="1903" spans="4:4" ht="15" customHeight="1" x14ac:dyDescent="0.25">
      <c r="D1903" s="198"/>
    </row>
    <row r="1904" spans="4:4" ht="15" customHeight="1" x14ac:dyDescent="0.25">
      <c r="D1904" s="198"/>
    </row>
    <row r="1905" spans="4:4" ht="15" customHeight="1" x14ac:dyDescent="0.25">
      <c r="D1905" s="198"/>
    </row>
    <row r="1906" spans="4:4" ht="15" customHeight="1" x14ac:dyDescent="0.25">
      <c r="D1906" s="198"/>
    </row>
    <row r="1907" spans="4:4" ht="15" customHeight="1" x14ac:dyDescent="0.25">
      <c r="D1907" s="198"/>
    </row>
    <row r="1908" spans="4:4" ht="15" customHeight="1" x14ac:dyDescent="0.25">
      <c r="D1908" s="198"/>
    </row>
    <row r="1909" spans="4:4" ht="15" customHeight="1" x14ac:dyDescent="0.25">
      <c r="D1909" s="198"/>
    </row>
    <row r="1910" spans="4:4" ht="15" customHeight="1" x14ac:dyDescent="0.25">
      <c r="D1910" s="198"/>
    </row>
    <row r="1911" spans="4:4" ht="15" customHeight="1" x14ac:dyDescent="0.25">
      <c r="D1911" s="198"/>
    </row>
    <row r="1912" spans="4:4" ht="15" customHeight="1" x14ac:dyDescent="0.25">
      <c r="D1912" s="198"/>
    </row>
    <row r="1913" spans="4:4" ht="15" customHeight="1" x14ac:dyDescent="0.25">
      <c r="D1913" s="198"/>
    </row>
    <row r="1914" spans="4:4" ht="15" customHeight="1" x14ac:dyDescent="0.25">
      <c r="D1914" s="198"/>
    </row>
    <row r="1915" spans="4:4" ht="15" customHeight="1" x14ac:dyDescent="0.25">
      <c r="D1915" s="198"/>
    </row>
    <row r="1916" spans="4:4" ht="15" customHeight="1" x14ac:dyDescent="0.25">
      <c r="D1916" s="198"/>
    </row>
    <row r="1917" spans="4:4" ht="15" customHeight="1" x14ac:dyDescent="0.25">
      <c r="D1917" s="198"/>
    </row>
    <row r="1918" spans="4:4" ht="15" customHeight="1" x14ac:dyDescent="0.25">
      <c r="D1918" s="198"/>
    </row>
    <row r="1919" spans="4:4" ht="15" customHeight="1" x14ac:dyDescent="0.25">
      <c r="D1919" s="198"/>
    </row>
    <row r="1920" spans="4:4" ht="15" customHeight="1" x14ac:dyDescent="0.25">
      <c r="D1920" s="198"/>
    </row>
    <row r="1921" spans="4:4" ht="15" customHeight="1" x14ac:dyDescent="0.25">
      <c r="D1921" s="198"/>
    </row>
    <row r="1922" spans="4:4" ht="15" customHeight="1" x14ac:dyDescent="0.25">
      <c r="D1922" s="198"/>
    </row>
    <row r="1923" spans="4:4" ht="15" customHeight="1" x14ac:dyDescent="0.25">
      <c r="D1923" s="198"/>
    </row>
    <row r="1924" spans="4:4" ht="15" customHeight="1" x14ac:dyDescent="0.25">
      <c r="D1924" s="198"/>
    </row>
    <row r="1925" spans="4:4" ht="15" customHeight="1" x14ac:dyDescent="0.25">
      <c r="D1925" s="198"/>
    </row>
    <row r="1926" spans="4:4" ht="15" customHeight="1" x14ac:dyDescent="0.25">
      <c r="D1926" s="198"/>
    </row>
    <row r="1927" spans="4:4" ht="15" customHeight="1" x14ac:dyDescent="0.25">
      <c r="D1927" s="198"/>
    </row>
    <row r="1928" spans="4:4" ht="15" customHeight="1" x14ac:dyDescent="0.25">
      <c r="D1928" s="198"/>
    </row>
    <row r="1929" spans="4:4" ht="15" customHeight="1" x14ac:dyDescent="0.25">
      <c r="D1929" s="198"/>
    </row>
    <row r="1930" spans="4:4" ht="15" customHeight="1" x14ac:dyDescent="0.25">
      <c r="D1930" s="198"/>
    </row>
    <row r="1931" spans="4:4" ht="15" customHeight="1" x14ac:dyDescent="0.25">
      <c r="D1931" s="198"/>
    </row>
    <row r="1932" spans="4:4" ht="15" customHeight="1" x14ac:dyDescent="0.25">
      <c r="D1932" s="198"/>
    </row>
    <row r="1933" spans="4:4" ht="15" customHeight="1" x14ac:dyDescent="0.25">
      <c r="D1933" s="198"/>
    </row>
    <row r="1934" spans="4:4" ht="15" customHeight="1" x14ac:dyDescent="0.25">
      <c r="D1934" s="198"/>
    </row>
    <row r="1935" spans="4:4" ht="15" customHeight="1" x14ac:dyDescent="0.25">
      <c r="D1935" s="198"/>
    </row>
    <row r="1936" spans="4:4" ht="15" customHeight="1" x14ac:dyDescent="0.25">
      <c r="D1936" s="198"/>
    </row>
    <row r="1937" spans="4:4" ht="15" customHeight="1" x14ac:dyDescent="0.25">
      <c r="D1937" s="198"/>
    </row>
    <row r="1938" spans="4:4" ht="15" customHeight="1" x14ac:dyDescent="0.25">
      <c r="D1938" s="198"/>
    </row>
    <row r="1939" spans="4:4" ht="15" customHeight="1" x14ac:dyDescent="0.25">
      <c r="D1939" s="198"/>
    </row>
    <row r="1940" spans="4:4" ht="15" customHeight="1" x14ac:dyDescent="0.25">
      <c r="D1940" s="198"/>
    </row>
    <row r="1941" spans="4:4" ht="15" customHeight="1" x14ac:dyDescent="0.25">
      <c r="D1941" s="198"/>
    </row>
    <row r="1942" spans="4:4" ht="15" customHeight="1" x14ac:dyDescent="0.25">
      <c r="D1942" s="198"/>
    </row>
    <row r="1943" spans="4:4" ht="15" customHeight="1" x14ac:dyDescent="0.25">
      <c r="D1943" s="198"/>
    </row>
    <row r="1944" spans="4:4" ht="15" customHeight="1" x14ac:dyDescent="0.25">
      <c r="D1944" s="198"/>
    </row>
    <row r="1945" spans="4:4" ht="15" customHeight="1" x14ac:dyDescent="0.25">
      <c r="D1945" s="198"/>
    </row>
    <row r="1946" spans="4:4" ht="15" customHeight="1" x14ac:dyDescent="0.25">
      <c r="D1946" s="198"/>
    </row>
    <row r="1947" spans="4:4" ht="15" customHeight="1" x14ac:dyDescent="0.25">
      <c r="D1947" s="198"/>
    </row>
    <row r="1948" spans="4:4" ht="15" customHeight="1" x14ac:dyDescent="0.25">
      <c r="D1948" s="198"/>
    </row>
    <row r="1949" spans="4:4" ht="15" customHeight="1" x14ac:dyDescent="0.25">
      <c r="D1949" s="198"/>
    </row>
    <row r="1950" spans="4:4" ht="15" customHeight="1" x14ac:dyDescent="0.25">
      <c r="D1950" s="198"/>
    </row>
    <row r="1951" spans="4:4" ht="15" customHeight="1" x14ac:dyDescent="0.25">
      <c r="D1951" s="198"/>
    </row>
    <row r="1952" spans="4:4" ht="15" customHeight="1" x14ac:dyDescent="0.25">
      <c r="D1952" s="198"/>
    </row>
    <row r="1953" spans="4:4" ht="15" customHeight="1" x14ac:dyDescent="0.25">
      <c r="D1953" s="198"/>
    </row>
    <row r="1954" spans="4:4" ht="15" customHeight="1" x14ac:dyDescent="0.25">
      <c r="D1954" s="198"/>
    </row>
    <row r="1955" spans="4:4" ht="15" customHeight="1" x14ac:dyDescent="0.25">
      <c r="D1955" s="198"/>
    </row>
    <row r="1956" spans="4:4" ht="15" customHeight="1" x14ac:dyDescent="0.25">
      <c r="D1956" s="198"/>
    </row>
    <row r="1957" spans="4:4" ht="15" customHeight="1" x14ac:dyDescent="0.25">
      <c r="D1957" s="198"/>
    </row>
    <row r="1958" spans="4:4" ht="15" customHeight="1" x14ac:dyDescent="0.25">
      <c r="D1958" s="198"/>
    </row>
    <row r="1959" spans="4:4" ht="15" customHeight="1" x14ac:dyDescent="0.25">
      <c r="D1959" s="198"/>
    </row>
    <row r="1960" spans="4:4" ht="15" customHeight="1" x14ac:dyDescent="0.25">
      <c r="D1960" s="198"/>
    </row>
    <row r="1961" spans="4:4" ht="15" customHeight="1" x14ac:dyDescent="0.25">
      <c r="D1961" s="198"/>
    </row>
    <row r="1962" spans="4:4" ht="15" customHeight="1" x14ac:dyDescent="0.25">
      <c r="D1962" s="198"/>
    </row>
    <row r="1963" spans="4:4" ht="15" customHeight="1" x14ac:dyDescent="0.25">
      <c r="D1963" s="198"/>
    </row>
    <row r="1964" spans="4:4" ht="15" customHeight="1" x14ac:dyDescent="0.25">
      <c r="D1964" s="198"/>
    </row>
    <row r="1965" spans="4:4" ht="15" customHeight="1" x14ac:dyDescent="0.25">
      <c r="D1965" s="198"/>
    </row>
    <row r="1966" spans="4:4" ht="15" customHeight="1" x14ac:dyDescent="0.25">
      <c r="D1966" s="198"/>
    </row>
    <row r="1967" spans="4:4" ht="15" customHeight="1" x14ac:dyDescent="0.25">
      <c r="D1967" s="198"/>
    </row>
    <row r="1968" spans="4:4" ht="15" customHeight="1" x14ac:dyDescent="0.25">
      <c r="D1968" s="198"/>
    </row>
    <row r="1969" spans="4:4" ht="15" customHeight="1" x14ac:dyDescent="0.25">
      <c r="D1969" s="198"/>
    </row>
    <row r="1970" spans="4:4" ht="15" customHeight="1" x14ac:dyDescent="0.25">
      <c r="D1970" s="198"/>
    </row>
    <row r="1971" spans="4:4" ht="15" customHeight="1" x14ac:dyDescent="0.25">
      <c r="D1971" s="198"/>
    </row>
    <row r="1972" spans="4:4" ht="15" customHeight="1" x14ac:dyDescent="0.25">
      <c r="D1972" s="198"/>
    </row>
    <row r="1973" spans="4:4" ht="15" customHeight="1" x14ac:dyDescent="0.25">
      <c r="D1973" s="198"/>
    </row>
    <row r="1974" spans="4:4" ht="15" customHeight="1" x14ac:dyDescent="0.25">
      <c r="D1974" s="198"/>
    </row>
    <row r="1975" spans="4:4" ht="15" customHeight="1" x14ac:dyDescent="0.25">
      <c r="D1975" s="198"/>
    </row>
    <row r="1976" spans="4:4" ht="15" customHeight="1" x14ac:dyDescent="0.25">
      <c r="D1976" s="198"/>
    </row>
    <row r="1977" spans="4:4" ht="15" customHeight="1" x14ac:dyDescent="0.25">
      <c r="D1977" s="198"/>
    </row>
    <row r="1978" spans="4:4" ht="15" customHeight="1" x14ac:dyDescent="0.25">
      <c r="D1978" s="198"/>
    </row>
    <row r="1979" spans="4:4" ht="15" customHeight="1" x14ac:dyDescent="0.25">
      <c r="D1979" s="198"/>
    </row>
    <row r="1980" spans="4:4" ht="15" customHeight="1" x14ac:dyDescent="0.25">
      <c r="D1980" s="198"/>
    </row>
    <row r="1981" spans="4:4" ht="15" customHeight="1" x14ac:dyDescent="0.25">
      <c r="D1981" s="198"/>
    </row>
    <row r="1982" spans="4:4" ht="15" customHeight="1" x14ac:dyDescent="0.25">
      <c r="D1982" s="198"/>
    </row>
    <row r="1983" spans="4:4" ht="15" customHeight="1" x14ac:dyDescent="0.25">
      <c r="D1983" s="198"/>
    </row>
    <row r="1984" spans="4:4" ht="15" customHeight="1" x14ac:dyDescent="0.25">
      <c r="D1984" s="198"/>
    </row>
    <row r="1985" spans="4:4" ht="15" customHeight="1" x14ac:dyDescent="0.25">
      <c r="D1985" s="198"/>
    </row>
    <row r="1986" spans="4:4" ht="15" customHeight="1" x14ac:dyDescent="0.25">
      <c r="D1986" s="198"/>
    </row>
    <row r="1987" spans="4:4" ht="15" customHeight="1" x14ac:dyDescent="0.25">
      <c r="D1987" s="198"/>
    </row>
    <row r="1988" spans="4:4" ht="15" customHeight="1" x14ac:dyDescent="0.25">
      <c r="D1988" s="198"/>
    </row>
    <row r="1989" spans="4:4" ht="15" customHeight="1" x14ac:dyDescent="0.25">
      <c r="D1989" s="198"/>
    </row>
    <row r="1990" spans="4:4" ht="15" customHeight="1" x14ac:dyDescent="0.25">
      <c r="D1990" s="198"/>
    </row>
    <row r="1991" spans="4:4" ht="15" customHeight="1" x14ac:dyDescent="0.25">
      <c r="D1991" s="198"/>
    </row>
    <row r="1992" spans="4:4" ht="15" customHeight="1" x14ac:dyDescent="0.25">
      <c r="D1992" s="198"/>
    </row>
    <row r="1993" spans="4:4" ht="15" customHeight="1" x14ac:dyDescent="0.25">
      <c r="D1993" s="198"/>
    </row>
    <row r="1994" spans="4:4" ht="15" customHeight="1" x14ac:dyDescent="0.25">
      <c r="D1994" s="198"/>
    </row>
    <row r="1995" spans="4:4" ht="15" customHeight="1" x14ac:dyDescent="0.25">
      <c r="D1995" s="198"/>
    </row>
    <row r="1996" spans="4:4" ht="15" customHeight="1" x14ac:dyDescent="0.25">
      <c r="D1996" s="198"/>
    </row>
    <row r="1997" spans="4:4" ht="15" customHeight="1" x14ac:dyDescent="0.25">
      <c r="D1997" s="198"/>
    </row>
    <row r="1998" spans="4:4" ht="15" customHeight="1" x14ac:dyDescent="0.25">
      <c r="D1998" s="198"/>
    </row>
    <row r="1999" spans="4:4" ht="15" customHeight="1" x14ac:dyDescent="0.25">
      <c r="D1999" s="198"/>
    </row>
    <row r="2000" spans="4:4" ht="15" customHeight="1" x14ac:dyDescent="0.25">
      <c r="D2000" s="198"/>
    </row>
    <row r="2001" spans="4:4" ht="15" customHeight="1" x14ac:dyDescent="0.25">
      <c r="D2001" s="198"/>
    </row>
    <row r="2002" spans="4:4" ht="15" customHeight="1" x14ac:dyDescent="0.25">
      <c r="D2002" s="198"/>
    </row>
    <row r="2003" spans="4:4" ht="15" customHeight="1" x14ac:dyDescent="0.25">
      <c r="D2003" s="198"/>
    </row>
    <row r="2004" spans="4:4" ht="15" customHeight="1" x14ac:dyDescent="0.25">
      <c r="D2004" s="198"/>
    </row>
    <row r="2005" spans="4:4" ht="15" customHeight="1" x14ac:dyDescent="0.25">
      <c r="D2005" s="198"/>
    </row>
    <row r="2006" spans="4:4" ht="15" customHeight="1" x14ac:dyDescent="0.25">
      <c r="D2006" s="198"/>
    </row>
    <row r="2007" spans="4:4" ht="15" customHeight="1" x14ac:dyDescent="0.25">
      <c r="D2007" s="198"/>
    </row>
    <row r="2008" spans="4:4" ht="15" customHeight="1" x14ac:dyDescent="0.25">
      <c r="D2008" s="198"/>
    </row>
    <row r="2009" spans="4:4" ht="15" customHeight="1" x14ac:dyDescent="0.25">
      <c r="D2009" s="198"/>
    </row>
    <row r="2010" spans="4:4" ht="15" customHeight="1" x14ac:dyDescent="0.25">
      <c r="D2010" s="198"/>
    </row>
    <row r="2011" spans="4:4" ht="15" customHeight="1" x14ac:dyDescent="0.25">
      <c r="D2011" s="198"/>
    </row>
    <row r="2012" spans="4:4" ht="15" customHeight="1" x14ac:dyDescent="0.25">
      <c r="D2012" s="198"/>
    </row>
    <row r="2013" spans="4:4" ht="15" customHeight="1" x14ac:dyDescent="0.25">
      <c r="D2013" s="198"/>
    </row>
    <row r="2014" spans="4:4" ht="15" customHeight="1" x14ac:dyDescent="0.25">
      <c r="D2014" s="198"/>
    </row>
    <row r="2015" spans="4:4" ht="15" customHeight="1" x14ac:dyDescent="0.25">
      <c r="D2015" s="198"/>
    </row>
    <row r="2016" spans="4:4" ht="15" customHeight="1" x14ac:dyDescent="0.25">
      <c r="D2016" s="198"/>
    </row>
    <row r="2017" spans="4:4" ht="15" customHeight="1" x14ac:dyDescent="0.25">
      <c r="D2017" s="198"/>
    </row>
    <row r="2018" spans="4:4" ht="15" customHeight="1" x14ac:dyDescent="0.25">
      <c r="D2018" s="198"/>
    </row>
    <row r="2019" spans="4:4" ht="15" customHeight="1" x14ac:dyDescent="0.25">
      <c r="D2019" s="198"/>
    </row>
    <row r="2020" spans="4:4" ht="15" customHeight="1" x14ac:dyDescent="0.25">
      <c r="D2020" s="198"/>
    </row>
    <row r="2021" spans="4:4" ht="15" customHeight="1" x14ac:dyDescent="0.25">
      <c r="D2021" s="198"/>
    </row>
    <row r="2022" spans="4:4" ht="15" customHeight="1" x14ac:dyDescent="0.25">
      <c r="D2022" s="198"/>
    </row>
    <row r="2023" spans="4:4" ht="15" customHeight="1" x14ac:dyDescent="0.25">
      <c r="D2023" s="198"/>
    </row>
    <row r="2024" spans="4:4" ht="15" customHeight="1" x14ac:dyDescent="0.25">
      <c r="D2024" s="198"/>
    </row>
    <row r="2025" spans="4:4" ht="15" customHeight="1" x14ac:dyDescent="0.25">
      <c r="D2025" s="198"/>
    </row>
    <row r="2026" spans="4:4" ht="15" customHeight="1" x14ac:dyDescent="0.25">
      <c r="D2026" s="198"/>
    </row>
    <row r="2027" spans="4:4" ht="15" customHeight="1" x14ac:dyDescent="0.25">
      <c r="D2027" s="198"/>
    </row>
    <row r="2028" spans="4:4" ht="15" customHeight="1" x14ac:dyDescent="0.25">
      <c r="D2028" s="198"/>
    </row>
    <row r="2029" spans="4:4" ht="15" customHeight="1" x14ac:dyDescent="0.25">
      <c r="D2029" s="198"/>
    </row>
    <row r="2030" spans="4:4" ht="15" customHeight="1" x14ac:dyDescent="0.25">
      <c r="D2030" s="198"/>
    </row>
    <row r="2031" spans="4:4" ht="15" customHeight="1" x14ac:dyDescent="0.25">
      <c r="D2031" s="198"/>
    </row>
    <row r="2032" spans="4:4" ht="15" customHeight="1" x14ac:dyDescent="0.25">
      <c r="D2032" s="198"/>
    </row>
    <row r="2033" spans="4:4" ht="15" customHeight="1" x14ac:dyDescent="0.25">
      <c r="D2033" s="198"/>
    </row>
    <row r="2034" spans="4:4" ht="15" customHeight="1" x14ac:dyDescent="0.25">
      <c r="D2034" s="198"/>
    </row>
    <row r="2035" spans="4:4" ht="15" customHeight="1" x14ac:dyDescent="0.25">
      <c r="D2035" s="198"/>
    </row>
    <row r="2036" spans="4:4" ht="15" customHeight="1" x14ac:dyDescent="0.25">
      <c r="D2036" s="198"/>
    </row>
    <row r="2037" spans="4:4" ht="15" customHeight="1" x14ac:dyDescent="0.25">
      <c r="D2037" s="198"/>
    </row>
    <row r="2038" spans="4:4" ht="15" customHeight="1" x14ac:dyDescent="0.25">
      <c r="D2038" s="198"/>
    </row>
    <row r="2039" spans="4:4" ht="15" customHeight="1" x14ac:dyDescent="0.25">
      <c r="D2039" s="198"/>
    </row>
    <row r="2040" spans="4:4" ht="15" customHeight="1" x14ac:dyDescent="0.25">
      <c r="D2040" s="198"/>
    </row>
    <row r="2041" spans="4:4" ht="15" customHeight="1" x14ac:dyDescent="0.25">
      <c r="D2041" s="198"/>
    </row>
    <row r="2042" spans="4:4" ht="15" customHeight="1" x14ac:dyDescent="0.25">
      <c r="D2042" s="198"/>
    </row>
    <row r="2043" spans="4:4" ht="15" customHeight="1" x14ac:dyDescent="0.25">
      <c r="D2043" s="198"/>
    </row>
    <row r="2044" spans="4:4" ht="15" customHeight="1" x14ac:dyDescent="0.25">
      <c r="D2044" s="198"/>
    </row>
    <row r="2045" spans="4:4" ht="15" customHeight="1" x14ac:dyDescent="0.25">
      <c r="D2045" s="198"/>
    </row>
    <row r="2046" spans="4:4" ht="15" customHeight="1" x14ac:dyDescent="0.25">
      <c r="D2046" s="198"/>
    </row>
    <row r="2047" spans="4:4" ht="15" customHeight="1" x14ac:dyDescent="0.25">
      <c r="D2047" s="198"/>
    </row>
    <row r="2048" spans="4:4" ht="15" customHeight="1" x14ac:dyDescent="0.25">
      <c r="D2048" s="198"/>
    </row>
    <row r="2049" spans="4:4" ht="15" customHeight="1" x14ac:dyDescent="0.25">
      <c r="D2049" s="198"/>
    </row>
    <row r="2050" spans="4:4" ht="15" customHeight="1" x14ac:dyDescent="0.25">
      <c r="D2050" s="198"/>
    </row>
    <row r="2051" spans="4:4" ht="15" customHeight="1" x14ac:dyDescent="0.25">
      <c r="D2051" s="198"/>
    </row>
    <row r="2052" spans="4:4" ht="15" customHeight="1" x14ac:dyDescent="0.25">
      <c r="D2052" s="198"/>
    </row>
    <row r="2053" spans="4:4" ht="15" customHeight="1" x14ac:dyDescent="0.25">
      <c r="D2053" s="198"/>
    </row>
    <row r="2054" spans="4:4" ht="15" customHeight="1" x14ac:dyDescent="0.25">
      <c r="D2054" s="198"/>
    </row>
    <row r="2055" spans="4:4" ht="15" customHeight="1" x14ac:dyDescent="0.25">
      <c r="D2055" s="198"/>
    </row>
    <row r="2056" spans="4:4" ht="15" customHeight="1" x14ac:dyDescent="0.25">
      <c r="D2056" s="198"/>
    </row>
    <row r="2057" spans="4:4" ht="15" customHeight="1" x14ac:dyDescent="0.25">
      <c r="D2057" s="198"/>
    </row>
    <row r="2058" spans="4:4" ht="15" customHeight="1" x14ac:dyDescent="0.25">
      <c r="D2058" s="198"/>
    </row>
    <row r="2059" spans="4:4" ht="15" customHeight="1" x14ac:dyDescent="0.25">
      <c r="D2059" s="198"/>
    </row>
    <row r="2060" spans="4:4" ht="15" customHeight="1" x14ac:dyDescent="0.25">
      <c r="D2060" s="198"/>
    </row>
    <row r="2061" spans="4:4" ht="15" customHeight="1" x14ac:dyDescent="0.25">
      <c r="D2061" s="198"/>
    </row>
    <row r="2062" spans="4:4" ht="15" customHeight="1" x14ac:dyDescent="0.25">
      <c r="D2062" s="198"/>
    </row>
    <row r="2063" spans="4:4" ht="15" customHeight="1" x14ac:dyDescent="0.25">
      <c r="D2063" s="198"/>
    </row>
    <row r="2064" spans="4:4" ht="15" customHeight="1" x14ac:dyDescent="0.25">
      <c r="D2064" s="198"/>
    </row>
    <row r="2065" spans="4:4" ht="15" customHeight="1" x14ac:dyDescent="0.25">
      <c r="D2065" s="198"/>
    </row>
    <row r="2066" spans="4:4" ht="15" customHeight="1" x14ac:dyDescent="0.25">
      <c r="D2066" s="198"/>
    </row>
    <row r="2067" spans="4:4" ht="15" customHeight="1" x14ac:dyDescent="0.25">
      <c r="D2067" s="198"/>
    </row>
    <row r="2068" spans="4:4" ht="15" customHeight="1" x14ac:dyDescent="0.25">
      <c r="D2068" s="198"/>
    </row>
    <row r="2069" spans="4:4" ht="15" customHeight="1" x14ac:dyDescent="0.25">
      <c r="D2069" s="198"/>
    </row>
    <row r="2070" spans="4:4" ht="15" customHeight="1" x14ac:dyDescent="0.25">
      <c r="D2070" s="198"/>
    </row>
    <row r="2071" spans="4:4" ht="15" customHeight="1" x14ac:dyDescent="0.25">
      <c r="D2071" s="198"/>
    </row>
    <row r="2072" spans="4:4" ht="15" customHeight="1" x14ac:dyDescent="0.25">
      <c r="D2072" s="198"/>
    </row>
    <row r="2073" spans="4:4" ht="15" customHeight="1" x14ac:dyDescent="0.25">
      <c r="D2073" s="198"/>
    </row>
    <row r="2074" spans="4:4" ht="15" customHeight="1" x14ac:dyDescent="0.25">
      <c r="D2074" s="198"/>
    </row>
    <row r="2075" spans="4:4" ht="15" customHeight="1" x14ac:dyDescent="0.25">
      <c r="D2075" s="198"/>
    </row>
    <row r="2076" spans="4:4" ht="15" customHeight="1" x14ac:dyDescent="0.25">
      <c r="D2076" s="198"/>
    </row>
    <row r="2077" spans="4:4" ht="15" customHeight="1" x14ac:dyDescent="0.25">
      <c r="D2077" s="198"/>
    </row>
    <row r="2078" spans="4:4" ht="15" customHeight="1" x14ac:dyDescent="0.25">
      <c r="D2078" s="198"/>
    </row>
    <row r="2079" spans="4:4" ht="15" customHeight="1" x14ac:dyDescent="0.25">
      <c r="D2079" s="198"/>
    </row>
    <row r="2080" spans="4:4" ht="15" customHeight="1" x14ac:dyDescent="0.25">
      <c r="D2080" s="198"/>
    </row>
    <row r="2081" spans="4:4" ht="15" customHeight="1" x14ac:dyDescent="0.25">
      <c r="D2081" s="198"/>
    </row>
    <row r="2082" spans="4:4" ht="15" customHeight="1" x14ac:dyDescent="0.25">
      <c r="D2082" s="198"/>
    </row>
    <row r="2083" spans="4:4" ht="15" customHeight="1" x14ac:dyDescent="0.25">
      <c r="D2083" s="198"/>
    </row>
    <row r="2084" spans="4:4" ht="15" customHeight="1" x14ac:dyDescent="0.25">
      <c r="D2084" s="198"/>
    </row>
    <row r="2085" spans="4:4" ht="15" customHeight="1" x14ac:dyDescent="0.25">
      <c r="D2085" s="198"/>
    </row>
    <row r="2086" spans="4:4" ht="15" customHeight="1" x14ac:dyDescent="0.25">
      <c r="D2086" s="198"/>
    </row>
    <row r="2087" spans="4:4" ht="15" customHeight="1" x14ac:dyDescent="0.25">
      <c r="D2087" s="198"/>
    </row>
    <row r="2088" spans="4:4" ht="15" customHeight="1" x14ac:dyDescent="0.25">
      <c r="D2088" s="198"/>
    </row>
    <row r="2089" spans="4:4" ht="15" customHeight="1" x14ac:dyDescent="0.25">
      <c r="D2089" s="198"/>
    </row>
    <row r="2090" spans="4:4" ht="15" customHeight="1" x14ac:dyDescent="0.25">
      <c r="D2090" s="198"/>
    </row>
    <row r="2091" spans="4:4" ht="15" customHeight="1" x14ac:dyDescent="0.25">
      <c r="D2091" s="198"/>
    </row>
    <row r="2092" spans="4:4" ht="15" customHeight="1" x14ac:dyDescent="0.25">
      <c r="D2092" s="198"/>
    </row>
    <row r="2093" spans="4:4" ht="15" customHeight="1" x14ac:dyDescent="0.25">
      <c r="D2093" s="198"/>
    </row>
    <row r="2094" spans="4:4" ht="15" customHeight="1" x14ac:dyDescent="0.25">
      <c r="D2094" s="198"/>
    </row>
    <row r="2095" spans="4:4" ht="15" customHeight="1" x14ac:dyDescent="0.25">
      <c r="D2095" s="198"/>
    </row>
    <row r="2096" spans="4:4" ht="15" customHeight="1" x14ac:dyDescent="0.25">
      <c r="D2096" s="198"/>
    </row>
    <row r="2097" spans="4:4" ht="15" customHeight="1" x14ac:dyDescent="0.25">
      <c r="D2097" s="198"/>
    </row>
    <row r="2098" spans="4:4" ht="15" customHeight="1" x14ac:dyDescent="0.25">
      <c r="D2098" s="198"/>
    </row>
    <row r="2099" spans="4:4" ht="15" customHeight="1" x14ac:dyDescent="0.25">
      <c r="D2099" s="198"/>
    </row>
    <row r="2100" spans="4:4" ht="15" customHeight="1" x14ac:dyDescent="0.25">
      <c r="D2100" s="198"/>
    </row>
    <row r="2101" spans="4:4" ht="15" customHeight="1" x14ac:dyDescent="0.25">
      <c r="D2101" s="198"/>
    </row>
    <row r="2102" spans="4:4" ht="15" customHeight="1" x14ac:dyDescent="0.25">
      <c r="D2102" s="198"/>
    </row>
    <row r="2103" spans="4:4" ht="15" customHeight="1" x14ac:dyDescent="0.25">
      <c r="D2103" s="198"/>
    </row>
    <row r="2104" spans="4:4" ht="15" customHeight="1" x14ac:dyDescent="0.25">
      <c r="D2104" s="198"/>
    </row>
    <row r="2105" spans="4:4" ht="15" customHeight="1" x14ac:dyDescent="0.25">
      <c r="D2105" s="198"/>
    </row>
    <row r="2106" spans="4:4" ht="15" customHeight="1" x14ac:dyDescent="0.25">
      <c r="D2106" s="198"/>
    </row>
    <row r="2107" spans="4:4" ht="15" customHeight="1" x14ac:dyDescent="0.25">
      <c r="D2107" s="198"/>
    </row>
    <row r="2108" spans="4:4" ht="15" customHeight="1" x14ac:dyDescent="0.25">
      <c r="D2108" s="198"/>
    </row>
    <row r="2109" spans="4:4" ht="15" customHeight="1" x14ac:dyDescent="0.25">
      <c r="D2109" s="198"/>
    </row>
    <row r="2110" spans="4:4" ht="15" customHeight="1" x14ac:dyDescent="0.25">
      <c r="D2110" s="198"/>
    </row>
    <row r="2111" spans="4:4" ht="15" customHeight="1" x14ac:dyDescent="0.25">
      <c r="D2111" s="198"/>
    </row>
    <row r="2112" spans="4:4" ht="15" customHeight="1" x14ac:dyDescent="0.25">
      <c r="D2112" s="198"/>
    </row>
    <row r="2113" spans="4:4" ht="15" customHeight="1" x14ac:dyDescent="0.25">
      <c r="D2113" s="198"/>
    </row>
    <row r="2114" spans="4:4" ht="15" customHeight="1" x14ac:dyDescent="0.25">
      <c r="D2114" s="198"/>
    </row>
    <row r="2115" spans="4:4" ht="15" customHeight="1" x14ac:dyDescent="0.25">
      <c r="D2115" s="198"/>
    </row>
    <row r="2116" spans="4:4" ht="15" customHeight="1" x14ac:dyDescent="0.25">
      <c r="D2116" s="198"/>
    </row>
    <row r="2117" spans="4:4" ht="15" customHeight="1" x14ac:dyDescent="0.25">
      <c r="D2117" s="198"/>
    </row>
    <row r="2118" spans="4:4" ht="15" customHeight="1" x14ac:dyDescent="0.25">
      <c r="D2118" s="198"/>
    </row>
    <row r="2119" spans="4:4" ht="15" customHeight="1" x14ac:dyDescent="0.25">
      <c r="D2119" s="198"/>
    </row>
    <row r="2120" spans="4:4" ht="15" customHeight="1" x14ac:dyDescent="0.25">
      <c r="D2120" s="198"/>
    </row>
    <row r="2121" spans="4:4" ht="15" customHeight="1" x14ac:dyDescent="0.25">
      <c r="D2121" s="198"/>
    </row>
    <row r="2122" spans="4:4" ht="15" customHeight="1" x14ac:dyDescent="0.25">
      <c r="D2122" s="198"/>
    </row>
    <row r="2123" spans="4:4" ht="15" customHeight="1" x14ac:dyDescent="0.25">
      <c r="D2123" s="198"/>
    </row>
    <row r="2124" spans="4:4" ht="15" customHeight="1" x14ac:dyDescent="0.25">
      <c r="D2124" s="198"/>
    </row>
    <row r="2125" spans="4:4" ht="15" customHeight="1" x14ac:dyDescent="0.25">
      <c r="D2125" s="198"/>
    </row>
    <row r="2126" spans="4:4" ht="15" customHeight="1" x14ac:dyDescent="0.25">
      <c r="D2126" s="198"/>
    </row>
    <row r="2127" spans="4:4" ht="15" customHeight="1" x14ac:dyDescent="0.25">
      <c r="D2127" s="198"/>
    </row>
    <row r="2128" spans="4:4" ht="15" customHeight="1" x14ac:dyDescent="0.25">
      <c r="D2128" s="198"/>
    </row>
    <row r="2129" spans="4:4" ht="15" customHeight="1" x14ac:dyDescent="0.25">
      <c r="D2129" s="198"/>
    </row>
    <row r="2130" spans="4:4" ht="15" customHeight="1" x14ac:dyDescent="0.25">
      <c r="D2130" s="198"/>
    </row>
    <row r="2131" spans="4:4" ht="15" customHeight="1" x14ac:dyDescent="0.25">
      <c r="D2131" s="198"/>
    </row>
    <row r="2132" spans="4:4" ht="15" customHeight="1" x14ac:dyDescent="0.25">
      <c r="D2132" s="198"/>
    </row>
    <row r="2133" spans="4:4" ht="15" customHeight="1" x14ac:dyDescent="0.25">
      <c r="D2133" s="198"/>
    </row>
    <row r="2134" spans="4:4" ht="15" customHeight="1" x14ac:dyDescent="0.25">
      <c r="D2134" s="198"/>
    </row>
    <row r="2135" spans="4:4" ht="15" customHeight="1" x14ac:dyDescent="0.25">
      <c r="D2135" s="198"/>
    </row>
    <row r="2136" spans="4:4" ht="15" customHeight="1" x14ac:dyDescent="0.25">
      <c r="D2136" s="198"/>
    </row>
    <row r="2137" spans="4:4" ht="15" customHeight="1" x14ac:dyDescent="0.25">
      <c r="D2137" s="198"/>
    </row>
    <row r="2138" spans="4:4" ht="15" customHeight="1" x14ac:dyDescent="0.25">
      <c r="D2138" s="198"/>
    </row>
    <row r="2139" spans="4:4" ht="15" customHeight="1" x14ac:dyDescent="0.25">
      <c r="D2139" s="198"/>
    </row>
    <row r="2140" spans="4:4" ht="15" customHeight="1" x14ac:dyDescent="0.25">
      <c r="D2140" s="198"/>
    </row>
    <row r="2141" spans="4:4" ht="15" customHeight="1" x14ac:dyDescent="0.25">
      <c r="D2141" s="198"/>
    </row>
    <row r="2142" spans="4:4" ht="15" customHeight="1" x14ac:dyDescent="0.25">
      <c r="D2142" s="198"/>
    </row>
    <row r="2143" spans="4:4" ht="15" customHeight="1" x14ac:dyDescent="0.25">
      <c r="D2143" s="198"/>
    </row>
    <row r="2144" spans="4:4" ht="15" customHeight="1" x14ac:dyDescent="0.25">
      <c r="D2144" s="198"/>
    </row>
    <row r="2145" spans="4:4" ht="15" customHeight="1" x14ac:dyDescent="0.25">
      <c r="D2145" s="198"/>
    </row>
    <row r="2146" spans="4:4" ht="15" customHeight="1" x14ac:dyDescent="0.25">
      <c r="D2146" s="198"/>
    </row>
    <row r="2147" spans="4:4" ht="15" customHeight="1" x14ac:dyDescent="0.25">
      <c r="D2147" s="198"/>
    </row>
    <row r="2148" spans="4:4" ht="15" customHeight="1" x14ac:dyDescent="0.25">
      <c r="D2148" s="198"/>
    </row>
    <row r="2149" spans="4:4" ht="15" customHeight="1" x14ac:dyDescent="0.25">
      <c r="D2149" s="198"/>
    </row>
    <row r="2150" spans="4:4" ht="15" customHeight="1" x14ac:dyDescent="0.25">
      <c r="D2150" s="198"/>
    </row>
    <row r="2151" spans="4:4" ht="15" customHeight="1" x14ac:dyDescent="0.25">
      <c r="D2151" s="198"/>
    </row>
    <row r="2152" spans="4:4" ht="15" customHeight="1" x14ac:dyDescent="0.25">
      <c r="D2152" s="198"/>
    </row>
    <row r="2153" spans="4:4" ht="15" customHeight="1" x14ac:dyDescent="0.25">
      <c r="D2153" s="198"/>
    </row>
    <row r="2154" spans="4:4" ht="15" customHeight="1" x14ac:dyDescent="0.25">
      <c r="D2154" s="198"/>
    </row>
    <row r="2155" spans="4:4" ht="15" customHeight="1" x14ac:dyDescent="0.25">
      <c r="D2155" s="198"/>
    </row>
    <row r="2156" spans="4:4" ht="15" customHeight="1" x14ac:dyDescent="0.25">
      <c r="D2156" s="198"/>
    </row>
    <row r="2157" spans="4:4" ht="15" customHeight="1" x14ac:dyDescent="0.25">
      <c r="D2157" s="198"/>
    </row>
    <row r="2158" spans="4:4" ht="15" customHeight="1" x14ac:dyDescent="0.25">
      <c r="D2158" s="198"/>
    </row>
    <row r="2159" spans="4:4" ht="15" customHeight="1" x14ac:dyDescent="0.25">
      <c r="D2159" s="198"/>
    </row>
    <row r="2160" spans="4:4" ht="15" customHeight="1" x14ac:dyDescent="0.25">
      <c r="D2160" s="198"/>
    </row>
    <row r="2161" spans="4:4" ht="15" customHeight="1" x14ac:dyDescent="0.25">
      <c r="D2161" s="198"/>
    </row>
    <row r="2162" spans="4:4" ht="15" customHeight="1" x14ac:dyDescent="0.25">
      <c r="D2162" s="198"/>
    </row>
    <row r="2163" spans="4:4" ht="15" customHeight="1" x14ac:dyDescent="0.25">
      <c r="D2163" s="198"/>
    </row>
    <row r="2164" spans="4:4" ht="15" customHeight="1" x14ac:dyDescent="0.25">
      <c r="D2164" s="198"/>
    </row>
    <row r="2165" spans="4:4" ht="15" customHeight="1" x14ac:dyDescent="0.25">
      <c r="D2165" s="198"/>
    </row>
    <row r="2166" spans="4:4" ht="15" customHeight="1" x14ac:dyDescent="0.25">
      <c r="D2166" s="198"/>
    </row>
    <row r="2167" spans="4:4" ht="15" customHeight="1" x14ac:dyDescent="0.25">
      <c r="D2167" s="198"/>
    </row>
    <row r="2168" spans="4:4" ht="15" customHeight="1" x14ac:dyDescent="0.25">
      <c r="D2168" s="198"/>
    </row>
    <row r="2169" spans="4:4" ht="15" customHeight="1" x14ac:dyDescent="0.25">
      <c r="D2169" s="198"/>
    </row>
    <row r="2170" spans="4:4" ht="15" customHeight="1" x14ac:dyDescent="0.25">
      <c r="D2170" s="198"/>
    </row>
    <row r="2171" spans="4:4" ht="15" customHeight="1" x14ac:dyDescent="0.25">
      <c r="D2171" s="198"/>
    </row>
    <row r="2172" spans="4:4" ht="15" customHeight="1" x14ac:dyDescent="0.25">
      <c r="D2172" s="198"/>
    </row>
    <row r="2173" spans="4:4" ht="15" customHeight="1" x14ac:dyDescent="0.25">
      <c r="D2173" s="198"/>
    </row>
    <row r="2174" spans="4:4" ht="15" customHeight="1" x14ac:dyDescent="0.25">
      <c r="D2174" s="198"/>
    </row>
    <row r="2175" spans="4:4" ht="15" customHeight="1" x14ac:dyDescent="0.25">
      <c r="D2175" s="198"/>
    </row>
    <row r="2176" spans="4:4" ht="15" customHeight="1" x14ac:dyDescent="0.25">
      <c r="D2176" s="198"/>
    </row>
    <row r="2177" spans="4:4" ht="15" customHeight="1" x14ac:dyDescent="0.25">
      <c r="D2177" s="198"/>
    </row>
    <row r="2178" spans="4:4" ht="15" customHeight="1" x14ac:dyDescent="0.25">
      <c r="D2178" s="198"/>
    </row>
    <row r="2179" spans="4:4" ht="15" customHeight="1" x14ac:dyDescent="0.25">
      <c r="D2179" s="198"/>
    </row>
    <row r="2180" spans="4:4" ht="15" customHeight="1" x14ac:dyDescent="0.25">
      <c r="D2180" s="198"/>
    </row>
    <row r="2181" spans="4:4" ht="15" customHeight="1" x14ac:dyDescent="0.25">
      <c r="D2181" s="198"/>
    </row>
    <row r="2182" spans="4:4" ht="15" customHeight="1" x14ac:dyDescent="0.25">
      <c r="D2182" s="198"/>
    </row>
    <row r="2183" spans="4:4" ht="15" customHeight="1" x14ac:dyDescent="0.25">
      <c r="D2183" s="198"/>
    </row>
    <row r="2184" spans="4:4" ht="15" customHeight="1" x14ac:dyDescent="0.25">
      <c r="D2184" s="198"/>
    </row>
    <row r="2185" spans="4:4" ht="15" customHeight="1" x14ac:dyDescent="0.25">
      <c r="D2185" s="198"/>
    </row>
    <row r="2186" spans="4:4" ht="15" customHeight="1" x14ac:dyDescent="0.25">
      <c r="D2186" s="198"/>
    </row>
    <row r="2187" spans="4:4" ht="15" customHeight="1" x14ac:dyDescent="0.25">
      <c r="D2187" s="198"/>
    </row>
    <row r="2188" spans="4:4" ht="15" customHeight="1" x14ac:dyDescent="0.25">
      <c r="D2188" s="198"/>
    </row>
    <row r="2189" spans="4:4" ht="15" customHeight="1" x14ac:dyDescent="0.25">
      <c r="D2189" s="198"/>
    </row>
    <row r="2190" spans="4:4" ht="15" customHeight="1" x14ac:dyDescent="0.25">
      <c r="D2190" s="198"/>
    </row>
    <row r="2191" spans="4:4" ht="15" customHeight="1" x14ac:dyDescent="0.25">
      <c r="D2191" s="198"/>
    </row>
    <row r="2192" spans="4:4" ht="15" customHeight="1" x14ac:dyDescent="0.25">
      <c r="D2192" s="198"/>
    </row>
    <row r="2193" spans="4:4" ht="15" customHeight="1" x14ac:dyDescent="0.25">
      <c r="D2193" s="198"/>
    </row>
    <row r="2194" spans="4:4" ht="15" customHeight="1" x14ac:dyDescent="0.25">
      <c r="D2194" s="198"/>
    </row>
    <row r="2195" spans="4:4" ht="15" customHeight="1" x14ac:dyDescent="0.25">
      <c r="D2195" s="198"/>
    </row>
    <row r="2196" spans="4:4" ht="15" customHeight="1" x14ac:dyDescent="0.25">
      <c r="D2196" s="198"/>
    </row>
    <row r="2197" spans="4:4" ht="15" customHeight="1" x14ac:dyDescent="0.25">
      <c r="D2197" s="198"/>
    </row>
    <row r="2198" spans="4:4" ht="15" customHeight="1" x14ac:dyDescent="0.25">
      <c r="D2198" s="198"/>
    </row>
    <row r="2199" spans="4:4" ht="15" customHeight="1" x14ac:dyDescent="0.25">
      <c r="D2199" s="198"/>
    </row>
    <row r="2200" spans="4:4" ht="15" customHeight="1" x14ac:dyDescent="0.25">
      <c r="D2200" s="198"/>
    </row>
    <row r="2201" spans="4:4" ht="15" customHeight="1" x14ac:dyDescent="0.25">
      <c r="D2201" s="198"/>
    </row>
    <row r="2202" spans="4:4" ht="15" customHeight="1" x14ac:dyDescent="0.25">
      <c r="D2202" s="198"/>
    </row>
    <row r="2203" spans="4:4" ht="15" customHeight="1" x14ac:dyDescent="0.25">
      <c r="D2203" s="198"/>
    </row>
    <row r="2204" spans="4:4" ht="15" customHeight="1" x14ac:dyDescent="0.25">
      <c r="D2204" s="198"/>
    </row>
    <row r="2205" spans="4:4" ht="15" customHeight="1" x14ac:dyDescent="0.25">
      <c r="D2205" s="198"/>
    </row>
    <row r="2206" spans="4:4" ht="15" customHeight="1" x14ac:dyDescent="0.25">
      <c r="D2206" s="198"/>
    </row>
    <row r="2207" spans="4:4" ht="15" customHeight="1" x14ac:dyDescent="0.25">
      <c r="D2207" s="198"/>
    </row>
    <row r="2208" spans="4:4" ht="15" customHeight="1" x14ac:dyDescent="0.25">
      <c r="D2208" s="198"/>
    </row>
    <row r="2209" spans="4:4" ht="15" customHeight="1" x14ac:dyDescent="0.25">
      <c r="D2209" s="198"/>
    </row>
    <row r="2210" spans="4:4" ht="15" customHeight="1" x14ac:dyDescent="0.25">
      <c r="D2210" s="198"/>
    </row>
    <row r="2211" spans="4:4" ht="15" customHeight="1" x14ac:dyDescent="0.25">
      <c r="D2211" s="198"/>
    </row>
    <row r="2212" spans="4:4" ht="15" customHeight="1" x14ac:dyDescent="0.25">
      <c r="D2212" s="198"/>
    </row>
    <row r="2213" spans="4:4" ht="15" customHeight="1" x14ac:dyDescent="0.25">
      <c r="D2213" s="198"/>
    </row>
    <row r="2214" spans="4:4" ht="15" customHeight="1" x14ac:dyDescent="0.25">
      <c r="D2214" s="198"/>
    </row>
    <row r="2215" spans="4:4" ht="15" customHeight="1" x14ac:dyDescent="0.25">
      <c r="D2215" s="198"/>
    </row>
    <row r="2216" spans="4:4" ht="15" customHeight="1" x14ac:dyDescent="0.25">
      <c r="D2216" s="198"/>
    </row>
    <row r="2217" spans="4:4" ht="15" customHeight="1" x14ac:dyDescent="0.25">
      <c r="D2217" s="198"/>
    </row>
    <row r="2218" spans="4:4" ht="15" customHeight="1" x14ac:dyDescent="0.25">
      <c r="D2218" s="198"/>
    </row>
    <row r="2219" spans="4:4" ht="15" customHeight="1" x14ac:dyDescent="0.25">
      <c r="D2219" s="198"/>
    </row>
    <row r="2220" spans="4:4" ht="15" customHeight="1" x14ac:dyDescent="0.25">
      <c r="D2220" s="198"/>
    </row>
    <row r="2221" spans="4:4" ht="15" customHeight="1" x14ac:dyDescent="0.25">
      <c r="D2221" s="198"/>
    </row>
    <row r="2222" spans="4:4" ht="15" customHeight="1" x14ac:dyDescent="0.25">
      <c r="D2222" s="198"/>
    </row>
    <row r="2223" spans="4:4" ht="15" customHeight="1" x14ac:dyDescent="0.25">
      <c r="D2223" s="198"/>
    </row>
    <row r="2224" spans="4:4" ht="15" customHeight="1" x14ac:dyDescent="0.25">
      <c r="D2224" s="198"/>
    </row>
    <row r="2225" spans="4:4" ht="15" customHeight="1" x14ac:dyDescent="0.25">
      <c r="D2225" s="198"/>
    </row>
    <row r="2226" spans="4:4" ht="15" customHeight="1" x14ac:dyDescent="0.25">
      <c r="D2226" s="198"/>
    </row>
    <row r="2227" spans="4:4" ht="15" customHeight="1" x14ac:dyDescent="0.25">
      <c r="D2227" s="198"/>
    </row>
    <row r="2228" spans="4:4" ht="15" customHeight="1" x14ac:dyDescent="0.25">
      <c r="D2228" s="198"/>
    </row>
    <row r="2229" spans="4:4" ht="15" customHeight="1" x14ac:dyDescent="0.25">
      <c r="D2229" s="198"/>
    </row>
    <row r="2230" spans="4:4" ht="15" customHeight="1" x14ac:dyDescent="0.25">
      <c r="D2230" s="198"/>
    </row>
    <row r="2231" spans="4:4" ht="15" customHeight="1" x14ac:dyDescent="0.25">
      <c r="D2231" s="198"/>
    </row>
    <row r="2232" spans="4:4" ht="15" customHeight="1" x14ac:dyDescent="0.25">
      <c r="D2232" s="198"/>
    </row>
    <row r="2233" spans="4:4" ht="15" customHeight="1" x14ac:dyDescent="0.25">
      <c r="D2233" s="198"/>
    </row>
    <row r="2234" spans="4:4" ht="15" customHeight="1" x14ac:dyDescent="0.25">
      <c r="D2234" s="198"/>
    </row>
    <row r="2235" spans="4:4" ht="15" customHeight="1" x14ac:dyDescent="0.25">
      <c r="D2235" s="198"/>
    </row>
    <row r="2236" spans="4:4" ht="15" customHeight="1" x14ac:dyDescent="0.25">
      <c r="D2236" s="198"/>
    </row>
    <row r="2237" spans="4:4" ht="15" customHeight="1" x14ac:dyDescent="0.25">
      <c r="D2237" s="198"/>
    </row>
    <row r="2238" spans="4:4" ht="15" customHeight="1" x14ac:dyDescent="0.25">
      <c r="D2238" s="198"/>
    </row>
    <row r="2239" spans="4:4" ht="15" customHeight="1" x14ac:dyDescent="0.25">
      <c r="D2239" s="198"/>
    </row>
    <row r="2240" spans="4:4" ht="15" customHeight="1" x14ac:dyDescent="0.25">
      <c r="D2240" s="198"/>
    </row>
    <row r="2241" spans="4:4" ht="15" customHeight="1" x14ac:dyDescent="0.25">
      <c r="D2241" s="198"/>
    </row>
    <row r="2242" spans="4:4" ht="15" customHeight="1" x14ac:dyDescent="0.25">
      <c r="D2242" s="198"/>
    </row>
    <row r="2243" spans="4:4" ht="15" customHeight="1" x14ac:dyDescent="0.25">
      <c r="D2243" s="198"/>
    </row>
    <row r="2244" spans="4:4" ht="15" customHeight="1" x14ac:dyDescent="0.25">
      <c r="D2244" s="198"/>
    </row>
    <row r="2245" spans="4:4" ht="15" customHeight="1" x14ac:dyDescent="0.25">
      <c r="D2245" s="198"/>
    </row>
    <row r="2246" spans="4:4" ht="15" customHeight="1" x14ac:dyDescent="0.25">
      <c r="D2246" s="198"/>
    </row>
    <row r="2247" spans="4:4" ht="15" customHeight="1" x14ac:dyDescent="0.25">
      <c r="D2247" s="198"/>
    </row>
    <row r="2248" spans="4:4" ht="15" customHeight="1" x14ac:dyDescent="0.25">
      <c r="D2248" s="198"/>
    </row>
    <row r="2249" spans="4:4" ht="15" customHeight="1" x14ac:dyDescent="0.25">
      <c r="D2249" s="198"/>
    </row>
    <row r="2250" spans="4:4" ht="15" customHeight="1" x14ac:dyDescent="0.25">
      <c r="D2250" s="198"/>
    </row>
    <row r="2251" spans="4:4" ht="15" customHeight="1" x14ac:dyDescent="0.25">
      <c r="D2251" s="198"/>
    </row>
    <row r="2252" spans="4:4" ht="15" customHeight="1" x14ac:dyDescent="0.25">
      <c r="D2252" s="198"/>
    </row>
    <row r="2253" spans="4:4" ht="15" customHeight="1" x14ac:dyDescent="0.25">
      <c r="D2253" s="198"/>
    </row>
    <row r="2254" spans="4:4" ht="15" customHeight="1" x14ac:dyDescent="0.25">
      <c r="D2254" s="198"/>
    </row>
    <row r="2255" spans="4:4" ht="15" customHeight="1" x14ac:dyDescent="0.25">
      <c r="D2255" s="198"/>
    </row>
    <row r="2256" spans="4:4" ht="15" customHeight="1" x14ac:dyDescent="0.25">
      <c r="D2256" s="198"/>
    </row>
    <row r="2257" spans="4:4" ht="15" customHeight="1" x14ac:dyDescent="0.25">
      <c r="D2257" s="198"/>
    </row>
    <row r="2258" spans="4:4" ht="15" customHeight="1" x14ac:dyDescent="0.25">
      <c r="D2258" s="198"/>
    </row>
    <row r="2259" spans="4:4" ht="15" customHeight="1" x14ac:dyDescent="0.25">
      <c r="D2259" s="198"/>
    </row>
    <row r="2260" spans="4:4" ht="15" customHeight="1" x14ac:dyDescent="0.25">
      <c r="D2260" s="198"/>
    </row>
    <row r="2261" spans="4:4" ht="15" customHeight="1" x14ac:dyDescent="0.25">
      <c r="D2261" s="198"/>
    </row>
    <row r="2262" spans="4:4" ht="15" customHeight="1" x14ac:dyDescent="0.25">
      <c r="D2262" s="198"/>
    </row>
    <row r="2263" spans="4:4" ht="15" customHeight="1" x14ac:dyDescent="0.25">
      <c r="D2263" s="198"/>
    </row>
    <row r="2264" spans="4:4" ht="15" customHeight="1" x14ac:dyDescent="0.25">
      <c r="D2264" s="198"/>
    </row>
    <row r="2265" spans="4:4" ht="15" customHeight="1" x14ac:dyDescent="0.25">
      <c r="D2265" s="198"/>
    </row>
    <row r="2266" spans="4:4" ht="15" customHeight="1" x14ac:dyDescent="0.25">
      <c r="D2266" s="198"/>
    </row>
    <row r="2267" spans="4:4" ht="15" customHeight="1" x14ac:dyDescent="0.25">
      <c r="D2267" s="198"/>
    </row>
    <row r="2268" spans="4:4" ht="15" customHeight="1" x14ac:dyDescent="0.25">
      <c r="D2268" s="198"/>
    </row>
    <row r="2269" spans="4:4" ht="15" customHeight="1" x14ac:dyDescent="0.25">
      <c r="D2269" s="198"/>
    </row>
    <row r="2270" spans="4:4" ht="15" customHeight="1" x14ac:dyDescent="0.25">
      <c r="D2270" s="198"/>
    </row>
    <row r="2271" spans="4:4" ht="15" customHeight="1" x14ac:dyDescent="0.25">
      <c r="D2271" s="198"/>
    </row>
    <row r="2272" spans="4:4" ht="15" customHeight="1" x14ac:dyDescent="0.25">
      <c r="D2272" s="198"/>
    </row>
    <row r="2273" spans="4:4" ht="15" customHeight="1" x14ac:dyDescent="0.25">
      <c r="D2273" s="198"/>
    </row>
    <row r="2274" spans="4:4" ht="15" customHeight="1" x14ac:dyDescent="0.25">
      <c r="D2274" s="198"/>
    </row>
    <row r="2275" spans="4:4" ht="15" customHeight="1" x14ac:dyDescent="0.25">
      <c r="D2275" s="198"/>
    </row>
    <row r="2276" spans="4:4" ht="15" customHeight="1" x14ac:dyDescent="0.25">
      <c r="D2276" s="198"/>
    </row>
    <row r="2277" spans="4:4" ht="15" customHeight="1" x14ac:dyDescent="0.25">
      <c r="D2277" s="198"/>
    </row>
    <row r="2278" spans="4:4" ht="15" customHeight="1" x14ac:dyDescent="0.25">
      <c r="D2278" s="198"/>
    </row>
    <row r="2279" spans="4:4" ht="15" customHeight="1" x14ac:dyDescent="0.25">
      <c r="D2279" s="198"/>
    </row>
    <row r="2280" spans="4:4" ht="15" customHeight="1" x14ac:dyDescent="0.25">
      <c r="D2280" s="198"/>
    </row>
    <row r="2281" spans="4:4" ht="15" customHeight="1" x14ac:dyDescent="0.25">
      <c r="D2281" s="198"/>
    </row>
    <row r="2282" spans="4:4" ht="15" customHeight="1" x14ac:dyDescent="0.25">
      <c r="D2282" s="198"/>
    </row>
    <row r="2283" spans="4:4" ht="15" customHeight="1" x14ac:dyDescent="0.25">
      <c r="D2283" s="198"/>
    </row>
    <row r="2284" spans="4:4" ht="15" customHeight="1" x14ac:dyDescent="0.25">
      <c r="D2284" s="198"/>
    </row>
    <row r="2285" spans="4:4" ht="15" customHeight="1" x14ac:dyDescent="0.25">
      <c r="D2285" s="198"/>
    </row>
    <row r="2286" spans="4:4" ht="15" customHeight="1" x14ac:dyDescent="0.25">
      <c r="D2286" s="198"/>
    </row>
    <row r="2287" spans="4:4" ht="15" customHeight="1" x14ac:dyDescent="0.25">
      <c r="D2287" s="198"/>
    </row>
    <row r="2288" spans="4:4" ht="15" customHeight="1" x14ac:dyDescent="0.25">
      <c r="D2288" s="198"/>
    </row>
    <row r="2289" spans="4:4" ht="15" customHeight="1" x14ac:dyDescent="0.25">
      <c r="D2289" s="198"/>
    </row>
    <row r="2290" spans="4:4" ht="15" customHeight="1" x14ac:dyDescent="0.25">
      <c r="D2290" s="198"/>
    </row>
    <row r="2291" spans="4:4" ht="15" customHeight="1" x14ac:dyDescent="0.25">
      <c r="D2291" s="198"/>
    </row>
    <row r="2292" spans="4:4" ht="15" customHeight="1" x14ac:dyDescent="0.25">
      <c r="D2292" s="198"/>
    </row>
    <row r="2293" spans="4:4" ht="15" customHeight="1" x14ac:dyDescent="0.25">
      <c r="D2293" s="198"/>
    </row>
    <row r="2294" spans="4:4" ht="15" customHeight="1" x14ac:dyDescent="0.25">
      <c r="D2294" s="198"/>
    </row>
    <row r="2295" spans="4:4" ht="15" customHeight="1" x14ac:dyDescent="0.25">
      <c r="D2295" s="198"/>
    </row>
    <row r="2296" spans="4:4" ht="15" customHeight="1" x14ac:dyDescent="0.25">
      <c r="D2296" s="198"/>
    </row>
    <row r="2297" spans="4:4" ht="15" customHeight="1" x14ac:dyDescent="0.25">
      <c r="D2297" s="198"/>
    </row>
    <row r="2298" spans="4:4" ht="15" customHeight="1" x14ac:dyDescent="0.25">
      <c r="D2298" s="198"/>
    </row>
    <row r="2299" spans="4:4" ht="15" customHeight="1" x14ac:dyDescent="0.25">
      <c r="D2299" s="198"/>
    </row>
    <row r="2300" spans="4:4" ht="15" customHeight="1" x14ac:dyDescent="0.25">
      <c r="D2300" s="198"/>
    </row>
    <row r="2301" spans="4:4" ht="15" customHeight="1" x14ac:dyDescent="0.25">
      <c r="D2301" s="198"/>
    </row>
    <row r="2302" spans="4:4" ht="15" customHeight="1" x14ac:dyDescent="0.25">
      <c r="D2302" s="198"/>
    </row>
    <row r="2303" spans="4:4" ht="15" customHeight="1" x14ac:dyDescent="0.25">
      <c r="D2303" s="198"/>
    </row>
    <row r="2304" spans="4:4" ht="15" customHeight="1" x14ac:dyDescent="0.25">
      <c r="D2304" s="198"/>
    </row>
    <row r="2305" spans="4:4" ht="15" customHeight="1" x14ac:dyDescent="0.25">
      <c r="D2305" s="198"/>
    </row>
    <row r="2306" spans="4:4" ht="15" customHeight="1" x14ac:dyDescent="0.25">
      <c r="D2306" s="198"/>
    </row>
    <row r="2307" spans="4:4" ht="15" customHeight="1" x14ac:dyDescent="0.25">
      <c r="D2307" s="198"/>
    </row>
    <row r="2308" spans="4:4" ht="15" customHeight="1" x14ac:dyDescent="0.25">
      <c r="D2308" s="198"/>
    </row>
    <row r="2309" spans="4:4" ht="15" customHeight="1" x14ac:dyDescent="0.25">
      <c r="D2309" s="198"/>
    </row>
    <row r="2310" spans="4:4" ht="15" customHeight="1" x14ac:dyDescent="0.25">
      <c r="D2310" s="198"/>
    </row>
    <row r="2311" spans="4:4" ht="15" customHeight="1" x14ac:dyDescent="0.25">
      <c r="D2311" s="198"/>
    </row>
    <row r="2312" spans="4:4" ht="15" customHeight="1" x14ac:dyDescent="0.25">
      <c r="D2312" s="198"/>
    </row>
    <row r="2313" spans="4:4" ht="15" customHeight="1" x14ac:dyDescent="0.25">
      <c r="D2313" s="198"/>
    </row>
    <row r="2314" spans="4:4" ht="15" customHeight="1" x14ac:dyDescent="0.25">
      <c r="D2314" s="198"/>
    </row>
    <row r="2315" spans="4:4" ht="15" customHeight="1" x14ac:dyDescent="0.25">
      <c r="D2315" s="198"/>
    </row>
    <row r="2316" spans="4:4" ht="15" customHeight="1" x14ac:dyDescent="0.25">
      <c r="D2316" s="198"/>
    </row>
    <row r="2317" spans="4:4" ht="15" customHeight="1" x14ac:dyDescent="0.25">
      <c r="D2317" s="198"/>
    </row>
    <row r="2318" spans="4:4" ht="15" customHeight="1" x14ac:dyDescent="0.25">
      <c r="D2318" s="198"/>
    </row>
    <row r="2319" spans="4:4" ht="15" customHeight="1" x14ac:dyDescent="0.25">
      <c r="D2319" s="198"/>
    </row>
    <row r="2320" spans="4:4" ht="15" customHeight="1" x14ac:dyDescent="0.25">
      <c r="D2320" s="198"/>
    </row>
    <row r="2321" spans="4:4" ht="15" customHeight="1" x14ac:dyDescent="0.25">
      <c r="D2321" s="198"/>
    </row>
    <row r="2322" spans="4:4" ht="15" customHeight="1" x14ac:dyDescent="0.25">
      <c r="D2322" s="198"/>
    </row>
    <row r="2323" spans="4:4" ht="15" customHeight="1" x14ac:dyDescent="0.25">
      <c r="D2323" s="198"/>
    </row>
    <row r="2324" spans="4:4" ht="15" customHeight="1" x14ac:dyDescent="0.25">
      <c r="D2324" s="198"/>
    </row>
    <row r="2325" spans="4:4" ht="15" customHeight="1" x14ac:dyDescent="0.25">
      <c r="D2325" s="198"/>
    </row>
    <row r="2326" spans="4:4" ht="15" customHeight="1" x14ac:dyDescent="0.25">
      <c r="D2326" s="198"/>
    </row>
    <row r="2327" spans="4:4" ht="15" customHeight="1" x14ac:dyDescent="0.25">
      <c r="D2327" s="198"/>
    </row>
    <row r="2328" spans="4:4" ht="15" customHeight="1" x14ac:dyDescent="0.25">
      <c r="D2328" s="198"/>
    </row>
    <row r="2329" spans="4:4" ht="15" customHeight="1" x14ac:dyDescent="0.25">
      <c r="D2329" s="198"/>
    </row>
    <row r="2330" spans="4:4" ht="15" customHeight="1" x14ac:dyDescent="0.25">
      <c r="D2330" s="198"/>
    </row>
    <row r="2331" spans="4:4" ht="15" customHeight="1" x14ac:dyDescent="0.25">
      <c r="D2331" s="198"/>
    </row>
    <row r="2332" spans="4:4" ht="15" customHeight="1" x14ac:dyDescent="0.25">
      <c r="D2332" s="198"/>
    </row>
    <row r="2333" spans="4:4" ht="15" customHeight="1" x14ac:dyDescent="0.25">
      <c r="D2333" s="198"/>
    </row>
    <row r="2334" spans="4:4" ht="15" customHeight="1" x14ac:dyDescent="0.25">
      <c r="D2334" s="198"/>
    </row>
    <row r="2335" spans="4:4" ht="15" customHeight="1" x14ac:dyDescent="0.25">
      <c r="D2335" s="198"/>
    </row>
    <row r="2336" spans="4:4" ht="15" customHeight="1" x14ac:dyDescent="0.25">
      <c r="D2336" s="198"/>
    </row>
    <row r="2337" spans="4:4" ht="15" customHeight="1" x14ac:dyDescent="0.25">
      <c r="D2337" s="198"/>
    </row>
    <row r="2338" spans="4:4" ht="15" customHeight="1" x14ac:dyDescent="0.25">
      <c r="D2338" s="198"/>
    </row>
    <row r="2339" spans="4:4" ht="15" customHeight="1" x14ac:dyDescent="0.25">
      <c r="D2339" s="198"/>
    </row>
    <row r="2340" spans="4:4" ht="15" customHeight="1" x14ac:dyDescent="0.25">
      <c r="D2340" s="198"/>
    </row>
    <row r="2341" spans="4:4" ht="15" customHeight="1" x14ac:dyDescent="0.25">
      <c r="D2341" s="198"/>
    </row>
    <row r="2342" spans="4:4" ht="15" customHeight="1" x14ac:dyDescent="0.25">
      <c r="D2342" s="198"/>
    </row>
    <row r="2343" spans="4:4" ht="15" customHeight="1" x14ac:dyDescent="0.25">
      <c r="D2343" s="198"/>
    </row>
    <row r="2344" spans="4:4" ht="15" customHeight="1" x14ac:dyDescent="0.25">
      <c r="D2344" s="198"/>
    </row>
    <row r="2345" spans="4:4" ht="15" customHeight="1" x14ac:dyDescent="0.25">
      <c r="D2345" s="198"/>
    </row>
    <row r="2346" spans="4:4" ht="15" customHeight="1" x14ac:dyDescent="0.25">
      <c r="D2346" s="198"/>
    </row>
    <row r="2347" spans="4:4" ht="15" customHeight="1" x14ac:dyDescent="0.25">
      <c r="D2347" s="198"/>
    </row>
    <row r="2348" spans="4:4" ht="15" customHeight="1" x14ac:dyDescent="0.25">
      <c r="D2348" s="198"/>
    </row>
    <row r="2349" spans="4:4" ht="15" customHeight="1" x14ac:dyDescent="0.25">
      <c r="D2349" s="198"/>
    </row>
    <row r="2350" spans="4:4" ht="15" customHeight="1" x14ac:dyDescent="0.25">
      <c r="D2350" s="198"/>
    </row>
    <row r="2351" spans="4:4" ht="15" customHeight="1" x14ac:dyDescent="0.25">
      <c r="D2351" s="198"/>
    </row>
    <row r="2352" spans="4:4" ht="15" customHeight="1" x14ac:dyDescent="0.25">
      <c r="D2352" s="198"/>
    </row>
    <row r="2353" spans="4:4" ht="15" customHeight="1" x14ac:dyDescent="0.25">
      <c r="D2353" s="198"/>
    </row>
    <row r="2354" spans="4:4" ht="15" customHeight="1" x14ac:dyDescent="0.25">
      <c r="D2354" s="198"/>
    </row>
    <row r="2355" spans="4:4" ht="15" customHeight="1" x14ac:dyDescent="0.25">
      <c r="D2355" s="198"/>
    </row>
    <row r="2356" spans="4:4" ht="15" customHeight="1" x14ac:dyDescent="0.25">
      <c r="D2356" s="198"/>
    </row>
    <row r="2357" spans="4:4" ht="15" customHeight="1" x14ac:dyDescent="0.25">
      <c r="D2357" s="198"/>
    </row>
    <row r="2358" spans="4:4" ht="15" customHeight="1" x14ac:dyDescent="0.25">
      <c r="D2358" s="198"/>
    </row>
    <row r="2359" spans="4:4" ht="15" customHeight="1" x14ac:dyDescent="0.25">
      <c r="D2359" s="198"/>
    </row>
    <row r="2360" spans="4:4" ht="15" customHeight="1" x14ac:dyDescent="0.25">
      <c r="D2360" s="198"/>
    </row>
    <row r="2361" spans="4:4" ht="15" customHeight="1" x14ac:dyDescent="0.25">
      <c r="D2361" s="198"/>
    </row>
    <row r="2362" spans="4:4" ht="15" customHeight="1" x14ac:dyDescent="0.25">
      <c r="D2362" s="198"/>
    </row>
    <row r="2363" spans="4:4" ht="15" customHeight="1" x14ac:dyDescent="0.25">
      <c r="D2363" s="198"/>
    </row>
    <row r="2364" spans="4:4" ht="15" customHeight="1" x14ac:dyDescent="0.25">
      <c r="D2364" s="198"/>
    </row>
    <row r="2365" spans="4:4" ht="15" customHeight="1" x14ac:dyDescent="0.25">
      <c r="D2365" s="198"/>
    </row>
    <row r="2366" spans="4:4" ht="15" customHeight="1" x14ac:dyDescent="0.25">
      <c r="D2366" s="198"/>
    </row>
    <row r="2367" spans="4:4" ht="15" customHeight="1" x14ac:dyDescent="0.25">
      <c r="D2367" s="198"/>
    </row>
    <row r="2368" spans="4:4" ht="15" customHeight="1" x14ac:dyDescent="0.25">
      <c r="D2368" s="198"/>
    </row>
    <row r="2369" spans="4:4" ht="15" customHeight="1" x14ac:dyDescent="0.25">
      <c r="D2369" s="198"/>
    </row>
    <row r="2370" spans="4:4" ht="15" customHeight="1" x14ac:dyDescent="0.25">
      <c r="D2370" s="198"/>
    </row>
    <row r="2371" spans="4:4" ht="15" customHeight="1" x14ac:dyDescent="0.25">
      <c r="D2371" s="198"/>
    </row>
    <row r="2372" spans="4:4" ht="15" customHeight="1" x14ac:dyDescent="0.25">
      <c r="D2372" s="198"/>
    </row>
    <row r="2373" spans="4:4" ht="15" customHeight="1" x14ac:dyDescent="0.25">
      <c r="D2373" s="198"/>
    </row>
    <row r="2374" spans="4:4" ht="15" customHeight="1" x14ac:dyDescent="0.25">
      <c r="D2374" s="198"/>
    </row>
    <row r="2375" spans="4:4" ht="15" customHeight="1" x14ac:dyDescent="0.25">
      <c r="D2375" s="198"/>
    </row>
    <row r="2376" spans="4:4" ht="15" customHeight="1" x14ac:dyDescent="0.25">
      <c r="D2376" s="198"/>
    </row>
    <row r="2377" spans="4:4" ht="15" customHeight="1" x14ac:dyDescent="0.25">
      <c r="D2377" s="198"/>
    </row>
    <row r="2378" spans="4:4" ht="15" customHeight="1" x14ac:dyDescent="0.25">
      <c r="D2378" s="198"/>
    </row>
    <row r="2379" spans="4:4" ht="15" customHeight="1" x14ac:dyDescent="0.25">
      <c r="D2379" s="198"/>
    </row>
    <row r="2380" spans="4:4" ht="15" customHeight="1" x14ac:dyDescent="0.25">
      <c r="D2380" s="198"/>
    </row>
    <row r="2381" spans="4:4" ht="15" customHeight="1" x14ac:dyDescent="0.25">
      <c r="D2381" s="198"/>
    </row>
    <row r="2382" spans="4:4" ht="15" customHeight="1" x14ac:dyDescent="0.25">
      <c r="D2382" s="198"/>
    </row>
    <row r="2383" spans="4:4" ht="15" customHeight="1" x14ac:dyDescent="0.25">
      <c r="D2383" s="198"/>
    </row>
    <row r="2384" spans="4:4" ht="15" customHeight="1" x14ac:dyDescent="0.25">
      <c r="D2384" s="198"/>
    </row>
    <row r="2385" spans="4:4" ht="15" customHeight="1" x14ac:dyDescent="0.25">
      <c r="D2385" s="198"/>
    </row>
    <row r="2386" spans="4:4" ht="15" customHeight="1" x14ac:dyDescent="0.25">
      <c r="D2386" s="198"/>
    </row>
    <row r="2387" spans="4:4" ht="15" customHeight="1" x14ac:dyDescent="0.25">
      <c r="D2387" s="198"/>
    </row>
    <row r="2388" spans="4:4" ht="15" customHeight="1" x14ac:dyDescent="0.25">
      <c r="D2388" s="198"/>
    </row>
    <row r="2389" spans="4:4" ht="15" customHeight="1" x14ac:dyDescent="0.25">
      <c r="D2389" s="198"/>
    </row>
    <row r="2390" spans="4:4" ht="15" customHeight="1" x14ac:dyDescent="0.25">
      <c r="D2390" s="198"/>
    </row>
    <row r="2391" spans="4:4" ht="15" customHeight="1" x14ac:dyDescent="0.25">
      <c r="D2391" s="198"/>
    </row>
    <row r="2392" spans="4:4" ht="15" customHeight="1" x14ac:dyDescent="0.25">
      <c r="D2392" s="198"/>
    </row>
    <row r="2393" spans="4:4" ht="15" customHeight="1" x14ac:dyDescent="0.25">
      <c r="D2393" s="198"/>
    </row>
    <row r="2394" spans="4:4" ht="15" customHeight="1" x14ac:dyDescent="0.25">
      <c r="D2394" s="198"/>
    </row>
    <row r="2395" spans="4:4" ht="15" customHeight="1" x14ac:dyDescent="0.25">
      <c r="D2395" s="198"/>
    </row>
    <row r="2396" spans="4:4" ht="15" customHeight="1" x14ac:dyDescent="0.25">
      <c r="D2396" s="198"/>
    </row>
    <row r="2397" spans="4:4" ht="15" customHeight="1" x14ac:dyDescent="0.25">
      <c r="D2397" s="198"/>
    </row>
    <row r="2398" spans="4:4" ht="15" customHeight="1" x14ac:dyDescent="0.25">
      <c r="D2398" s="198"/>
    </row>
    <row r="2399" spans="4:4" ht="15" customHeight="1" x14ac:dyDescent="0.25">
      <c r="D2399" s="198"/>
    </row>
    <row r="2400" spans="4:4" ht="15" customHeight="1" x14ac:dyDescent="0.25">
      <c r="D2400" s="198"/>
    </row>
    <row r="2401" spans="4:4" ht="15" customHeight="1" x14ac:dyDescent="0.25">
      <c r="D2401" s="198"/>
    </row>
    <row r="2402" spans="4:4" ht="15" customHeight="1" x14ac:dyDescent="0.25">
      <c r="D2402" s="198"/>
    </row>
    <row r="2403" spans="4:4" ht="15" customHeight="1" x14ac:dyDescent="0.25">
      <c r="D2403" s="198"/>
    </row>
    <row r="2404" spans="4:4" ht="15" customHeight="1" x14ac:dyDescent="0.25">
      <c r="D2404" s="198"/>
    </row>
    <row r="2405" spans="4:4" ht="15" customHeight="1" x14ac:dyDescent="0.25">
      <c r="D2405" s="198"/>
    </row>
    <row r="2406" spans="4:4" ht="15" customHeight="1" x14ac:dyDescent="0.25">
      <c r="D2406" s="198"/>
    </row>
    <row r="2407" spans="4:4" ht="15" customHeight="1" x14ac:dyDescent="0.25">
      <c r="D2407" s="198"/>
    </row>
    <row r="2408" spans="4:4" ht="15" customHeight="1" x14ac:dyDescent="0.25">
      <c r="D2408" s="198"/>
    </row>
    <row r="2409" spans="4:4" ht="15" customHeight="1" x14ac:dyDescent="0.25">
      <c r="D2409" s="198"/>
    </row>
    <row r="2410" spans="4:4" ht="15" customHeight="1" x14ac:dyDescent="0.25">
      <c r="D2410" s="198"/>
    </row>
    <row r="2411" spans="4:4" ht="15" customHeight="1" x14ac:dyDescent="0.25">
      <c r="D2411" s="198"/>
    </row>
    <row r="2412" spans="4:4" ht="15" customHeight="1" x14ac:dyDescent="0.25">
      <c r="D2412" s="198"/>
    </row>
    <row r="2413" spans="4:4" ht="15" customHeight="1" x14ac:dyDescent="0.25">
      <c r="D2413" s="198"/>
    </row>
    <row r="2414" spans="4:4" ht="15" customHeight="1" x14ac:dyDescent="0.25">
      <c r="D2414" s="198"/>
    </row>
    <row r="2415" spans="4:4" ht="15" customHeight="1" x14ac:dyDescent="0.25">
      <c r="D2415" s="198"/>
    </row>
    <row r="2416" spans="4:4" ht="15" customHeight="1" x14ac:dyDescent="0.25">
      <c r="D2416" s="198"/>
    </row>
    <row r="2417" spans="4:4" ht="15" customHeight="1" x14ac:dyDescent="0.25">
      <c r="D2417" s="198"/>
    </row>
    <row r="2418" spans="4:4" ht="15" customHeight="1" x14ac:dyDescent="0.25">
      <c r="D2418" s="198"/>
    </row>
    <row r="2419" spans="4:4" ht="15" customHeight="1" x14ac:dyDescent="0.25">
      <c r="D2419" s="198"/>
    </row>
    <row r="2420" spans="4:4" ht="15" customHeight="1" x14ac:dyDescent="0.25">
      <c r="D2420" s="198"/>
    </row>
    <row r="2421" spans="4:4" ht="15" customHeight="1" x14ac:dyDescent="0.25">
      <c r="D2421" s="198"/>
    </row>
    <row r="2422" spans="4:4" ht="15" customHeight="1" x14ac:dyDescent="0.25">
      <c r="D2422" s="198"/>
    </row>
    <row r="2423" spans="4:4" ht="15" customHeight="1" x14ac:dyDescent="0.25">
      <c r="D2423" s="198"/>
    </row>
    <row r="2424" spans="4:4" ht="15" customHeight="1" x14ac:dyDescent="0.25">
      <c r="D2424" s="198"/>
    </row>
    <row r="2425" spans="4:4" ht="15" customHeight="1" x14ac:dyDescent="0.25">
      <c r="D2425" s="198"/>
    </row>
    <row r="2426" spans="4:4" ht="15" customHeight="1" x14ac:dyDescent="0.25">
      <c r="D2426" s="198"/>
    </row>
    <row r="2427" spans="4:4" ht="15" customHeight="1" x14ac:dyDescent="0.25">
      <c r="D2427" s="198"/>
    </row>
    <row r="2428" spans="4:4" ht="15" customHeight="1" x14ac:dyDescent="0.25">
      <c r="D2428" s="198"/>
    </row>
    <row r="2429" spans="4:4" ht="15" customHeight="1" x14ac:dyDescent="0.25">
      <c r="D2429" s="198"/>
    </row>
    <row r="2430" spans="4:4" ht="15" customHeight="1" x14ac:dyDescent="0.25">
      <c r="D2430" s="198"/>
    </row>
    <row r="2431" spans="4:4" ht="15" customHeight="1" x14ac:dyDescent="0.25">
      <c r="D2431" s="198"/>
    </row>
    <row r="2432" spans="4:4" ht="15" customHeight="1" x14ac:dyDescent="0.25">
      <c r="D2432" s="198"/>
    </row>
    <row r="2433" spans="4:4" ht="15" customHeight="1" x14ac:dyDescent="0.25">
      <c r="D2433" s="198"/>
    </row>
    <row r="2434" spans="4:4" ht="15" customHeight="1" x14ac:dyDescent="0.25">
      <c r="D2434" s="198"/>
    </row>
    <row r="2435" spans="4:4" ht="15" customHeight="1" x14ac:dyDescent="0.25">
      <c r="D2435" s="198"/>
    </row>
    <row r="2436" spans="4:4" ht="15" customHeight="1" x14ac:dyDescent="0.25">
      <c r="D2436" s="198"/>
    </row>
    <row r="2437" spans="4:4" ht="15" customHeight="1" x14ac:dyDescent="0.25">
      <c r="D2437" s="198"/>
    </row>
    <row r="2438" spans="4:4" ht="15" customHeight="1" x14ac:dyDescent="0.25">
      <c r="D2438" s="198"/>
    </row>
    <row r="2439" spans="4:4" ht="15" customHeight="1" x14ac:dyDescent="0.25">
      <c r="D2439" s="198"/>
    </row>
    <row r="2440" spans="4:4" ht="15" customHeight="1" x14ac:dyDescent="0.25">
      <c r="D2440" s="198"/>
    </row>
    <row r="2441" spans="4:4" ht="15" customHeight="1" x14ac:dyDescent="0.25">
      <c r="D2441" s="198"/>
    </row>
    <row r="2442" spans="4:4" ht="15" customHeight="1" x14ac:dyDescent="0.25">
      <c r="D2442" s="198"/>
    </row>
    <row r="2443" spans="4:4" ht="15" customHeight="1" x14ac:dyDescent="0.25">
      <c r="D2443" s="198"/>
    </row>
    <row r="2444" spans="4:4" ht="15" customHeight="1" x14ac:dyDescent="0.25">
      <c r="D2444" s="198"/>
    </row>
    <row r="2445" spans="4:4" ht="15" customHeight="1" x14ac:dyDescent="0.25">
      <c r="D2445" s="198"/>
    </row>
    <row r="2446" spans="4:4" ht="15" customHeight="1" x14ac:dyDescent="0.25">
      <c r="D2446" s="198"/>
    </row>
    <row r="2447" spans="4:4" ht="15" customHeight="1" x14ac:dyDescent="0.25">
      <c r="D2447" s="198"/>
    </row>
    <row r="2448" spans="4:4" ht="15" customHeight="1" x14ac:dyDescent="0.25">
      <c r="D2448" s="198"/>
    </row>
    <row r="2449" spans="4:4" ht="15" customHeight="1" x14ac:dyDescent="0.25">
      <c r="D2449" s="198"/>
    </row>
    <row r="2450" spans="4:4" ht="15" customHeight="1" x14ac:dyDescent="0.25">
      <c r="D2450" s="198"/>
    </row>
    <row r="2451" spans="4:4" ht="15" customHeight="1" x14ac:dyDescent="0.25">
      <c r="D2451" s="198"/>
    </row>
    <row r="2452" spans="4:4" ht="15" customHeight="1" x14ac:dyDescent="0.25">
      <c r="D2452" s="198"/>
    </row>
    <row r="2453" spans="4:4" ht="15" customHeight="1" x14ac:dyDescent="0.25">
      <c r="D2453" s="198"/>
    </row>
    <row r="2454" spans="4:4" ht="15" customHeight="1" x14ac:dyDescent="0.25">
      <c r="D2454" s="198"/>
    </row>
    <row r="2455" spans="4:4" ht="15" customHeight="1" x14ac:dyDescent="0.25">
      <c r="D2455" s="198"/>
    </row>
    <row r="2456" spans="4:4" ht="15" customHeight="1" x14ac:dyDescent="0.25">
      <c r="D2456" s="198"/>
    </row>
    <row r="2457" spans="4:4" ht="15" customHeight="1" x14ac:dyDescent="0.25">
      <c r="D2457" s="198"/>
    </row>
    <row r="2458" spans="4:4" ht="15" customHeight="1" x14ac:dyDescent="0.25">
      <c r="D2458" s="198"/>
    </row>
    <row r="2459" spans="4:4" ht="15" customHeight="1" x14ac:dyDescent="0.25">
      <c r="D2459" s="198"/>
    </row>
    <row r="2460" spans="4:4" ht="15" customHeight="1" x14ac:dyDescent="0.25">
      <c r="D2460" s="198"/>
    </row>
    <row r="2461" spans="4:4" ht="15" customHeight="1" x14ac:dyDescent="0.25">
      <c r="D2461" s="198"/>
    </row>
    <row r="2462" spans="4:4" ht="15" customHeight="1" x14ac:dyDescent="0.25">
      <c r="D2462" s="198"/>
    </row>
    <row r="2463" spans="4:4" ht="15" customHeight="1" x14ac:dyDescent="0.25">
      <c r="D2463" s="198"/>
    </row>
    <row r="2464" spans="4:4" ht="15" customHeight="1" x14ac:dyDescent="0.25">
      <c r="D2464" s="198"/>
    </row>
    <row r="2465" spans="4:4" ht="15" customHeight="1" x14ac:dyDescent="0.25">
      <c r="D2465" s="198"/>
    </row>
    <row r="2466" spans="4:4" ht="15" customHeight="1" x14ac:dyDescent="0.25">
      <c r="D2466" s="198"/>
    </row>
    <row r="2467" spans="4:4" ht="15" customHeight="1" x14ac:dyDescent="0.25">
      <c r="D2467" s="198"/>
    </row>
    <row r="2468" spans="4:4" ht="15" customHeight="1" x14ac:dyDescent="0.25">
      <c r="D2468" s="198"/>
    </row>
    <row r="2469" spans="4:4" ht="15" customHeight="1" x14ac:dyDescent="0.25">
      <c r="D2469" s="198"/>
    </row>
    <row r="2470" spans="4:4" ht="15" customHeight="1" x14ac:dyDescent="0.25">
      <c r="D2470" s="198"/>
    </row>
    <row r="2471" spans="4:4" ht="15" customHeight="1" x14ac:dyDescent="0.25">
      <c r="D2471" s="198"/>
    </row>
    <row r="2472" spans="4:4" ht="15" customHeight="1" x14ac:dyDescent="0.25">
      <c r="D2472" s="198"/>
    </row>
    <row r="2473" spans="4:4" ht="15" customHeight="1" x14ac:dyDescent="0.25">
      <c r="D2473" s="198"/>
    </row>
    <row r="2474" spans="4:4" ht="15" customHeight="1" x14ac:dyDescent="0.25">
      <c r="D2474" s="198"/>
    </row>
    <row r="2475" spans="4:4" ht="15" customHeight="1" x14ac:dyDescent="0.25">
      <c r="D2475" s="198"/>
    </row>
    <row r="2476" spans="4:4" ht="15" customHeight="1" x14ac:dyDescent="0.25">
      <c r="D2476" s="198"/>
    </row>
    <row r="2477" spans="4:4" ht="15" customHeight="1" x14ac:dyDescent="0.25">
      <c r="D2477" s="198"/>
    </row>
    <row r="2478" spans="4:4" ht="15" customHeight="1" x14ac:dyDescent="0.25">
      <c r="D2478" s="198"/>
    </row>
    <row r="2479" spans="4:4" ht="15" customHeight="1" x14ac:dyDescent="0.25">
      <c r="D2479" s="198"/>
    </row>
    <row r="2480" spans="4:4" ht="15" customHeight="1" x14ac:dyDescent="0.25">
      <c r="D2480" s="198"/>
    </row>
    <row r="2481" spans="4:4" ht="15" customHeight="1" x14ac:dyDescent="0.25">
      <c r="D2481" s="198"/>
    </row>
    <row r="2482" spans="4:4" ht="15" customHeight="1" x14ac:dyDescent="0.25">
      <c r="D2482" s="198"/>
    </row>
    <row r="2483" spans="4:4" ht="15" customHeight="1" x14ac:dyDescent="0.25">
      <c r="D2483" s="198"/>
    </row>
    <row r="2484" spans="4:4" ht="15" customHeight="1" x14ac:dyDescent="0.25">
      <c r="D2484" s="198"/>
    </row>
    <row r="2485" spans="4:4" ht="15" customHeight="1" x14ac:dyDescent="0.25">
      <c r="D2485" s="198"/>
    </row>
    <row r="2486" spans="4:4" ht="15" customHeight="1" x14ac:dyDescent="0.25">
      <c r="D2486" s="198"/>
    </row>
    <row r="2487" spans="4:4" ht="15" customHeight="1" x14ac:dyDescent="0.25">
      <c r="D2487" s="198"/>
    </row>
    <row r="2488" spans="4:4" ht="15" customHeight="1" x14ac:dyDescent="0.25">
      <c r="D2488" s="198"/>
    </row>
    <row r="2489" spans="4:4" ht="15" customHeight="1" x14ac:dyDescent="0.25">
      <c r="D2489" s="198"/>
    </row>
    <row r="2490" spans="4:4" ht="15" customHeight="1" x14ac:dyDescent="0.25">
      <c r="D2490" s="198"/>
    </row>
    <row r="2491" spans="4:4" ht="15" customHeight="1" x14ac:dyDescent="0.25">
      <c r="D2491" s="198"/>
    </row>
    <row r="2492" spans="4:4" ht="15" customHeight="1" x14ac:dyDescent="0.25">
      <c r="D2492" s="198"/>
    </row>
    <row r="2493" spans="4:4" ht="15" customHeight="1" x14ac:dyDescent="0.25">
      <c r="D2493" s="198"/>
    </row>
    <row r="2494" spans="4:4" ht="15" customHeight="1" x14ac:dyDescent="0.25">
      <c r="D2494" s="198"/>
    </row>
    <row r="2495" spans="4:4" ht="15" customHeight="1" x14ac:dyDescent="0.25">
      <c r="D2495" s="198"/>
    </row>
    <row r="2496" spans="4:4" ht="15" customHeight="1" x14ac:dyDescent="0.25">
      <c r="D2496" s="198"/>
    </row>
    <row r="2497" spans="4:4" ht="15" customHeight="1" x14ac:dyDescent="0.25">
      <c r="D2497" s="198"/>
    </row>
    <row r="2498" spans="4:4" ht="15" customHeight="1" x14ac:dyDescent="0.25">
      <c r="D2498" s="198"/>
    </row>
    <row r="2499" spans="4:4" ht="15" customHeight="1" x14ac:dyDescent="0.25">
      <c r="D2499" s="198"/>
    </row>
    <row r="2500" spans="4:4" ht="15" customHeight="1" x14ac:dyDescent="0.25">
      <c r="D2500" s="198"/>
    </row>
    <row r="2501" spans="4:4" ht="15" customHeight="1" x14ac:dyDescent="0.25">
      <c r="D2501" s="198"/>
    </row>
    <row r="2502" spans="4:4" ht="15" customHeight="1" x14ac:dyDescent="0.25">
      <c r="D2502" s="198"/>
    </row>
    <row r="2503" spans="4:4" ht="15" customHeight="1" x14ac:dyDescent="0.25">
      <c r="D2503" s="198"/>
    </row>
    <row r="2504" spans="4:4" ht="15" customHeight="1" x14ac:dyDescent="0.25">
      <c r="D2504" s="198"/>
    </row>
    <row r="2505" spans="4:4" ht="15" customHeight="1" x14ac:dyDescent="0.25">
      <c r="D2505" s="198"/>
    </row>
    <row r="2506" spans="4:4" ht="15" customHeight="1" x14ac:dyDescent="0.25">
      <c r="D2506" s="198"/>
    </row>
    <row r="2507" spans="4:4" ht="15" customHeight="1" x14ac:dyDescent="0.25">
      <c r="D2507" s="198"/>
    </row>
    <row r="2508" spans="4:4" ht="15" customHeight="1" x14ac:dyDescent="0.25">
      <c r="D2508" s="198"/>
    </row>
    <row r="2509" spans="4:4" ht="15" customHeight="1" x14ac:dyDescent="0.25">
      <c r="D2509" s="198"/>
    </row>
    <row r="2510" spans="4:4" ht="15" customHeight="1" x14ac:dyDescent="0.25">
      <c r="D2510" s="198"/>
    </row>
    <row r="2511" spans="4:4" ht="15" customHeight="1" x14ac:dyDescent="0.25">
      <c r="D2511" s="198"/>
    </row>
    <row r="2512" spans="4:4" ht="15" customHeight="1" x14ac:dyDescent="0.25">
      <c r="D2512" s="198"/>
    </row>
    <row r="2513" spans="4:4" ht="15" customHeight="1" x14ac:dyDescent="0.25">
      <c r="D2513" s="198"/>
    </row>
    <row r="2514" spans="4:4" ht="15" customHeight="1" x14ac:dyDescent="0.25">
      <c r="D2514" s="198"/>
    </row>
    <row r="2515" spans="4:4" ht="15" customHeight="1" x14ac:dyDescent="0.25">
      <c r="D2515" s="198"/>
    </row>
    <row r="2516" spans="4:4" ht="15" customHeight="1" x14ac:dyDescent="0.25">
      <c r="D2516" s="198"/>
    </row>
    <row r="2517" spans="4:4" ht="15" customHeight="1" x14ac:dyDescent="0.25">
      <c r="D2517" s="198"/>
    </row>
    <row r="2518" spans="4:4" ht="15" customHeight="1" x14ac:dyDescent="0.25">
      <c r="D2518" s="198"/>
    </row>
    <row r="2519" spans="4:4" ht="15" customHeight="1" x14ac:dyDescent="0.25">
      <c r="D2519" s="198"/>
    </row>
    <row r="2520" spans="4:4" ht="15" customHeight="1" x14ac:dyDescent="0.25">
      <c r="D2520" s="198"/>
    </row>
    <row r="2521" spans="4:4" ht="15" customHeight="1" x14ac:dyDescent="0.25">
      <c r="D2521" s="198"/>
    </row>
    <row r="2522" spans="4:4" ht="15" customHeight="1" x14ac:dyDescent="0.25">
      <c r="D2522" s="198"/>
    </row>
    <row r="2523" spans="4:4" ht="15" customHeight="1" x14ac:dyDescent="0.25">
      <c r="D2523" s="198"/>
    </row>
    <row r="2524" spans="4:4" ht="15" customHeight="1" x14ac:dyDescent="0.25">
      <c r="D2524" s="198"/>
    </row>
    <row r="2525" spans="4:4" ht="15" customHeight="1" x14ac:dyDescent="0.25">
      <c r="D2525" s="198"/>
    </row>
    <row r="2526" spans="4:4" ht="15" customHeight="1" x14ac:dyDescent="0.25">
      <c r="D2526" s="198"/>
    </row>
    <row r="2527" spans="4:4" ht="15" customHeight="1" x14ac:dyDescent="0.25">
      <c r="D2527" s="198"/>
    </row>
    <row r="2528" spans="4:4" ht="15" customHeight="1" x14ac:dyDescent="0.25">
      <c r="D2528" s="198"/>
    </row>
    <row r="2529" spans="4:4" ht="15" customHeight="1" x14ac:dyDescent="0.25">
      <c r="D2529" s="198"/>
    </row>
    <row r="2530" spans="4:4" ht="15" customHeight="1" x14ac:dyDescent="0.25">
      <c r="D2530" s="198"/>
    </row>
    <row r="2531" spans="4:4" ht="15" customHeight="1" x14ac:dyDescent="0.25">
      <c r="D2531" s="198"/>
    </row>
    <row r="2532" spans="4:4" ht="15" customHeight="1" x14ac:dyDescent="0.25">
      <c r="D2532" s="198"/>
    </row>
    <row r="2533" spans="4:4" ht="15" customHeight="1" x14ac:dyDescent="0.25">
      <c r="D2533" s="198"/>
    </row>
    <row r="2534" spans="4:4" ht="15" customHeight="1" x14ac:dyDescent="0.25">
      <c r="D2534" s="198"/>
    </row>
    <row r="2535" spans="4:4" ht="15" customHeight="1" x14ac:dyDescent="0.25">
      <c r="D2535" s="198"/>
    </row>
    <row r="2536" spans="4:4" ht="15" customHeight="1" x14ac:dyDescent="0.25">
      <c r="D2536" s="198"/>
    </row>
    <row r="2537" spans="4:4" ht="15" customHeight="1" x14ac:dyDescent="0.25">
      <c r="D2537" s="198"/>
    </row>
    <row r="2538" spans="4:4" ht="15" customHeight="1" x14ac:dyDescent="0.25">
      <c r="D2538" s="198"/>
    </row>
    <row r="2539" spans="4:4" ht="15" customHeight="1" x14ac:dyDescent="0.25">
      <c r="D2539" s="198"/>
    </row>
    <row r="2540" spans="4:4" ht="15" customHeight="1" x14ac:dyDescent="0.25">
      <c r="D2540" s="198"/>
    </row>
    <row r="2541" spans="4:4" ht="15" customHeight="1" x14ac:dyDescent="0.25">
      <c r="D2541" s="198"/>
    </row>
    <row r="2542" spans="4:4" ht="15" customHeight="1" x14ac:dyDescent="0.25">
      <c r="D2542" s="198"/>
    </row>
    <row r="2543" spans="4:4" ht="15" customHeight="1" x14ac:dyDescent="0.25">
      <c r="D2543" s="198"/>
    </row>
    <row r="2544" spans="4:4" ht="15" customHeight="1" x14ac:dyDescent="0.25">
      <c r="D2544" s="198"/>
    </row>
    <row r="2545" spans="4:4" ht="15" customHeight="1" x14ac:dyDescent="0.25">
      <c r="D2545" s="198"/>
    </row>
    <row r="2546" spans="4:4" ht="15" customHeight="1" x14ac:dyDescent="0.25">
      <c r="D2546" s="198"/>
    </row>
    <row r="2547" spans="4:4" ht="15" customHeight="1" x14ac:dyDescent="0.25">
      <c r="D2547" s="198"/>
    </row>
    <row r="2548" spans="4:4" ht="15" customHeight="1" x14ac:dyDescent="0.25">
      <c r="D2548" s="198"/>
    </row>
    <row r="2549" spans="4:4" ht="15" customHeight="1" x14ac:dyDescent="0.25">
      <c r="D2549" s="198"/>
    </row>
    <row r="2550" spans="4:4" ht="15" customHeight="1" x14ac:dyDescent="0.25">
      <c r="D2550" s="198"/>
    </row>
    <row r="2551" spans="4:4" ht="15" customHeight="1" x14ac:dyDescent="0.25">
      <c r="D2551" s="198"/>
    </row>
    <row r="2552" spans="4:4" ht="15" customHeight="1" x14ac:dyDescent="0.25">
      <c r="D2552" s="198"/>
    </row>
    <row r="2553" spans="4:4" ht="15" customHeight="1" x14ac:dyDescent="0.25">
      <c r="D2553" s="198"/>
    </row>
    <row r="2554" spans="4:4" ht="15" customHeight="1" x14ac:dyDescent="0.25">
      <c r="D2554" s="198"/>
    </row>
    <row r="2555" spans="4:4" ht="15" customHeight="1" x14ac:dyDescent="0.25">
      <c r="D2555" s="198"/>
    </row>
    <row r="2556" spans="4:4" ht="15" customHeight="1" x14ac:dyDescent="0.25">
      <c r="D2556" s="198"/>
    </row>
    <row r="2557" spans="4:4" ht="15" customHeight="1" x14ac:dyDescent="0.25">
      <c r="D2557" s="198"/>
    </row>
    <row r="2558" spans="4:4" ht="15" customHeight="1" x14ac:dyDescent="0.25">
      <c r="D2558" s="198"/>
    </row>
    <row r="2559" spans="4:4" ht="15" customHeight="1" x14ac:dyDescent="0.25">
      <c r="D2559" s="198"/>
    </row>
    <row r="2560" spans="4:4" ht="15" customHeight="1" x14ac:dyDescent="0.25">
      <c r="D2560" s="198"/>
    </row>
    <row r="2561" spans="4:4" ht="15" customHeight="1" x14ac:dyDescent="0.25">
      <c r="D2561" s="198"/>
    </row>
    <row r="2562" spans="4:4" ht="15" customHeight="1" x14ac:dyDescent="0.25">
      <c r="D2562" s="198"/>
    </row>
    <row r="2563" spans="4:4" ht="15" customHeight="1" x14ac:dyDescent="0.25">
      <c r="D2563" s="198"/>
    </row>
    <row r="2564" spans="4:4" ht="15" customHeight="1" x14ac:dyDescent="0.25">
      <c r="D2564" s="198"/>
    </row>
    <row r="2565" spans="4:4" ht="15" customHeight="1" x14ac:dyDescent="0.25">
      <c r="D2565" s="198"/>
    </row>
    <row r="2566" spans="4:4" ht="15" customHeight="1" x14ac:dyDescent="0.25">
      <c r="D2566" s="198"/>
    </row>
    <row r="2567" spans="4:4" ht="15" customHeight="1" x14ac:dyDescent="0.25">
      <c r="D2567" s="198"/>
    </row>
    <row r="2568" spans="4:4" ht="15" customHeight="1" x14ac:dyDescent="0.25">
      <c r="D2568" s="198"/>
    </row>
    <row r="2569" spans="4:4" ht="15" customHeight="1" x14ac:dyDescent="0.25">
      <c r="D2569" s="198"/>
    </row>
    <row r="2570" spans="4:4" ht="15" customHeight="1" x14ac:dyDescent="0.25">
      <c r="D2570" s="198"/>
    </row>
    <row r="2571" spans="4:4" ht="15" customHeight="1" x14ac:dyDescent="0.25">
      <c r="D2571" s="198"/>
    </row>
    <row r="2572" spans="4:4" ht="15" customHeight="1" x14ac:dyDescent="0.25">
      <c r="D2572" s="198"/>
    </row>
    <row r="2573" spans="4:4" ht="15" customHeight="1" x14ac:dyDescent="0.25">
      <c r="D2573" s="198"/>
    </row>
    <row r="2574" spans="4:4" ht="15" customHeight="1" x14ac:dyDescent="0.25">
      <c r="D2574" s="198"/>
    </row>
    <row r="2575" spans="4:4" ht="15" customHeight="1" x14ac:dyDescent="0.25">
      <c r="D2575" s="198"/>
    </row>
    <row r="2576" spans="4:4" ht="15" customHeight="1" x14ac:dyDescent="0.25">
      <c r="D2576" s="198"/>
    </row>
    <row r="2577" spans="4:4" ht="15" customHeight="1" x14ac:dyDescent="0.25">
      <c r="D2577" s="198"/>
    </row>
    <row r="2578" spans="4:4" ht="15" customHeight="1" x14ac:dyDescent="0.25">
      <c r="D2578" s="198"/>
    </row>
    <row r="2579" spans="4:4" ht="15" customHeight="1" x14ac:dyDescent="0.25">
      <c r="D2579" s="198"/>
    </row>
    <row r="2580" spans="4:4" ht="15" customHeight="1" x14ac:dyDescent="0.25">
      <c r="D2580" s="198"/>
    </row>
    <row r="2581" spans="4:4" ht="15" customHeight="1" x14ac:dyDescent="0.25">
      <c r="D2581" s="198"/>
    </row>
    <row r="2582" spans="4:4" ht="15" customHeight="1" x14ac:dyDescent="0.25">
      <c r="D2582" s="198"/>
    </row>
    <row r="2583" spans="4:4" ht="15" customHeight="1" x14ac:dyDescent="0.25">
      <c r="D2583" s="198"/>
    </row>
    <row r="2584" spans="4:4" ht="15" customHeight="1" x14ac:dyDescent="0.25">
      <c r="D2584" s="198"/>
    </row>
    <row r="2585" spans="4:4" ht="15" customHeight="1" x14ac:dyDescent="0.25">
      <c r="D2585" s="198"/>
    </row>
    <row r="2586" spans="4:4" ht="15" customHeight="1" x14ac:dyDescent="0.25">
      <c r="D2586" s="198"/>
    </row>
    <row r="2587" spans="4:4" ht="15" customHeight="1" x14ac:dyDescent="0.25">
      <c r="D2587" s="198"/>
    </row>
    <row r="2588" spans="4:4" ht="15" customHeight="1" x14ac:dyDescent="0.25">
      <c r="D2588" s="198"/>
    </row>
    <row r="2589" spans="4:4" ht="15" customHeight="1" x14ac:dyDescent="0.25">
      <c r="D2589" s="198"/>
    </row>
    <row r="2590" spans="4:4" ht="15" customHeight="1" x14ac:dyDescent="0.25">
      <c r="D2590" s="198"/>
    </row>
    <row r="2591" spans="4:4" ht="15" customHeight="1" x14ac:dyDescent="0.25">
      <c r="D2591" s="198"/>
    </row>
    <row r="2592" spans="4:4" ht="15" customHeight="1" x14ac:dyDescent="0.25">
      <c r="D2592" s="198"/>
    </row>
    <row r="2593" spans="4:4" ht="15" customHeight="1" x14ac:dyDescent="0.25">
      <c r="D2593" s="198"/>
    </row>
    <row r="2594" spans="4:4" ht="15" customHeight="1" x14ac:dyDescent="0.25">
      <c r="D2594" s="198"/>
    </row>
    <row r="2595" spans="4:4" ht="15" customHeight="1" x14ac:dyDescent="0.25">
      <c r="D2595" s="198"/>
    </row>
    <row r="2596" spans="4:4" ht="15" customHeight="1" x14ac:dyDescent="0.25">
      <c r="D2596" s="198"/>
    </row>
    <row r="2597" spans="4:4" ht="15" customHeight="1" x14ac:dyDescent="0.25">
      <c r="D2597" s="198"/>
    </row>
    <row r="2598" spans="4:4" ht="15" customHeight="1" x14ac:dyDescent="0.25">
      <c r="D2598" s="198"/>
    </row>
    <row r="2599" spans="4:4" ht="15" customHeight="1" x14ac:dyDescent="0.25">
      <c r="D2599" s="198"/>
    </row>
    <row r="2600" spans="4:4" ht="15" customHeight="1" x14ac:dyDescent="0.25">
      <c r="D2600" s="198"/>
    </row>
    <row r="2601" spans="4:4" ht="15" customHeight="1" x14ac:dyDescent="0.25">
      <c r="D2601" s="198"/>
    </row>
    <row r="2602" spans="4:4" ht="15" customHeight="1" x14ac:dyDescent="0.25">
      <c r="D2602" s="198"/>
    </row>
    <row r="2603" spans="4:4" ht="15" customHeight="1" x14ac:dyDescent="0.25">
      <c r="D2603" s="198"/>
    </row>
    <row r="2604" spans="4:4" ht="15" customHeight="1" x14ac:dyDescent="0.25">
      <c r="D2604" s="198"/>
    </row>
    <row r="2605" spans="4:4" ht="15" customHeight="1" x14ac:dyDescent="0.25">
      <c r="D2605" s="198"/>
    </row>
    <row r="2606" spans="4:4" ht="15" customHeight="1" x14ac:dyDescent="0.25">
      <c r="D2606" s="198"/>
    </row>
    <row r="2607" spans="4:4" ht="15" customHeight="1" x14ac:dyDescent="0.25">
      <c r="D2607" s="198"/>
    </row>
    <row r="2608" spans="4:4" ht="15" customHeight="1" x14ac:dyDescent="0.25">
      <c r="D2608" s="198"/>
    </row>
    <row r="2609" spans="4:4" ht="15" customHeight="1" x14ac:dyDescent="0.25">
      <c r="D2609" s="198"/>
    </row>
    <row r="2610" spans="4:4" ht="15" customHeight="1" x14ac:dyDescent="0.25">
      <c r="D2610" s="198"/>
    </row>
    <row r="2611" spans="4:4" ht="15" customHeight="1" x14ac:dyDescent="0.25">
      <c r="D2611" s="198"/>
    </row>
    <row r="2612" spans="4:4" ht="15" customHeight="1" x14ac:dyDescent="0.25">
      <c r="D2612" s="198"/>
    </row>
    <row r="2613" spans="4:4" ht="15" customHeight="1" x14ac:dyDescent="0.25">
      <c r="D2613" s="198"/>
    </row>
    <row r="2614" spans="4:4" ht="15" customHeight="1" x14ac:dyDescent="0.25">
      <c r="D2614" s="198"/>
    </row>
    <row r="2615" spans="4:4" ht="15" customHeight="1" x14ac:dyDescent="0.25">
      <c r="D2615" s="198"/>
    </row>
    <row r="2616" spans="4:4" ht="15" customHeight="1" x14ac:dyDescent="0.25">
      <c r="D2616" s="198"/>
    </row>
    <row r="2617" spans="4:4" ht="15" customHeight="1" x14ac:dyDescent="0.25">
      <c r="D2617" s="198"/>
    </row>
    <row r="2618" spans="4:4" ht="15" customHeight="1" x14ac:dyDescent="0.25">
      <c r="D2618" s="198"/>
    </row>
    <row r="2619" spans="4:4" ht="15" customHeight="1" x14ac:dyDescent="0.25">
      <c r="D2619" s="198"/>
    </row>
    <row r="2620" spans="4:4" ht="15" customHeight="1" x14ac:dyDescent="0.25">
      <c r="D2620" s="198"/>
    </row>
    <row r="2621" spans="4:4" ht="15" customHeight="1" x14ac:dyDescent="0.25">
      <c r="D2621" s="198"/>
    </row>
    <row r="2622" spans="4:4" ht="15" customHeight="1" x14ac:dyDescent="0.25">
      <c r="D2622" s="198"/>
    </row>
    <row r="2623" spans="4:4" ht="15" customHeight="1" x14ac:dyDescent="0.25">
      <c r="D2623" s="198"/>
    </row>
    <row r="2624" spans="4:4" ht="15" customHeight="1" x14ac:dyDescent="0.25">
      <c r="D2624" s="198"/>
    </row>
    <row r="2625" spans="4:4" ht="15" customHeight="1" x14ac:dyDescent="0.25">
      <c r="D2625" s="198"/>
    </row>
    <row r="2626" spans="4:4" ht="15" customHeight="1" x14ac:dyDescent="0.25">
      <c r="D2626" s="198"/>
    </row>
    <row r="2627" spans="4:4" ht="15" customHeight="1" x14ac:dyDescent="0.25">
      <c r="D2627" s="198"/>
    </row>
    <row r="2628" spans="4:4" ht="15" customHeight="1" x14ac:dyDescent="0.25">
      <c r="D2628" s="198"/>
    </row>
    <row r="2629" spans="4:4" ht="15" customHeight="1" x14ac:dyDescent="0.25">
      <c r="D2629" s="198"/>
    </row>
    <row r="2630" spans="4:4" ht="15" customHeight="1" x14ac:dyDescent="0.25">
      <c r="D2630" s="198"/>
    </row>
    <row r="2631" spans="4:4" ht="15" customHeight="1" x14ac:dyDescent="0.25">
      <c r="D2631" s="198"/>
    </row>
    <row r="2632" spans="4:4" ht="15" customHeight="1" x14ac:dyDescent="0.25">
      <c r="D2632" s="198"/>
    </row>
    <row r="2633" spans="4:4" ht="15" customHeight="1" x14ac:dyDescent="0.25">
      <c r="D2633" s="198"/>
    </row>
    <row r="2634" spans="4:4" ht="15" customHeight="1" x14ac:dyDescent="0.25">
      <c r="D2634" s="198"/>
    </row>
    <row r="2635" spans="4:4" ht="15" customHeight="1" x14ac:dyDescent="0.25">
      <c r="D2635" s="198"/>
    </row>
    <row r="2636" spans="4:4" ht="15" customHeight="1" x14ac:dyDescent="0.25">
      <c r="D2636" s="198"/>
    </row>
    <row r="2637" spans="4:4" ht="15" customHeight="1" x14ac:dyDescent="0.25">
      <c r="D2637" s="198"/>
    </row>
    <row r="2638" spans="4:4" ht="15" customHeight="1" x14ac:dyDescent="0.25">
      <c r="D2638" s="198"/>
    </row>
    <row r="2639" spans="4:4" ht="15" customHeight="1" x14ac:dyDescent="0.25">
      <c r="D2639" s="198"/>
    </row>
    <row r="2640" spans="4:4" ht="15" customHeight="1" x14ac:dyDescent="0.25">
      <c r="D2640" s="198"/>
    </row>
    <row r="2641" spans="4:4" ht="15" customHeight="1" x14ac:dyDescent="0.25">
      <c r="D2641" s="198"/>
    </row>
    <row r="2642" spans="4:4" ht="15" customHeight="1" x14ac:dyDescent="0.25">
      <c r="D2642" s="198"/>
    </row>
    <row r="2643" spans="4:4" ht="15" customHeight="1" x14ac:dyDescent="0.25">
      <c r="D2643" s="198"/>
    </row>
    <row r="2644" spans="4:4" ht="15" customHeight="1" x14ac:dyDescent="0.25">
      <c r="D2644" s="198"/>
    </row>
    <row r="2645" spans="4:4" ht="15" customHeight="1" x14ac:dyDescent="0.25">
      <c r="D2645" s="198"/>
    </row>
    <row r="2646" spans="4:4" ht="15" customHeight="1" x14ac:dyDescent="0.25">
      <c r="D2646" s="198"/>
    </row>
    <row r="2647" spans="4:4" ht="15" customHeight="1" x14ac:dyDescent="0.25">
      <c r="D2647" s="198"/>
    </row>
    <row r="2648" spans="4:4" ht="15" customHeight="1" x14ac:dyDescent="0.25">
      <c r="D2648" s="198"/>
    </row>
    <row r="2649" spans="4:4" ht="15" customHeight="1" x14ac:dyDescent="0.25">
      <c r="D2649" s="198"/>
    </row>
    <row r="2650" spans="4:4" ht="15" customHeight="1" x14ac:dyDescent="0.25">
      <c r="D2650" s="198"/>
    </row>
    <row r="2651" spans="4:4" ht="15" customHeight="1" x14ac:dyDescent="0.25">
      <c r="D2651" s="198"/>
    </row>
    <row r="2652" spans="4:4" ht="15" customHeight="1" x14ac:dyDescent="0.25">
      <c r="D2652" s="198"/>
    </row>
    <row r="2653" spans="4:4" ht="15" customHeight="1" x14ac:dyDescent="0.25">
      <c r="D2653" s="198"/>
    </row>
    <row r="2654" spans="4:4" ht="15" customHeight="1" x14ac:dyDescent="0.25">
      <c r="D2654" s="198"/>
    </row>
    <row r="2655" spans="4:4" ht="15" customHeight="1" x14ac:dyDescent="0.25">
      <c r="D2655" s="198"/>
    </row>
    <row r="2656" spans="4:4" ht="15" customHeight="1" x14ac:dyDescent="0.25">
      <c r="D2656" s="198"/>
    </row>
    <row r="2657" spans="4:4" ht="15" customHeight="1" x14ac:dyDescent="0.25">
      <c r="D2657" s="198"/>
    </row>
    <row r="2658" spans="4:4" ht="15" customHeight="1" x14ac:dyDescent="0.25">
      <c r="D2658" s="198"/>
    </row>
    <row r="2659" spans="4:4" ht="15" customHeight="1" x14ac:dyDescent="0.25">
      <c r="D2659" s="198"/>
    </row>
    <row r="2660" spans="4:4" ht="15" customHeight="1" x14ac:dyDescent="0.25">
      <c r="D2660" s="198"/>
    </row>
    <row r="2661" spans="4:4" ht="15" customHeight="1" x14ac:dyDescent="0.25">
      <c r="D2661" s="198"/>
    </row>
    <row r="2662" spans="4:4" ht="15" customHeight="1" x14ac:dyDescent="0.25">
      <c r="D2662" s="198"/>
    </row>
    <row r="2663" spans="4:4" ht="15" customHeight="1" x14ac:dyDescent="0.25">
      <c r="D2663" s="198"/>
    </row>
    <row r="2664" spans="4:4" ht="15" customHeight="1" x14ac:dyDescent="0.25">
      <c r="D2664" s="198"/>
    </row>
    <row r="2665" spans="4:4" ht="15" customHeight="1" x14ac:dyDescent="0.25">
      <c r="D2665" s="198"/>
    </row>
    <row r="2666" spans="4:4" ht="15" customHeight="1" x14ac:dyDescent="0.25">
      <c r="D2666" s="198"/>
    </row>
    <row r="2667" spans="4:4" ht="15" customHeight="1" x14ac:dyDescent="0.25">
      <c r="D2667" s="198"/>
    </row>
    <row r="2668" spans="4:4" ht="15" customHeight="1" x14ac:dyDescent="0.25">
      <c r="D2668" s="198"/>
    </row>
    <row r="2669" spans="4:4" ht="15" customHeight="1" x14ac:dyDescent="0.25">
      <c r="D2669" s="198"/>
    </row>
    <row r="2670" spans="4:4" ht="15" customHeight="1" x14ac:dyDescent="0.25">
      <c r="D2670" s="198"/>
    </row>
    <row r="2671" spans="4:4" ht="15" customHeight="1" x14ac:dyDescent="0.25">
      <c r="D2671" s="198"/>
    </row>
    <row r="2672" spans="4:4" ht="15" customHeight="1" x14ac:dyDescent="0.25">
      <c r="D2672" s="198"/>
    </row>
    <row r="2673" spans="4:4" ht="15" customHeight="1" x14ac:dyDescent="0.25">
      <c r="D2673" s="198"/>
    </row>
    <row r="2674" spans="4:4" ht="15" customHeight="1" x14ac:dyDescent="0.25">
      <c r="D2674" s="198"/>
    </row>
    <row r="2675" spans="4:4" ht="15" customHeight="1" x14ac:dyDescent="0.25">
      <c r="D2675" s="198"/>
    </row>
    <row r="2676" spans="4:4" ht="15" customHeight="1" x14ac:dyDescent="0.25">
      <c r="D2676" s="198"/>
    </row>
    <row r="2677" spans="4:4" ht="15" customHeight="1" x14ac:dyDescent="0.25">
      <c r="D2677" s="198"/>
    </row>
    <row r="2678" spans="4:4" ht="15" customHeight="1" x14ac:dyDescent="0.25">
      <c r="D2678" s="198"/>
    </row>
    <row r="2679" spans="4:4" ht="15" customHeight="1" x14ac:dyDescent="0.25">
      <c r="D2679" s="198"/>
    </row>
    <row r="2680" spans="4:4" ht="15" customHeight="1" x14ac:dyDescent="0.25">
      <c r="D2680" s="198"/>
    </row>
    <row r="2681" spans="4:4" ht="15" customHeight="1" x14ac:dyDescent="0.25">
      <c r="D2681" s="198"/>
    </row>
    <row r="2682" spans="4:4" ht="15" customHeight="1" x14ac:dyDescent="0.25">
      <c r="D2682" s="198"/>
    </row>
    <row r="2683" spans="4:4" ht="15" customHeight="1" x14ac:dyDescent="0.25">
      <c r="D2683" s="198"/>
    </row>
    <row r="2684" spans="4:4" ht="15" customHeight="1" x14ac:dyDescent="0.25">
      <c r="D2684" s="198"/>
    </row>
    <row r="2685" spans="4:4" ht="15" customHeight="1" x14ac:dyDescent="0.25">
      <c r="D2685" s="198"/>
    </row>
    <row r="2686" spans="4:4" ht="15" customHeight="1" x14ac:dyDescent="0.25">
      <c r="D2686" s="198"/>
    </row>
    <row r="2687" spans="4:4" ht="15" customHeight="1" x14ac:dyDescent="0.25">
      <c r="D2687" s="198"/>
    </row>
    <row r="2688" spans="4:4" ht="15" customHeight="1" x14ac:dyDescent="0.25">
      <c r="D2688" s="198"/>
    </row>
    <row r="2689" spans="4:4" ht="15" customHeight="1" x14ac:dyDescent="0.25">
      <c r="D2689" s="198"/>
    </row>
    <row r="2690" spans="4:4" ht="15" customHeight="1" x14ac:dyDescent="0.25">
      <c r="D2690" s="198"/>
    </row>
    <row r="2691" spans="4:4" ht="15" customHeight="1" x14ac:dyDescent="0.25">
      <c r="D2691" s="198"/>
    </row>
    <row r="2692" spans="4:4" ht="15" customHeight="1" x14ac:dyDescent="0.25">
      <c r="D2692" s="198"/>
    </row>
    <row r="2693" spans="4:4" ht="15" customHeight="1" x14ac:dyDescent="0.25">
      <c r="D2693" s="198"/>
    </row>
    <row r="2694" spans="4:4" ht="15" customHeight="1" x14ac:dyDescent="0.25">
      <c r="D2694" s="198"/>
    </row>
    <row r="2695" spans="4:4" ht="15" customHeight="1" x14ac:dyDescent="0.25">
      <c r="D2695" s="198"/>
    </row>
    <row r="2696" spans="4:4" ht="15" customHeight="1" x14ac:dyDescent="0.25">
      <c r="D2696" s="198"/>
    </row>
    <row r="2697" spans="4:4" ht="15" customHeight="1" x14ac:dyDescent="0.25">
      <c r="D2697" s="198"/>
    </row>
    <row r="2698" spans="4:4" ht="15" customHeight="1" x14ac:dyDescent="0.25">
      <c r="D2698" s="198"/>
    </row>
    <row r="2699" spans="4:4" ht="15" customHeight="1" x14ac:dyDescent="0.25">
      <c r="D2699" s="198"/>
    </row>
    <row r="2700" spans="4:4" ht="15" customHeight="1" x14ac:dyDescent="0.25">
      <c r="D2700" s="198"/>
    </row>
    <row r="2701" spans="4:4" ht="15" customHeight="1" x14ac:dyDescent="0.25">
      <c r="D2701" s="198"/>
    </row>
    <row r="2702" spans="4:4" ht="15" customHeight="1" x14ac:dyDescent="0.25">
      <c r="D2702" s="198"/>
    </row>
    <row r="2703" spans="4:4" ht="15" customHeight="1" x14ac:dyDescent="0.25">
      <c r="D2703" s="198"/>
    </row>
    <row r="2704" spans="4:4" ht="15" customHeight="1" x14ac:dyDescent="0.25">
      <c r="D2704" s="198"/>
    </row>
    <row r="2705" spans="4:4" ht="15" customHeight="1" x14ac:dyDescent="0.25">
      <c r="D2705" s="198"/>
    </row>
    <row r="2706" spans="4:4" ht="15" customHeight="1" x14ac:dyDescent="0.25">
      <c r="D2706" s="198"/>
    </row>
    <row r="2707" spans="4:4" ht="15" customHeight="1" x14ac:dyDescent="0.25">
      <c r="D2707" s="198"/>
    </row>
    <row r="2708" spans="4:4" ht="15" customHeight="1" x14ac:dyDescent="0.25">
      <c r="D2708" s="198"/>
    </row>
    <row r="2709" spans="4:4" ht="15" customHeight="1" x14ac:dyDescent="0.25">
      <c r="D2709" s="198"/>
    </row>
    <row r="2710" spans="4:4" ht="15" customHeight="1" x14ac:dyDescent="0.25">
      <c r="D2710" s="198"/>
    </row>
    <row r="2711" spans="4:4" ht="15" customHeight="1" x14ac:dyDescent="0.25">
      <c r="D2711" s="198"/>
    </row>
    <row r="2712" spans="4:4" ht="15" customHeight="1" x14ac:dyDescent="0.25">
      <c r="D2712" s="198"/>
    </row>
    <row r="2713" spans="4:4" ht="15" customHeight="1" x14ac:dyDescent="0.25">
      <c r="D2713" s="198"/>
    </row>
    <row r="2714" spans="4:4" ht="15" customHeight="1" x14ac:dyDescent="0.25">
      <c r="D2714" s="198"/>
    </row>
    <row r="2715" spans="4:4" ht="15" customHeight="1" x14ac:dyDescent="0.25">
      <c r="D2715" s="198"/>
    </row>
    <row r="2716" spans="4:4" ht="15" customHeight="1" x14ac:dyDescent="0.25">
      <c r="D2716" s="198"/>
    </row>
    <row r="2717" spans="4:4" ht="15" customHeight="1" x14ac:dyDescent="0.25">
      <c r="D2717" s="198"/>
    </row>
    <row r="2718" spans="4:4" ht="15" customHeight="1" x14ac:dyDescent="0.25">
      <c r="D2718" s="198"/>
    </row>
    <row r="2719" spans="4:4" ht="15" customHeight="1" x14ac:dyDescent="0.25">
      <c r="D2719" s="198"/>
    </row>
    <row r="2720" spans="4:4" ht="15" customHeight="1" x14ac:dyDescent="0.25">
      <c r="D2720" s="198"/>
    </row>
    <row r="2721" spans="4:4" ht="15" customHeight="1" x14ac:dyDescent="0.25">
      <c r="D2721" s="198"/>
    </row>
    <row r="2722" spans="4:4" ht="15" customHeight="1" x14ac:dyDescent="0.25">
      <c r="D2722" s="198"/>
    </row>
    <row r="2723" spans="4:4" ht="15" customHeight="1" x14ac:dyDescent="0.25">
      <c r="D2723" s="198"/>
    </row>
    <row r="2724" spans="4:4" ht="15" customHeight="1" x14ac:dyDescent="0.25">
      <c r="D2724" s="198"/>
    </row>
    <row r="2725" spans="4:4" ht="15" customHeight="1" x14ac:dyDescent="0.25">
      <c r="D2725" s="198"/>
    </row>
    <row r="2726" spans="4:4" ht="15" customHeight="1" x14ac:dyDescent="0.25">
      <c r="D2726" s="198"/>
    </row>
    <row r="2727" spans="4:4" ht="15" customHeight="1" x14ac:dyDescent="0.25">
      <c r="D2727" s="198"/>
    </row>
    <row r="2728" spans="4:4" ht="15" customHeight="1" x14ac:dyDescent="0.25">
      <c r="D2728" s="198"/>
    </row>
    <row r="2729" spans="4:4" ht="15" customHeight="1" x14ac:dyDescent="0.25">
      <c r="D2729" s="198"/>
    </row>
    <row r="2730" spans="4:4" ht="15" customHeight="1" x14ac:dyDescent="0.25">
      <c r="D2730" s="198"/>
    </row>
    <row r="2731" spans="4:4" ht="15" customHeight="1" x14ac:dyDescent="0.25">
      <c r="D2731" s="198"/>
    </row>
    <row r="2732" spans="4:4" ht="15" customHeight="1" x14ac:dyDescent="0.25">
      <c r="D2732" s="198"/>
    </row>
    <row r="2733" spans="4:4" ht="15" customHeight="1" x14ac:dyDescent="0.25">
      <c r="D2733" s="198"/>
    </row>
    <row r="2734" spans="4:4" ht="15" customHeight="1" x14ac:dyDescent="0.25">
      <c r="D2734" s="198"/>
    </row>
    <row r="2735" spans="4:4" ht="15" customHeight="1" x14ac:dyDescent="0.25">
      <c r="D2735" s="198"/>
    </row>
    <row r="2736" spans="4:4" ht="15" customHeight="1" x14ac:dyDescent="0.25">
      <c r="D2736" s="198"/>
    </row>
    <row r="2737" spans="4:4" ht="15" customHeight="1" x14ac:dyDescent="0.25">
      <c r="D2737" s="198"/>
    </row>
    <row r="2738" spans="4:4" ht="15" customHeight="1" x14ac:dyDescent="0.25">
      <c r="D2738" s="198"/>
    </row>
    <row r="2739" spans="4:4" ht="15" customHeight="1" x14ac:dyDescent="0.25">
      <c r="D2739" s="198"/>
    </row>
    <row r="2740" spans="4:4" ht="15" customHeight="1" x14ac:dyDescent="0.25">
      <c r="D2740" s="198"/>
    </row>
    <row r="2741" spans="4:4" ht="15" customHeight="1" x14ac:dyDescent="0.25">
      <c r="D2741" s="198"/>
    </row>
    <row r="2742" spans="4:4" ht="15" customHeight="1" x14ac:dyDescent="0.25">
      <c r="D2742" s="198"/>
    </row>
    <row r="2743" spans="4:4" ht="15" customHeight="1" x14ac:dyDescent="0.25">
      <c r="D2743" s="198"/>
    </row>
    <row r="2744" spans="4:4" ht="15" customHeight="1" x14ac:dyDescent="0.25">
      <c r="D2744" s="198"/>
    </row>
    <row r="2745" spans="4:4" ht="15" customHeight="1" x14ac:dyDescent="0.25">
      <c r="D2745" s="198"/>
    </row>
    <row r="2746" spans="4:4" ht="15" customHeight="1" x14ac:dyDescent="0.25">
      <c r="D2746" s="198"/>
    </row>
    <row r="2747" spans="4:4" ht="15" customHeight="1" x14ac:dyDescent="0.25">
      <c r="D2747" s="198"/>
    </row>
    <row r="2748" spans="4:4" ht="15" customHeight="1" x14ac:dyDescent="0.25">
      <c r="D2748" s="198"/>
    </row>
    <row r="2749" spans="4:4" ht="15" customHeight="1" x14ac:dyDescent="0.25">
      <c r="D2749" s="198"/>
    </row>
    <row r="2750" spans="4:4" ht="15" customHeight="1" x14ac:dyDescent="0.25">
      <c r="D2750" s="198"/>
    </row>
    <row r="2751" spans="4:4" ht="15" customHeight="1" x14ac:dyDescent="0.25">
      <c r="D2751" s="198"/>
    </row>
    <row r="2752" spans="4:4" ht="15" customHeight="1" x14ac:dyDescent="0.25">
      <c r="D2752" s="198"/>
    </row>
    <row r="2753" spans="4:4" ht="15" customHeight="1" x14ac:dyDescent="0.25">
      <c r="D2753" s="198"/>
    </row>
    <row r="2754" spans="4:4" ht="15" customHeight="1" x14ac:dyDescent="0.25">
      <c r="D2754" s="198"/>
    </row>
    <row r="2755" spans="4:4" ht="15" customHeight="1" x14ac:dyDescent="0.25">
      <c r="D2755" s="198"/>
    </row>
    <row r="2756" spans="4:4" ht="15" customHeight="1" x14ac:dyDescent="0.25">
      <c r="D2756" s="198"/>
    </row>
    <row r="2757" spans="4:4" ht="15" customHeight="1" x14ac:dyDescent="0.25">
      <c r="D2757" s="198"/>
    </row>
    <row r="2758" spans="4:4" ht="15" customHeight="1" x14ac:dyDescent="0.25">
      <c r="D2758" s="198"/>
    </row>
    <row r="2759" spans="4:4" ht="15" customHeight="1" x14ac:dyDescent="0.25">
      <c r="D2759" s="198"/>
    </row>
    <row r="2760" spans="4:4" ht="15" customHeight="1" x14ac:dyDescent="0.25">
      <c r="D2760" s="198"/>
    </row>
    <row r="2761" spans="4:4" ht="15" customHeight="1" x14ac:dyDescent="0.25">
      <c r="D2761" s="198"/>
    </row>
    <row r="2762" spans="4:4" ht="15" customHeight="1" x14ac:dyDescent="0.25">
      <c r="D2762" s="198"/>
    </row>
    <row r="2763" spans="4:4" ht="15" customHeight="1" x14ac:dyDescent="0.25">
      <c r="D2763" s="198"/>
    </row>
    <row r="2764" spans="4:4" ht="15" customHeight="1" x14ac:dyDescent="0.25">
      <c r="D2764" s="198"/>
    </row>
    <row r="2765" spans="4:4" ht="15" customHeight="1" x14ac:dyDescent="0.25">
      <c r="D2765" s="198"/>
    </row>
    <row r="2766" spans="4:4" ht="15" customHeight="1" x14ac:dyDescent="0.25">
      <c r="D2766" s="198"/>
    </row>
    <row r="2767" spans="4:4" ht="15" customHeight="1" x14ac:dyDescent="0.25">
      <c r="D2767" s="198"/>
    </row>
    <row r="2768" spans="4:4" ht="15" customHeight="1" x14ac:dyDescent="0.25">
      <c r="D2768" s="198"/>
    </row>
    <row r="2769" spans="4:4" ht="15" customHeight="1" x14ac:dyDescent="0.25">
      <c r="D2769" s="198"/>
    </row>
    <row r="2770" spans="4:4" ht="15" customHeight="1" x14ac:dyDescent="0.25">
      <c r="D2770" s="198"/>
    </row>
    <row r="2771" spans="4:4" ht="15" customHeight="1" x14ac:dyDescent="0.25">
      <c r="D2771" s="198"/>
    </row>
    <row r="2772" spans="4:4" ht="15" customHeight="1" x14ac:dyDescent="0.25">
      <c r="D2772" s="198"/>
    </row>
    <row r="2773" spans="4:4" ht="15" customHeight="1" x14ac:dyDescent="0.25">
      <c r="D2773" s="198"/>
    </row>
    <row r="2774" spans="4:4" ht="15" customHeight="1" x14ac:dyDescent="0.25">
      <c r="D2774" s="198"/>
    </row>
    <row r="2775" spans="4:4" ht="15" customHeight="1" x14ac:dyDescent="0.25">
      <c r="D2775" s="198"/>
    </row>
    <row r="2776" spans="4:4" ht="15" customHeight="1" x14ac:dyDescent="0.25">
      <c r="D2776" s="198"/>
    </row>
    <row r="2777" spans="4:4" ht="15" customHeight="1" x14ac:dyDescent="0.25">
      <c r="D2777" s="198"/>
    </row>
    <row r="2778" spans="4:4" ht="15" customHeight="1" x14ac:dyDescent="0.25">
      <c r="D2778" s="198"/>
    </row>
    <row r="2779" spans="4:4" ht="15" customHeight="1" x14ac:dyDescent="0.25">
      <c r="D2779" s="198"/>
    </row>
    <row r="2780" spans="4:4" ht="15" customHeight="1" x14ac:dyDescent="0.25">
      <c r="D2780" s="198"/>
    </row>
    <row r="2781" spans="4:4" ht="15" customHeight="1" x14ac:dyDescent="0.25">
      <c r="D2781" s="198"/>
    </row>
    <row r="2782" spans="4:4" ht="15" customHeight="1" x14ac:dyDescent="0.25">
      <c r="D2782" s="198"/>
    </row>
    <row r="2783" spans="4:4" ht="15" customHeight="1" x14ac:dyDescent="0.25">
      <c r="D2783" s="198"/>
    </row>
    <row r="2784" spans="4:4" ht="15" customHeight="1" x14ac:dyDescent="0.25">
      <c r="D2784" s="198"/>
    </row>
    <row r="2785" spans="4:4" ht="15" customHeight="1" x14ac:dyDescent="0.25">
      <c r="D2785" s="198"/>
    </row>
    <row r="2786" spans="4:4" ht="15" customHeight="1" x14ac:dyDescent="0.25">
      <c r="D2786" s="198"/>
    </row>
    <row r="2787" spans="4:4" ht="15" customHeight="1" x14ac:dyDescent="0.25">
      <c r="D2787" s="198"/>
    </row>
    <row r="2788" spans="4:4" ht="15" customHeight="1" x14ac:dyDescent="0.25">
      <c r="D2788" s="198"/>
    </row>
    <row r="2789" spans="4:4" ht="15" customHeight="1" x14ac:dyDescent="0.25">
      <c r="D2789" s="198"/>
    </row>
    <row r="2790" spans="4:4" ht="15" customHeight="1" x14ac:dyDescent="0.25">
      <c r="D2790" s="198"/>
    </row>
    <row r="2791" spans="4:4" ht="15" customHeight="1" x14ac:dyDescent="0.25">
      <c r="D2791" s="198"/>
    </row>
    <row r="2792" spans="4:4" ht="15" customHeight="1" x14ac:dyDescent="0.25">
      <c r="D2792" s="198"/>
    </row>
    <row r="2793" spans="4:4" ht="15" customHeight="1" x14ac:dyDescent="0.25">
      <c r="D2793" s="198"/>
    </row>
    <row r="2794" spans="4:4" ht="15" customHeight="1" x14ac:dyDescent="0.25">
      <c r="D2794" s="198"/>
    </row>
    <row r="2795" spans="4:4" ht="15" customHeight="1" x14ac:dyDescent="0.25">
      <c r="D2795" s="198"/>
    </row>
    <row r="2796" spans="4:4" ht="15" customHeight="1" x14ac:dyDescent="0.25">
      <c r="D2796" s="198"/>
    </row>
    <row r="2797" spans="4:4" ht="15" customHeight="1" x14ac:dyDescent="0.25">
      <c r="D2797" s="198"/>
    </row>
    <row r="2798" spans="4:4" ht="15" customHeight="1" x14ac:dyDescent="0.25">
      <c r="D2798" s="198"/>
    </row>
    <row r="2799" spans="4:4" ht="15" customHeight="1" x14ac:dyDescent="0.25">
      <c r="D2799" s="198"/>
    </row>
    <row r="2800" spans="4:4" ht="15" customHeight="1" x14ac:dyDescent="0.25">
      <c r="D2800" s="198"/>
    </row>
    <row r="2801" spans="4:4" ht="15" customHeight="1" x14ac:dyDescent="0.25">
      <c r="D2801" s="198"/>
    </row>
    <row r="2802" spans="4:4" ht="15" customHeight="1" x14ac:dyDescent="0.25">
      <c r="D2802" s="198"/>
    </row>
    <row r="2803" spans="4:4" ht="15" customHeight="1" x14ac:dyDescent="0.25">
      <c r="D2803" s="198"/>
    </row>
    <row r="2804" spans="4:4" ht="15" customHeight="1" x14ac:dyDescent="0.25">
      <c r="D2804" s="198"/>
    </row>
    <row r="2805" spans="4:4" ht="15" customHeight="1" x14ac:dyDescent="0.25">
      <c r="D2805" s="198"/>
    </row>
    <row r="2806" spans="4:4" ht="15" customHeight="1" x14ac:dyDescent="0.25">
      <c r="D2806" s="198"/>
    </row>
    <row r="2807" spans="4:4" ht="15" customHeight="1" x14ac:dyDescent="0.25">
      <c r="D2807" s="198"/>
    </row>
    <row r="2808" spans="4:4" ht="15" customHeight="1" x14ac:dyDescent="0.25">
      <c r="D2808" s="198"/>
    </row>
    <row r="2809" spans="4:4" ht="15" customHeight="1" x14ac:dyDescent="0.25">
      <c r="D2809" s="198"/>
    </row>
    <row r="2810" spans="4:4" ht="15" customHeight="1" x14ac:dyDescent="0.25">
      <c r="D2810" s="198"/>
    </row>
    <row r="2811" spans="4:4" ht="15" customHeight="1" x14ac:dyDescent="0.25">
      <c r="D2811" s="198"/>
    </row>
    <row r="2812" spans="4:4" ht="15" customHeight="1" x14ac:dyDescent="0.25">
      <c r="D2812" s="198"/>
    </row>
    <row r="2813" spans="4:4" ht="15" customHeight="1" x14ac:dyDescent="0.25">
      <c r="D2813" s="198"/>
    </row>
    <row r="2814" spans="4:4" ht="15" customHeight="1" x14ac:dyDescent="0.25">
      <c r="D2814" s="198"/>
    </row>
    <row r="2815" spans="4:4" ht="15" customHeight="1" x14ac:dyDescent="0.25">
      <c r="D2815" s="198"/>
    </row>
    <row r="2816" spans="4:4" ht="15" customHeight="1" x14ac:dyDescent="0.25">
      <c r="D2816" s="198"/>
    </row>
    <row r="2817" spans="4:4" ht="15" customHeight="1" x14ac:dyDescent="0.25">
      <c r="D2817" s="198"/>
    </row>
    <row r="2818" spans="4:4" ht="15" customHeight="1" x14ac:dyDescent="0.25">
      <c r="D2818" s="198"/>
    </row>
    <row r="2819" spans="4:4" ht="15" customHeight="1" x14ac:dyDescent="0.25">
      <c r="D2819" s="198"/>
    </row>
    <row r="2820" spans="4:4" ht="15" customHeight="1" x14ac:dyDescent="0.25">
      <c r="D2820" s="198"/>
    </row>
    <row r="2821" spans="4:4" ht="15" customHeight="1" x14ac:dyDescent="0.25">
      <c r="D2821" s="198"/>
    </row>
    <row r="2822" spans="4:4" ht="15" customHeight="1" x14ac:dyDescent="0.25">
      <c r="D2822" s="198"/>
    </row>
    <row r="2823" spans="4:4" ht="15" customHeight="1" x14ac:dyDescent="0.25">
      <c r="D2823" s="198"/>
    </row>
    <row r="2824" spans="4:4" ht="15" customHeight="1" x14ac:dyDescent="0.25">
      <c r="D2824" s="198"/>
    </row>
    <row r="2825" spans="4:4" ht="15" customHeight="1" x14ac:dyDescent="0.25">
      <c r="D2825" s="198"/>
    </row>
    <row r="2826" spans="4:4" ht="15" customHeight="1" x14ac:dyDescent="0.25">
      <c r="D2826" s="198"/>
    </row>
    <row r="2827" spans="4:4" ht="15" customHeight="1" x14ac:dyDescent="0.25">
      <c r="D2827" s="198"/>
    </row>
    <row r="2828" spans="4:4" ht="15" customHeight="1" x14ac:dyDescent="0.25">
      <c r="D2828" s="198"/>
    </row>
    <row r="2829" spans="4:4" ht="15" customHeight="1" x14ac:dyDescent="0.25">
      <c r="D2829" s="198"/>
    </row>
    <row r="2830" spans="4:4" ht="15" customHeight="1" x14ac:dyDescent="0.25">
      <c r="D2830" s="198"/>
    </row>
    <row r="2831" spans="4:4" ht="15" customHeight="1" x14ac:dyDescent="0.25">
      <c r="D2831" s="198"/>
    </row>
    <row r="2832" spans="4:4" ht="15" customHeight="1" x14ac:dyDescent="0.25">
      <c r="D2832" s="198"/>
    </row>
    <row r="2833" spans="4:4" ht="15" customHeight="1" x14ac:dyDescent="0.25">
      <c r="D2833" s="198"/>
    </row>
    <row r="2834" spans="4:4" ht="15" customHeight="1" x14ac:dyDescent="0.25">
      <c r="D2834" s="198"/>
    </row>
    <row r="2835" spans="4:4" ht="15" customHeight="1" x14ac:dyDescent="0.25">
      <c r="D2835" s="198"/>
    </row>
    <row r="2836" spans="4:4" ht="15" customHeight="1" x14ac:dyDescent="0.25">
      <c r="D2836" s="198"/>
    </row>
    <row r="2837" spans="4:4" ht="15" customHeight="1" x14ac:dyDescent="0.25">
      <c r="D2837" s="198"/>
    </row>
    <row r="2838" spans="4:4" ht="15" customHeight="1" x14ac:dyDescent="0.25">
      <c r="D2838" s="198"/>
    </row>
    <row r="2839" spans="4:4" ht="15" customHeight="1" x14ac:dyDescent="0.25">
      <c r="D2839" s="198"/>
    </row>
    <row r="2840" spans="4:4" ht="15" customHeight="1" x14ac:dyDescent="0.25">
      <c r="D2840" s="198"/>
    </row>
    <row r="2841" spans="4:4" ht="15" customHeight="1" x14ac:dyDescent="0.25">
      <c r="D2841" s="198"/>
    </row>
    <row r="2842" spans="4:4" ht="15" customHeight="1" x14ac:dyDescent="0.25">
      <c r="D2842" s="198"/>
    </row>
    <row r="2843" spans="4:4" ht="15" customHeight="1" x14ac:dyDescent="0.25">
      <c r="D2843" s="198"/>
    </row>
    <row r="2844" spans="4:4" ht="15" customHeight="1" x14ac:dyDescent="0.25">
      <c r="D2844" s="198"/>
    </row>
    <row r="2845" spans="4:4" ht="15" customHeight="1" x14ac:dyDescent="0.25">
      <c r="D2845" s="198"/>
    </row>
    <row r="2846" spans="4:4" ht="15" customHeight="1" x14ac:dyDescent="0.25">
      <c r="D2846" s="198"/>
    </row>
    <row r="2847" spans="4:4" ht="15" customHeight="1" x14ac:dyDescent="0.25">
      <c r="D2847" s="198"/>
    </row>
    <row r="2848" spans="4:4" ht="15" customHeight="1" x14ac:dyDescent="0.25">
      <c r="D2848" s="198"/>
    </row>
    <row r="2849" spans="4:4" ht="15" customHeight="1" x14ac:dyDescent="0.25">
      <c r="D2849" s="198"/>
    </row>
    <row r="2850" spans="4:4" ht="15" customHeight="1" x14ac:dyDescent="0.25">
      <c r="D2850" s="198"/>
    </row>
    <row r="2851" spans="4:4" ht="15" customHeight="1" x14ac:dyDescent="0.25">
      <c r="D2851" s="198"/>
    </row>
    <row r="2852" spans="4:4" ht="15" customHeight="1" x14ac:dyDescent="0.25">
      <c r="D2852" s="198"/>
    </row>
    <row r="2853" spans="4:4" ht="15" customHeight="1" x14ac:dyDescent="0.25">
      <c r="D2853" s="198"/>
    </row>
    <row r="2854" spans="4:4" ht="15" customHeight="1" x14ac:dyDescent="0.25">
      <c r="D2854" s="198"/>
    </row>
    <row r="2855" spans="4:4" ht="15" customHeight="1" x14ac:dyDescent="0.25">
      <c r="D2855" s="198"/>
    </row>
    <row r="2856" spans="4:4" ht="15" customHeight="1" x14ac:dyDescent="0.25">
      <c r="D2856" s="198"/>
    </row>
    <row r="2857" spans="4:4" ht="15" customHeight="1" x14ac:dyDescent="0.25">
      <c r="D2857" s="198"/>
    </row>
    <row r="2858" spans="4:4" ht="15" customHeight="1" x14ac:dyDescent="0.25">
      <c r="D2858" s="198"/>
    </row>
    <row r="2859" spans="4:4" ht="15" customHeight="1" x14ac:dyDescent="0.25">
      <c r="D2859" s="198"/>
    </row>
    <row r="2860" spans="4:4" ht="15" customHeight="1" x14ac:dyDescent="0.25">
      <c r="D2860" s="198"/>
    </row>
    <row r="2861" spans="4:4" ht="15" customHeight="1" x14ac:dyDescent="0.25">
      <c r="D2861" s="198"/>
    </row>
    <row r="2862" spans="4:4" ht="15" customHeight="1" x14ac:dyDescent="0.25">
      <c r="D2862" s="198"/>
    </row>
    <row r="2863" spans="4:4" ht="15" customHeight="1" x14ac:dyDescent="0.25">
      <c r="D2863" s="198"/>
    </row>
    <row r="2864" spans="4:4" ht="15" customHeight="1" x14ac:dyDescent="0.25">
      <c r="D2864" s="198"/>
    </row>
    <row r="2865" spans="4:4" ht="15" customHeight="1" x14ac:dyDescent="0.25">
      <c r="D2865" s="198"/>
    </row>
    <row r="2866" spans="4:4" ht="15" customHeight="1" x14ac:dyDescent="0.25">
      <c r="D2866" s="198"/>
    </row>
    <row r="2867" spans="4:4" ht="15" customHeight="1" x14ac:dyDescent="0.25">
      <c r="D2867" s="198"/>
    </row>
    <row r="2868" spans="4:4" ht="15" customHeight="1" x14ac:dyDescent="0.25">
      <c r="D2868" s="198"/>
    </row>
    <row r="2869" spans="4:4" ht="15" customHeight="1" x14ac:dyDescent="0.25">
      <c r="D2869" s="198"/>
    </row>
    <row r="2870" spans="4:4" ht="15" customHeight="1" x14ac:dyDescent="0.25">
      <c r="D2870" s="198"/>
    </row>
    <row r="2871" spans="4:4" ht="15" customHeight="1" x14ac:dyDescent="0.25">
      <c r="D2871" s="198"/>
    </row>
    <row r="2872" spans="4:4" ht="15" customHeight="1" x14ac:dyDescent="0.25">
      <c r="D2872" s="198"/>
    </row>
    <row r="2873" spans="4:4" ht="15" customHeight="1" x14ac:dyDescent="0.25">
      <c r="D2873" s="198"/>
    </row>
    <row r="2874" spans="4:4" ht="15" customHeight="1" x14ac:dyDescent="0.25">
      <c r="D2874" s="198"/>
    </row>
    <row r="2875" spans="4:4" ht="15" customHeight="1" x14ac:dyDescent="0.25">
      <c r="D2875" s="198"/>
    </row>
    <row r="2876" spans="4:4" ht="15" customHeight="1" x14ac:dyDescent="0.25">
      <c r="D2876" s="198"/>
    </row>
    <row r="2877" spans="4:4" ht="15" customHeight="1" x14ac:dyDescent="0.25">
      <c r="D2877" s="198"/>
    </row>
    <row r="2878" spans="4:4" ht="15" customHeight="1" x14ac:dyDescent="0.25">
      <c r="D2878" s="198"/>
    </row>
    <row r="2879" spans="4:4" ht="15" customHeight="1" x14ac:dyDescent="0.25">
      <c r="D2879" s="198"/>
    </row>
    <row r="2880" spans="4:4" ht="15" customHeight="1" x14ac:dyDescent="0.25">
      <c r="D2880" s="198"/>
    </row>
    <row r="2881" spans="4:4" ht="15" customHeight="1" x14ac:dyDescent="0.25">
      <c r="D2881" s="198"/>
    </row>
    <row r="2882" spans="4:4" ht="15" customHeight="1" x14ac:dyDescent="0.25">
      <c r="D2882" s="198"/>
    </row>
    <row r="2883" spans="4:4" ht="15" customHeight="1" x14ac:dyDescent="0.25">
      <c r="D2883" s="198"/>
    </row>
    <row r="2884" spans="4:4" ht="15" customHeight="1" x14ac:dyDescent="0.25">
      <c r="D2884" s="198"/>
    </row>
    <row r="2885" spans="4:4" ht="15" customHeight="1" x14ac:dyDescent="0.25">
      <c r="D2885" s="198"/>
    </row>
    <row r="2886" spans="4:4" ht="15" customHeight="1" x14ac:dyDescent="0.25">
      <c r="D2886" s="198"/>
    </row>
    <row r="2887" spans="4:4" ht="15" customHeight="1" x14ac:dyDescent="0.25">
      <c r="D2887" s="198"/>
    </row>
    <row r="2888" spans="4:4" ht="15" customHeight="1" x14ac:dyDescent="0.25">
      <c r="D2888" s="198"/>
    </row>
    <row r="2889" spans="4:4" ht="15" customHeight="1" x14ac:dyDescent="0.25">
      <c r="D2889" s="198"/>
    </row>
    <row r="2890" spans="4:4" ht="15" customHeight="1" x14ac:dyDescent="0.25">
      <c r="D2890" s="198"/>
    </row>
    <row r="2891" spans="4:4" ht="15" customHeight="1" x14ac:dyDescent="0.25">
      <c r="D2891" s="198"/>
    </row>
    <row r="2892" spans="4:4" ht="15" customHeight="1" x14ac:dyDescent="0.25">
      <c r="D2892" s="198"/>
    </row>
    <row r="2893" spans="4:4" ht="15" customHeight="1" x14ac:dyDescent="0.25">
      <c r="D2893" s="198"/>
    </row>
    <row r="2894" spans="4:4" ht="15" customHeight="1" x14ac:dyDescent="0.25">
      <c r="D2894" s="198"/>
    </row>
    <row r="2895" spans="4:4" ht="15" customHeight="1" x14ac:dyDescent="0.25">
      <c r="D2895" s="198"/>
    </row>
    <row r="2896" spans="4:4" ht="15" customHeight="1" x14ac:dyDescent="0.25">
      <c r="D2896" s="198"/>
    </row>
    <row r="2897" spans="4:4" ht="15" customHeight="1" x14ac:dyDescent="0.25">
      <c r="D2897" s="198"/>
    </row>
    <row r="2898" spans="4:4" ht="15" customHeight="1" x14ac:dyDescent="0.25">
      <c r="D2898" s="198"/>
    </row>
    <row r="2899" spans="4:4" ht="15" customHeight="1" x14ac:dyDescent="0.25">
      <c r="D2899" s="198"/>
    </row>
    <row r="2900" spans="4:4" ht="15" customHeight="1" x14ac:dyDescent="0.25">
      <c r="D2900" s="198"/>
    </row>
    <row r="2901" spans="4:4" ht="15" customHeight="1" x14ac:dyDescent="0.25">
      <c r="D2901" s="198"/>
    </row>
    <row r="2902" spans="4:4" ht="15" customHeight="1" x14ac:dyDescent="0.25">
      <c r="D2902" s="198"/>
    </row>
    <row r="2903" spans="4:4" ht="15" customHeight="1" x14ac:dyDescent="0.25">
      <c r="D2903" s="198"/>
    </row>
    <row r="2904" spans="4:4" ht="15" customHeight="1" x14ac:dyDescent="0.25">
      <c r="D2904" s="198"/>
    </row>
    <row r="2905" spans="4:4" ht="15" customHeight="1" x14ac:dyDescent="0.25">
      <c r="D2905" s="198"/>
    </row>
    <row r="2906" spans="4:4" ht="15" customHeight="1" x14ac:dyDescent="0.25">
      <c r="D2906" s="198"/>
    </row>
    <row r="2907" spans="4:4" ht="15" customHeight="1" x14ac:dyDescent="0.25">
      <c r="D2907" s="198"/>
    </row>
    <row r="2908" spans="4:4" ht="15" customHeight="1" x14ac:dyDescent="0.25">
      <c r="D2908" s="198"/>
    </row>
    <row r="2909" spans="4:4" ht="15" customHeight="1" x14ac:dyDescent="0.25">
      <c r="D2909" s="198"/>
    </row>
    <row r="2910" spans="4:4" ht="15" customHeight="1" x14ac:dyDescent="0.25">
      <c r="D2910" s="198"/>
    </row>
    <row r="2911" spans="4:4" ht="15" customHeight="1" x14ac:dyDescent="0.25">
      <c r="D2911" s="198"/>
    </row>
    <row r="2912" spans="4:4" ht="15" customHeight="1" x14ac:dyDescent="0.25">
      <c r="D2912" s="198"/>
    </row>
    <row r="2913" spans="4:4" ht="15" customHeight="1" x14ac:dyDescent="0.25">
      <c r="D2913" s="198"/>
    </row>
    <row r="2914" spans="4:4" ht="15" customHeight="1" x14ac:dyDescent="0.25">
      <c r="D2914" s="198"/>
    </row>
    <row r="2915" spans="4:4" ht="15" customHeight="1" x14ac:dyDescent="0.25">
      <c r="D2915" s="198"/>
    </row>
    <row r="2916" spans="4:4" ht="15" customHeight="1" x14ac:dyDescent="0.25">
      <c r="D2916" s="198"/>
    </row>
    <row r="2917" spans="4:4" ht="15" customHeight="1" x14ac:dyDescent="0.25">
      <c r="D2917" s="198"/>
    </row>
    <row r="2918" spans="4:4" ht="15" customHeight="1" x14ac:dyDescent="0.25">
      <c r="D2918" s="198"/>
    </row>
    <row r="2919" spans="4:4" ht="15" customHeight="1" x14ac:dyDescent="0.25">
      <c r="D2919" s="198"/>
    </row>
    <row r="2920" spans="4:4" ht="15" customHeight="1" x14ac:dyDescent="0.25">
      <c r="D2920" s="198"/>
    </row>
    <row r="2921" spans="4:4" ht="15" customHeight="1" x14ac:dyDescent="0.25">
      <c r="D2921" s="198"/>
    </row>
    <row r="2922" spans="4:4" ht="15" customHeight="1" x14ac:dyDescent="0.25">
      <c r="D2922" s="198"/>
    </row>
    <row r="2923" spans="4:4" ht="15" customHeight="1" x14ac:dyDescent="0.25">
      <c r="D2923" s="198"/>
    </row>
    <row r="2924" spans="4:4" ht="15" customHeight="1" x14ac:dyDescent="0.25">
      <c r="D2924" s="198"/>
    </row>
    <row r="2925" spans="4:4" ht="15" customHeight="1" x14ac:dyDescent="0.25">
      <c r="D2925" s="198"/>
    </row>
    <row r="2926" spans="4:4" ht="15" customHeight="1" x14ac:dyDescent="0.25">
      <c r="D2926" s="198"/>
    </row>
    <row r="2927" spans="4:4" ht="15" customHeight="1" x14ac:dyDescent="0.25">
      <c r="D2927" s="198"/>
    </row>
    <row r="2928" spans="4:4" ht="15" customHeight="1" x14ac:dyDescent="0.25">
      <c r="D2928" s="198"/>
    </row>
    <row r="2929" spans="4:4" ht="15" customHeight="1" x14ac:dyDescent="0.25">
      <c r="D2929" s="198"/>
    </row>
    <row r="2930" spans="4:4" ht="15" customHeight="1" x14ac:dyDescent="0.25">
      <c r="D2930" s="198"/>
    </row>
    <row r="2931" spans="4:4" ht="15" customHeight="1" x14ac:dyDescent="0.25">
      <c r="D2931" s="198"/>
    </row>
    <row r="2932" spans="4:4" ht="15" customHeight="1" x14ac:dyDescent="0.25">
      <c r="D2932" s="198"/>
    </row>
    <row r="2933" spans="4:4" ht="15" customHeight="1" x14ac:dyDescent="0.25">
      <c r="D2933" s="198"/>
    </row>
    <row r="2934" spans="4:4" ht="15" customHeight="1" x14ac:dyDescent="0.25">
      <c r="D2934" s="198"/>
    </row>
    <row r="2935" spans="4:4" ht="15" customHeight="1" x14ac:dyDescent="0.25">
      <c r="D2935" s="198"/>
    </row>
    <row r="2936" spans="4:4" ht="15" customHeight="1" x14ac:dyDescent="0.25">
      <c r="D2936" s="198"/>
    </row>
    <row r="2937" spans="4:4" ht="15" customHeight="1" x14ac:dyDescent="0.25">
      <c r="D2937" s="198"/>
    </row>
    <row r="2938" spans="4:4" ht="15" customHeight="1" x14ac:dyDescent="0.25">
      <c r="D2938" s="198"/>
    </row>
    <row r="2939" spans="4:4" ht="15" customHeight="1" x14ac:dyDescent="0.25">
      <c r="D2939" s="198"/>
    </row>
    <row r="2940" spans="4:4" ht="15" customHeight="1" x14ac:dyDescent="0.25">
      <c r="D2940" s="198"/>
    </row>
    <row r="2941" spans="4:4" ht="15" customHeight="1" x14ac:dyDescent="0.25">
      <c r="D2941" s="198"/>
    </row>
    <row r="2942" spans="4:4" ht="15" customHeight="1" x14ac:dyDescent="0.25">
      <c r="D2942" s="198"/>
    </row>
    <row r="2943" spans="4:4" ht="15" customHeight="1" x14ac:dyDescent="0.25">
      <c r="D2943" s="198"/>
    </row>
    <row r="2944" spans="4:4" ht="15" customHeight="1" x14ac:dyDescent="0.25">
      <c r="D2944" s="198"/>
    </row>
    <row r="2945" spans="4:4" ht="15" customHeight="1" x14ac:dyDescent="0.25">
      <c r="D2945" s="198"/>
    </row>
    <row r="2946" spans="4:4" ht="15" customHeight="1" x14ac:dyDescent="0.25">
      <c r="D2946" s="198"/>
    </row>
    <row r="2947" spans="4:4" ht="15" customHeight="1" x14ac:dyDescent="0.25">
      <c r="D2947" s="198"/>
    </row>
    <row r="2948" spans="4:4" ht="15" customHeight="1" x14ac:dyDescent="0.25">
      <c r="D2948" s="198"/>
    </row>
    <row r="2949" spans="4:4" ht="15" customHeight="1" x14ac:dyDescent="0.25">
      <c r="D2949" s="198"/>
    </row>
    <row r="2950" spans="4:4" ht="15" customHeight="1" x14ac:dyDescent="0.25">
      <c r="D2950" s="198"/>
    </row>
    <row r="2951" spans="4:4" ht="15" customHeight="1" x14ac:dyDescent="0.25">
      <c r="D2951" s="198"/>
    </row>
    <row r="2952" spans="4:4" ht="15" customHeight="1" x14ac:dyDescent="0.25">
      <c r="D2952" s="198"/>
    </row>
    <row r="2953" spans="4:4" ht="15" customHeight="1" x14ac:dyDescent="0.25">
      <c r="D2953" s="198"/>
    </row>
    <row r="2954" spans="4:4" ht="15" customHeight="1" x14ac:dyDescent="0.25">
      <c r="D2954" s="198"/>
    </row>
    <row r="2955" spans="4:4" ht="15" customHeight="1" x14ac:dyDescent="0.25">
      <c r="D2955" s="198"/>
    </row>
    <row r="2956" spans="4:4" ht="15" customHeight="1" x14ac:dyDescent="0.25">
      <c r="D2956" s="198"/>
    </row>
    <row r="2957" spans="4:4" ht="15" customHeight="1" x14ac:dyDescent="0.25">
      <c r="D2957" s="198"/>
    </row>
    <row r="2958" spans="4:4" ht="15" customHeight="1" x14ac:dyDescent="0.25">
      <c r="D2958" s="198"/>
    </row>
    <row r="2959" spans="4:4" ht="15" customHeight="1" x14ac:dyDescent="0.25">
      <c r="D2959" s="198"/>
    </row>
    <row r="2960" spans="4:4" ht="15" customHeight="1" x14ac:dyDescent="0.25">
      <c r="D2960" s="198"/>
    </row>
    <row r="2961" spans="4:4" ht="15" customHeight="1" x14ac:dyDescent="0.25">
      <c r="D2961" s="198"/>
    </row>
    <row r="2962" spans="4:4" ht="15" customHeight="1" x14ac:dyDescent="0.25">
      <c r="D2962" s="198"/>
    </row>
    <row r="2963" spans="4:4" ht="15" customHeight="1" x14ac:dyDescent="0.25">
      <c r="D2963" s="198"/>
    </row>
    <row r="2964" spans="4:4" ht="15" customHeight="1" x14ac:dyDescent="0.25">
      <c r="D2964" s="198"/>
    </row>
    <row r="2965" spans="4:4" ht="15" customHeight="1" x14ac:dyDescent="0.25">
      <c r="D2965" s="198"/>
    </row>
    <row r="2966" spans="4:4" ht="15" customHeight="1" x14ac:dyDescent="0.25">
      <c r="D2966" s="198"/>
    </row>
    <row r="2967" spans="4:4" ht="15" customHeight="1" x14ac:dyDescent="0.25">
      <c r="D2967" s="198"/>
    </row>
    <row r="2968" spans="4:4" ht="15" customHeight="1" x14ac:dyDescent="0.25">
      <c r="D2968" s="198"/>
    </row>
    <row r="2969" spans="4:4" ht="15" customHeight="1" x14ac:dyDescent="0.25">
      <c r="D2969" s="198"/>
    </row>
    <row r="2970" spans="4:4" ht="15" customHeight="1" x14ac:dyDescent="0.25">
      <c r="D2970" s="198"/>
    </row>
    <row r="2971" spans="4:4" ht="15" customHeight="1" x14ac:dyDescent="0.25">
      <c r="D2971" s="198"/>
    </row>
    <row r="2972" spans="4:4" ht="15" customHeight="1" x14ac:dyDescent="0.25">
      <c r="D2972" s="198"/>
    </row>
    <row r="2973" spans="4:4" ht="15" customHeight="1" x14ac:dyDescent="0.25">
      <c r="D2973" s="198"/>
    </row>
    <row r="2974" spans="4:4" ht="15" customHeight="1" x14ac:dyDescent="0.25">
      <c r="D2974" s="198"/>
    </row>
    <row r="2975" spans="4:4" ht="15" customHeight="1" x14ac:dyDescent="0.25">
      <c r="D2975" s="198"/>
    </row>
    <row r="2976" spans="4:4" ht="15" customHeight="1" x14ac:dyDescent="0.25">
      <c r="D2976" s="198"/>
    </row>
    <row r="2977" spans="4:4" ht="15" customHeight="1" x14ac:dyDescent="0.25">
      <c r="D2977" s="198"/>
    </row>
    <row r="2978" spans="4:4" ht="15" customHeight="1" x14ac:dyDescent="0.25">
      <c r="D2978" s="198"/>
    </row>
    <row r="2979" spans="4:4" ht="15" customHeight="1" x14ac:dyDescent="0.25">
      <c r="D2979" s="198"/>
    </row>
    <row r="2980" spans="4:4" ht="15" customHeight="1" x14ac:dyDescent="0.25">
      <c r="D2980" s="198"/>
    </row>
    <row r="2981" spans="4:4" ht="15" customHeight="1" x14ac:dyDescent="0.25">
      <c r="D2981" s="198"/>
    </row>
    <row r="2982" spans="4:4" ht="15" customHeight="1" x14ac:dyDescent="0.25">
      <c r="D2982" s="198"/>
    </row>
    <row r="2983" spans="4:4" ht="15" customHeight="1" x14ac:dyDescent="0.25">
      <c r="D2983" s="198"/>
    </row>
    <row r="2984" spans="4:4" ht="15" customHeight="1" x14ac:dyDescent="0.25">
      <c r="D2984" s="198"/>
    </row>
    <row r="2985" spans="4:4" ht="15" customHeight="1" x14ac:dyDescent="0.25">
      <c r="D2985" s="198"/>
    </row>
    <row r="2986" spans="4:4" ht="15" customHeight="1" x14ac:dyDescent="0.25">
      <c r="D2986" s="198"/>
    </row>
    <row r="2987" spans="4:4" ht="15" customHeight="1" x14ac:dyDescent="0.25">
      <c r="D2987" s="198"/>
    </row>
    <row r="2988" spans="4:4" ht="15" customHeight="1" x14ac:dyDescent="0.25">
      <c r="D2988" s="198"/>
    </row>
    <row r="2989" spans="4:4" ht="15" customHeight="1" x14ac:dyDescent="0.25">
      <c r="D2989" s="198"/>
    </row>
    <row r="2990" spans="4:4" ht="15" customHeight="1" x14ac:dyDescent="0.25">
      <c r="D2990" s="198"/>
    </row>
    <row r="2991" spans="4:4" ht="15" customHeight="1" x14ac:dyDescent="0.25">
      <c r="D2991" s="198"/>
    </row>
    <row r="2992" spans="4:4" ht="15" customHeight="1" x14ac:dyDescent="0.25">
      <c r="D2992" s="198"/>
    </row>
    <row r="2993" spans="4:4" ht="15" customHeight="1" x14ac:dyDescent="0.25">
      <c r="D2993" s="198"/>
    </row>
    <row r="2994" spans="4:4" ht="15" customHeight="1" x14ac:dyDescent="0.25">
      <c r="D2994" s="198"/>
    </row>
    <row r="2995" spans="4:4" ht="15" customHeight="1" x14ac:dyDescent="0.25">
      <c r="D2995" s="198"/>
    </row>
    <row r="2996" spans="4:4" ht="15" customHeight="1" x14ac:dyDescent="0.25">
      <c r="D2996" s="198"/>
    </row>
    <row r="2997" spans="4:4" ht="15" customHeight="1" x14ac:dyDescent="0.25">
      <c r="D2997" s="198"/>
    </row>
    <row r="2998" spans="4:4" ht="15" customHeight="1" x14ac:dyDescent="0.25">
      <c r="D2998" s="198"/>
    </row>
    <row r="2999" spans="4:4" ht="15" customHeight="1" x14ac:dyDescent="0.25">
      <c r="D2999" s="198"/>
    </row>
    <row r="3000" spans="4:4" ht="15" customHeight="1" x14ac:dyDescent="0.25">
      <c r="D3000" s="198"/>
    </row>
    <row r="3001" spans="4:4" ht="15" customHeight="1" x14ac:dyDescent="0.25">
      <c r="D3001" s="198"/>
    </row>
    <row r="3002" spans="4:4" ht="15" customHeight="1" x14ac:dyDescent="0.25">
      <c r="D3002" s="198"/>
    </row>
    <row r="3003" spans="4:4" ht="15" customHeight="1" x14ac:dyDescent="0.25">
      <c r="D3003" s="198"/>
    </row>
    <row r="3004" spans="4:4" ht="15" customHeight="1" x14ac:dyDescent="0.25">
      <c r="D3004" s="198"/>
    </row>
    <row r="3005" spans="4:4" ht="15" customHeight="1" x14ac:dyDescent="0.25">
      <c r="D3005" s="198"/>
    </row>
    <row r="3006" spans="4:4" ht="15" customHeight="1" x14ac:dyDescent="0.25">
      <c r="D3006" s="198"/>
    </row>
    <row r="3007" spans="4:4" ht="15" customHeight="1" x14ac:dyDescent="0.25">
      <c r="D3007" s="198"/>
    </row>
    <row r="3008" spans="4:4" ht="15" customHeight="1" x14ac:dyDescent="0.25">
      <c r="D3008" s="198"/>
    </row>
    <row r="3009" spans="4:4" ht="15" customHeight="1" x14ac:dyDescent="0.25">
      <c r="D3009" s="198"/>
    </row>
    <row r="3010" spans="4:4" ht="15" customHeight="1" x14ac:dyDescent="0.25">
      <c r="D3010" s="198"/>
    </row>
    <row r="3011" spans="4:4" ht="15" customHeight="1" x14ac:dyDescent="0.25">
      <c r="D3011" s="198"/>
    </row>
    <row r="3012" spans="4:4" ht="15" customHeight="1" x14ac:dyDescent="0.25">
      <c r="D3012" s="198"/>
    </row>
    <row r="3013" spans="4:4" ht="15" customHeight="1" x14ac:dyDescent="0.25">
      <c r="D3013" s="198"/>
    </row>
    <row r="3014" spans="4:4" ht="15" customHeight="1" x14ac:dyDescent="0.25">
      <c r="D3014" s="198"/>
    </row>
    <row r="3015" spans="4:4" ht="15" customHeight="1" x14ac:dyDescent="0.25">
      <c r="D3015" s="198"/>
    </row>
    <row r="3016" spans="4:4" ht="15" customHeight="1" x14ac:dyDescent="0.25">
      <c r="D3016" s="198"/>
    </row>
    <row r="3017" spans="4:4" ht="15" customHeight="1" x14ac:dyDescent="0.25">
      <c r="D3017" s="198"/>
    </row>
    <row r="3018" spans="4:4" ht="15" customHeight="1" x14ac:dyDescent="0.25">
      <c r="D3018" s="198"/>
    </row>
    <row r="3019" spans="4:4" ht="15" customHeight="1" x14ac:dyDescent="0.25">
      <c r="D3019" s="198"/>
    </row>
    <row r="3020" spans="4:4" ht="15" customHeight="1" x14ac:dyDescent="0.25">
      <c r="D3020" s="198"/>
    </row>
    <row r="3021" spans="4:4" ht="15" customHeight="1" x14ac:dyDescent="0.25">
      <c r="D3021" s="198"/>
    </row>
    <row r="3022" spans="4:4" ht="15" customHeight="1" x14ac:dyDescent="0.25">
      <c r="D3022" s="198"/>
    </row>
    <row r="3023" spans="4:4" ht="15" customHeight="1" x14ac:dyDescent="0.25">
      <c r="D3023" s="198"/>
    </row>
    <row r="3024" spans="4:4" ht="15" customHeight="1" x14ac:dyDescent="0.25">
      <c r="D3024" s="198"/>
    </row>
    <row r="3025" spans="4:4" ht="15" customHeight="1" x14ac:dyDescent="0.25">
      <c r="D3025" s="198"/>
    </row>
    <row r="3026" spans="4:4" ht="15" customHeight="1" x14ac:dyDescent="0.25">
      <c r="D3026" s="198"/>
    </row>
    <row r="3027" spans="4:4" ht="15" customHeight="1" x14ac:dyDescent="0.25">
      <c r="D3027" s="198"/>
    </row>
    <row r="3028" spans="4:4" ht="15" customHeight="1" x14ac:dyDescent="0.25">
      <c r="D3028" s="198"/>
    </row>
    <row r="3029" spans="4:4" ht="15" customHeight="1" x14ac:dyDescent="0.25">
      <c r="D3029" s="198"/>
    </row>
    <row r="3030" spans="4:4" ht="15" customHeight="1" x14ac:dyDescent="0.25">
      <c r="D3030" s="198"/>
    </row>
    <row r="3031" spans="4:4" ht="15" customHeight="1" x14ac:dyDescent="0.25">
      <c r="D3031" s="198"/>
    </row>
    <row r="3032" spans="4:4" ht="15" customHeight="1" x14ac:dyDescent="0.25">
      <c r="D3032" s="198"/>
    </row>
    <row r="3033" spans="4:4" ht="15" customHeight="1" x14ac:dyDescent="0.25">
      <c r="D3033" s="198"/>
    </row>
    <row r="3034" spans="4:4" ht="15" customHeight="1" x14ac:dyDescent="0.25">
      <c r="D3034" s="198"/>
    </row>
    <row r="3035" spans="4:4" ht="15" customHeight="1" x14ac:dyDescent="0.25">
      <c r="D3035" s="198"/>
    </row>
    <row r="3036" spans="4:4" ht="15" customHeight="1" x14ac:dyDescent="0.25">
      <c r="D3036" s="198"/>
    </row>
    <row r="3037" spans="4:4" ht="15" customHeight="1" x14ac:dyDescent="0.25">
      <c r="D3037" s="198"/>
    </row>
    <row r="3038" spans="4:4" ht="15" customHeight="1" x14ac:dyDescent="0.25">
      <c r="D3038" s="198"/>
    </row>
    <row r="3039" spans="4:4" ht="15" customHeight="1" x14ac:dyDescent="0.25">
      <c r="D3039" s="198"/>
    </row>
    <row r="3040" spans="4:4" ht="15" customHeight="1" x14ac:dyDescent="0.25">
      <c r="D3040" s="198"/>
    </row>
    <row r="3041" spans="4:4" ht="15" customHeight="1" x14ac:dyDescent="0.25">
      <c r="D3041" s="198"/>
    </row>
    <row r="3042" spans="4:4" ht="15" customHeight="1" x14ac:dyDescent="0.25">
      <c r="D3042" s="198"/>
    </row>
    <row r="3043" spans="4:4" ht="15" customHeight="1" x14ac:dyDescent="0.25">
      <c r="D3043" s="198"/>
    </row>
    <row r="3044" spans="4:4" ht="15" customHeight="1" x14ac:dyDescent="0.25">
      <c r="D3044" s="198"/>
    </row>
    <row r="3045" spans="4:4" ht="15" customHeight="1" x14ac:dyDescent="0.25">
      <c r="D3045" s="198"/>
    </row>
    <row r="3046" spans="4:4" ht="15" customHeight="1" x14ac:dyDescent="0.25">
      <c r="D3046" s="198"/>
    </row>
    <row r="3047" spans="4:4" ht="15" customHeight="1" x14ac:dyDescent="0.25">
      <c r="D3047" s="198"/>
    </row>
    <row r="3048" spans="4:4" ht="15" customHeight="1" x14ac:dyDescent="0.25">
      <c r="D3048" s="198"/>
    </row>
    <row r="3049" spans="4:4" ht="15" customHeight="1" x14ac:dyDescent="0.25">
      <c r="D3049" s="198"/>
    </row>
    <row r="3050" spans="4:4" ht="15" customHeight="1" x14ac:dyDescent="0.25">
      <c r="D3050" s="198"/>
    </row>
    <row r="3051" spans="4:4" ht="15" customHeight="1" x14ac:dyDescent="0.25">
      <c r="D3051" s="198"/>
    </row>
    <row r="3052" spans="4:4" ht="15" customHeight="1" x14ac:dyDescent="0.25">
      <c r="D3052" s="198"/>
    </row>
    <row r="3053" spans="4:4" ht="15" customHeight="1" x14ac:dyDescent="0.25">
      <c r="D3053" s="198"/>
    </row>
    <row r="3054" spans="4:4" ht="15" customHeight="1" x14ac:dyDescent="0.25">
      <c r="D3054" s="198"/>
    </row>
    <row r="3055" spans="4:4" ht="15" customHeight="1" x14ac:dyDescent="0.25">
      <c r="D3055" s="198"/>
    </row>
    <row r="3056" spans="4:4" ht="15" customHeight="1" x14ac:dyDescent="0.25">
      <c r="D3056" s="198"/>
    </row>
    <row r="3057" spans="4:4" ht="15" customHeight="1" x14ac:dyDescent="0.25">
      <c r="D3057" s="198"/>
    </row>
    <row r="3058" spans="4:4" ht="15" customHeight="1" x14ac:dyDescent="0.25">
      <c r="D3058" s="198"/>
    </row>
    <row r="3059" spans="4:4" ht="15" customHeight="1" x14ac:dyDescent="0.25">
      <c r="D3059" s="198"/>
    </row>
    <row r="3060" spans="4:4" ht="15" customHeight="1" x14ac:dyDescent="0.25">
      <c r="D3060" s="198"/>
    </row>
    <row r="3061" spans="4:4" ht="15" customHeight="1" x14ac:dyDescent="0.25">
      <c r="D3061" s="198"/>
    </row>
    <row r="3062" spans="4:4" ht="15" customHeight="1" x14ac:dyDescent="0.25">
      <c r="D3062" s="198"/>
    </row>
    <row r="3063" spans="4:4" ht="15" customHeight="1" x14ac:dyDescent="0.25">
      <c r="D3063" s="198"/>
    </row>
    <row r="3064" spans="4:4" ht="15" customHeight="1" x14ac:dyDescent="0.25">
      <c r="D3064" s="198"/>
    </row>
    <row r="3065" spans="4:4" ht="15" customHeight="1" x14ac:dyDescent="0.25">
      <c r="D3065" s="198"/>
    </row>
    <row r="3066" spans="4:4" ht="15" customHeight="1" x14ac:dyDescent="0.25">
      <c r="D3066" s="198"/>
    </row>
    <row r="3067" spans="4:4" ht="15" customHeight="1" x14ac:dyDescent="0.25">
      <c r="D3067" s="198"/>
    </row>
    <row r="3068" spans="4:4" ht="15" customHeight="1" x14ac:dyDescent="0.25">
      <c r="D3068" s="198"/>
    </row>
    <row r="3069" spans="4:4" ht="15" customHeight="1" x14ac:dyDescent="0.25">
      <c r="D3069" s="198"/>
    </row>
    <row r="3070" spans="4:4" ht="15" customHeight="1" x14ac:dyDescent="0.25">
      <c r="D3070" s="198"/>
    </row>
    <row r="3071" spans="4:4" ht="15" customHeight="1" x14ac:dyDescent="0.25">
      <c r="D3071" s="198"/>
    </row>
    <row r="3072" spans="4:4" ht="15" customHeight="1" x14ac:dyDescent="0.25">
      <c r="D3072" s="198"/>
    </row>
    <row r="3073" spans="4:4" ht="15" customHeight="1" x14ac:dyDescent="0.25">
      <c r="D3073" s="198"/>
    </row>
    <row r="3074" spans="4:4" ht="15" customHeight="1" x14ac:dyDescent="0.25">
      <c r="D3074" s="198"/>
    </row>
    <row r="3075" spans="4:4" ht="15" customHeight="1" x14ac:dyDescent="0.25">
      <c r="D3075" s="198"/>
    </row>
    <row r="3076" spans="4:4" ht="15" customHeight="1" x14ac:dyDescent="0.25">
      <c r="D3076" s="198"/>
    </row>
    <row r="3077" spans="4:4" ht="15" customHeight="1" x14ac:dyDescent="0.25">
      <c r="D3077" s="198"/>
    </row>
    <row r="3078" spans="4:4" ht="15" customHeight="1" x14ac:dyDescent="0.25">
      <c r="D3078" s="198"/>
    </row>
    <row r="3079" spans="4:4" ht="15" customHeight="1" x14ac:dyDescent="0.25">
      <c r="D3079" s="198"/>
    </row>
    <row r="3080" spans="4:4" ht="15" customHeight="1" x14ac:dyDescent="0.25">
      <c r="D3080" s="198"/>
    </row>
    <row r="3081" spans="4:4" ht="15" customHeight="1" x14ac:dyDescent="0.25">
      <c r="D3081" s="198"/>
    </row>
    <row r="3082" spans="4:4" ht="15" customHeight="1" x14ac:dyDescent="0.25">
      <c r="D3082" s="198"/>
    </row>
    <row r="3083" spans="4:4" ht="15" customHeight="1" x14ac:dyDescent="0.25">
      <c r="D3083" s="198"/>
    </row>
    <row r="3084" spans="4:4" ht="15" customHeight="1" x14ac:dyDescent="0.25">
      <c r="D3084" s="198"/>
    </row>
    <row r="3085" spans="4:4" ht="15" customHeight="1" x14ac:dyDescent="0.25">
      <c r="D3085" s="198"/>
    </row>
    <row r="3086" spans="4:4" ht="15" customHeight="1" x14ac:dyDescent="0.25">
      <c r="D3086" s="198"/>
    </row>
    <row r="3087" spans="4:4" ht="15" customHeight="1" x14ac:dyDescent="0.25">
      <c r="D3087" s="198"/>
    </row>
    <row r="3088" spans="4:4" ht="15" customHeight="1" x14ac:dyDescent="0.25">
      <c r="D3088" s="198"/>
    </row>
    <row r="3089" spans="4:4" ht="15" customHeight="1" x14ac:dyDescent="0.25">
      <c r="D3089" s="198"/>
    </row>
    <row r="3090" spans="4:4" ht="15" customHeight="1" x14ac:dyDescent="0.25">
      <c r="D3090" s="198"/>
    </row>
    <row r="3091" spans="4:4" ht="15" customHeight="1" x14ac:dyDescent="0.25">
      <c r="D3091" s="198"/>
    </row>
    <row r="3092" spans="4:4" ht="15" customHeight="1" x14ac:dyDescent="0.25">
      <c r="D3092" s="198"/>
    </row>
    <row r="3093" spans="4:4" ht="15" customHeight="1" x14ac:dyDescent="0.25">
      <c r="D3093" s="198"/>
    </row>
    <row r="3094" spans="4:4" ht="15" customHeight="1" x14ac:dyDescent="0.25">
      <c r="D3094" s="198"/>
    </row>
    <row r="3095" spans="4:4" ht="15" customHeight="1" x14ac:dyDescent="0.25">
      <c r="D3095" s="198"/>
    </row>
    <row r="3096" spans="4:4" ht="15" customHeight="1" x14ac:dyDescent="0.25">
      <c r="D3096" s="198"/>
    </row>
    <row r="3097" spans="4:4" ht="15" customHeight="1" x14ac:dyDescent="0.25">
      <c r="D3097" s="198"/>
    </row>
    <row r="3098" spans="4:4" ht="15" customHeight="1" x14ac:dyDescent="0.25">
      <c r="D3098" s="198"/>
    </row>
    <row r="3099" spans="4:4" ht="15" customHeight="1" x14ac:dyDescent="0.25">
      <c r="D3099" s="198"/>
    </row>
    <row r="3100" spans="4:4" ht="15" customHeight="1" x14ac:dyDescent="0.25">
      <c r="D3100" s="198"/>
    </row>
    <row r="3101" spans="4:4" ht="15" customHeight="1" x14ac:dyDescent="0.25">
      <c r="D3101" s="198"/>
    </row>
    <row r="3102" spans="4:4" ht="15" customHeight="1" x14ac:dyDescent="0.25">
      <c r="D3102" s="198"/>
    </row>
    <row r="3103" spans="4:4" ht="15" customHeight="1" x14ac:dyDescent="0.25">
      <c r="D3103" s="198"/>
    </row>
    <row r="3104" spans="4:4" ht="15" customHeight="1" x14ac:dyDescent="0.25">
      <c r="D3104" s="198"/>
    </row>
    <row r="3105" spans="4:4" ht="15" customHeight="1" x14ac:dyDescent="0.25">
      <c r="D3105" s="198"/>
    </row>
    <row r="3106" spans="4:4" ht="15" customHeight="1" x14ac:dyDescent="0.25">
      <c r="D3106" s="198"/>
    </row>
    <row r="3107" spans="4:4" ht="15" customHeight="1" x14ac:dyDescent="0.25">
      <c r="D3107" s="198"/>
    </row>
    <row r="3108" spans="4:4" ht="15" customHeight="1" x14ac:dyDescent="0.25">
      <c r="D3108" s="198"/>
    </row>
    <row r="3109" spans="4:4" ht="15" customHeight="1" x14ac:dyDescent="0.25">
      <c r="D3109" s="198"/>
    </row>
    <row r="3110" spans="4:4" ht="15" customHeight="1" x14ac:dyDescent="0.25">
      <c r="D3110" s="198"/>
    </row>
    <row r="3111" spans="4:4" ht="15" customHeight="1" x14ac:dyDescent="0.25">
      <c r="D3111" s="198"/>
    </row>
    <row r="3112" spans="4:4" ht="15" customHeight="1" x14ac:dyDescent="0.25">
      <c r="D3112" s="198"/>
    </row>
    <row r="3113" spans="4:4" ht="15" customHeight="1" x14ac:dyDescent="0.25">
      <c r="D3113" s="198"/>
    </row>
    <row r="3114" spans="4:4" ht="15" customHeight="1" x14ac:dyDescent="0.25">
      <c r="D3114" s="198"/>
    </row>
    <row r="3115" spans="4:4" ht="15" customHeight="1" x14ac:dyDescent="0.25">
      <c r="D3115" s="198"/>
    </row>
    <row r="3116" spans="4:4" ht="15" customHeight="1" x14ac:dyDescent="0.25">
      <c r="D3116" s="198"/>
    </row>
    <row r="3117" spans="4:4" ht="15" customHeight="1" x14ac:dyDescent="0.25">
      <c r="D3117" s="198"/>
    </row>
    <row r="3118" spans="4:4" ht="15" customHeight="1" x14ac:dyDescent="0.25">
      <c r="D3118" s="198"/>
    </row>
    <row r="3119" spans="4:4" ht="15" customHeight="1" x14ac:dyDescent="0.25">
      <c r="D3119" s="198"/>
    </row>
    <row r="3120" spans="4:4" ht="15" customHeight="1" x14ac:dyDescent="0.25">
      <c r="D3120" s="198"/>
    </row>
    <row r="3121" spans="4:4" ht="15" customHeight="1" x14ac:dyDescent="0.25">
      <c r="D3121" s="198"/>
    </row>
    <row r="3122" spans="4:4" ht="15" customHeight="1" x14ac:dyDescent="0.25">
      <c r="D3122" s="198"/>
    </row>
    <row r="3123" spans="4:4" ht="15" customHeight="1" x14ac:dyDescent="0.25">
      <c r="D3123" s="198"/>
    </row>
    <row r="3124" spans="4:4" ht="15" customHeight="1" x14ac:dyDescent="0.25">
      <c r="D3124" s="198"/>
    </row>
    <row r="3125" spans="4:4" ht="15" customHeight="1" x14ac:dyDescent="0.25">
      <c r="D3125" s="198"/>
    </row>
    <row r="3126" spans="4:4" ht="15" customHeight="1" x14ac:dyDescent="0.25">
      <c r="D3126" s="198"/>
    </row>
    <row r="3127" spans="4:4" ht="15" customHeight="1" x14ac:dyDescent="0.25">
      <c r="D3127" s="198"/>
    </row>
    <row r="3128" spans="4:4" ht="15" customHeight="1" x14ac:dyDescent="0.25">
      <c r="D3128" s="198"/>
    </row>
    <row r="3129" spans="4:4" ht="15" customHeight="1" x14ac:dyDescent="0.25">
      <c r="D3129" s="198"/>
    </row>
    <row r="3130" spans="4:4" ht="15" customHeight="1" x14ac:dyDescent="0.25">
      <c r="D3130" s="198"/>
    </row>
    <row r="3131" spans="4:4" ht="15" customHeight="1" x14ac:dyDescent="0.25">
      <c r="D3131" s="198"/>
    </row>
    <row r="3132" spans="4:4" ht="15" customHeight="1" x14ac:dyDescent="0.25">
      <c r="D3132" s="198"/>
    </row>
    <row r="3133" spans="4:4" ht="15" customHeight="1" x14ac:dyDescent="0.25">
      <c r="D3133" s="198"/>
    </row>
    <row r="3134" spans="4:4" ht="15" customHeight="1" x14ac:dyDescent="0.25">
      <c r="D3134" s="198"/>
    </row>
    <row r="3135" spans="4:4" ht="15" customHeight="1" x14ac:dyDescent="0.25">
      <c r="D3135" s="198"/>
    </row>
    <row r="3136" spans="4:4" ht="15" customHeight="1" x14ac:dyDescent="0.25">
      <c r="D3136" s="198"/>
    </row>
    <row r="3137" spans="4:4" ht="15" customHeight="1" x14ac:dyDescent="0.25">
      <c r="D3137" s="198"/>
    </row>
    <row r="3138" spans="4:4" ht="15" customHeight="1" x14ac:dyDescent="0.25">
      <c r="D3138" s="198"/>
    </row>
    <row r="3139" spans="4:4" ht="15" customHeight="1" x14ac:dyDescent="0.25">
      <c r="D3139" s="198"/>
    </row>
    <row r="3140" spans="4:4" ht="15" customHeight="1" x14ac:dyDescent="0.25">
      <c r="D3140" s="198"/>
    </row>
    <row r="3141" spans="4:4" ht="15" customHeight="1" x14ac:dyDescent="0.25">
      <c r="D3141" s="198"/>
    </row>
    <row r="3142" spans="4:4" ht="15" customHeight="1" x14ac:dyDescent="0.25">
      <c r="D3142" s="198"/>
    </row>
    <row r="3143" spans="4:4" ht="15" customHeight="1" x14ac:dyDescent="0.25">
      <c r="D3143" s="198"/>
    </row>
    <row r="3144" spans="4:4" ht="15" customHeight="1" x14ac:dyDescent="0.25">
      <c r="D3144" s="198"/>
    </row>
    <row r="3145" spans="4:4" ht="15" customHeight="1" x14ac:dyDescent="0.25">
      <c r="D3145" s="198"/>
    </row>
    <row r="3146" spans="4:4" ht="15" customHeight="1" x14ac:dyDescent="0.25">
      <c r="D3146" s="198"/>
    </row>
    <row r="3147" spans="4:4" ht="15" customHeight="1" x14ac:dyDescent="0.25">
      <c r="D3147" s="198"/>
    </row>
    <row r="3148" spans="4:4" ht="15" customHeight="1" x14ac:dyDescent="0.25">
      <c r="D3148" s="198"/>
    </row>
    <row r="3149" spans="4:4" ht="15" customHeight="1" x14ac:dyDescent="0.25">
      <c r="D3149" s="198"/>
    </row>
    <row r="3150" spans="4:4" ht="15" customHeight="1" x14ac:dyDescent="0.25">
      <c r="D3150" s="198"/>
    </row>
    <row r="3151" spans="4:4" ht="15" customHeight="1" x14ac:dyDescent="0.25">
      <c r="D3151" s="198"/>
    </row>
    <row r="3152" spans="4:4" ht="15" customHeight="1" x14ac:dyDescent="0.25">
      <c r="D3152" s="198"/>
    </row>
    <row r="3153" spans="4:4" ht="15" customHeight="1" x14ac:dyDescent="0.25">
      <c r="D3153" s="198"/>
    </row>
    <row r="3154" spans="4:4" ht="15" customHeight="1" x14ac:dyDescent="0.25">
      <c r="D3154" s="198"/>
    </row>
    <row r="3155" spans="4:4" ht="15" customHeight="1" x14ac:dyDescent="0.25">
      <c r="D3155" s="198"/>
    </row>
    <row r="3156" spans="4:4" ht="15" customHeight="1" x14ac:dyDescent="0.25">
      <c r="D3156" s="198"/>
    </row>
    <row r="3157" spans="4:4" ht="15" customHeight="1" x14ac:dyDescent="0.25">
      <c r="D3157" s="198"/>
    </row>
    <row r="3158" spans="4:4" ht="15" customHeight="1" x14ac:dyDescent="0.25">
      <c r="D3158" s="198"/>
    </row>
    <row r="3159" spans="4:4" ht="15" customHeight="1" x14ac:dyDescent="0.25">
      <c r="D3159" s="198"/>
    </row>
    <row r="3160" spans="4:4" ht="15" customHeight="1" x14ac:dyDescent="0.25">
      <c r="D3160" s="198"/>
    </row>
    <row r="3161" spans="4:4" ht="15" customHeight="1" x14ac:dyDescent="0.25">
      <c r="D3161" s="198"/>
    </row>
    <row r="3162" spans="4:4" ht="15" customHeight="1" x14ac:dyDescent="0.25">
      <c r="D3162" s="198"/>
    </row>
    <row r="3163" spans="4:4" ht="15" customHeight="1" x14ac:dyDescent="0.25">
      <c r="D3163" s="198"/>
    </row>
    <row r="3164" spans="4:4" ht="15" customHeight="1" x14ac:dyDescent="0.25">
      <c r="D3164" s="198"/>
    </row>
    <row r="3165" spans="4:4" ht="15" customHeight="1" x14ac:dyDescent="0.25">
      <c r="D3165" s="198"/>
    </row>
    <row r="3166" spans="4:4" ht="15" customHeight="1" x14ac:dyDescent="0.25">
      <c r="D3166" s="198"/>
    </row>
    <row r="3167" spans="4:4" ht="15" customHeight="1" x14ac:dyDescent="0.25">
      <c r="D3167" s="198"/>
    </row>
    <row r="3168" spans="4:4" ht="15" customHeight="1" x14ac:dyDescent="0.25">
      <c r="D3168" s="198"/>
    </row>
    <row r="3169" spans="4:4" ht="15" customHeight="1" x14ac:dyDescent="0.25">
      <c r="D3169" s="198"/>
    </row>
    <row r="3170" spans="4:4" ht="15" customHeight="1" x14ac:dyDescent="0.25">
      <c r="D3170" s="198"/>
    </row>
    <row r="3171" spans="4:4" ht="15" customHeight="1" x14ac:dyDescent="0.25">
      <c r="D3171" s="198"/>
    </row>
    <row r="3172" spans="4:4" ht="15" customHeight="1" x14ac:dyDescent="0.25">
      <c r="D3172" s="198"/>
    </row>
    <row r="3173" spans="4:4" ht="15" customHeight="1" x14ac:dyDescent="0.25">
      <c r="D3173" s="198"/>
    </row>
    <row r="3174" spans="4:4" ht="15" customHeight="1" x14ac:dyDescent="0.25">
      <c r="D3174" s="198"/>
    </row>
    <row r="3175" spans="4:4" ht="15" customHeight="1" x14ac:dyDescent="0.25">
      <c r="D3175" s="198"/>
    </row>
    <row r="3176" spans="4:4" ht="15" customHeight="1" x14ac:dyDescent="0.25">
      <c r="D3176" s="198"/>
    </row>
    <row r="3177" spans="4:4" ht="15" customHeight="1" x14ac:dyDescent="0.25">
      <c r="D3177" s="198"/>
    </row>
    <row r="3178" spans="4:4" ht="15" customHeight="1" x14ac:dyDescent="0.25">
      <c r="D3178" s="198"/>
    </row>
    <row r="3179" spans="4:4" ht="15" customHeight="1" x14ac:dyDescent="0.25">
      <c r="D3179" s="198"/>
    </row>
    <row r="3180" spans="4:4" ht="15" customHeight="1" x14ac:dyDescent="0.25">
      <c r="D3180" s="198"/>
    </row>
    <row r="3181" spans="4:4" ht="15" customHeight="1" x14ac:dyDescent="0.25">
      <c r="D3181" s="198"/>
    </row>
    <row r="3182" spans="4:4" ht="15" customHeight="1" x14ac:dyDescent="0.25">
      <c r="D3182" s="198"/>
    </row>
    <row r="3183" spans="4:4" ht="15" customHeight="1" x14ac:dyDescent="0.25">
      <c r="D3183" s="198"/>
    </row>
    <row r="3184" spans="4:4" ht="15" customHeight="1" x14ac:dyDescent="0.25">
      <c r="D3184" s="198"/>
    </row>
    <row r="3185" spans="4:4" ht="15" customHeight="1" x14ac:dyDescent="0.25">
      <c r="D3185" s="198"/>
    </row>
    <row r="3186" spans="4:4" ht="15" customHeight="1" x14ac:dyDescent="0.25">
      <c r="D3186" s="198"/>
    </row>
    <row r="3187" spans="4:4" ht="15" customHeight="1" x14ac:dyDescent="0.25">
      <c r="D3187" s="198"/>
    </row>
    <row r="3188" spans="4:4" ht="15" customHeight="1" x14ac:dyDescent="0.25">
      <c r="D3188" s="198"/>
    </row>
    <row r="3189" spans="4:4" ht="15" customHeight="1" x14ac:dyDescent="0.25">
      <c r="D3189" s="198"/>
    </row>
    <row r="3190" spans="4:4" ht="15" customHeight="1" x14ac:dyDescent="0.25">
      <c r="D3190" s="198"/>
    </row>
    <row r="3191" spans="4:4" ht="15" customHeight="1" x14ac:dyDescent="0.25">
      <c r="D3191" s="198"/>
    </row>
    <row r="3192" spans="4:4" ht="15" customHeight="1" x14ac:dyDescent="0.25">
      <c r="D3192" s="198"/>
    </row>
    <row r="3193" spans="4:4" ht="15" customHeight="1" x14ac:dyDescent="0.25">
      <c r="D3193" s="198"/>
    </row>
    <row r="3194" spans="4:4" ht="15" customHeight="1" x14ac:dyDescent="0.25">
      <c r="D3194" s="198"/>
    </row>
    <row r="3195" spans="4:4" ht="15" customHeight="1" x14ac:dyDescent="0.25">
      <c r="D3195" s="198"/>
    </row>
    <row r="3196" spans="4:4" ht="15" customHeight="1" x14ac:dyDescent="0.25">
      <c r="D3196" s="198"/>
    </row>
    <row r="3197" spans="4:4" ht="15" customHeight="1" x14ac:dyDescent="0.25">
      <c r="D3197" s="198"/>
    </row>
    <row r="3198" spans="4:4" ht="15" customHeight="1" x14ac:dyDescent="0.25">
      <c r="D3198" s="198"/>
    </row>
    <row r="3199" spans="4:4" ht="15" customHeight="1" x14ac:dyDescent="0.25">
      <c r="D3199" s="198"/>
    </row>
    <row r="3200" spans="4:4" ht="15" customHeight="1" x14ac:dyDescent="0.25">
      <c r="D3200" s="198"/>
    </row>
    <row r="3201" spans="4:4" ht="15" customHeight="1" x14ac:dyDescent="0.25">
      <c r="D3201" s="198"/>
    </row>
    <row r="3202" spans="4:4" ht="15" customHeight="1" x14ac:dyDescent="0.25">
      <c r="D3202" s="198"/>
    </row>
    <row r="3203" spans="4:4" ht="15" customHeight="1" x14ac:dyDescent="0.25">
      <c r="D3203" s="198"/>
    </row>
    <row r="3204" spans="4:4" ht="15" customHeight="1" x14ac:dyDescent="0.25">
      <c r="D3204" s="198"/>
    </row>
    <row r="3205" spans="4:4" ht="15" customHeight="1" x14ac:dyDescent="0.25">
      <c r="D3205" s="198"/>
    </row>
    <row r="3206" spans="4:4" ht="15" customHeight="1" x14ac:dyDescent="0.25">
      <c r="D3206" s="198"/>
    </row>
    <row r="3207" spans="4:4" ht="15" customHeight="1" x14ac:dyDescent="0.25">
      <c r="D3207" s="198"/>
    </row>
    <row r="3208" spans="4:4" ht="15" customHeight="1" x14ac:dyDescent="0.25">
      <c r="D3208" s="198"/>
    </row>
    <row r="3209" spans="4:4" ht="15" customHeight="1" x14ac:dyDescent="0.25">
      <c r="D3209" s="198"/>
    </row>
    <row r="3210" spans="4:4" ht="15" customHeight="1" x14ac:dyDescent="0.25">
      <c r="D3210" s="198"/>
    </row>
    <row r="3211" spans="4:4" ht="15" customHeight="1" x14ac:dyDescent="0.25">
      <c r="D3211" s="198"/>
    </row>
    <row r="3212" spans="4:4" ht="15" customHeight="1" x14ac:dyDescent="0.25">
      <c r="D3212" s="198"/>
    </row>
    <row r="3213" spans="4:4" ht="15" customHeight="1" x14ac:dyDescent="0.25">
      <c r="D3213" s="198"/>
    </row>
    <row r="3214" spans="4:4" ht="15" customHeight="1" x14ac:dyDescent="0.25">
      <c r="D3214" s="198"/>
    </row>
    <row r="3215" spans="4:4" ht="15" customHeight="1" x14ac:dyDescent="0.25">
      <c r="D3215" s="198"/>
    </row>
    <row r="3216" spans="4:4" ht="15" customHeight="1" x14ac:dyDescent="0.25">
      <c r="D3216" s="198"/>
    </row>
    <row r="3217" spans="4:4" ht="15" customHeight="1" x14ac:dyDescent="0.25">
      <c r="D3217" s="198"/>
    </row>
    <row r="3218" spans="4:4" ht="15" customHeight="1" x14ac:dyDescent="0.25">
      <c r="D3218" s="198"/>
    </row>
    <row r="3219" spans="4:4" ht="15" customHeight="1" x14ac:dyDescent="0.25">
      <c r="D3219" s="198"/>
    </row>
    <row r="3220" spans="4:4" ht="15" customHeight="1" x14ac:dyDescent="0.25">
      <c r="D3220" s="198"/>
    </row>
    <row r="3221" spans="4:4" ht="15" customHeight="1" x14ac:dyDescent="0.25">
      <c r="D3221" s="198"/>
    </row>
    <row r="3222" spans="4:4" ht="15" customHeight="1" x14ac:dyDescent="0.25">
      <c r="D3222" s="198"/>
    </row>
    <row r="3223" spans="4:4" ht="15" customHeight="1" x14ac:dyDescent="0.25">
      <c r="D3223" s="198"/>
    </row>
    <row r="3224" spans="4:4" ht="15" customHeight="1" x14ac:dyDescent="0.25">
      <c r="D3224" s="198"/>
    </row>
    <row r="3225" spans="4:4" ht="15" customHeight="1" x14ac:dyDescent="0.25">
      <c r="D3225" s="198"/>
    </row>
    <row r="3226" spans="4:4" ht="15" customHeight="1" x14ac:dyDescent="0.25">
      <c r="D3226" s="198"/>
    </row>
    <row r="3227" spans="4:4" ht="15" customHeight="1" x14ac:dyDescent="0.25">
      <c r="D3227" s="198"/>
    </row>
    <row r="3228" spans="4:4" ht="15" customHeight="1" x14ac:dyDescent="0.25">
      <c r="D3228" s="198"/>
    </row>
    <row r="3229" spans="4:4" ht="15" customHeight="1" x14ac:dyDescent="0.25">
      <c r="D3229" s="198"/>
    </row>
    <row r="3230" spans="4:4" ht="15" customHeight="1" x14ac:dyDescent="0.25">
      <c r="D3230" s="198"/>
    </row>
    <row r="3231" spans="4:4" ht="15" customHeight="1" x14ac:dyDescent="0.25">
      <c r="D3231" s="198"/>
    </row>
    <row r="3232" spans="4:4" ht="15" customHeight="1" x14ac:dyDescent="0.25">
      <c r="D3232" s="198"/>
    </row>
    <row r="3233" spans="4:4" ht="15" customHeight="1" x14ac:dyDescent="0.25">
      <c r="D3233" s="198"/>
    </row>
    <row r="3234" spans="4:4" ht="15" customHeight="1" x14ac:dyDescent="0.25">
      <c r="D3234" s="198"/>
    </row>
    <row r="3235" spans="4:4" ht="15" customHeight="1" x14ac:dyDescent="0.25">
      <c r="D3235" s="198"/>
    </row>
    <row r="3236" spans="4:4" ht="15" customHeight="1" x14ac:dyDescent="0.25">
      <c r="D3236" s="198"/>
    </row>
    <row r="3237" spans="4:4" ht="15" customHeight="1" x14ac:dyDescent="0.25">
      <c r="D3237" s="198"/>
    </row>
    <row r="3238" spans="4:4" ht="15" customHeight="1" x14ac:dyDescent="0.25">
      <c r="D3238" s="198"/>
    </row>
    <row r="3239" spans="4:4" ht="15" customHeight="1" x14ac:dyDescent="0.25">
      <c r="D3239" s="198"/>
    </row>
    <row r="3240" spans="4:4" ht="15" customHeight="1" x14ac:dyDescent="0.25">
      <c r="D3240" s="198"/>
    </row>
    <row r="3241" spans="4:4" ht="15" customHeight="1" x14ac:dyDescent="0.25">
      <c r="D3241" s="198"/>
    </row>
    <row r="3242" spans="4:4" ht="15" customHeight="1" x14ac:dyDescent="0.25">
      <c r="D3242" s="198"/>
    </row>
    <row r="3243" spans="4:4" ht="15" customHeight="1" x14ac:dyDescent="0.25">
      <c r="D3243" s="198"/>
    </row>
    <row r="3244" spans="4:4" ht="15" customHeight="1" x14ac:dyDescent="0.25">
      <c r="D3244" s="198"/>
    </row>
    <row r="3245" spans="4:4" ht="15" customHeight="1" x14ac:dyDescent="0.25">
      <c r="D3245" s="198"/>
    </row>
    <row r="3246" spans="4:4" ht="15" customHeight="1" x14ac:dyDescent="0.25">
      <c r="D3246" s="198"/>
    </row>
    <row r="3247" spans="4:4" ht="15" customHeight="1" x14ac:dyDescent="0.25">
      <c r="D3247" s="198"/>
    </row>
    <row r="3248" spans="4:4" ht="15" customHeight="1" x14ac:dyDescent="0.25">
      <c r="D3248" s="198"/>
    </row>
    <row r="3249" spans="4:4" ht="15" customHeight="1" x14ac:dyDescent="0.25">
      <c r="D3249" s="198"/>
    </row>
    <row r="3250" spans="4:4" ht="15" customHeight="1" x14ac:dyDescent="0.25">
      <c r="D3250" s="198"/>
    </row>
    <row r="3251" spans="4:4" ht="15" customHeight="1" x14ac:dyDescent="0.25">
      <c r="D3251" s="198"/>
    </row>
    <row r="3252" spans="4:4" ht="15" customHeight="1" x14ac:dyDescent="0.25">
      <c r="D3252" s="198"/>
    </row>
    <row r="3253" spans="4:4" ht="15" customHeight="1" x14ac:dyDescent="0.25">
      <c r="D3253" s="198"/>
    </row>
    <row r="3254" spans="4:4" ht="15" customHeight="1" x14ac:dyDescent="0.25">
      <c r="D3254" s="198"/>
    </row>
    <row r="3255" spans="4:4" ht="15" customHeight="1" x14ac:dyDescent="0.25">
      <c r="D3255" s="198"/>
    </row>
    <row r="3256" spans="4:4" ht="15" customHeight="1" x14ac:dyDescent="0.25">
      <c r="D3256" s="198"/>
    </row>
    <row r="3257" spans="4:4" ht="15" customHeight="1" x14ac:dyDescent="0.25">
      <c r="D3257" s="198"/>
    </row>
    <row r="3258" spans="4:4" ht="15" customHeight="1" x14ac:dyDescent="0.25">
      <c r="D3258" s="198"/>
    </row>
    <row r="3259" spans="4:4" ht="15" customHeight="1" x14ac:dyDescent="0.25">
      <c r="D3259" s="198"/>
    </row>
    <row r="3260" spans="4:4" ht="15" customHeight="1" x14ac:dyDescent="0.25">
      <c r="D3260" s="198"/>
    </row>
    <row r="3261" spans="4:4" ht="15" customHeight="1" x14ac:dyDescent="0.25">
      <c r="D3261" s="198"/>
    </row>
    <row r="3262" spans="4:4" ht="15" customHeight="1" x14ac:dyDescent="0.25">
      <c r="D3262" s="198"/>
    </row>
    <row r="3263" spans="4:4" ht="15" customHeight="1" x14ac:dyDescent="0.25">
      <c r="D3263" s="198"/>
    </row>
    <row r="3264" spans="4:4" ht="15" customHeight="1" x14ac:dyDescent="0.25">
      <c r="D3264" s="198"/>
    </row>
    <row r="3265" spans="4:4" ht="15" customHeight="1" x14ac:dyDescent="0.25">
      <c r="D3265" s="198"/>
    </row>
    <row r="3266" spans="4:4" ht="15" customHeight="1" x14ac:dyDescent="0.25">
      <c r="D3266" s="198"/>
    </row>
    <row r="3267" spans="4:4" ht="15" customHeight="1" x14ac:dyDescent="0.25">
      <c r="D3267" s="198"/>
    </row>
    <row r="3268" spans="4:4" ht="15" customHeight="1" x14ac:dyDescent="0.25">
      <c r="D3268" s="198"/>
    </row>
    <row r="3269" spans="4:4" ht="15" customHeight="1" x14ac:dyDescent="0.25">
      <c r="D3269" s="198"/>
    </row>
    <row r="3270" spans="4:4" ht="15" customHeight="1" x14ac:dyDescent="0.25">
      <c r="D3270" s="198"/>
    </row>
    <row r="3271" spans="4:4" ht="15" customHeight="1" x14ac:dyDescent="0.25">
      <c r="D3271" s="198"/>
    </row>
    <row r="3272" spans="4:4" ht="15" customHeight="1" x14ac:dyDescent="0.25">
      <c r="D3272" s="198"/>
    </row>
    <row r="3273" spans="4:4" ht="15" customHeight="1" x14ac:dyDescent="0.25">
      <c r="D3273" s="198"/>
    </row>
    <row r="3274" spans="4:4" ht="15" customHeight="1" x14ac:dyDescent="0.25">
      <c r="D3274" s="198"/>
    </row>
    <row r="3275" spans="4:4" ht="15" customHeight="1" x14ac:dyDescent="0.25">
      <c r="D3275" s="198"/>
    </row>
    <row r="3276" spans="4:4" ht="15" customHeight="1" x14ac:dyDescent="0.25">
      <c r="D3276" s="198"/>
    </row>
    <row r="3277" spans="4:4" ht="15" customHeight="1" x14ac:dyDescent="0.25">
      <c r="D3277" s="198"/>
    </row>
    <row r="3278" spans="4:4" ht="15" customHeight="1" x14ac:dyDescent="0.25">
      <c r="D3278" s="198"/>
    </row>
    <row r="3279" spans="4:4" ht="15" customHeight="1" x14ac:dyDescent="0.25">
      <c r="D3279" s="198"/>
    </row>
    <row r="3280" spans="4:4" ht="15" customHeight="1" x14ac:dyDescent="0.25">
      <c r="D3280" s="198"/>
    </row>
    <row r="3281" spans="4:4" ht="15" customHeight="1" x14ac:dyDescent="0.25">
      <c r="D3281" s="198"/>
    </row>
    <row r="3282" spans="4:4" ht="15" customHeight="1" x14ac:dyDescent="0.25">
      <c r="D3282" s="198"/>
    </row>
    <row r="3283" spans="4:4" ht="15" customHeight="1" x14ac:dyDescent="0.25">
      <c r="D3283" s="198"/>
    </row>
    <row r="3284" spans="4:4" ht="15" customHeight="1" x14ac:dyDescent="0.25">
      <c r="D3284" s="198"/>
    </row>
    <row r="3285" spans="4:4" ht="15" customHeight="1" x14ac:dyDescent="0.25">
      <c r="D3285" s="198"/>
    </row>
    <row r="3286" spans="4:4" ht="15" customHeight="1" x14ac:dyDescent="0.25">
      <c r="D3286" s="198"/>
    </row>
    <row r="3287" spans="4:4" ht="15" customHeight="1" x14ac:dyDescent="0.25">
      <c r="D3287" s="198"/>
    </row>
    <row r="3288" spans="4:4" ht="15" customHeight="1" x14ac:dyDescent="0.25">
      <c r="D3288" s="198"/>
    </row>
    <row r="3289" spans="4:4" ht="15" customHeight="1" x14ac:dyDescent="0.25">
      <c r="D3289" s="198"/>
    </row>
    <row r="3290" spans="4:4" ht="15" customHeight="1" x14ac:dyDescent="0.25">
      <c r="D3290" s="198"/>
    </row>
    <row r="3291" spans="4:4" ht="15" customHeight="1" x14ac:dyDescent="0.25">
      <c r="D3291" s="198"/>
    </row>
    <row r="3292" spans="4:4" ht="15" customHeight="1" x14ac:dyDescent="0.25">
      <c r="D3292" s="198"/>
    </row>
    <row r="3293" spans="4:4" ht="15" customHeight="1" x14ac:dyDescent="0.25">
      <c r="D3293" s="198"/>
    </row>
    <row r="3294" spans="4:4" ht="15" customHeight="1" x14ac:dyDescent="0.25">
      <c r="D3294" s="198"/>
    </row>
    <row r="3295" spans="4:4" ht="15" customHeight="1" x14ac:dyDescent="0.25">
      <c r="D3295" s="198"/>
    </row>
    <row r="3296" spans="4:4" ht="15" customHeight="1" x14ac:dyDescent="0.25">
      <c r="D3296" s="198"/>
    </row>
    <row r="3297" spans="4:4" ht="15" customHeight="1" x14ac:dyDescent="0.25">
      <c r="D3297" s="198"/>
    </row>
    <row r="3298" spans="4:4" ht="15" customHeight="1" x14ac:dyDescent="0.25">
      <c r="D3298" s="198"/>
    </row>
    <row r="3299" spans="4:4" ht="15" customHeight="1" x14ac:dyDescent="0.25">
      <c r="D3299" s="198"/>
    </row>
    <row r="3300" spans="4:4" ht="15" customHeight="1" x14ac:dyDescent="0.25">
      <c r="D3300" s="198"/>
    </row>
    <row r="3301" spans="4:4" ht="15" customHeight="1" x14ac:dyDescent="0.25">
      <c r="D3301" s="198"/>
    </row>
    <row r="3302" spans="4:4" ht="15" customHeight="1" x14ac:dyDescent="0.25">
      <c r="D3302" s="198"/>
    </row>
    <row r="3303" spans="4:4" ht="15" customHeight="1" x14ac:dyDescent="0.25">
      <c r="D3303" s="198"/>
    </row>
    <row r="3304" spans="4:4" ht="15" customHeight="1" x14ac:dyDescent="0.25">
      <c r="D3304" s="198"/>
    </row>
    <row r="3305" spans="4:4" ht="15" customHeight="1" x14ac:dyDescent="0.25">
      <c r="D3305" s="198"/>
    </row>
    <row r="3306" spans="4:4" ht="15" customHeight="1" x14ac:dyDescent="0.25">
      <c r="D3306" s="198"/>
    </row>
    <row r="3307" spans="4:4" ht="15" customHeight="1" x14ac:dyDescent="0.25">
      <c r="D3307" s="198"/>
    </row>
    <row r="3308" spans="4:4" ht="15" customHeight="1" x14ac:dyDescent="0.25">
      <c r="D3308" s="198"/>
    </row>
    <row r="3309" spans="4:4" ht="15" customHeight="1" x14ac:dyDescent="0.25">
      <c r="D3309" s="198"/>
    </row>
    <row r="3310" spans="4:4" ht="15" customHeight="1" x14ac:dyDescent="0.25">
      <c r="D3310" s="198"/>
    </row>
    <row r="3311" spans="4:4" ht="15" customHeight="1" x14ac:dyDescent="0.25">
      <c r="D3311" s="198"/>
    </row>
    <row r="3312" spans="4:4" ht="15" customHeight="1" x14ac:dyDescent="0.25">
      <c r="D3312" s="198"/>
    </row>
    <row r="3313" spans="4:4" ht="15" customHeight="1" x14ac:dyDescent="0.25">
      <c r="D3313" s="198"/>
    </row>
    <row r="3314" spans="4:4" ht="15" customHeight="1" x14ac:dyDescent="0.25">
      <c r="D3314" s="198"/>
    </row>
    <row r="3315" spans="4:4" ht="15" customHeight="1" x14ac:dyDescent="0.25">
      <c r="D3315" s="198"/>
    </row>
    <row r="3316" spans="4:4" ht="15" customHeight="1" x14ac:dyDescent="0.25">
      <c r="D3316" s="198"/>
    </row>
    <row r="3317" spans="4:4" ht="15" customHeight="1" x14ac:dyDescent="0.25">
      <c r="D3317" s="198"/>
    </row>
    <row r="3318" spans="4:4" ht="15" customHeight="1" x14ac:dyDescent="0.25">
      <c r="D3318" s="198"/>
    </row>
    <row r="3319" spans="4:4" ht="15" customHeight="1" x14ac:dyDescent="0.25">
      <c r="D3319" s="198"/>
    </row>
    <row r="3320" spans="4:4" ht="15" customHeight="1" x14ac:dyDescent="0.25">
      <c r="D3320" s="198"/>
    </row>
    <row r="3321" spans="4:4" ht="15" customHeight="1" x14ac:dyDescent="0.25">
      <c r="D3321" s="198"/>
    </row>
    <row r="3322" spans="4:4" ht="15" customHeight="1" x14ac:dyDescent="0.25">
      <c r="D3322" s="198"/>
    </row>
    <row r="3323" spans="4:4" ht="15" customHeight="1" x14ac:dyDescent="0.25">
      <c r="D3323" s="198"/>
    </row>
    <row r="3324" spans="4:4" ht="15" customHeight="1" x14ac:dyDescent="0.25">
      <c r="D3324" s="198"/>
    </row>
    <row r="3325" spans="4:4" ht="15" customHeight="1" x14ac:dyDescent="0.25">
      <c r="D3325" s="198"/>
    </row>
    <row r="3326" spans="4:4" ht="15" customHeight="1" x14ac:dyDescent="0.25">
      <c r="D3326" s="198"/>
    </row>
    <row r="3327" spans="4:4" ht="15" customHeight="1" x14ac:dyDescent="0.25">
      <c r="D3327" s="198"/>
    </row>
    <row r="3328" spans="4:4" ht="15" customHeight="1" x14ac:dyDescent="0.25">
      <c r="D3328" s="198"/>
    </row>
    <row r="3329" spans="4:4" ht="15" customHeight="1" x14ac:dyDescent="0.25">
      <c r="D3329" s="198"/>
    </row>
    <row r="3330" spans="4:4" ht="15" customHeight="1" x14ac:dyDescent="0.25">
      <c r="D3330" s="198"/>
    </row>
    <row r="3331" spans="4:4" ht="15" customHeight="1" x14ac:dyDescent="0.25">
      <c r="D3331" s="198"/>
    </row>
    <row r="3332" spans="4:4" ht="15" customHeight="1" x14ac:dyDescent="0.25">
      <c r="D3332" s="198"/>
    </row>
    <row r="3333" spans="4:4" ht="15" customHeight="1" x14ac:dyDescent="0.25">
      <c r="D3333" s="198"/>
    </row>
    <row r="3334" spans="4:4" ht="15" customHeight="1" x14ac:dyDescent="0.25">
      <c r="D3334" s="198"/>
    </row>
    <row r="3335" spans="4:4" ht="15" customHeight="1" x14ac:dyDescent="0.25">
      <c r="D3335" s="198"/>
    </row>
    <row r="3336" spans="4:4" ht="15" customHeight="1" x14ac:dyDescent="0.25">
      <c r="D3336" s="198"/>
    </row>
    <row r="3337" spans="4:4" ht="15" customHeight="1" x14ac:dyDescent="0.25">
      <c r="D3337" s="198"/>
    </row>
    <row r="3338" spans="4:4" ht="15" customHeight="1" x14ac:dyDescent="0.25">
      <c r="D3338" s="198"/>
    </row>
    <row r="3339" spans="4:4" ht="15" customHeight="1" x14ac:dyDescent="0.25">
      <c r="D3339" s="198"/>
    </row>
    <row r="3340" spans="4:4" ht="15" customHeight="1" x14ac:dyDescent="0.25">
      <c r="D3340" s="198"/>
    </row>
    <row r="3341" spans="4:4" ht="15" customHeight="1" x14ac:dyDescent="0.25">
      <c r="D3341" s="198"/>
    </row>
    <row r="3342" spans="4:4" ht="15" customHeight="1" x14ac:dyDescent="0.25">
      <c r="D3342" s="198"/>
    </row>
    <row r="3343" spans="4:4" ht="15" customHeight="1" x14ac:dyDescent="0.25">
      <c r="D3343" s="198"/>
    </row>
    <row r="3344" spans="4:4" ht="15" customHeight="1" x14ac:dyDescent="0.25">
      <c r="D3344" s="198"/>
    </row>
    <row r="3345" spans="4:4" ht="15" customHeight="1" x14ac:dyDescent="0.25">
      <c r="D3345" s="198"/>
    </row>
    <row r="3346" spans="4:4" ht="15" customHeight="1" x14ac:dyDescent="0.25">
      <c r="D3346" s="198"/>
    </row>
    <row r="3347" spans="4:4" ht="15" customHeight="1" x14ac:dyDescent="0.25">
      <c r="D3347" s="198"/>
    </row>
    <row r="3348" spans="4:4" ht="15" customHeight="1" x14ac:dyDescent="0.25">
      <c r="D3348" s="198"/>
    </row>
    <row r="3349" spans="4:4" ht="15" customHeight="1" x14ac:dyDescent="0.25">
      <c r="D3349" s="198"/>
    </row>
    <row r="3350" spans="4:4" ht="15" customHeight="1" x14ac:dyDescent="0.25">
      <c r="D3350" s="198"/>
    </row>
    <row r="3351" spans="4:4" ht="15" customHeight="1" x14ac:dyDescent="0.25">
      <c r="D3351" s="198"/>
    </row>
    <row r="3352" spans="4:4" ht="15" customHeight="1" x14ac:dyDescent="0.25">
      <c r="D3352" s="198"/>
    </row>
    <row r="3353" spans="4:4" ht="15" customHeight="1" x14ac:dyDescent="0.25">
      <c r="D3353" s="198"/>
    </row>
    <row r="3354" spans="4:4" ht="15" customHeight="1" x14ac:dyDescent="0.25">
      <c r="D3354" s="198"/>
    </row>
    <row r="3355" spans="4:4" ht="15" customHeight="1" x14ac:dyDescent="0.25">
      <c r="D3355" s="198"/>
    </row>
    <row r="3356" spans="4:4" ht="15" customHeight="1" x14ac:dyDescent="0.25">
      <c r="D3356" s="198"/>
    </row>
    <row r="3357" spans="4:4" ht="15" customHeight="1" x14ac:dyDescent="0.25">
      <c r="D3357" s="198"/>
    </row>
    <row r="3358" spans="4:4" ht="15" customHeight="1" x14ac:dyDescent="0.25">
      <c r="D3358" s="198"/>
    </row>
    <row r="3359" spans="4:4" ht="15" customHeight="1" x14ac:dyDescent="0.25">
      <c r="D3359" s="198"/>
    </row>
    <row r="3360" spans="4:4" ht="15" customHeight="1" x14ac:dyDescent="0.25">
      <c r="D3360" s="198"/>
    </row>
    <row r="3361" spans="4:4" ht="15" customHeight="1" x14ac:dyDescent="0.25">
      <c r="D3361" s="198"/>
    </row>
    <row r="3362" spans="4:4" ht="15" customHeight="1" x14ac:dyDescent="0.25">
      <c r="D3362" s="198"/>
    </row>
    <row r="3363" spans="4:4" ht="15" customHeight="1" x14ac:dyDescent="0.25">
      <c r="D3363" s="198"/>
    </row>
    <row r="3364" spans="4:4" ht="15" customHeight="1" x14ac:dyDescent="0.25">
      <c r="D3364" s="198"/>
    </row>
    <row r="3365" spans="4:4" ht="15" customHeight="1" x14ac:dyDescent="0.25">
      <c r="D3365" s="198"/>
    </row>
    <row r="3366" spans="4:4" ht="15" customHeight="1" x14ac:dyDescent="0.25">
      <c r="D3366" s="198"/>
    </row>
    <row r="3367" spans="4:4" ht="15" customHeight="1" x14ac:dyDescent="0.25">
      <c r="D3367" s="198"/>
    </row>
    <row r="3368" spans="4:4" ht="15" customHeight="1" x14ac:dyDescent="0.25">
      <c r="D3368" s="198"/>
    </row>
    <row r="3369" spans="4:4" ht="15" customHeight="1" x14ac:dyDescent="0.25">
      <c r="D3369" s="198"/>
    </row>
    <row r="3370" spans="4:4" ht="15" customHeight="1" x14ac:dyDescent="0.25">
      <c r="D3370" s="198"/>
    </row>
    <row r="3371" spans="4:4" ht="15" customHeight="1" x14ac:dyDescent="0.25">
      <c r="D3371" s="198"/>
    </row>
    <row r="3372" spans="4:4" ht="15" customHeight="1" x14ac:dyDescent="0.25">
      <c r="D3372" s="198"/>
    </row>
    <row r="3373" spans="4:4" ht="15" customHeight="1" x14ac:dyDescent="0.25">
      <c r="D3373" s="198"/>
    </row>
    <row r="3374" spans="4:4" ht="15" customHeight="1" x14ac:dyDescent="0.25">
      <c r="D3374" s="198"/>
    </row>
    <row r="3375" spans="4:4" ht="15" customHeight="1" x14ac:dyDescent="0.25">
      <c r="D3375" s="198"/>
    </row>
    <row r="3376" spans="4:4" ht="15" customHeight="1" x14ac:dyDescent="0.25">
      <c r="D3376" s="198"/>
    </row>
    <row r="3377" spans="4:4" ht="15" customHeight="1" x14ac:dyDescent="0.25">
      <c r="D3377" s="198"/>
    </row>
    <row r="3378" spans="4:4" ht="15" customHeight="1" x14ac:dyDescent="0.25">
      <c r="D3378" s="198"/>
    </row>
    <row r="3379" spans="4:4" ht="15" customHeight="1" x14ac:dyDescent="0.25">
      <c r="D3379" s="198"/>
    </row>
    <row r="3380" spans="4:4" ht="15" customHeight="1" x14ac:dyDescent="0.25">
      <c r="D3380" s="198"/>
    </row>
    <row r="3381" spans="4:4" ht="15" customHeight="1" x14ac:dyDescent="0.25">
      <c r="D3381" s="198"/>
    </row>
    <row r="3382" spans="4:4" ht="15" customHeight="1" x14ac:dyDescent="0.25">
      <c r="D3382" s="198"/>
    </row>
    <row r="3383" spans="4:4" ht="15" customHeight="1" x14ac:dyDescent="0.25">
      <c r="D3383" s="198"/>
    </row>
    <row r="3384" spans="4:4" ht="15" customHeight="1" x14ac:dyDescent="0.25">
      <c r="D3384" s="198"/>
    </row>
    <row r="3385" spans="4:4" ht="15" customHeight="1" x14ac:dyDescent="0.25">
      <c r="D3385" s="198"/>
    </row>
    <row r="3386" spans="4:4" ht="15" customHeight="1" x14ac:dyDescent="0.25">
      <c r="D3386" s="198"/>
    </row>
    <row r="3387" spans="4:4" ht="15" customHeight="1" x14ac:dyDescent="0.25">
      <c r="D3387" s="198"/>
    </row>
    <row r="3388" spans="4:4" ht="15" customHeight="1" x14ac:dyDescent="0.25">
      <c r="D3388" s="198"/>
    </row>
    <row r="3389" spans="4:4" ht="15" customHeight="1" x14ac:dyDescent="0.25">
      <c r="D3389" s="198"/>
    </row>
    <row r="3390" spans="4:4" ht="15" customHeight="1" x14ac:dyDescent="0.25">
      <c r="D3390" s="198"/>
    </row>
    <row r="3391" spans="4:4" ht="15" customHeight="1" x14ac:dyDescent="0.25">
      <c r="D3391" s="198"/>
    </row>
    <row r="3392" spans="4:4" ht="15" customHeight="1" x14ac:dyDescent="0.25">
      <c r="D3392" s="198"/>
    </row>
    <row r="3393" spans="4:4" ht="15" customHeight="1" x14ac:dyDescent="0.25">
      <c r="D3393" s="198"/>
    </row>
    <row r="3394" spans="4:4" ht="15" customHeight="1" x14ac:dyDescent="0.25">
      <c r="D3394" s="198"/>
    </row>
    <row r="3395" spans="4:4" ht="15" customHeight="1" x14ac:dyDescent="0.25">
      <c r="D3395" s="198"/>
    </row>
    <row r="3396" spans="4:4" ht="15" customHeight="1" x14ac:dyDescent="0.25">
      <c r="D3396" s="198"/>
    </row>
    <row r="3397" spans="4:4" ht="15" customHeight="1" x14ac:dyDescent="0.25">
      <c r="D3397" s="198"/>
    </row>
    <row r="3398" spans="4:4" ht="15" customHeight="1" x14ac:dyDescent="0.25">
      <c r="D3398" s="198"/>
    </row>
    <row r="3399" spans="4:4" ht="15" customHeight="1" x14ac:dyDescent="0.25">
      <c r="D3399" s="198"/>
    </row>
    <row r="3400" spans="4:4" ht="15" customHeight="1" x14ac:dyDescent="0.25">
      <c r="D3400" s="198"/>
    </row>
    <row r="3401" spans="4:4" ht="15" customHeight="1" x14ac:dyDescent="0.25">
      <c r="D3401" s="198"/>
    </row>
    <row r="3402" spans="4:4" ht="15" customHeight="1" x14ac:dyDescent="0.25">
      <c r="D3402" s="198"/>
    </row>
    <row r="3403" spans="4:4" ht="15" customHeight="1" x14ac:dyDescent="0.25">
      <c r="D3403" s="198"/>
    </row>
    <row r="3404" spans="4:4" ht="15" customHeight="1" x14ac:dyDescent="0.25">
      <c r="D3404" s="198"/>
    </row>
    <row r="3405" spans="4:4" ht="15" customHeight="1" x14ac:dyDescent="0.25">
      <c r="D3405" s="198"/>
    </row>
    <row r="3406" spans="4:4" ht="15" customHeight="1" x14ac:dyDescent="0.25">
      <c r="D3406" s="198"/>
    </row>
    <row r="3407" spans="4:4" ht="15" customHeight="1" x14ac:dyDescent="0.25">
      <c r="D3407" s="198"/>
    </row>
    <row r="3408" spans="4:4" ht="15" customHeight="1" x14ac:dyDescent="0.25">
      <c r="D3408" s="198"/>
    </row>
    <row r="3409" spans="4:4" ht="15" customHeight="1" x14ac:dyDescent="0.25">
      <c r="D3409" s="198"/>
    </row>
    <row r="3410" spans="4:4" ht="15" customHeight="1" x14ac:dyDescent="0.25">
      <c r="D3410" s="198"/>
    </row>
    <row r="3411" spans="4:4" ht="15" customHeight="1" x14ac:dyDescent="0.25">
      <c r="D3411" s="198"/>
    </row>
    <row r="3412" spans="4:4" ht="15" customHeight="1" x14ac:dyDescent="0.25">
      <c r="D3412" s="198"/>
    </row>
    <row r="3413" spans="4:4" ht="15" customHeight="1" x14ac:dyDescent="0.25">
      <c r="D3413" s="198"/>
    </row>
    <row r="3414" spans="4:4" ht="15" customHeight="1" x14ac:dyDescent="0.25">
      <c r="D3414" s="198"/>
    </row>
    <row r="3415" spans="4:4" ht="15" customHeight="1" x14ac:dyDescent="0.25">
      <c r="D3415" s="198"/>
    </row>
    <row r="3416" spans="4:4" ht="15" customHeight="1" x14ac:dyDescent="0.25">
      <c r="D3416" s="198"/>
    </row>
    <row r="3417" spans="4:4" ht="15" customHeight="1" x14ac:dyDescent="0.25">
      <c r="D3417" s="198"/>
    </row>
    <row r="3418" spans="4:4" ht="15" customHeight="1" x14ac:dyDescent="0.25">
      <c r="D3418" s="198"/>
    </row>
    <row r="3419" spans="4:4" ht="15" customHeight="1" x14ac:dyDescent="0.25">
      <c r="D3419" s="198"/>
    </row>
    <row r="3420" spans="4:4" ht="15" customHeight="1" x14ac:dyDescent="0.25">
      <c r="D3420" s="198"/>
    </row>
    <row r="3421" spans="4:4" ht="15" customHeight="1" x14ac:dyDescent="0.25">
      <c r="D3421" s="198"/>
    </row>
    <row r="3422" spans="4:4" ht="15" customHeight="1" x14ac:dyDescent="0.25">
      <c r="D3422" s="198"/>
    </row>
    <row r="3423" spans="4:4" ht="15" customHeight="1" x14ac:dyDescent="0.25">
      <c r="D3423" s="198"/>
    </row>
    <row r="3424" spans="4:4" ht="15" customHeight="1" x14ac:dyDescent="0.25">
      <c r="D3424" s="198"/>
    </row>
    <row r="3425" spans="4:4" ht="15" customHeight="1" x14ac:dyDescent="0.25">
      <c r="D3425" s="198"/>
    </row>
    <row r="3426" spans="4:4" ht="15" customHeight="1" x14ac:dyDescent="0.25">
      <c r="D3426" s="198"/>
    </row>
    <row r="3427" spans="4:4" ht="15" customHeight="1" x14ac:dyDescent="0.25">
      <c r="D3427" s="198"/>
    </row>
    <row r="3428" spans="4:4" ht="15" customHeight="1" x14ac:dyDescent="0.25">
      <c r="D3428" s="198"/>
    </row>
    <row r="3429" spans="4:4" ht="15" customHeight="1" x14ac:dyDescent="0.25">
      <c r="D3429" s="198"/>
    </row>
    <row r="3430" spans="4:4" ht="15" customHeight="1" x14ac:dyDescent="0.25">
      <c r="D3430" s="198"/>
    </row>
    <row r="3431" spans="4:4" ht="15" customHeight="1" x14ac:dyDescent="0.25">
      <c r="D3431" s="198"/>
    </row>
    <row r="3432" spans="4:4" ht="15" customHeight="1" x14ac:dyDescent="0.25">
      <c r="D3432" s="198"/>
    </row>
    <row r="3433" spans="4:4" ht="15" customHeight="1" x14ac:dyDescent="0.25">
      <c r="D3433" s="198"/>
    </row>
    <row r="3434" spans="4:4" ht="15" customHeight="1" x14ac:dyDescent="0.25">
      <c r="D3434" s="198"/>
    </row>
    <row r="3435" spans="4:4" ht="15" customHeight="1" x14ac:dyDescent="0.25">
      <c r="D3435" s="198"/>
    </row>
    <row r="3436" spans="4:4" ht="15" customHeight="1" x14ac:dyDescent="0.25">
      <c r="D3436" s="198"/>
    </row>
    <row r="3437" spans="4:4" ht="15" customHeight="1" x14ac:dyDescent="0.25">
      <c r="D3437" s="198"/>
    </row>
    <row r="3438" spans="4:4" ht="15" customHeight="1" x14ac:dyDescent="0.25">
      <c r="D3438" s="198"/>
    </row>
    <row r="3439" spans="4:4" ht="15" customHeight="1" x14ac:dyDescent="0.25">
      <c r="D3439" s="198"/>
    </row>
    <row r="3440" spans="4:4" ht="15" customHeight="1" x14ac:dyDescent="0.25">
      <c r="D3440" s="198"/>
    </row>
    <row r="3441" spans="4:4" ht="15" customHeight="1" x14ac:dyDescent="0.25">
      <c r="D3441" s="198"/>
    </row>
    <row r="3442" spans="4:4" ht="15" customHeight="1" x14ac:dyDescent="0.25">
      <c r="D3442" s="198"/>
    </row>
    <row r="3443" spans="4:4" ht="15" customHeight="1" x14ac:dyDescent="0.25">
      <c r="D3443" s="198"/>
    </row>
    <row r="3444" spans="4:4" ht="15" customHeight="1" x14ac:dyDescent="0.25">
      <c r="D3444" s="198"/>
    </row>
    <row r="3445" spans="4:4" ht="15" customHeight="1" x14ac:dyDescent="0.25">
      <c r="D3445" s="198"/>
    </row>
    <row r="3446" spans="4:4" ht="15" customHeight="1" x14ac:dyDescent="0.25">
      <c r="D3446" s="198"/>
    </row>
    <row r="3447" spans="4:4" ht="15" customHeight="1" x14ac:dyDescent="0.25">
      <c r="D3447" s="198"/>
    </row>
    <row r="3448" spans="4:4" ht="15" customHeight="1" x14ac:dyDescent="0.25">
      <c r="D3448" s="198"/>
    </row>
    <row r="3449" spans="4:4" ht="15" customHeight="1" x14ac:dyDescent="0.25">
      <c r="D3449" s="198"/>
    </row>
    <row r="3450" spans="4:4" ht="15" customHeight="1" x14ac:dyDescent="0.25">
      <c r="D3450" s="198"/>
    </row>
    <row r="3451" spans="4:4" ht="15" customHeight="1" x14ac:dyDescent="0.25">
      <c r="D3451" s="198"/>
    </row>
    <row r="3452" spans="4:4" ht="15" customHeight="1" x14ac:dyDescent="0.25">
      <c r="D3452" s="198"/>
    </row>
    <row r="3453" spans="4:4" ht="15" customHeight="1" x14ac:dyDescent="0.25">
      <c r="D3453" s="198"/>
    </row>
    <row r="3454" spans="4:4" ht="15" customHeight="1" x14ac:dyDescent="0.25">
      <c r="D3454" s="198"/>
    </row>
    <row r="3455" spans="4:4" ht="15" customHeight="1" x14ac:dyDescent="0.25">
      <c r="D3455" s="198"/>
    </row>
    <row r="3456" spans="4:4" ht="15" customHeight="1" x14ac:dyDescent="0.25">
      <c r="D3456" s="198"/>
    </row>
    <row r="3457" spans="4:4" ht="15" customHeight="1" x14ac:dyDescent="0.25">
      <c r="D3457" s="198"/>
    </row>
    <row r="3458" spans="4:4" ht="15" customHeight="1" x14ac:dyDescent="0.25">
      <c r="D3458" s="198"/>
    </row>
    <row r="3459" spans="4:4" ht="15" customHeight="1" x14ac:dyDescent="0.25">
      <c r="D3459" s="198"/>
    </row>
    <row r="3460" spans="4:4" ht="15" customHeight="1" x14ac:dyDescent="0.25">
      <c r="D3460" s="198"/>
    </row>
    <row r="3461" spans="4:4" ht="15" customHeight="1" x14ac:dyDescent="0.25">
      <c r="D3461" s="198"/>
    </row>
    <row r="3462" spans="4:4" ht="15" customHeight="1" x14ac:dyDescent="0.25">
      <c r="D3462" s="198"/>
    </row>
    <row r="3463" spans="4:4" ht="15" customHeight="1" x14ac:dyDescent="0.25">
      <c r="D3463" s="198"/>
    </row>
    <row r="3464" spans="4:4" ht="15" customHeight="1" x14ac:dyDescent="0.25">
      <c r="D3464" s="198"/>
    </row>
    <row r="3465" spans="4:4" ht="15" customHeight="1" x14ac:dyDescent="0.25">
      <c r="D3465" s="198"/>
    </row>
    <row r="3466" spans="4:4" ht="15" customHeight="1" x14ac:dyDescent="0.25">
      <c r="D3466" s="198"/>
    </row>
    <row r="3467" spans="4:4" ht="15" customHeight="1" x14ac:dyDescent="0.25">
      <c r="D3467" s="198"/>
    </row>
    <row r="3468" spans="4:4" ht="15" customHeight="1" x14ac:dyDescent="0.25">
      <c r="D3468" s="198"/>
    </row>
    <row r="3469" spans="4:4" ht="15" customHeight="1" x14ac:dyDescent="0.25">
      <c r="D3469" s="198"/>
    </row>
    <row r="3470" spans="4:4" ht="15" customHeight="1" x14ac:dyDescent="0.25">
      <c r="D3470" s="198"/>
    </row>
    <row r="3471" spans="4:4" ht="15" customHeight="1" x14ac:dyDescent="0.25">
      <c r="D3471" s="198"/>
    </row>
    <row r="3472" spans="4:4" ht="15" customHeight="1" x14ac:dyDescent="0.25">
      <c r="D3472" s="198"/>
    </row>
    <row r="3473" spans="4:4" ht="15" customHeight="1" x14ac:dyDescent="0.25">
      <c r="D3473" s="198"/>
    </row>
    <row r="3474" spans="4:4" ht="15" customHeight="1" x14ac:dyDescent="0.25">
      <c r="D3474" s="198"/>
    </row>
    <row r="3475" spans="4:4" ht="15" customHeight="1" x14ac:dyDescent="0.25">
      <c r="D3475" s="198"/>
    </row>
    <row r="3476" spans="4:4" ht="15" customHeight="1" x14ac:dyDescent="0.25">
      <c r="D3476" s="198"/>
    </row>
    <row r="3477" spans="4:4" ht="15" customHeight="1" x14ac:dyDescent="0.25">
      <c r="D3477" s="198"/>
    </row>
    <row r="3478" spans="4:4" ht="15" customHeight="1" x14ac:dyDescent="0.25">
      <c r="D3478" s="198"/>
    </row>
    <row r="3479" spans="4:4" ht="15" customHeight="1" x14ac:dyDescent="0.25">
      <c r="D3479" s="198"/>
    </row>
    <row r="3480" spans="4:4" ht="15" customHeight="1" x14ac:dyDescent="0.25">
      <c r="D3480" s="198"/>
    </row>
    <row r="3481" spans="4:4" ht="15" customHeight="1" x14ac:dyDescent="0.25">
      <c r="D3481" s="198"/>
    </row>
    <row r="3482" spans="4:4" ht="15" customHeight="1" x14ac:dyDescent="0.25">
      <c r="D3482" s="198"/>
    </row>
    <row r="3483" spans="4:4" ht="15" customHeight="1" x14ac:dyDescent="0.25">
      <c r="D3483" s="198"/>
    </row>
    <row r="3484" spans="4:4" ht="15" customHeight="1" x14ac:dyDescent="0.25">
      <c r="D3484" s="198"/>
    </row>
    <row r="3485" spans="4:4" ht="15" customHeight="1" x14ac:dyDescent="0.25">
      <c r="D3485" s="198"/>
    </row>
    <row r="3486" spans="4:4" ht="15" customHeight="1" x14ac:dyDescent="0.25">
      <c r="D3486" s="198"/>
    </row>
    <row r="3487" spans="4:4" ht="15" customHeight="1" x14ac:dyDescent="0.25">
      <c r="D3487" s="198"/>
    </row>
    <row r="3488" spans="4:4" ht="15" customHeight="1" x14ac:dyDescent="0.25">
      <c r="D3488" s="198"/>
    </row>
    <row r="3489" spans="4:4" ht="15" customHeight="1" x14ac:dyDescent="0.25">
      <c r="D3489" s="198"/>
    </row>
    <row r="3490" spans="4:4" ht="15" customHeight="1" x14ac:dyDescent="0.25">
      <c r="D3490" s="198"/>
    </row>
    <row r="3491" spans="4:4" ht="15" customHeight="1" x14ac:dyDescent="0.25">
      <c r="D3491" s="198"/>
    </row>
    <row r="3492" spans="4:4" ht="15" customHeight="1" x14ac:dyDescent="0.25">
      <c r="D3492" s="198"/>
    </row>
    <row r="3493" spans="4:4" ht="15" customHeight="1" x14ac:dyDescent="0.25">
      <c r="D3493" s="198"/>
    </row>
    <row r="3494" spans="4:4" ht="15" customHeight="1" x14ac:dyDescent="0.25">
      <c r="D3494" s="198"/>
    </row>
    <row r="3495" spans="4:4" ht="15" customHeight="1" x14ac:dyDescent="0.25">
      <c r="D3495" s="198"/>
    </row>
    <row r="3496" spans="4:4" ht="15" customHeight="1" x14ac:dyDescent="0.25">
      <c r="D3496" s="198"/>
    </row>
    <row r="3497" spans="4:4" ht="15" customHeight="1" x14ac:dyDescent="0.25">
      <c r="D3497" s="198"/>
    </row>
    <row r="3498" spans="4:4" ht="15" customHeight="1" x14ac:dyDescent="0.25">
      <c r="D3498" s="198"/>
    </row>
    <row r="3499" spans="4:4" ht="15" customHeight="1" x14ac:dyDescent="0.25">
      <c r="D3499" s="198"/>
    </row>
    <row r="3500" spans="4:4" ht="15" customHeight="1" x14ac:dyDescent="0.25">
      <c r="D3500" s="198"/>
    </row>
    <row r="3501" spans="4:4" ht="15" customHeight="1" x14ac:dyDescent="0.25">
      <c r="D3501" s="198"/>
    </row>
    <row r="3502" spans="4:4" ht="15" customHeight="1" x14ac:dyDescent="0.25">
      <c r="D3502" s="198"/>
    </row>
    <row r="3503" spans="4:4" ht="15" customHeight="1" x14ac:dyDescent="0.25">
      <c r="D3503" s="198"/>
    </row>
    <row r="3504" spans="4:4" ht="15" customHeight="1" x14ac:dyDescent="0.25">
      <c r="D3504" s="198"/>
    </row>
    <row r="3505" spans="4:4" ht="15" customHeight="1" x14ac:dyDescent="0.25">
      <c r="D3505" s="198"/>
    </row>
    <row r="3506" spans="4:4" ht="15" customHeight="1" x14ac:dyDescent="0.25">
      <c r="D3506" s="198"/>
    </row>
    <row r="3507" spans="4:4" ht="15" customHeight="1" x14ac:dyDescent="0.25">
      <c r="D3507" s="198"/>
    </row>
    <row r="3508" spans="4:4" ht="15" customHeight="1" x14ac:dyDescent="0.25">
      <c r="D3508" s="198"/>
    </row>
    <row r="3509" spans="4:4" ht="15" customHeight="1" x14ac:dyDescent="0.25">
      <c r="D3509" s="198"/>
    </row>
    <row r="3510" spans="4:4" ht="15" customHeight="1" x14ac:dyDescent="0.25">
      <c r="D3510" s="198"/>
    </row>
    <row r="3511" spans="4:4" ht="15" customHeight="1" x14ac:dyDescent="0.25">
      <c r="D3511" s="198"/>
    </row>
    <row r="3512" spans="4:4" ht="15" customHeight="1" x14ac:dyDescent="0.25">
      <c r="D3512" s="198"/>
    </row>
    <row r="3513" spans="4:4" ht="15" customHeight="1" x14ac:dyDescent="0.25">
      <c r="D3513" s="198"/>
    </row>
    <row r="3514" spans="4:4" ht="15" customHeight="1" x14ac:dyDescent="0.25">
      <c r="D3514" s="198"/>
    </row>
    <row r="3515" spans="4:4" ht="15" customHeight="1" x14ac:dyDescent="0.25">
      <c r="D3515" s="198"/>
    </row>
    <row r="3516" spans="4:4" ht="15" customHeight="1" x14ac:dyDescent="0.25">
      <c r="D3516" s="198"/>
    </row>
    <row r="3517" spans="4:4" ht="15" customHeight="1" x14ac:dyDescent="0.25">
      <c r="D3517" s="198"/>
    </row>
    <row r="3518" spans="4:4" ht="15" customHeight="1" x14ac:dyDescent="0.25">
      <c r="D3518" s="198"/>
    </row>
    <row r="3519" spans="4:4" ht="15" customHeight="1" x14ac:dyDescent="0.25">
      <c r="D3519" s="198"/>
    </row>
    <row r="3520" spans="4:4" ht="15" customHeight="1" x14ac:dyDescent="0.25">
      <c r="D3520" s="198"/>
    </row>
    <row r="3521" spans="4:4" ht="15" customHeight="1" x14ac:dyDescent="0.25">
      <c r="D3521" s="198"/>
    </row>
    <row r="3522" spans="4:4" ht="15" customHeight="1" x14ac:dyDescent="0.25">
      <c r="D3522" s="198"/>
    </row>
    <row r="3523" spans="4:4" ht="15" customHeight="1" x14ac:dyDescent="0.25">
      <c r="D3523" s="198"/>
    </row>
    <row r="3524" spans="4:4" ht="15" customHeight="1" x14ac:dyDescent="0.25">
      <c r="D3524" s="198"/>
    </row>
    <row r="3525" spans="4:4" ht="15" customHeight="1" x14ac:dyDescent="0.25">
      <c r="D3525" s="198"/>
    </row>
    <row r="3526" spans="4:4" ht="15" customHeight="1" x14ac:dyDescent="0.25">
      <c r="D3526" s="198"/>
    </row>
    <row r="3527" spans="4:4" ht="15" customHeight="1" x14ac:dyDescent="0.25">
      <c r="D3527" s="198"/>
    </row>
    <row r="3528" spans="4:4" ht="15" customHeight="1" x14ac:dyDescent="0.25">
      <c r="D3528" s="198"/>
    </row>
    <row r="3529" spans="4:4" ht="15" customHeight="1" x14ac:dyDescent="0.25">
      <c r="D3529" s="198"/>
    </row>
    <row r="3530" spans="4:4" ht="15" customHeight="1" x14ac:dyDescent="0.25">
      <c r="D3530" s="198"/>
    </row>
    <row r="3531" spans="4:4" ht="15" customHeight="1" x14ac:dyDescent="0.25">
      <c r="D3531" s="198"/>
    </row>
    <row r="3532" spans="4:4" ht="15" customHeight="1" x14ac:dyDescent="0.25">
      <c r="D3532" s="198"/>
    </row>
    <row r="3533" spans="4:4" ht="15" customHeight="1" x14ac:dyDescent="0.25">
      <c r="D3533" s="198"/>
    </row>
    <row r="3534" spans="4:4" ht="15" customHeight="1" x14ac:dyDescent="0.25">
      <c r="D3534" s="198"/>
    </row>
    <row r="3535" spans="4:4" ht="15" customHeight="1" x14ac:dyDescent="0.25">
      <c r="D3535" s="198"/>
    </row>
    <row r="3536" spans="4:4" ht="15" customHeight="1" x14ac:dyDescent="0.25">
      <c r="D3536" s="198"/>
    </row>
    <row r="3537" spans="4:4" ht="15" customHeight="1" x14ac:dyDescent="0.25">
      <c r="D3537" s="198"/>
    </row>
    <row r="3538" spans="4:4" ht="15" customHeight="1" x14ac:dyDescent="0.25">
      <c r="D3538" s="198"/>
    </row>
    <row r="3539" spans="4:4" ht="15" customHeight="1" x14ac:dyDescent="0.25">
      <c r="D3539" s="198"/>
    </row>
    <row r="3540" spans="4:4" ht="15" customHeight="1" x14ac:dyDescent="0.25">
      <c r="D3540" s="198"/>
    </row>
    <row r="3541" spans="4:4" ht="15" customHeight="1" x14ac:dyDescent="0.25">
      <c r="D3541" s="198"/>
    </row>
    <row r="3542" spans="4:4" ht="15" customHeight="1" x14ac:dyDescent="0.25">
      <c r="D3542" s="198"/>
    </row>
    <row r="3543" spans="4:4" ht="15" customHeight="1" x14ac:dyDescent="0.25">
      <c r="D3543" s="198"/>
    </row>
    <row r="3544" spans="4:4" ht="15" customHeight="1" x14ac:dyDescent="0.25">
      <c r="D3544" s="198"/>
    </row>
    <row r="3545" spans="4:4" ht="15" customHeight="1" x14ac:dyDescent="0.25">
      <c r="D3545" s="198"/>
    </row>
    <row r="3546" spans="4:4" ht="15" customHeight="1" x14ac:dyDescent="0.25">
      <c r="D3546" s="198"/>
    </row>
    <row r="3547" spans="4:4" ht="15" customHeight="1" x14ac:dyDescent="0.25">
      <c r="D3547" s="198"/>
    </row>
    <row r="3548" spans="4:4" ht="15" customHeight="1" x14ac:dyDescent="0.25">
      <c r="D3548" s="198"/>
    </row>
    <row r="3549" spans="4:4" ht="15" customHeight="1" x14ac:dyDescent="0.25">
      <c r="D3549" s="198"/>
    </row>
    <row r="3550" spans="4:4" ht="15" customHeight="1" x14ac:dyDescent="0.25">
      <c r="D3550" s="198"/>
    </row>
    <row r="3551" spans="4:4" ht="15" customHeight="1" x14ac:dyDescent="0.25">
      <c r="D3551" s="198"/>
    </row>
    <row r="3552" spans="4:4" ht="15" customHeight="1" x14ac:dyDescent="0.25">
      <c r="D3552" s="198"/>
    </row>
    <row r="3553" spans="4:4" ht="15" customHeight="1" x14ac:dyDescent="0.25">
      <c r="D3553" s="198"/>
    </row>
    <row r="3554" spans="4:4" ht="15" customHeight="1" x14ac:dyDescent="0.25">
      <c r="D3554" s="198"/>
    </row>
    <row r="3555" spans="4:4" ht="15" customHeight="1" x14ac:dyDescent="0.25">
      <c r="D3555" s="198"/>
    </row>
    <row r="3556" spans="4:4" ht="15" customHeight="1" x14ac:dyDescent="0.25">
      <c r="D3556" s="198"/>
    </row>
    <row r="3557" spans="4:4" ht="15" customHeight="1" x14ac:dyDescent="0.25">
      <c r="D3557" s="198"/>
    </row>
    <row r="3558" spans="4:4" ht="15" customHeight="1" x14ac:dyDescent="0.25">
      <c r="D3558" s="198"/>
    </row>
    <row r="3559" spans="4:4" ht="15" customHeight="1" x14ac:dyDescent="0.25">
      <c r="D3559" s="198"/>
    </row>
    <row r="3560" spans="4:4" ht="15" customHeight="1" x14ac:dyDescent="0.25">
      <c r="D3560" s="198"/>
    </row>
    <row r="3561" spans="4:4" ht="15" customHeight="1" x14ac:dyDescent="0.25">
      <c r="D3561" s="198"/>
    </row>
    <row r="3562" spans="4:4" ht="15" customHeight="1" x14ac:dyDescent="0.25">
      <c r="D3562" s="198"/>
    </row>
    <row r="3563" spans="4:4" ht="15" customHeight="1" x14ac:dyDescent="0.25">
      <c r="D3563" s="198"/>
    </row>
    <row r="3564" spans="4:4" ht="15" customHeight="1" x14ac:dyDescent="0.25">
      <c r="D3564" s="198"/>
    </row>
    <row r="3565" spans="4:4" ht="15" customHeight="1" x14ac:dyDescent="0.25">
      <c r="D3565" s="198"/>
    </row>
    <row r="3566" spans="4:4" ht="15" customHeight="1" x14ac:dyDescent="0.25">
      <c r="D3566" s="198"/>
    </row>
    <row r="3567" spans="4:4" ht="15" customHeight="1" x14ac:dyDescent="0.25">
      <c r="D3567" s="198"/>
    </row>
    <row r="3568" spans="4:4" ht="15" customHeight="1" x14ac:dyDescent="0.25">
      <c r="D3568" s="198"/>
    </row>
    <row r="3569" spans="4:4" ht="15" customHeight="1" x14ac:dyDescent="0.25">
      <c r="D3569" s="198"/>
    </row>
    <row r="3570" spans="4:4" ht="15" customHeight="1" x14ac:dyDescent="0.25">
      <c r="D3570" s="198"/>
    </row>
    <row r="3571" spans="4:4" ht="15" customHeight="1" x14ac:dyDescent="0.25">
      <c r="D3571" s="198"/>
    </row>
    <row r="3572" spans="4:4" ht="15" customHeight="1" x14ac:dyDescent="0.25">
      <c r="D3572" s="198"/>
    </row>
    <row r="3573" spans="4:4" ht="15" customHeight="1" x14ac:dyDescent="0.25">
      <c r="D3573" s="198"/>
    </row>
    <row r="3574" spans="4:4" ht="15" customHeight="1" x14ac:dyDescent="0.25">
      <c r="D3574" s="198"/>
    </row>
    <row r="3575" spans="4:4" ht="15" customHeight="1" x14ac:dyDescent="0.25">
      <c r="D3575" s="198"/>
    </row>
    <row r="3576" spans="4:4" ht="15" customHeight="1" x14ac:dyDescent="0.25">
      <c r="D3576" s="198"/>
    </row>
    <row r="3577" spans="4:4" ht="15" customHeight="1" x14ac:dyDescent="0.25">
      <c r="D3577" s="198"/>
    </row>
    <row r="3578" spans="4:4" ht="15" customHeight="1" x14ac:dyDescent="0.25">
      <c r="D3578" s="198"/>
    </row>
    <row r="3579" spans="4:4" ht="15" customHeight="1" x14ac:dyDescent="0.25">
      <c r="D3579" s="198"/>
    </row>
    <row r="3580" spans="4:4" ht="15" customHeight="1" x14ac:dyDescent="0.25">
      <c r="D3580" s="198"/>
    </row>
    <row r="3581" spans="4:4" ht="15" customHeight="1" x14ac:dyDescent="0.25">
      <c r="D3581" s="198"/>
    </row>
    <row r="3582" spans="4:4" ht="15" customHeight="1" x14ac:dyDescent="0.25">
      <c r="D3582" s="198"/>
    </row>
    <row r="3583" spans="4:4" ht="15" customHeight="1" x14ac:dyDescent="0.25">
      <c r="D3583" s="198"/>
    </row>
    <row r="3584" spans="4:4" ht="15" customHeight="1" x14ac:dyDescent="0.25">
      <c r="D3584" s="198"/>
    </row>
    <row r="3585" spans="4:4" ht="15" customHeight="1" x14ac:dyDescent="0.25">
      <c r="D3585" s="198"/>
    </row>
    <row r="3586" spans="4:4" ht="15" customHeight="1" x14ac:dyDescent="0.25">
      <c r="D3586" s="198"/>
    </row>
    <row r="3587" spans="4:4" ht="15" customHeight="1" x14ac:dyDescent="0.25">
      <c r="D3587" s="198"/>
    </row>
    <row r="3588" spans="4:4" ht="15" customHeight="1" x14ac:dyDescent="0.25">
      <c r="D3588" s="198"/>
    </row>
    <row r="3589" spans="4:4" ht="15" customHeight="1" x14ac:dyDescent="0.25">
      <c r="D3589" s="198"/>
    </row>
    <row r="3590" spans="4:4" ht="15" customHeight="1" x14ac:dyDescent="0.25">
      <c r="D3590" s="198"/>
    </row>
    <row r="3591" spans="4:4" ht="15" customHeight="1" x14ac:dyDescent="0.25">
      <c r="D3591" s="198"/>
    </row>
    <row r="3592" spans="4:4" ht="15" customHeight="1" x14ac:dyDescent="0.25">
      <c r="D3592" s="198"/>
    </row>
    <row r="3593" spans="4:4" ht="15" customHeight="1" x14ac:dyDescent="0.25">
      <c r="D3593" s="198"/>
    </row>
    <row r="3594" spans="4:4" ht="15" customHeight="1" x14ac:dyDescent="0.25">
      <c r="D3594" s="198"/>
    </row>
    <row r="3595" spans="4:4" ht="15" customHeight="1" x14ac:dyDescent="0.25">
      <c r="D3595" s="198"/>
    </row>
    <row r="3596" spans="4:4" ht="15" customHeight="1" x14ac:dyDescent="0.25">
      <c r="D3596" s="198"/>
    </row>
    <row r="3597" spans="4:4" ht="15" customHeight="1" x14ac:dyDescent="0.25">
      <c r="D3597" s="198"/>
    </row>
    <row r="3598" spans="4:4" ht="15" customHeight="1" x14ac:dyDescent="0.25">
      <c r="D3598" s="198"/>
    </row>
    <row r="3599" spans="4:4" ht="15" customHeight="1" x14ac:dyDescent="0.25">
      <c r="D3599" s="198"/>
    </row>
    <row r="3600" spans="4:4" ht="15" customHeight="1" x14ac:dyDescent="0.25">
      <c r="D3600" s="198"/>
    </row>
    <row r="3601" spans="4:4" ht="15" customHeight="1" x14ac:dyDescent="0.25">
      <c r="D3601" s="198"/>
    </row>
    <row r="3602" spans="4:4" ht="15" customHeight="1" x14ac:dyDescent="0.25">
      <c r="D3602" s="198"/>
    </row>
    <row r="3603" spans="4:4" ht="15" customHeight="1" x14ac:dyDescent="0.25">
      <c r="D3603" s="198"/>
    </row>
    <row r="3604" spans="4:4" ht="15" customHeight="1" x14ac:dyDescent="0.25">
      <c r="D3604" s="198"/>
    </row>
    <row r="3605" spans="4:4" ht="15" customHeight="1" x14ac:dyDescent="0.25">
      <c r="D3605" s="198"/>
    </row>
    <row r="3606" spans="4:4" ht="15" customHeight="1" x14ac:dyDescent="0.25">
      <c r="D3606" s="198"/>
    </row>
    <row r="3607" spans="4:4" ht="15" customHeight="1" x14ac:dyDescent="0.25">
      <c r="D3607" s="198"/>
    </row>
    <row r="3608" spans="4:4" ht="15" customHeight="1" x14ac:dyDescent="0.25">
      <c r="D3608" s="198"/>
    </row>
    <row r="3609" spans="4:4" ht="15" customHeight="1" x14ac:dyDescent="0.25">
      <c r="D3609" s="198"/>
    </row>
    <row r="3610" spans="4:4" ht="15" customHeight="1" x14ac:dyDescent="0.25">
      <c r="D3610" s="198"/>
    </row>
    <row r="3611" spans="4:4" ht="15" customHeight="1" x14ac:dyDescent="0.25">
      <c r="D3611" s="198"/>
    </row>
    <row r="3612" spans="4:4" ht="15" customHeight="1" x14ac:dyDescent="0.25">
      <c r="D3612" s="198"/>
    </row>
    <row r="3613" spans="4:4" ht="15" customHeight="1" x14ac:dyDescent="0.25">
      <c r="D3613" s="198"/>
    </row>
    <row r="3614" spans="4:4" ht="15" customHeight="1" x14ac:dyDescent="0.25">
      <c r="D3614" s="198"/>
    </row>
    <row r="3615" spans="4:4" ht="15" customHeight="1" x14ac:dyDescent="0.25">
      <c r="D3615" s="198"/>
    </row>
    <row r="3616" spans="4:4" ht="15" customHeight="1" x14ac:dyDescent="0.25">
      <c r="D3616" s="198"/>
    </row>
    <row r="3617" spans="4:4" ht="15" customHeight="1" x14ac:dyDescent="0.25">
      <c r="D3617" s="198"/>
    </row>
    <row r="3618" spans="4:4" ht="15" customHeight="1" x14ac:dyDescent="0.25">
      <c r="D3618" s="198"/>
    </row>
    <row r="3619" spans="4:4" ht="15" customHeight="1" x14ac:dyDescent="0.25">
      <c r="D3619" s="198"/>
    </row>
    <row r="3620" spans="4:4" ht="15" customHeight="1" x14ac:dyDescent="0.25">
      <c r="D3620" s="198"/>
    </row>
    <row r="3621" spans="4:4" ht="15" customHeight="1" x14ac:dyDescent="0.25">
      <c r="D3621" s="198"/>
    </row>
    <row r="3622" spans="4:4" ht="15" customHeight="1" x14ac:dyDescent="0.25">
      <c r="D3622" s="198"/>
    </row>
    <row r="3623" spans="4:4" ht="15" customHeight="1" x14ac:dyDescent="0.25">
      <c r="D3623" s="198"/>
    </row>
    <row r="3624" spans="4:4" ht="15" customHeight="1" x14ac:dyDescent="0.25">
      <c r="D3624" s="198"/>
    </row>
    <row r="3625" spans="4:4" ht="15" customHeight="1" x14ac:dyDescent="0.25">
      <c r="D3625" s="198"/>
    </row>
    <row r="3626" spans="4:4" ht="15" customHeight="1" x14ac:dyDescent="0.25">
      <c r="D3626" s="198"/>
    </row>
    <row r="3627" spans="4:4" ht="15" customHeight="1" x14ac:dyDescent="0.25">
      <c r="D3627" s="198"/>
    </row>
    <row r="3628" spans="4:4" ht="15" customHeight="1" x14ac:dyDescent="0.25">
      <c r="D3628" s="198"/>
    </row>
    <row r="3629" spans="4:4" ht="15" customHeight="1" x14ac:dyDescent="0.25">
      <c r="D3629" s="198"/>
    </row>
    <row r="3630" spans="4:4" ht="15" customHeight="1" x14ac:dyDescent="0.25">
      <c r="D3630" s="198"/>
    </row>
    <row r="3631" spans="4:4" ht="15" customHeight="1" x14ac:dyDescent="0.25">
      <c r="D3631" s="198"/>
    </row>
    <row r="3632" spans="4:4" ht="15" customHeight="1" x14ac:dyDescent="0.25">
      <c r="D3632" s="198"/>
    </row>
    <row r="3633" spans="4:4" ht="15" customHeight="1" x14ac:dyDescent="0.25">
      <c r="D3633" s="198"/>
    </row>
    <row r="3634" spans="4:4" ht="15" customHeight="1" x14ac:dyDescent="0.25">
      <c r="D3634" s="198"/>
    </row>
    <row r="3635" spans="4:4" ht="15" customHeight="1" x14ac:dyDescent="0.25">
      <c r="D3635" s="198"/>
    </row>
    <row r="3636" spans="4:4" ht="15" customHeight="1" x14ac:dyDescent="0.25">
      <c r="D3636" s="198"/>
    </row>
    <row r="3637" spans="4:4" ht="15" customHeight="1" x14ac:dyDescent="0.25">
      <c r="D3637" s="198"/>
    </row>
    <row r="3638" spans="4:4" ht="15" customHeight="1" x14ac:dyDescent="0.25">
      <c r="D3638" s="198"/>
    </row>
    <row r="3639" spans="4:4" ht="15" customHeight="1" x14ac:dyDescent="0.25">
      <c r="D3639" s="198"/>
    </row>
    <row r="3640" spans="4:4" ht="15" customHeight="1" x14ac:dyDescent="0.25">
      <c r="D3640" s="198"/>
    </row>
    <row r="3641" spans="4:4" ht="15" customHeight="1" x14ac:dyDescent="0.25">
      <c r="D3641" s="198"/>
    </row>
    <row r="3642" spans="4:4" ht="15" customHeight="1" x14ac:dyDescent="0.25">
      <c r="D3642" s="198"/>
    </row>
    <row r="3643" spans="4:4" ht="15" customHeight="1" x14ac:dyDescent="0.25">
      <c r="D3643" s="198"/>
    </row>
    <row r="3644" spans="4:4" ht="15" customHeight="1" x14ac:dyDescent="0.25">
      <c r="D3644" s="198"/>
    </row>
    <row r="3645" spans="4:4" ht="15" customHeight="1" x14ac:dyDescent="0.25">
      <c r="D3645" s="198"/>
    </row>
    <row r="3646" spans="4:4" ht="15" customHeight="1" x14ac:dyDescent="0.25">
      <c r="D3646" s="198"/>
    </row>
    <row r="3647" spans="4:4" ht="15" customHeight="1" x14ac:dyDescent="0.25">
      <c r="D3647" s="198"/>
    </row>
    <row r="3648" spans="4:4" ht="15" customHeight="1" x14ac:dyDescent="0.25">
      <c r="D3648" s="198"/>
    </row>
    <row r="3649" spans="4:4" ht="15" customHeight="1" x14ac:dyDescent="0.25">
      <c r="D3649" s="198"/>
    </row>
    <row r="3650" spans="4:4" ht="15" customHeight="1" x14ac:dyDescent="0.25">
      <c r="D3650" s="198"/>
    </row>
    <row r="3651" spans="4:4" ht="15" customHeight="1" x14ac:dyDescent="0.25">
      <c r="D3651" s="198"/>
    </row>
    <row r="3652" spans="4:4" ht="15" customHeight="1" x14ac:dyDescent="0.25">
      <c r="D3652" s="198"/>
    </row>
    <row r="3653" spans="4:4" ht="15" customHeight="1" x14ac:dyDescent="0.25">
      <c r="D3653" s="198"/>
    </row>
    <row r="3654" spans="4:4" ht="15" customHeight="1" x14ac:dyDescent="0.25">
      <c r="D3654" s="198"/>
    </row>
    <row r="3655" spans="4:4" ht="15" customHeight="1" x14ac:dyDescent="0.25">
      <c r="D3655" s="198"/>
    </row>
    <row r="3656" spans="4:4" ht="15" customHeight="1" x14ac:dyDescent="0.25">
      <c r="D3656" s="198"/>
    </row>
    <row r="3657" spans="4:4" ht="15" customHeight="1" x14ac:dyDescent="0.25">
      <c r="D3657" s="198"/>
    </row>
    <row r="3658" spans="4:4" ht="15" customHeight="1" x14ac:dyDescent="0.25">
      <c r="D3658" s="198"/>
    </row>
    <row r="3659" spans="4:4" ht="15" customHeight="1" x14ac:dyDescent="0.25">
      <c r="D3659" s="198"/>
    </row>
    <row r="3660" spans="4:4" ht="15" customHeight="1" x14ac:dyDescent="0.25">
      <c r="D3660" s="198"/>
    </row>
    <row r="3661" spans="4:4" ht="15" customHeight="1" x14ac:dyDescent="0.25">
      <c r="D3661" s="198"/>
    </row>
    <row r="3662" spans="4:4" ht="15" customHeight="1" x14ac:dyDescent="0.25">
      <c r="D3662" s="198"/>
    </row>
    <row r="3663" spans="4:4" ht="15" customHeight="1" x14ac:dyDescent="0.25">
      <c r="D3663" s="198"/>
    </row>
    <row r="3664" spans="4:4" ht="15" customHeight="1" x14ac:dyDescent="0.25">
      <c r="D3664" s="198"/>
    </row>
    <row r="3665" spans="4:4" ht="15" customHeight="1" x14ac:dyDescent="0.25">
      <c r="D3665" s="198"/>
    </row>
    <row r="3666" spans="4:4" ht="15" customHeight="1" x14ac:dyDescent="0.25">
      <c r="D3666" s="198"/>
    </row>
    <row r="3667" spans="4:4" ht="15" customHeight="1" x14ac:dyDescent="0.25">
      <c r="D3667" s="198"/>
    </row>
    <row r="3668" spans="4:4" ht="15" customHeight="1" x14ac:dyDescent="0.25">
      <c r="D3668" s="198"/>
    </row>
    <row r="3669" spans="4:4" ht="15" customHeight="1" x14ac:dyDescent="0.25">
      <c r="D3669" s="198"/>
    </row>
    <row r="3670" spans="4:4" ht="15" customHeight="1" x14ac:dyDescent="0.25">
      <c r="D3670" s="198"/>
    </row>
    <row r="3671" spans="4:4" ht="15" customHeight="1" x14ac:dyDescent="0.25">
      <c r="D3671" s="198"/>
    </row>
    <row r="3672" spans="4:4" ht="15" customHeight="1" x14ac:dyDescent="0.25">
      <c r="D3672" s="198"/>
    </row>
    <row r="3673" spans="4:4" ht="15" customHeight="1" x14ac:dyDescent="0.25">
      <c r="D3673" s="198"/>
    </row>
    <row r="3674" spans="4:4" ht="15" customHeight="1" x14ac:dyDescent="0.25">
      <c r="D3674" s="198"/>
    </row>
    <row r="3675" spans="4:4" ht="15" customHeight="1" x14ac:dyDescent="0.25">
      <c r="D3675" s="198"/>
    </row>
    <row r="3676" spans="4:4" ht="15" customHeight="1" x14ac:dyDescent="0.25">
      <c r="D3676" s="198"/>
    </row>
    <row r="3677" spans="4:4" ht="15" customHeight="1" x14ac:dyDescent="0.25">
      <c r="D3677" s="198"/>
    </row>
    <row r="3678" spans="4:4" ht="15" customHeight="1" x14ac:dyDescent="0.25">
      <c r="D3678" s="198"/>
    </row>
    <row r="3679" spans="4:4" ht="15" customHeight="1" x14ac:dyDescent="0.25">
      <c r="D3679" s="198"/>
    </row>
    <row r="3680" spans="4:4" ht="15" customHeight="1" x14ac:dyDescent="0.25">
      <c r="D3680" s="198"/>
    </row>
    <row r="3681" spans="4:4" ht="15" customHeight="1" x14ac:dyDescent="0.25">
      <c r="D3681" s="198"/>
    </row>
    <row r="3682" spans="4:4" ht="15" customHeight="1" x14ac:dyDescent="0.25">
      <c r="D3682" s="198"/>
    </row>
    <row r="3683" spans="4:4" ht="15" customHeight="1" x14ac:dyDescent="0.25">
      <c r="D3683" s="198"/>
    </row>
    <row r="3684" spans="4:4" ht="15" customHeight="1" x14ac:dyDescent="0.25">
      <c r="D3684" s="198"/>
    </row>
    <row r="3685" spans="4:4" ht="15" customHeight="1" x14ac:dyDescent="0.25">
      <c r="D3685" s="198"/>
    </row>
    <row r="3686" spans="4:4" ht="15" customHeight="1" x14ac:dyDescent="0.25">
      <c r="D3686" s="198"/>
    </row>
    <row r="3687" spans="4:4" ht="15" customHeight="1" x14ac:dyDescent="0.25">
      <c r="D3687" s="198"/>
    </row>
    <row r="3688" spans="4:4" ht="15" customHeight="1" x14ac:dyDescent="0.25">
      <c r="D3688" s="198"/>
    </row>
    <row r="3689" spans="4:4" ht="15" customHeight="1" x14ac:dyDescent="0.25">
      <c r="D3689" s="198"/>
    </row>
    <row r="3690" spans="4:4" ht="15" customHeight="1" x14ac:dyDescent="0.25">
      <c r="D3690" s="198"/>
    </row>
    <row r="3691" spans="4:4" ht="15" customHeight="1" x14ac:dyDescent="0.25">
      <c r="D3691" s="198"/>
    </row>
    <row r="3692" spans="4:4" ht="15" customHeight="1" x14ac:dyDescent="0.25">
      <c r="D3692" s="198"/>
    </row>
    <row r="3693" spans="4:4" ht="15" customHeight="1" x14ac:dyDescent="0.25">
      <c r="D3693" s="198"/>
    </row>
    <row r="3694" spans="4:4" ht="15" customHeight="1" x14ac:dyDescent="0.25">
      <c r="D3694" s="198"/>
    </row>
    <row r="3695" spans="4:4" ht="15" customHeight="1" x14ac:dyDescent="0.25">
      <c r="D3695" s="198"/>
    </row>
    <row r="3696" spans="4:4" ht="15" customHeight="1" x14ac:dyDescent="0.25">
      <c r="D3696" s="198"/>
    </row>
    <row r="3697" spans="4:4" ht="15" customHeight="1" x14ac:dyDescent="0.25">
      <c r="D3697" s="198"/>
    </row>
    <row r="3698" spans="4:4" ht="15" customHeight="1" x14ac:dyDescent="0.25">
      <c r="D3698" s="198"/>
    </row>
    <row r="3699" spans="4:4" ht="15" customHeight="1" x14ac:dyDescent="0.25">
      <c r="D3699" s="198"/>
    </row>
    <row r="3700" spans="4:4" ht="15" customHeight="1" x14ac:dyDescent="0.25">
      <c r="D3700" s="198"/>
    </row>
    <row r="3701" spans="4:4" ht="15" customHeight="1" x14ac:dyDescent="0.25">
      <c r="D3701" s="198"/>
    </row>
    <row r="3702" spans="4:4" ht="15" customHeight="1" x14ac:dyDescent="0.25">
      <c r="D3702" s="198"/>
    </row>
    <row r="3703" spans="4:4" ht="15" customHeight="1" x14ac:dyDescent="0.25">
      <c r="D3703" s="198"/>
    </row>
    <row r="3704" spans="4:4" ht="15" customHeight="1" x14ac:dyDescent="0.25">
      <c r="D3704" s="198"/>
    </row>
    <row r="3705" spans="4:4" ht="15" customHeight="1" x14ac:dyDescent="0.25">
      <c r="D3705" s="198"/>
    </row>
    <row r="3706" spans="4:4" ht="15" customHeight="1" x14ac:dyDescent="0.25">
      <c r="D3706" s="198"/>
    </row>
    <row r="3707" spans="4:4" ht="15" customHeight="1" x14ac:dyDescent="0.25">
      <c r="D3707" s="198"/>
    </row>
    <row r="3708" spans="4:4" ht="15" customHeight="1" x14ac:dyDescent="0.25">
      <c r="D3708" s="198"/>
    </row>
    <row r="3709" spans="4:4" ht="15" customHeight="1" x14ac:dyDescent="0.25">
      <c r="D3709" s="198"/>
    </row>
    <row r="3710" spans="4:4" ht="15" customHeight="1" x14ac:dyDescent="0.25">
      <c r="D3710" s="198"/>
    </row>
    <row r="3711" spans="4:4" ht="15" customHeight="1" x14ac:dyDescent="0.25">
      <c r="D3711" s="198"/>
    </row>
    <row r="3712" spans="4:4" ht="15" customHeight="1" x14ac:dyDescent="0.25">
      <c r="D3712" s="198"/>
    </row>
    <row r="3713" spans="4:4" ht="15" customHeight="1" x14ac:dyDescent="0.25">
      <c r="D3713" s="198"/>
    </row>
    <row r="3714" spans="4:4" ht="15" customHeight="1" x14ac:dyDescent="0.25">
      <c r="D3714" s="198"/>
    </row>
    <row r="3715" spans="4:4" ht="15" customHeight="1" x14ac:dyDescent="0.25">
      <c r="D3715" s="198"/>
    </row>
    <row r="3716" spans="4:4" ht="15" customHeight="1" x14ac:dyDescent="0.25">
      <c r="D3716" s="198"/>
    </row>
    <row r="3717" spans="4:4" ht="15" customHeight="1" x14ac:dyDescent="0.25">
      <c r="D3717" s="198"/>
    </row>
    <row r="3718" spans="4:4" ht="15" customHeight="1" x14ac:dyDescent="0.25">
      <c r="D3718" s="198"/>
    </row>
    <row r="3719" spans="4:4" ht="15" customHeight="1" x14ac:dyDescent="0.25">
      <c r="D3719" s="198"/>
    </row>
    <row r="3720" spans="4:4" ht="15" customHeight="1" x14ac:dyDescent="0.25">
      <c r="D3720" s="198"/>
    </row>
    <row r="3721" spans="4:4" ht="15" customHeight="1" x14ac:dyDescent="0.25">
      <c r="D3721" s="198"/>
    </row>
    <row r="3722" spans="4:4" ht="15" customHeight="1" x14ac:dyDescent="0.25">
      <c r="D3722" s="198"/>
    </row>
    <row r="3723" spans="4:4" ht="15" customHeight="1" x14ac:dyDescent="0.25">
      <c r="D3723" s="198"/>
    </row>
    <row r="3724" spans="4:4" ht="15" customHeight="1" x14ac:dyDescent="0.25">
      <c r="D3724" s="198"/>
    </row>
    <row r="3725" spans="4:4" ht="15" customHeight="1" x14ac:dyDescent="0.25">
      <c r="D3725" s="198"/>
    </row>
    <row r="3726" spans="4:4" ht="15" customHeight="1" x14ac:dyDescent="0.25">
      <c r="D3726" s="198"/>
    </row>
    <row r="3727" spans="4:4" ht="15" customHeight="1" x14ac:dyDescent="0.25">
      <c r="D3727" s="198"/>
    </row>
    <row r="3728" spans="4:4" ht="15" customHeight="1" x14ac:dyDescent="0.25">
      <c r="D3728" s="198"/>
    </row>
    <row r="3729" spans="4:4" ht="15" customHeight="1" x14ac:dyDescent="0.25">
      <c r="D3729" s="198"/>
    </row>
    <row r="3730" spans="4:4" ht="15" customHeight="1" x14ac:dyDescent="0.25">
      <c r="D3730" s="198"/>
    </row>
    <row r="3731" spans="4:4" ht="15" customHeight="1" x14ac:dyDescent="0.25">
      <c r="D3731" s="198"/>
    </row>
    <row r="3732" spans="4:4" ht="15" customHeight="1" x14ac:dyDescent="0.25">
      <c r="D3732" s="198"/>
    </row>
    <row r="3733" spans="4:4" ht="15" customHeight="1" x14ac:dyDescent="0.25">
      <c r="D3733" s="198"/>
    </row>
    <row r="3734" spans="4:4" ht="15" customHeight="1" x14ac:dyDescent="0.25">
      <c r="D3734" s="198"/>
    </row>
    <row r="3735" spans="4:4" ht="15" customHeight="1" x14ac:dyDescent="0.25">
      <c r="D3735" s="198"/>
    </row>
    <row r="3736" spans="4:4" ht="15" customHeight="1" x14ac:dyDescent="0.25">
      <c r="D3736" s="198"/>
    </row>
    <row r="3737" spans="4:4" ht="15" customHeight="1" x14ac:dyDescent="0.25">
      <c r="D3737" s="198"/>
    </row>
    <row r="3738" spans="4:4" ht="15" customHeight="1" x14ac:dyDescent="0.25">
      <c r="D3738" s="198"/>
    </row>
    <row r="3739" spans="4:4" ht="15" customHeight="1" x14ac:dyDescent="0.25">
      <c r="D3739" s="198"/>
    </row>
    <row r="3740" spans="4:4" ht="15" customHeight="1" x14ac:dyDescent="0.25">
      <c r="D3740" s="198"/>
    </row>
    <row r="3741" spans="4:4" ht="15" customHeight="1" x14ac:dyDescent="0.25">
      <c r="D3741" s="198"/>
    </row>
    <row r="3742" spans="4:4" ht="15" customHeight="1" x14ac:dyDescent="0.25">
      <c r="D3742" s="198"/>
    </row>
    <row r="3743" spans="4:4" ht="15" customHeight="1" x14ac:dyDescent="0.25">
      <c r="D3743" s="198"/>
    </row>
    <row r="3744" spans="4:4" ht="15" customHeight="1" x14ac:dyDescent="0.25">
      <c r="D3744" s="198"/>
    </row>
    <row r="3745" spans="4:4" ht="15" customHeight="1" x14ac:dyDescent="0.25">
      <c r="D3745" s="198"/>
    </row>
    <row r="3746" spans="4:4" ht="15" customHeight="1" x14ac:dyDescent="0.25">
      <c r="D3746" s="198"/>
    </row>
    <row r="3747" spans="4:4" ht="15" customHeight="1" x14ac:dyDescent="0.25">
      <c r="D3747" s="198"/>
    </row>
    <row r="3748" spans="4:4" ht="15" customHeight="1" x14ac:dyDescent="0.25">
      <c r="D3748" s="198"/>
    </row>
    <row r="3749" spans="4:4" ht="15" customHeight="1" x14ac:dyDescent="0.25">
      <c r="D3749" s="198"/>
    </row>
    <row r="3750" spans="4:4" ht="15" customHeight="1" x14ac:dyDescent="0.25">
      <c r="D3750" s="198"/>
    </row>
    <row r="3751" spans="4:4" ht="15" customHeight="1" x14ac:dyDescent="0.25">
      <c r="D3751" s="198"/>
    </row>
    <row r="3752" spans="4:4" ht="15" customHeight="1" x14ac:dyDescent="0.25">
      <c r="D3752" s="198"/>
    </row>
    <row r="3753" spans="4:4" ht="15" customHeight="1" x14ac:dyDescent="0.25">
      <c r="D3753" s="198"/>
    </row>
    <row r="3754" spans="4:4" ht="15" customHeight="1" x14ac:dyDescent="0.25">
      <c r="D3754" s="198"/>
    </row>
    <row r="3755" spans="4:4" ht="15" customHeight="1" x14ac:dyDescent="0.25">
      <c r="D3755" s="198"/>
    </row>
    <row r="3756" spans="4:4" ht="15" customHeight="1" x14ac:dyDescent="0.25">
      <c r="D3756" s="198"/>
    </row>
    <row r="3757" spans="4:4" ht="15" customHeight="1" x14ac:dyDescent="0.25">
      <c r="D3757" s="198"/>
    </row>
    <row r="3758" spans="4:4" ht="15" customHeight="1" x14ac:dyDescent="0.25">
      <c r="D3758" s="198"/>
    </row>
    <row r="3759" spans="4:4" ht="15" customHeight="1" x14ac:dyDescent="0.25">
      <c r="D3759" s="198"/>
    </row>
    <row r="3760" spans="4:4" ht="15" customHeight="1" x14ac:dyDescent="0.25">
      <c r="D3760" s="198"/>
    </row>
    <row r="3761" spans="4:4" ht="15" customHeight="1" x14ac:dyDescent="0.25">
      <c r="D3761" s="198"/>
    </row>
    <row r="3762" spans="4:4" ht="15" customHeight="1" x14ac:dyDescent="0.25">
      <c r="D3762" s="198"/>
    </row>
    <row r="3763" spans="4:4" ht="15" customHeight="1" x14ac:dyDescent="0.25">
      <c r="D3763" s="198"/>
    </row>
    <row r="3764" spans="4:4" ht="15" customHeight="1" x14ac:dyDescent="0.25">
      <c r="D3764" s="198"/>
    </row>
    <row r="3765" spans="4:4" ht="15" customHeight="1" x14ac:dyDescent="0.25">
      <c r="D3765" s="198"/>
    </row>
    <row r="3766" spans="4:4" ht="15" customHeight="1" x14ac:dyDescent="0.25">
      <c r="D3766" s="198"/>
    </row>
    <row r="3767" spans="4:4" ht="15" customHeight="1" x14ac:dyDescent="0.25">
      <c r="D3767" s="198"/>
    </row>
    <row r="3768" spans="4:4" ht="15" customHeight="1" x14ac:dyDescent="0.25">
      <c r="D3768" s="198"/>
    </row>
    <row r="3769" spans="4:4" ht="15" customHeight="1" x14ac:dyDescent="0.25">
      <c r="D3769" s="198"/>
    </row>
    <row r="3770" spans="4:4" ht="15" customHeight="1" x14ac:dyDescent="0.25">
      <c r="D3770" s="198"/>
    </row>
    <row r="3771" spans="4:4" ht="15" customHeight="1" x14ac:dyDescent="0.25">
      <c r="D3771" s="198"/>
    </row>
    <row r="3772" spans="4:4" ht="15" customHeight="1" x14ac:dyDescent="0.25">
      <c r="D3772" s="198"/>
    </row>
    <row r="3773" spans="4:4" ht="15" customHeight="1" x14ac:dyDescent="0.25">
      <c r="D3773" s="198"/>
    </row>
    <row r="3774" spans="4:4" ht="15" customHeight="1" x14ac:dyDescent="0.25">
      <c r="D3774" s="198"/>
    </row>
    <row r="3775" spans="4:4" ht="15" customHeight="1" x14ac:dyDescent="0.25">
      <c r="D3775" s="198"/>
    </row>
    <row r="3776" spans="4:4" ht="15" customHeight="1" x14ac:dyDescent="0.25">
      <c r="D3776" s="198"/>
    </row>
    <row r="3777" spans="4:4" ht="15" customHeight="1" x14ac:dyDescent="0.25">
      <c r="D3777" s="198"/>
    </row>
    <row r="3778" spans="4:4" ht="15" customHeight="1" x14ac:dyDescent="0.25">
      <c r="D3778" s="198"/>
    </row>
    <row r="3779" spans="4:4" ht="15" customHeight="1" x14ac:dyDescent="0.25">
      <c r="D3779" s="198"/>
    </row>
    <row r="3780" spans="4:4" ht="15" customHeight="1" x14ac:dyDescent="0.25">
      <c r="D3780" s="198"/>
    </row>
    <row r="3781" spans="4:4" ht="15" customHeight="1" x14ac:dyDescent="0.25">
      <c r="D3781" s="198"/>
    </row>
    <row r="3782" spans="4:4" ht="15" customHeight="1" x14ac:dyDescent="0.25">
      <c r="D3782" s="198"/>
    </row>
    <row r="3783" spans="4:4" ht="15" customHeight="1" x14ac:dyDescent="0.25">
      <c r="D3783" s="198"/>
    </row>
    <row r="3784" spans="4:4" ht="15" customHeight="1" x14ac:dyDescent="0.25">
      <c r="D3784" s="198"/>
    </row>
    <row r="3785" spans="4:4" ht="15" customHeight="1" x14ac:dyDescent="0.25">
      <c r="D3785" s="198"/>
    </row>
    <row r="3786" spans="4:4" ht="15" customHeight="1" x14ac:dyDescent="0.25">
      <c r="D3786" s="198"/>
    </row>
    <row r="3787" spans="4:4" ht="15" customHeight="1" x14ac:dyDescent="0.25">
      <c r="D3787" s="198"/>
    </row>
    <row r="3788" spans="4:4" ht="15" customHeight="1" x14ac:dyDescent="0.25">
      <c r="D3788" s="198"/>
    </row>
    <row r="3789" spans="4:4" ht="15" customHeight="1" x14ac:dyDescent="0.25">
      <c r="D3789" s="198"/>
    </row>
    <row r="3790" spans="4:4" ht="15" customHeight="1" x14ac:dyDescent="0.25">
      <c r="D3790" s="198"/>
    </row>
    <row r="3791" spans="4:4" ht="15" customHeight="1" x14ac:dyDescent="0.25">
      <c r="D3791" s="198"/>
    </row>
    <row r="3792" spans="4:4" ht="15" customHeight="1" x14ac:dyDescent="0.25">
      <c r="D3792" s="198"/>
    </row>
    <row r="3793" spans="4:4" ht="15" customHeight="1" x14ac:dyDescent="0.25">
      <c r="D3793" s="198"/>
    </row>
    <row r="3794" spans="4:4" ht="15" customHeight="1" x14ac:dyDescent="0.25">
      <c r="D3794" s="198"/>
    </row>
    <row r="3795" spans="4:4" ht="15" customHeight="1" x14ac:dyDescent="0.25">
      <c r="D3795" s="198"/>
    </row>
    <row r="3796" spans="4:4" ht="15" customHeight="1" x14ac:dyDescent="0.25">
      <c r="D3796" s="198"/>
    </row>
    <row r="3797" spans="4:4" ht="15" customHeight="1" x14ac:dyDescent="0.25">
      <c r="D3797" s="198"/>
    </row>
    <row r="3798" spans="4:4" ht="15" customHeight="1" x14ac:dyDescent="0.25">
      <c r="D3798" s="198"/>
    </row>
    <row r="3799" spans="4:4" ht="15" customHeight="1" x14ac:dyDescent="0.25">
      <c r="D3799" s="198"/>
    </row>
    <row r="3800" spans="4:4" ht="15" customHeight="1" x14ac:dyDescent="0.25">
      <c r="D3800" s="198"/>
    </row>
    <row r="3801" spans="4:4" ht="15" customHeight="1" x14ac:dyDescent="0.25">
      <c r="D3801" s="198"/>
    </row>
    <row r="3802" spans="4:4" ht="15" customHeight="1" x14ac:dyDescent="0.25">
      <c r="D3802" s="198"/>
    </row>
    <row r="3803" spans="4:4" ht="15" customHeight="1" x14ac:dyDescent="0.25">
      <c r="D3803" s="198"/>
    </row>
    <row r="3804" spans="4:4" ht="15" customHeight="1" x14ac:dyDescent="0.25">
      <c r="D3804" s="198"/>
    </row>
    <row r="3805" spans="4:4" ht="15" customHeight="1" x14ac:dyDescent="0.25">
      <c r="D3805" s="198"/>
    </row>
    <row r="3806" spans="4:4" ht="15" customHeight="1" x14ac:dyDescent="0.25">
      <c r="D3806" s="198"/>
    </row>
    <row r="3807" spans="4:4" ht="15" customHeight="1" x14ac:dyDescent="0.25">
      <c r="D3807" s="198"/>
    </row>
    <row r="3808" spans="4:4" ht="15" customHeight="1" x14ac:dyDescent="0.25">
      <c r="D3808" s="198"/>
    </row>
    <row r="3809" spans="4:4" ht="15" customHeight="1" x14ac:dyDescent="0.25">
      <c r="D3809" s="198"/>
    </row>
    <row r="3810" spans="4:4" ht="15" customHeight="1" x14ac:dyDescent="0.25">
      <c r="D3810" s="198"/>
    </row>
    <row r="3811" spans="4:4" ht="15" customHeight="1" x14ac:dyDescent="0.25">
      <c r="D3811" s="198"/>
    </row>
    <row r="3812" spans="4:4" ht="15" customHeight="1" x14ac:dyDescent="0.25">
      <c r="D3812" s="198"/>
    </row>
    <row r="3813" spans="4:4" ht="15" customHeight="1" x14ac:dyDescent="0.25">
      <c r="D3813" s="198"/>
    </row>
    <row r="3814" spans="4:4" ht="15" customHeight="1" x14ac:dyDescent="0.25">
      <c r="D3814" s="198"/>
    </row>
    <row r="3815" spans="4:4" ht="15" customHeight="1" x14ac:dyDescent="0.25">
      <c r="D3815" s="198"/>
    </row>
    <row r="3816" spans="4:4" ht="15" customHeight="1" x14ac:dyDescent="0.25">
      <c r="D3816" s="198"/>
    </row>
    <row r="3817" spans="4:4" ht="15" customHeight="1" x14ac:dyDescent="0.25">
      <c r="D3817" s="198"/>
    </row>
    <row r="3818" spans="4:4" ht="15" customHeight="1" x14ac:dyDescent="0.25">
      <c r="D3818" s="198"/>
    </row>
    <row r="3819" spans="4:4" ht="15" customHeight="1" x14ac:dyDescent="0.25">
      <c r="D3819" s="198"/>
    </row>
    <row r="3820" spans="4:4" ht="15" customHeight="1" x14ac:dyDescent="0.25">
      <c r="D3820" s="198"/>
    </row>
    <row r="3821" spans="4:4" ht="15" customHeight="1" x14ac:dyDescent="0.25">
      <c r="D3821" s="198"/>
    </row>
    <row r="3822" spans="4:4" ht="15" customHeight="1" x14ac:dyDescent="0.25">
      <c r="D3822" s="198"/>
    </row>
    <row r="3823" spans="4:4" ht="15" customHeight="1" x14ac:dyDescent="0.25">
      <c r="D3823" s="198"/>
    </row>
    <row r="3824" spans="4:4" ht="15" customHeight="1" x14ac:dyDescent="0.25">
      <c r="D3824" s="198"/>
    </row>
    <row r="3825" spans="4:4" ht="15" customHeight="1" x14ac:dyDescent="0.25">
      <c r="D3825" s="198"/>
    </row>
    <row r="3826" spans="4:4" ht="15" customHeight="1" x14ac:dyDescent="0.25">
      <c r="D3826" s="198"/>
    </row>
    <row r="3827" spans="4:4" ht="15" customHeight="1" x14ac:dyDescent="0.25">
      <c r="D3827" s="198"/>
    </row>
    <row r="3828" spans="4:4" ht="15" customHeight="1" x14ac:dyDescent="0.25">
      <c r="D3828" s="198"/>
    </row>
    <row r="3829" spans="4:4" ht="15" customHeight="1" x14ac:dyDescent="0.25">
      <c r="D3829" s="198"/>
    </row>
    <row r="3830" spans="4:4" ht="15" customHeight="1" x14ac:dyDescent="0.25">
      <c r="D3830" s="198"/>
    </row>
    <row r="3831" spans="4:4" ht="15" customHeight="1" x14ac:dyDescent="0.25">
      <c r="D3831" s="198"/>
    </row>
    <row r="3832" spans="4:4" ht="15" customHeight="1" x14ac:dyDescent="0.25">
      <c r="D3832" s="198"/>
    </row>
    <row r="3833" spans="4:4" ht="15" customHeight="1" x14ac:dyDescent="0.25">
      <c r="D3833" s="198"/>
    </row>
    <row r="3834" spans="4:4" ht="15" customHeight="1" x14ac:dyDescent="0.25">
      <c r="D3834" s="198"/>
    </row>
    <row r="3835" spans="4:4" ht="15" customHeight="1" x14ac:dyDescent="0.25">
      <c r="D3835" s="198"/>
    </row>
    <row r="3836" spans="4:4" ht="15" customHeight="1" x14ac:dyDescent="0.25">
      <c r="D3836" s="198"/>
    </row>
    <row r="3837" spans="4:4" ht="15" customHeight="1" x14ac:dyDescent="0.25">
      <c r="D3837" s="198"/>
    </row>
    <row r="3838" spans="4:4" ht="15" customHeight="1" x14ac:dyDescent="0.25">
      <c r="D3838" s="198"/>
    </row>
    <row r="3839" spans="4:4" ht="15" customHeight="1" x14ac:dyDescent="0.25">
      <c r="D3839" s="198"/>
    </row>
    <row r="3840" spans="4:4" ht="15" customHeight="1" x14ac:dyDescent="0.25">
      <c r="D3840" s="198"/>
    </row>
    <row r="3841" spans="4:4" ht="15" customHeight="1" x14ac:dyDescent="0.25">
      <c r="D3841" s="198"/>
    </row>
    <row r="3842" spans="4:4" ht="15" customHeight="1" x14ac:dyDescent="0.25">
      <c r="D3842" s="198"/>
    </row>
    <row r="3843" spans="4:4" ht="15" customHeight="1" x14ac:dyDescent="0.25">
      <c r="D3843" s="198"/>
    </row>
    <row r="3844" spans="4:4" ht="15" customHeight="1" x14ac:dyDescent="0.25">
      <c r="D3844" s="198"/>
    </row>
    <row r="3845" spans="4:4" ht="15" customHeight="1" x14ac:dyDescent="0.25">
      <c r="D3845" s="198"/>
    </row>
    <row r="3846" spans="4:4" ht="15" customHeight="1" x14ac:dyDescent="0.25">
      <c r="D3846" s="198"/>
    </row>
    <row r="3847" spans="4:4" ht="15" customHeight="1" x14ac:dyDescent="0.25">
      <c r="D3847" s="198"/>
    </row>
    <row r="3848" spans="4:4" ht="15" customHeight="1" x14ac:dyDescent="0.25">
      <c r="D3848" s="198"/>
    </row>
    <row r="3849" spans="4:4" ht="15" customHeight="1" x14ac:dyDescent="0.25">
      <c r="D3849" s="198"/>
    </row>
    <row r="3850" spans="4:4" ht="15" customHeight="1" x14ac:dyDescent="0.25">
      <c r="D3850" s="198"/>
    </row>
    <row r="3851" spans="4:4" ht="15" customHeight="1" x14ac:dyDescent="0.25">
      <c r="D3851" s="198"/>
    </row>
    <row r="3852" spans="4:4" ht="15" customHeight="1" x14ac:dyDescent="0.25">
      <c r="D3852" s="198"/>
    </row>
    <row r="3853" spans="4:4" ht="15" customHeight="1" x14ac:dyDescent="0.25">
      <c r="D3853" s="198"/>
    </row>
    <row r="3854" spans="4:4" ht="15" customHeight="1" x14ac:dyDescent="0.25">
      <c r="D3854" s="198"/>
    </row>
    <row r="3855" spans="4:4" ht="15" customHeight="1" x14ac:dyDescent="0.25">
      <c r="D3855" s="198"/>
    </row>
    <row r="3856" spans="4:4" ht="15" customHeight="1" x14ac:dyDescent="0.25">
      <c r="D3856" s="198"/>
    </row>
    <row r="3857" spans="4:4" ht="15" customHeight="1" x14ac:dyDescent="0.25">
      <c r="D3857" s="198"/>
    </row>
    <row r="3858" spans="4:4" ht="15" customHeight="1" x14ac:dyDescent="0.25">
      <c r="D3858" s="198"/>
    </row>
    <row r="3859" spans="4:4" ht="15" customHeight="1" x14ac:dyDescent="0.25">
      <c r="D3859" s="198"/>
    </row>
    <row r="3860" spans="4:4" ht="15" customHeight="1" x14ac:dyDescent="0.25">
      <c r="D3860" s="198"/>
    </row>
    <row r="3861" spans="4:4" ht="15" customHeight="1" x14ac:dyDescent="0.25">
      <c r="D3861" s="198"/>
    </row>
    <row r="3862" spans="4:4" ht="15" customHeight="1" x14ac:dyDescent="0.25">
      <c r="D3862" s="198"/>
    </row>
    <row r="3863" spans="4:4" ht="15" customHeight="1" x14ac:dyDescent="0.25">
      <c r="D3863" s="198"/>
    </row>
    <row r="3864" spans="4:4" ht="15" customHeight="1" x14ac:dyDescent="0.25">
      <c r="D3864" s="198"/>
    </row>
    <row r="3865" spans="4:4" ht="15" customHeight="1" x14ac:dyDescent="0.25">
      <c r="D3865" s="198"/>
    </row>
    <row r="3866" spans="4:4" ht="15" customHeight="1" x14ac:dyDescent="0.25">
      <c r="D3866" s="198"/>
    </row>
    <row r="3867" spans="4:4" ht="15" customHeight="1" x14ac:dyDescent="0.25">
      <c r="D3867" s="198"/>
    </row>
    <row r="3868" spans="4:4" ht="15" customHeight="1" x14ac:dyDescent="0.25">
      <c r="D3868" s="198"/>
    </row>
    <row r="3869" spans="4:4" ht="15" customHeight="1" x14ac:dyDescent="0.25">
      <c r="D3869" s="198"/>
    </row>
    <row r="3870" spans="4:4" ht="15" customHeight="1" x14ac:dyDescent="0.25">
      <c r="D3870" s="198"/>
    </row>
    <row r="3871" spans="4:4" ht="15" customHeight="1" x14ac:dyDescent="0.25">
      <c r="D3871" s="198"/>
    </row>
    <row r="3872" spans="4:4" ht="15" customHeight="1" x14ac:dyDescent="0.25">
      <c r="D3872" s="198"/>
    </row>
    <row r="3873" spans="4:4" ht="15" customHeight="1" x14ac:dyDescent="0.25">
      <c r="D3873" s="198"/>
    </row>
    <row r="3874" spans="4:4" ht="15" customHeight="1" x14ac:dyDescent="0.25">
      <c r="D3874" s="198"/>
    </row>
    <row r="3875" spans="4:4" ht="15" customHeight="1" x14ac:dyDescent="0.25">
      <c r="D3875" s="198"/>
    </row>
    <row r="3876" spans="4:4" ht="15" customHeight="1" x14ac:dyDescent="0.25">
      <c r="D3876" s="198"/>
    </row>
    <row r="3877" spans="4:4" ht="15" customHeight="1" x14ac:dyDescent="0.25">
      <c r="D3877" s="198"/>
    </row>
    <row r="3878" spans="4:4" ht="15" customHeight="1" x14ac:dyDescent="0.25">
      <c r="D3878" s="198"/>
    </row>
    <row r="3879" spans="4:4" ht="15" customHeight="1" x14ac:dyDescent="0.25">
      <c r="D3879" s="198"/>
    </row>
    <row r="3880" spans="4:4" ht="15" customHeight="1" x14ac:dyDescent="0.25">
      <c r="D3880" s="198"/>
    </row>
    <row r="3881" spans="4:4" ht="15" customHeight="1" x14ac:dyDescent="0.25">
      <c r="D3881" s="198"/>
    </row>
    <row r="3882" spans="4:4" ht="15" customHeight="1" x14ac:dyDescent="0.25">
      <c r="D3882" s="198"/>
    </row>
    <row r="3883" spans="4:4" ht="15" customHeight="1" x14ac:dyDescent="0.25">
      <c r="D3883" s="198"/>
    </row>
    <row r="3884" spans="4:4" ht="15" customHeight="1" x14ac:dyDescent="0.25">
      <c r="D3884" s="198"/>
    </row>
    <row r="3885" spans="4:4" ht="15" customHeight="1" x14ac:dyDescent="0.25">
      <c r="D3885" s="198"/>
    </row>
    <row r="3886" spans="4:4" ht="15" customHeight="1" x14ac:dyDescent="0.25">
      <c r="D3886" s="198"/>
    </row>
    <row r="3887" spans="4:4" ht="15" customHeight="1" x14ac:dyDescent="0.25">
      <c r="D3887" s="198"/>
    </row>
    <row r="3888" spans="4:4" ht="15" customHeight="1" x14ac:dyDescent="0.25">
      <c r="D3888" s="198"/>
    </row>
    <row r="3889" spans="4:4" ht="15" customHeight="1" x14ac:dyDescent="0.25">
      <c r="D3889" s="198"/>
    </row>
    <row r="3890" spans="4:4" ht="15" customHeight="1" x14ac:dyDescent="0.25">
      <c r="D3890" s="198"/>
    </row>
    <row r="3891" spans="4:4" ht="15" customHeight="1" x14ac:dyDescent="0.25">
      <c r="D3891" s="198"/>
    </row>
    <row r="3892" spans="4:4" ht="15" customHeight="1" x14ac:dyDescent="0.25">
      <c r="D3892" s="198"/>
    </row>
    <row r="3893" spans="4:4" ht="15" customHeight="1" x14ac:dyDescent="0.25">
      <c r="D3893" s="198"/>
    </row>
    <row r="3894" spans="4:4" ht="15" customHeight="1" x14ac:dyDescent="0.25">
      <c r="D3894" s="198"/>
    </row>
    <row r="3895" spans="4:4" ht="15" customHeight="1" x14ac:dyDescent="0.25">
      <c r="D3895" s="198"/>
    </row>
    <row r="3896" spans="4:4" ht="15" customHeight="1" x14ac:dyDescent="0.25">
      <c r="D3896" s="198"/>
    </row>
    <row r="3897" spans="4:4" ht="15" customHeight="1" x14ac:dyDescent="0.25">
      <c r="D3897" s="198"/>
    </row>
    <row r="3898" spans="4:4" ht="15" customHeight="1" x14ac:dyDescent="0.25">
      <c r="D3898" s="198"/>
    </row>
    <row r="3899" spans="4:4" ht="15" customHeight="1" x14ac:dyDescent="0.25">
      <c r="D3899" s="198"/>
    </row>
    <row r="3900" spans="4:4" ht="15" customHeight="1" x14ac:dyDescent="0.25">
      <c r="D3900" s="198"/>
    </row>
    <row r="3901" spans="4:4" ht="15" customHeight="1" x14ac:dyDescent="0.25">
      <c r="D3901" s="198"/>
    </row>
    <row r="3902" spans="4:4" ht="15" customHeight="1" x14ac:dyDescent="0.25">
      <c r="D3902" s="198"/>
    </row>
    <row r="3903" spans="4:4" ht="15" customHeight="1" x14ac:dyDescent="0.25">
      <c r="D3903" s="198"/>
    </row>
    <row r="3904" spans="4:4" ht="15" customHeight="1" x14ac:dyDescent="0.25">
      <c r="D3904" s="198"/>
    </row>
    <row r="3905" spans="4:4" ht="15" customHeight="1" x14ac:dyDescent="0.25">
      <c r="D3905" s="198"/>
    </row>
    <row r="3906" spans="4:4" ht="15" customHeight="1" x14ac:dyDescent="0.25">
      <c r="D3906" s="198"/>
    </row>
    <row r="3907" spans="4:4" ht="15" customHeight="1" x14ac:dyDescent="0.25">
      <c r="D3907" s="198"/>
    </row>
    <row r="3908" spans="4:4" ht="15" customHeight="1" x14ac:dyDescent="0.25">
      <c r="D3908" s="198"/>
    </row>
    <row r="3909" spans="4:4" ht="15" customHeight="1" x14ac:dyDescent="0.25">
      <c r="D3909" s="198"/>
    </row>
    <row r="3910" spans="4:4" ht="15" customHeight="1" x14ac:dyDescent="0.25">
      <c r="D3910" s="198"/>
    </row>
    <row r="3911" spans="4:4" ht="15" customHeight="1" x14ac:dyDescent="0.25">
      <c r="D3911" s="198"/>
    </row>
    <row r="3912" spans="4:4" ht="15" customHeight="1" x14ac:dyDescent="0.25">
      <c r="D3912" s="198"/>
    </row>
    <row r="3913" spans="4:4" ht="15" customHeight="1" x14ac:dyDescent="0.25">
      <c r="D3913" s="198"/>
    </row>
    <row r="3914" spans="4:4" ht="15" customHeight="1" x14ac:dyDescent="0.25">
      <c r="D3914" s="198"/>
    </row>
    <row r="3915" spans="4:4" ht="15" customHeight="1" x14ac:dyDescent="0.25">
      <c r="D3915" s="198"/>
    </row>
    <row r="3916" spans="4:4" ht="15" customHeight="1" x14ac:dyDescent="0.25">
      <c r="D3916" s="198"/>
    </row>
    <row r="3917" spans="4:4" ht="15" customHeight="1" x14ac:dyDescent="0.25">
      <c r="D3917" s="198"/>
    </row>
    <row r="3918" spans="4:4" ht="15" customHeight="1" x14ac:dyDescent="0.25">
      <c r="D3918" s="198"/>
    </row>
    <row r="3919" spans="4:4" ht="15" customHeight="1" x14ac:dyDescent="0.25">
      <c r="D3919" s="198"/>
    </row>
    <row r="3920" spans="4:4" ht="15" customHeight="1" x14ac:dyDescent="0.25">
      <c r="D3920" s="198"/>
    </row>
    <row r="3921" spans="4:4" ht="15" customHeight="1" x14ac:dyDescent="0.25">
      <c r="D3921" s="198"/>
    </row>
    <row r="3922" spans="4:4" ht="15" customHeight="1" x14ac:dyDescent="0.25">
      <c r="D3922" s="198"/>
    </row>
    <row r="3923" spans="4:4" ht="15" customHeight="1" x14ac:dyDescent="0.25">
      <c r="D3923" s="198"/>
    </row>
    <row r="3924" spans="4:4" ht="15" customHeight="1" x14ac:dyDescent="0.25">
      <c r="D3924" s="198"/>
    </row>
    <row r="3925" spans="4:4" ht="15" customHeight="1" x14ac:dyDescent="0.25">
      <c r="D3925" s="198"/>
    </row>
    <row r="3926" spans="4:4" ht="15" customHeight="1" x14ac:dyDescent="0.25">
      <c r="D3926" s="198"/>
    </row>
    <row r="3927" spans="4:4" ht="15" customHeight="1" x14ac:dyDescent="0.25">
      <c r="D3927" s="198"/>
    </row>
    <row r="3928" spans="4:4" ht="15" customHeight="1" x14ac:dyDescent="0.25">
      <c r="D3928" s="198"/>
    </row>
    <row r="3929" spans="4:4" ht="15" customHeight="1" x14ac:dyDescent="0.25">
      <c r="D3929" s="198"/>
    </row>
    <row r="3930" spans="4:4" ht="15" customHeight="1" x14ac:dyDescent="0.25">
      <c r="D3930" s="198"/>
    </row>
    <row r="3931" spans="4:4" ht="15" customHeight="1" x14ac:dyDescent="0.25">
      <c r="D3931" s="198"/>
    </row>
    <row r="3932" spans="4:4" ht="15" customHeight="1" x14ac:dyDescent="0.25">
      <c r="D3932" s="198"/>
    </row>
    <row r="3933" spans="4:4" ht="15" customHeight="1" x14ac:dyDescent="0.25">
      <c r="D3933" s="198"/>
    </row>
    <row r="3934" spans="4:4" ht="15" customHeight="1" x14ac:dyDescent="0.25">
      <c r="D3934" s="198"/>
    </row>
    <row r="3935" spans="4:4" ht="15" customHeight="1" x14ac:dyDescent="0.25">
      <c r="D3935" s="198"/>
    </row>
    <row r="3936" spans="4:4" ht="15" customHeight="1" x14ac:dyDescent="0.25">
      <c r="D3936" s="198"/>
    </row>
    <row r="3937" spans="4:4" ht="15" customHeight="1" x14ac:dyDescent="0.25">
      <c r="D3937" s="198"/>
    </row>
    <row r="3938" spans="4:4" ht="15" customHeight="1" x14ac:dyDescent="0.25">
      <c r="D3938" s="198"/>
    </row>
    <row r="3939" spans="4:4" ht="15" customHeight="1" x14ac:dyDescent="0.25">
      <c r="D3939" s="198"/>
    </row>
    <row r="3940" spans="4:4" ht="15" customHeight="1" x14ac:dyDescent="0.25">
      <c r="D3940" s="198"/>
    </row>
    <row r="3941" spans="4:4" ht="15" customHeight="1" x14ac:dyDescent="0.25">
      <c r="D3941" s="198"/>
    </row>
    <row r="3942" spans="4:4" ht="15" customHeight="1" x14ac:dyDescent="0.25">
      <c r="D3942" s="198"/>
    </row>
    <row r="3943" spans="4:4" ht="15" customHeight="1" x14ac:dyDescent="0.25">
      <c r="D3943" s="198"/>
    </row>
    <row r="3944" spans="4:4" ht="15" customHeight="1" x14ac:dyDescent="0.25">
      <c r="D3944" s="198"/>
    </row>
    <row r="3945" spans="4:4" ht="15" customHeight="1" x14ac:dyDescent="0.25">
      <c r="D3945" s="198"/>
    </row>
    <row r="3946" spans="4:4" ht="15" customHeight="1" x14ac:dyDescent="0.25">
      <c r="D3946" s="198"/>
    </row>
    <row r="3947" spans="4:4" ht="15" customHeight="1" x14ac:dyDescent="0.25">
      <c r="D3947" s="198"/>
    </row>
    <row r="3948" spans="4:4" ht="15" customHeight="1" x14ac:dyDescent="0.25">
      <c r="D3948" s="198"/>
    </row>
    <row r="3949" spans="4:4" ht="15" customHeight="1" x14ac:dyDescent="0.25">
      <c r="D3949" s="198"/>
    </row>
    <row r="3950" spans="4:4" ht="15" customHeight="1" x14ac:dyDescent="0.25">
      <c r="D3950" s="198"/>
    </row>
    <row r="3951" spans="4:4" ht="15" customHeight="1" x14ac:dyDescent="0.25">
      <c r="D3951" s="198"/>
    </row>
    <row r="3952" spans="4:4" ht="15" customHeight="1" x14ac:dyDescent="0.25">
      <c r="D3952" s="198"/>
    </row>
    <row r="3953" spans="4:4" ht="15" customHeight="1" x14ac:dyDescent="0.25">
      <c r="D3953" s="198"/>
    </row>
    <row r="3954" spans="4:4" ht="15" customHeight="1" x14ac:dyDescent="0.25">
      <c r="D3954" s="198"/>
    </row>
    <row r="3955" spans="4:4" ht="15" customHeight="1" x14ac:dyDescent="0.25">
      <c r="D3955" s="198"/>
    </row>
    <row r="3956" spans="4:4" ht="15" customHeight="1" x14ac:dyDescent="0.25">
      <c r="D3956" s="198"/>
    </row>
    <row r="3957" spans="4:4" ht="15" customHeight="1" x14ac:dyDescent="0.25">
      <c r="D3957" s="198"/>
    </row>
    <row r="3958" spans="4:4" ht="15" customHeight="1" x14ac:dyDescent="0.25">
      <c r="D3958" s="198"/>
    </row>
    <row r="3959" spans="4:4" ht="15" customHeight="1" x14ac:dyDescent="0.25">
      <c r="D3959" s="198"/>
    </row>
    <row r="3960" spans="4:4" ht="15" customHeight="1" x14ac:dyDescent="0.25">
      <c r="D3960" s="198"/>
    </row>
    <row r="3961" spans="4:4" ht="15" customHeight="1" x14ac:dyDescent="0.25">
      <c r="D3961" s="198"/>
    </row>
    <row r="3962" spans="4:4" ht="15" customHeight="1" x14ac:dyDescent="0.25">
      <c r="D3962" s="198"/>
    </row>
    <row r="3963" spans="4:4" ht="15" customHeight="1" x14ac:dyDescent="0.25">
      <c r="D3963" s="198"/>
    </row>
    <row r="3964" spans="4:4" ht="15" customHeight="1" x14ac:dyDescent="0.25">
      <c r="D3964" s="198"/>
    </row>
    <row r="3965" spans="4:4" ht="15" customHeight="1" x14ac:dyDescent="0.25">
      <c r="D3965" s="198"/>
    </row>
    <row r="3966" spans="4:4" ht="15" customHeight="1" x14ac:dyDescent="0.25">
      <c r="D3966" s="198"/>
    </row>
    <row r="3967" spans="4:4" ht="15" customHeight="1" x14ac:dyDescent="0.25">
      <c r="D3967" s="198"/>
    </row>
    <row r="3968" spans="4:4" ht="15" customHeight="1" x14ac:dyDescent="0.25">
      <c r="D3968" s="198"/>
    </row>
    <row r="3969" spans="4:4" ht="15" customHeight="1" x14ac:dyDescent="0.25">
      <c r="D3969" s="198"/>
    </row>
    <row r="3970" spans="4:4" ht="15" customHeight="1" x14ac:dyDescent="0.25">
      <c r="D3970" s="198"/>
    </row>
    <row r="3971" spans="4:4" ht="15" customHeight="1" x14ac:dyDescent="0.25">
      <c r="D3971" s="198"/>
    </row>
    <row r="3972" spans="4:4" ht="15" customHeight="1" x14ac:dyDescent="0.25">
      <c r="D3972" s="198"/>
    </row>
    <row r="3973" spans="4:4" ht="15" customHeight="1" x14ac:dyDescent="0.25">
      <c r="D3973" s="198"/>
    </row>
    <row r="3974" spans="4:4" ht="15" customHeight="1" x14ac:dyDescent="0.25">
      <c r="D3974" s="198"/>
    </row>
    <row r="3975" spans="4:4" ht="15" customHeight="1" x14ac:dyDescent="0.25">
      <c r="D3975" s="198"/>
    </row>
    <row r="3976" spans="4:4" ht="15" customHeight="1" x14ac:dyDescent="0.25">
      <c r="D3976" s="198"/>
    </row>
    <row r="3977" spans="4:4" ht="15" customHeight="1" x14ac:dyDescent="0.25">
      <c r="D3977" s="198"/>
    </row>
    <row r="3978" spans="4:4" ht="15" customHeight="1" x14ac:dyDescent="0.25">
      <c r="D3978" s="198"/>
    </row>
    <row r="3979" spans="4:4" ht="15" customHeight="1" x14ac:dyDescent="0.25">
      <c r="D3979" s="198"/>
    </row>
    <row r="3980" spans="4:4" ht="15" customHeight="1" x14ac:dyDescent="0.25">
      <c r="D3980" s="198"/>
    </row>
    <row r="3981" spans="4:4" ht="15" customHeight="1" x14ac:dyDescent="0.25">
      <c r="D3981" s="198"/>
    </row>
    <row r="3982" spans="4:4" ht="15" customHeight="1" x14ac:dyDescent="0.25">
      <c r="D3982" s="198"/>
    </row>
    <row r="3983" spans="4:4" ht="15" customHeight="1" x14ac:dyDescent="0.25">
      <c r="D3983" s="198"/>
    </row>
    <row r="3984" spans="4:4" ht="15" customHeight="1" x14ac:dyDescent="0.25">
      <c r="D3984" s="198"/>
    </row>
    <row r="3985" spans="4:4" ht="15" customHeight="1" x14ac:dyDescent="0.25">
      <c r="D3985" s="198"/>
    </row>
    <row r="3986" spans="4:4" ht="15" customHeight="1" x14ac:dyDescent="0.25">
      <c r="D3986" s="198"/>
    </row>
    <row r="3987" spans="4:4" ht="15" customHeight="1" x14ac:dyDescent="0.25">
      <c r="D3987" s="198"/>
    </row>
    <row r="3988" spans="4:4" ht="15" customHeight="1" x14ac:dyDescent="0.25">
      <c r="D3988" s="198"/>
    </row>
    <row r="3989" spans="4:4" ht="15" customHeight="1" x14ac:dyDescent="0.25">
      <c r="D3989" s="198"/>
    </row>
    <row r="3990" spans="4:4" ht="15" customHeight="1" x14ac:dyDescent="0.25">
      <c r="D3990" s="198"/>
    </row>
    <row r="3991" spans="4:4" ht="15" customHeight="1" x14ac:dyDescent="0.25">
      <c r="D3991" s="198"/>
    </row>
    <row r="3992" spans="4:4" ht="15" customHeight="1" x14ac:dyDescent="0.25">
      <c r="D3992" s="198"/>
    </row>
    <row r="3993" spans="4:4" ht="15" customHeight="1" x14ac:dyDescent="0.25">
      <c r="D3993" s="198"/>
    </row>
    <row r="3994" spans="4:4" ht="15" customHeight="1" x14ac:dyDescent="0.25">
      <c r="D3994" s="198"/>
    </row>
    <row r="3995" spans="4:4" ht="15" customHeight="1" x14ac:dyDescent="0.25">
      <c r="D3995" s="198"/>
    </row>
    <row r="3996" spans="4:4" ht="15" customHeight="1" x14ac:dyDescent="0.25">
      <c r="D3996" s="198"/>
    </row>
    <row r="3997" spans="4:4" ht="15" customHeight="1" x14ac:dyDescent="0.25">
      <c r="D3997" s="198"/>
    </row>
    <row r="3998" spans="4:4" ht="15" customHeight="1" x14ac:dyDescent="0.25">
      <c r="D3998" s="198"/>
    </row>
    <row r="3999" spans="4:4" ht="15" customHeight="1" x14ac:dyDescent="0.25">
      <c r="D3999" s="198"/>
    </row>
    <row r="4000" spans="4:4" ht="15" customHeight="1" x14ac:dyDescent="0.25">
      <c r="D4000" s="198"/>
    </row>
    <row r="4001" spans="4:4" ht="15" customHeight="1" x14ac:dyDescent="0.25">
      <c r="D4001" s="198"/>
    </row>
    <row r="4002" spans="4:4" ht="15" customHeight="1" x14ac:dyDescent="0.25">
      <c r="D4002" s="198"/>
    </row>
    <row r="4003" spans="4:4" ht="15" customHeight="1" x14ac:dyDescent="0.25">
      <c r="D4003" s="198"/>
    </row>
    <row r="4004" spans="4:4" ht="15" customHeight="1" x14ac:dyDescent="0.25">
      <c r="D4004" s="198"/>
    </row>
    <row r="4005" spans="4:4" ht="15" customHeight="1" x14ac:dyDescent="0.25">
      <c r="D4005" s="198"/>
    </row>
    <row r="4006" spans="4:4" ht="15" customHeight="1" x14ac:dyDescent="0.25">
      <c r="D4006" s="198"/>
    </row>
    <row r="4007" spans="4:4" ht="15" customHeight="1" x14ac:dyDescent="0.25">
      <c r="D4007" s="198"/>
    </row>
    <row r="4008" spans="4:4" ht="15" customHeight="1" x14ac:dyDescent="0.25">
      <c r="D4008" s="198"/>
    </row>
    <row r="4009" spans="4:4" ht="15" customHeight="1" x14ac:dyDescent="0.25">
      <c r="D4009" s="198"/>
    </row>
    <row r="4010" spans="4:4" ht="15" customHeight="1" x14ac:dyDescent="0.25">
      <c r="D4010" s="198"/>
    </row>
    <row r="4011" spans="4:4" ht="15" customHeight="1" x14ac:dyDescent="0.25">
      <c r="D4011" s="198"/>
    </row>
    <row r="4012" spans="4:4" ht="15" customHeight="1" x14ac:dyDescent="0.25">
      <c r="D4012" s="198"/>
    </row>
    <row r="4013" spans="4:4" ht="15" customHeight="1" x14ac:dyDescent="0.25">
      <c r="D4013" s="198"/>
    </row>
    <row r="4014" spans="4:4" ht="15" customHeight="1" x14ac:dyDescent="0.25">
      <c r="D4014" s="198"/>
    </row>
    <row r="4015" spans="4:4" ht="15" customHeight="1" x14ac:dyDescent="0.25">
      <c r="D4015" s="198"/>
    </row>
    <row r="4016" spans="4:4" ht="15" customHeight="1" x14ac:dyDescent="0.25">
      <c r="D4016" s="198"/>
    </row>
    <row r="4017" spans="4:4" ht="15" customHeight="1" x14ac:dyDescent="0.25">
      <c r="D4017" s="198"/>
    </row>
    <row r="4018" spans="4:4" ht="15" customHeight="1" x14ac:dyDescent="0.25">
      <c r="D4018" s="198"/>
    </row>
    <row r="4019" spans="4:4" ht="15" customHeight="1" x14ac:dyDescent="0.25">
      <c r="D4019" s="198"/>
    </row>
    <row r="4020" spans="4:4" ht="15" customHeight="1" x14ac:dyDescent="0.25">
      <c r="D4020" s="198"/>
    </row>
    <row r="4021" spans="4:4" ht="15" customHeight="1" x14ac:dyDescent="0.25">
      <c r="D4021" s="198"/>
    </row>
    <row r="4022" spans="4:4" ht="15" customHeight="1" x14ac:dyDescent="0.25">
      <c r="D4022" s="198"/>
    </row>
    <row r="4023" spans="4:4" ht="15" customHeight="1" x14ac:dyDescent="0.25">
      <c r="D4023" s="198"/>
    </row>
    <row r="4024" spans="4:4" ht="15" customHeight="1" x14ac:dyDescent="0.25">
      <c r="D4024" s="198"/>
    </row>
    <row r="4025" spans="4:4" ht="15" customHeight="1" x14ac:dyDescent="0.25">
      <c r="D4025" s="198"/>
    </row>
    <row r="4026" spans="4:4" ht="15" customHeight="1" x14ac:dyDescent="0.25">
      <c r="D4026" s="198"/>
    </row>
    <row r="4027" spans="4:4" ht="15" customHeight="1" x14ac:dyDescent="0.25">
      <c r="D4027" s="198"/>
    </row>
    <row r="4028" spans="4:4" ht="15" customHeight="1" x14ac:dyDescent="0.25">
      <c r="D4028" s="198"/>
    </row>
    <row r="4029" spans="4:4" ht="15" customHeight="1" x14ac:dyDescent="0.25">
      <c r="D4029" s="198"/>
    </row>
    <row r="4030" spans="4:4" ht="15" customHeight="1" x14ac:dyDescent="0.25">
      <c r="D4030" s="198"/>
    </row>
    <row r="4031" spans="4:4" ht="15" customHeight="1" x14ac:dyDescent="0.25">
      <c r="D4031" s="198"/>
    </row>
    <row r="4032" spans="4:4" ht="15" customHeight="1" x14ac:dyDescent="0.25">
      <c r="D4032" s="198"/>
    </row>
    <row r="4033" spans="4:4" ht="15" customHeight="1" x14ac:dyDescent="0.25">
      <c r="D4033" s="198"/>
    </row>
    <row r="4034" spans="4:4" ht="15" customHeight="1" x14ac:dyDescent="0.25">
      <c r="D4034" s="198"/>
    </row>
    <row r="4035" spans="4:4" ht="15" customHeight="1" x14ac:dyDescent="0.25">
      <c r="D4035" s="198"/>
    </row>
    <row r="4036" spans="4:4" ht="15" customHeight="1" x14ac:dyDescent="0.25">
      <c r="D4036" s="198"/>
    </row>
    <row r="4037" spans="4:4" ht="15" customHeight="1" x14ac:dyDescent="0.25">
      <c r="D4037" s="198"/>
    </row>
    <row r="4038" spans="4:4" ht="15" customHeight="1" x14ac:dyDescent="0.25">
      <c r="D4038" s="198"/>
    </row>
    <row r="4039" spans="4:4" ht="15" customHeight="1" x14ac:dyDescent="0.25">
      <c r="D4039" s="198"/>
    </row>
    <row r="4040" spans="4:4" ht="15" customHeight="1" x14ac:dyDescent="0.25">
      <c r="D4040" s="198"/>
    </row>
    <row r="4041" spans="4:4" ht="15" customHeight="1" x14ac:dyDescent="0.25">
      <c r="D4041" s="198"/>
    </row>
    <row r="4042" spans="4:4" ht="15" customHeight="1" x14ac:dyDescent="0.25">
      <c r="D4042" s="198"/>
    </row>
    <row r="4043" spans="4:4" ht="15" customHeight="1" x14ac:dyDescent="0.25">
      <c r="D4043" s="198"/>
    </row>
    <row r="4044" spans="4:4" ht="15" customHeight="1" x14ac:dyDescent="0.25">
      <c r="D4044" s="198"/>
    </row>
    <row r="4045" spans="4:4" ht="15" customHeight="1" x14ac:dyDescent="0.25">
      <c r="D4045" s="198"/>
    </row>
    <row r="4046" spans="4:4" ht="15" customHeight="1" x14ac:dyDescent="0.25">
      <c r="D4046" s="198"/>
    </row>
    <row r="4047" spans="4:4" ht="15" customHeight="1" x14ac:dyDescent="0.25">
      <c r="D4047" s="198"/>
    </row>
    <row r="4048" spans="4:4" ht="15" customHeight="1" x14ac:dyDescent="0.25">
      <c r="D4048" s="198"/>
    </row>
    <row r="4049" spans="4:4" ht="15" customHeight="1" x14ac:dyDescent="0.25">
      <c r="D4049" s="198"/>
    </row>
    <row r="4050" spans="4:4" ht="15" customHeight="1" x14ac:dyDescent="0.25">
      <c r="D4050" s="198"/>
    </row>
    <row r="4051" spans="4:4" ht="15" customHeight="1" x14ac:dyDescent="0.25">
      <c r="D4051" s="198"/>
    </row>
    <row r="4052" spans="4:4" ht="15" customHeight="1" x14ac:dyDescent="0.25">
      <c r="D4052" s="198"/>
    </row>
    <row r="4053" spans="4:4" ht="15" customHeight="1" x14ac:dyDescent="0.25">
      <c r="D4053" s="198"/>
    </row>
    <row r="4054" spans="4:4" ht="15" customHeight="1" x14ac:dyDescent="0.25">
      <c r="D4054" s="198"/>
    </row>
    <row r="4055" spans="4:4" ht="15" customHeight="1" x14ac:dyDescent="0.25">
      <c r="D4055" s="198"/>
    </row>
    <row r="4056" spans="4:4" ht="15" customHeight="1" x14ac:dyDescent="0.25">
      <c r="D4056" s="198"/>
    </row>
    <row r="4057" spans="4:4" ht="15" customHeight="1" x14ac:dyDescent="0.25">
      <c r="D4057" s="198"/>
    </row>
    <row r="4058" spans="4:4" ht="15" customHeight="1" x14ac:dyDescent="0.25">
      <c r="D4058" s="198"/>
    </row>
    <row r="4059" spans="4:4" ht="15" customHeight="1" x14ac:dyDescent="0.25">
      <c r="D4059" s="198"/>
    </row>
    <row r="4060" spans="4:4" ht="15" customHeight="1" x14ac:dyDescent="0.25">
      <c r="D4060" s="198"/>
    </row>
    <row r="4061" spans="4:4" ht="15" customHeight="1" x14ac:dyDescent="0.25">
      <c r="D4061" s="198"/>
    </row>
    <row r="4062" spans="4:4" ht="15" customHeight="1" x14ac:dyDescent="0.25">
      <c r="D4062" s="198"/>
    </row>
    <row r="4063" spans="4:4" ht="15" customHeight="1" x14ac:dyDescent="0.25">
      <c r="D4063" s="198"/>
    </row>
    <row r="4064" spans="4:4" ht="15" customHeight="1" x14ac:dyDescent="0.25">
      <c r="D4064" s="198"/>
    </row>
    <row r="4065" spans="4:4" ht="15" customHeight="1" x14ac:dyDescent="0.25">
      <c r="D4065" s="198"/>
    </row>
    <row r="4066" spans="4:4" ht="15" customHeight="1" x14ac:dyDescent="0.25">
      <c r="D4066" s="198"/>
    </row>
    <row r="4067" spans="4:4" ht="15" customHeight="1" x14ac:dyDescent="0.25">
      <c r="D4067" s="198"/>
    </row>
    <row r="4068" spans="4:4" ht="15" customHeight="1" x14ac:dyDescent="0.25">
      <c r="D4068" s="198"/>
    </row>
    <row r="4069" spans="4:4" ht="15" customHeight="1" x14ac:dyDescent="0.25">
      <c r="D4069" s="198"/>
    </row>
    <row r="4070" spans="4:4" ht="15" customHeight="1" x14ac:dyDescent="0.25">
      <c r="D4070" s="198"/>
    </row>
    <row r="4071" spans="4:4" ht="15" customHeight="1" x14ac:dyDescent="0.25">
      <c r="D4071" s="198"/>
    </row>
    <row r="4072" spans="4:4" ht="15" customHeight="1" x14ac:dyDescent="0.25">
      <c r="D4072" s="198"/>
    </row>
    <row r="4073" spans="4:4" ht="15" customHeight="1" x14ac:dyDescent="0.25">
      <c r="D4073" s="198"/>
    </row>
    <row r="4074" spans="4:4" ht="15" customHeight="1" x14ac:dyDescent="0.25">
      <c r="D4074" s="198"/>
    </row>
    <row r="4075" spans="4:4" ht="15" customHeight="1" x14ac:dyDescent="0.25">
      <c r="D4075" s="198"/>
    </row>
    <row r="4076" spans="4:4" ht="15" customHeight="1" x14ac:dyDescent="0.25">
      <c r="D4076" s="198"/>
    </row>
    <row r="4077" spans="4:4" ht="15" customHeight="1" x14ac:dyDescent="0.25">
      <c r="D4077" s="198"/>
    </row>
    <row r="4078" spans="4:4" ht="15" customHeight="1" x14ac:dyDescent="0.25">
      <c r="D4078" s="198"/>
    </row>
    <row r="4079" spans="4:4" ht="15" customHeight="1" x14ac:dyDescent="0.25">
      <c r="D4079" s="198"/>
    </row>
    <row r="4080" spans="4:4" ht="15" customHeight="1" x14ac:dyDescent="0.25">
      <c r="D4080" s="198"/>
    </row>
    <row r="4081" spans="4:4" ht="15" customHeight="1" x14ac:dyDescent="0.25">
      <c r="D4081" s="198"/>
    </row>
    <row r="4082" spans="4:4" ht="15" customHeight="1" x14ac:dyDescent="0.25">
      <c r="D4082" s="198"/>
    </row>
    <row r="4083" spans="4:4" ht="15" customHeight="1" x14ac:dyDescent="0.25">
      <c r="D4083" s="198"/>
    </row>
    <row r="4084" spans="4:4" ht="15" customHeight="1" x14ac:dyDescent="0.25">
      <c r="D4084" s="198"/>
    </row>
    <row r="4085" spans="4:4" ht="15" customHeight="1" x14ac:dyDescent="0.25">
      <c r="D4085" s="198"/>
    </row>
    <row r="4086" spans="4:4" ht="15" customHeight="1" x14ac:dyDescent="0.25">
      <c r="D4086" s="198"/>
    </row>
    <row r="4087" spans="4:4" ht="15" customHeight="1" x14ac:dyDescent="0.25">
      <c r="D4087" s="198"/>
    </row>
    <row r="4088" spans="4:4" ht="15" customHeight="1" x14ac:dyDescent="0.25">
      <c r="D4088" s="198"/>
    </row>
    <row r="4089" spans="4:4" ht="15" customHeight="1" x14ac:dyDescent="0.25">
      <c r="D4089" s="198"/>
    </row>
    <row r="4090" spans="4:4" ht="15" customHeight="1" x14ac:dyDescent="0.25">
      <c r="D4090" s="198"/>
    </row>
    <row r="4091" spans="4:4" ht="15" customHeight="1" x14ac:dyDescent="0.25">
      <c r="D4091" s="198"/>
    </row>
    <row r="4092" spans="4:4" ht="15" customHeight="1" x14ac:dyDescent="0.25">
      <c r="D4092" s="198"/>
    </row>
    <row r="4093" spans="4:4" ht="15" customHeight="1" x14ac:dyDescent="0.25">
      <c r="D4093" s="198"/>
    </row>
    <row r="4094" spans="4:4" ht="15" customHeight="1" x14ac:dyDescent="0.25">
      <c r="D4094" s="198"/>
    </row>
    <row r="4095" spans="4:4" ht="15" customHeight="1" x14ac:dyDescent="0.25">
      <c r="D4095" s="198"/>
    </row>
    <row r="4096" spans="4:4" ht="15" customHeight="1" x14ac:dyDescent="0.25">
      <c r="D4096" s="198"/>
    </row>
    <row r="4097" spans="4:4" ht="15" customHeight="1" x14ac:dyDescent="0.25">
      <c r="D4097" s="198"/>
    </row>
    <row r="4098" spans="4:4" ht="15" customHeight="1" x14ac:dyDescent="0.25">
      <c r="D4098" s="198"/>
    </row>
    <row r="4099" spans="4:4" ht="15" customHeight="1" x14ac:dyDescent="0.25">
      <c r="D4099" s="198"/>
    </row>
    <row r="4100" spans="4:4" ht="15" customHeight="1" x14ac:dyDescent="0.25">
      <c r="D4100" s="198"/>
    </row>
    <row r="4101" spans="4:4" ht="15" customHeight="1" x14ac:dyDescent="0.25">
      <c r="D4101" s="198"/>
    </row>
    <row r="4102" spans="4:4" ht="15" customHeight="1" x14ac:dyDescent="0.25">
      <c r="D4102" s="198"/>
    </row>
    <row r="4103" spans="4:4" ht="15" customHeight="1" x14ac:dyDescent="0.25">
      <c r="D4103" s="198"/>
    </row>
    <row r="4104" spans="4:4" ht="15" customHeight="1" x14ac:dyDescent="0.25">
      <c r="D4104" s="198"/>
    </row>
    <row r="4105" spans="4:4" ht="15" customHeight="1" x14ac:dyDescent="0.25">
      <c r="D4105" s="198"/>
    </row>
    <row r="4106" spans="4:4" ht="15" customHeight="1" x14ac:dyDescent="0.25">
      <c r="D4106" s="198"/>
    </row>
    <row r="4107" spans="4:4" ht="15" customHeight="1" x14ac:dyDescent="0.25">
      <c r="D4107" s="198"/>
    </row>
    <row r="4108" spans="4:4" ht="15" customHeight="1" x14ac:dyDescent="0.25">
      <c r="D4108" s="198"/>
    </row>
    <row r="4109" spans="4:4" ht="15" customHeight="1" x14ac:dyDescent="0.25">
      <c r="D4109" s="198"/>
    </row>
    <row r="4110" spans="4:4" ht="15" customHeight="1" x14ac:dyDescent="0.25">
      <c r="D4110" s="198"/>
    </row>
    <row r="4111" spans="4:4" ht="15" customHeight="1" x14ac:dyDescent="0.25">
      <c r="D4111" s="198"/>
    </row>
    <row r="4112" spans="4:4" ht="15" customHeight="1" x14ac:dyDescent="0.25">
      <c r="D4112" s="198"/>
    </row>
    <row r="4113" spans="4:4" ht="15" customHeight="1" x14ac:dyDescent="0.25">
      <c r="D4113" s="198"/>
    </row>
    <row r="4114" spans="4:4" ht="15" customHeight="1" x14ac:dyDescent="0.25">
      <c r="D4114" s="198"/>
    </row>
    <row r="4115" spans="4:4" ht="15" customHeight="1" x14ac:dyDescent="0.25">
      <c r="D4115" s="198"/>
    </row>
    <row r="4116" spans="4:4" ht="15" customHeight="1" x14ac:dyDescent="0.25">
      <c r="D4116" s="198"/>
    </row>
    <row r="4117" spans="4:4" ht="15" customHeight="1" x14ac:dyDescent="0.25">
      <c r="D4117" s="198"/>
    </row>
    <row r="4118" spans="4:4" ht="15" customHeight="1" x14ac:dyDescent="0.25">
      <c r="D4118" s="198"/>
    </row>
    <row r="4119" spans="4:4" ht="15" customHeight="1" x14ac:dyDescent="0.25">
      <c r="D4119" s="198"/>
    </row>
    <row r="4120" spans="4:4" ht="15" customHeight="1" x14ac:dyDescent="0.25">
      <c r="D4120" s="198"/>
    </row>
    <row r="4121" spans="4:4" ht="15" customHeight="1" x14ac:dyDescent="0.25">
      <c r="D4121" s="198"/>
    </row>
    <row r="4122" spans="4:4" ht="15" customHeight="1" x14ac:dyDescent="0.25">
      <c r="D4122" s="198"/>
    </row>
    <row r="4123" spans="4:4" ht="15" customHeight="1" x14ac:dyDescent="0.25">
      <c r="D4123" s="198"/>
    </row>
    <row r="4124" spans="4:4" ht="15" customHeight="1" x14ac:dyDescent="0.25">
      <c r="D4124" s="198"/>
    </row>
    <row r="4125" spans="4:4" ht="15" customHeight="1" x14ac:dyDescent="0.25">
      <c r="D4125" s="198"/>
    </row>
    <row r="4126" spans="4:4" ht="15" customHeight="1" x14ac:dyDescent="0.25">
      <c r="D4126" s="198"/>
    </row>
    <row r="4127" spans="4:4" ht="15" customHeight="1" x14ac:dyDescent="0.25">
      <c r="D4127" s="198"/>
    </row>
    <row r="4128" spans="4:4" ht="15" customHeight="1" x14ac:dyDescent="0.25">
      <c r="D4128" s="198"/>
    </row>
    <row r="4129" spans="4:4" ht="15" customHeight="1" x14ac:dyDescent="0.25">
      <c r="D4129" s="198"/>
    </row>
    <row r="4130" spans="4:4" ht="15" customHeight="1" x14ac:dyDescent="0.25">
      <c r="D4130" s="198"/>
    </row>
    <row r="4131" spans="4:4" ht="15" customHeight="1" x14ac:dyDescent="0.25">
      <c r="D4131" s="198"/>
    </row>
    <row r="4132" spans="4:4" ht="15" customHeight="1" x14ac:dyDescent="0.25">
      <c r="D4132" s="198"/>
    </row>
    <row r="4133" spans="4:4" ht="15" customHeight="1" x14ac:dyDescent="0.25">
      <c r="D4133" s="198"/>
    </row>
    <row r="4134" spans="4:4" ht="15" customHeight="1" x14ac:dyDescent="0.25">
      <c r="D4134" s="198"/>
    </row>
    <row r="4135" spans="4:4" ht="15" customHeight="1" x14ac:dyDescent="0.25">
      <c r="D4135" s="198"/>
    </row>
    <row r="4136" spans="4:4" ht="15" customHeight="1" x14ac:dyDescent="0.25">
      <c r="D4136" s="198"/>
    </row>
    <row r="4137" spans="4:4" ht="15" customHeight="1" x14ac:dyDescent="0.25">
      <c r="D4137" s="198"/>
    </row>
    <row r="4138" spans="4:4" ht="15" customHeight="1" x14ac:dyDescent="0.25">
      <c r="D4138" s="198"/>
    </row>
    <row r="4139" spans="4:4" ht="15" customHeight="1" x14ac:dyDescent="0.25">
      <c r="D4139" s="198"/>
    </row>
    <row r="4140" spans="4:4" ht="15" customHeight="1" x14ac:dyDescent="0.25">
      <c r="D4140" s="198"/>
    </row>
    <row r="4141" spans="4:4" ht="15" customHeight="1" x14ac:dyDescent="0.25">
      <c r="D4141" s="198"/>
    </row>
    <row r="4142" spans="4:4" ht="15" customHeight="1" x14ac:dyDescent="0.25">
      <c r="D4142" s="198"/>
    </row>
    <row r="4143" spans="4:4" ht="15" customHeight="1" x14ac:dyDescent="0.25">
      <c r="D4143" s="198"/>
    </row>
    <row r="4144" spans="4:4" ht="15" customHeight="1" x14ac:dyDescent="0.25">
      <c r="D4144" s="198"/>
    </row>
    <row r="4145" spans="4:4" ht="15" customHeight="1" x14ac:dyDescent="0.25">
      <c r="D4145" s="198"/>
    </row>
    <row r="4146" spans="4:4" ht="15" customHeight="1" x14ac:dyDescent="0.25">
      <c r="D4146" s="198"/>
    </row>
    <row r="4147" spans="4:4" ht="15" customHeight="1" x14ac:dyDescent="0.25">
      <c r="D4147" s="198"/>
    </row>
    <row r="4148" spans="4:4" ht="15" customHeight="1" x14ac:dyDescent="0.25">
      <c r="D4148" s="198"/>
    </row>
    <row r="4149" spans="4:4" ht="15" customHeight="1" x14ac:dyDescent="0.25">
      <c r="D4149" s="198"/>
    </row>
    <row r="4150" spans="4:4" ht="15" customHeight="1" x14ac:dyDescent="0.25">
      <c r="D4150" s="198"/>
    </row>
    <row r="4151" spans="4:4" ht="15" customHeight="1" x14ac:dyDescent="0.25">
      <c r="D4151" s="198"/>
    </row>
    <row r="4152" spans="4:4" ht="15" customHeight="1" x14ac:dyDescent="0.25">
      <c r="D4152" s="198"/>
    </row>
    <row r="4153" spans="4:4" ht="15" customHeight="1" x14ac:dyDescent="0.25">
      <c r="D4153" s="198"/>
    </row>
    <row r="4154" spans="4:4" ht="15" customHeight="1" x14ac:dyDescent="0.25">
      <c r="D4154" s="198"/>
    </row>
    <row r="4155" spans="4:4" ht="15" customHeight="1" x14ac:dyDescent="0.25">
      <c r="D4155" s="198"/>
    </row>
    <row r="4156" spans="4:4" ht="15" customHeight="1" x14ac:dyDescent="0.25">
      <c r="D4156" s="198"/>
    </row>
    <row r="4157" spans="4:4" ht="15" customHeight="1" x14ac:dyDescent="0.25">
      <c r="D4157" s="198"/>
    </row>
    <row r="4158" spans="4:4" ht="15" customHeight="1" x14ac:dyDescent="0.25">
      <c r="D4158" s="198"/>
    </row>
    <row r="4159" spans="4:4" ht="15" customHeight="1" x14ac:dyDescent="0.25">
      <c r="D4159" s="198"/>
    </row>
    <row r="4160" spans="4:4" ht="15" customHeight="1" x14ac:dyDescent="0.25">
      <c r="D4160" s="198"/>
    </row>
    <row r="4161" spans="4:4" ht="15" customHeight="1" x14ac:dyDescent="0.25">
      <c r="D4161" s="198"/>
    </row>
    <row r="4162" spans="4:4" ht="15" customHeight="1" x14ac:dyDescent="0.25">
      <c r="D4162" s="198"/>
    </row>
    <row r="4163" spans="4:4" ht="15" customHeight="1" x14ac:dyDescent="0.25">
      <c r="D4163" s="198"/>
    </row>
    <row r="4164" spans="4:4" ht="15" customHeight="1" x14ac:dyDescent="0.25">
      <c r="D4164" s="198"/>
    </row>
    <row r="4165" spans="4:4" ht="15" customHeight="1" x14ac:dyDescent="0.25">
      <c r="D4165" s="198"/>
    </row>
    <row r="4166" spans="4:4" ht="15" customHeight="1" x14ac:dyDescent="0.25">
      <c r="D4166" s="198"/>
    </row>
    <row r="4167" spans="4:4" ht="15" customHeight="1" x14ac:dyDescent="0.25">
      <c r="D4167" s="198"/>
    </row>
    <row r="4168" spans="4:4" ht="15" customHeight="1" x14ac:dyDescent="0.25">
      <c r="D4168" s="198"/>
    </row>
    <row r="4169" spans="4:4" ht="15" customHeight="1" x14ac:dyDescent="0.25">
      <c r="D4169" s="198"/>
    </row>
    <row r="4170" spans="4:4" ht="15" customHeight="1" x14ac:dyDescent="0.25">
      <c r="D4170" s="198"/>
    </row>
    <row r="4171" spans="4:4" ht="15" customHeight="1" x14ac:dyDescent="0.25">
      <c r="D4171" s="198"/>
    </row>
    <row r="4172" spans="4:4" ht="15" customHeight="1" x14ac:dyDescent="0.25">
      <c r="D4172" s="198"/>
    </row>
    <row r="4173" spans="4:4" ht="15" customHeight="1" x14ac:dyDescent="0.25">
      <c r="D4173" s="198"/>
    </row>
    <row r="4174" spans="4:4" ht="15" customHeight="1" x14ac:dyDescent="0.25">
      <c r="D4174" s="198"/>
    </row>
    <row r="4175" spans="4:4" ht="15" customHeight="1" x14ac:dyDescent="0.25">
      <c r="D4175" s="198"/>
    </row>
    <row r="4176" spans="4:4" ht="15" customHeight="1" x14ac:dyDescent="0.25">
      <c r="D4176" s="198"/>
    </row>
    <row r="4177" spans="4:4" ht="15" customHeight="1" x14ac:dyDescent="0.25">
      <c r="D4177" s="198"/>
    </row>
    <row r="4178" spans="4:4" ht="15" customHeight="1" x14ac:dyDescent="0.25">
      <c r="D4178" s="198"/>
    </row>
    <row r="4179" spans="4:4" ht="15" customHeight="1" x14ac:dyDescent="0.25">
      <c r="D4179" s="198"/>
    </row>
    <row r="4180" spans="4:4" ht="15" customHeight="1" x14ac:dyDescent="0.25">
      <c r="D4180" s="198"/>
    </row>
    <row r="4181" spans="4:4" ht="15" customHeight="1" x14ac:dyDescent="0.25">
      <c r="D4181" s="198"/>
    </row>
    <row r="4182" spans="4:4" ht="15" customHeight="1" x14ac:dyDescent="0.25">
      <c r="D4182" s="198"/>
    </row>
    <row r="4183" spans="4:4" ht="15" customHeight="1" x14ac:dyDescent="0.25">
      <c r="D4183" s="198"/>
    </row>
    <row r="4184" spans="4:4" ht="15" customHeight="1" x14ac:dyDescent="0.25">
      <c r="D4184" s="198"/>
    </row>
    <row r="4185" spans="4:4" ht="15" customHeight="1" x14ac:dyDescent="0.25">
      <c r="D4185" s="198"/>
    </row>
    <row r="4186" spans="4:4" ht="15" customHeight="1" x14ac:dyDescent="0.25">
      <c r="D4186" s="198"/>
    </row>
    <row r="4187" spans="4:4" ht="15" customHeight="1" x14ac:dyDescent="0.25">
      <c r="D4187" s="198"/>
    </row>
    <row r="4188" spans="4:4" ht="15" customHeight="1" x14ac:dyDescent="0.25">
      <c r="D4188" s="198"/>
    </row>
    <row r="4189" spans="4:4" ht="15" customHeight="1" x14ac:dyDescent="0.25">
      <c r="D4189" s="198"/>
    </row>
    <row r="4190" spans="4:4" ht="15" customHeight="1" x14ac:dyDescent="0.25">
      <c r="D4190" s="198"/>
    </row>
    <row r="4191" spans="4:4" ht="15" customHeight="1" x14ac:dyDescent="0.25">
      <c r="D4191" s="198"/>
    </row>
    <row r="4192" spans="4:4" ht="15" customHeight="1" x14ac:dyDescent="0.25">
      <c r="D4192" s="198"/>
    </row>
    <row r="4193" spans="4:4" ht="15" customHeight="1" x14ac:dyDescent="0.25">
      <c r="D4193" s="198"/>
    </row>
    <row r="4194" spans="4:4" ht="15" customHeight="1" x14ac:dyDescent="0.25">
      <c r="D4194" s="198"/>
    </row>
    <row r="4195" spans="4:4" ht="15" customHeight="1" x14ac:dyDescent="0.25">
      <c r="D4195" s="198"/>
    </row>
    <row r="4196" spans="4:4" ht="15" customHeight="1" x14ac:dyDescent="0.25">
      <c r="D4196" s="198"/>
    </row>
    <row r="4197" spans="4:4" ht="15" customHeight="1" x14ac:dyDescent="0.25">
      <c r="D4197" s="198"/>
    </row>
    <row r="4198" spans="4:4" ht="15" customHeight="1" x14ac:dyDescent="0.25">
      <c r="D4198" s="198"/>
    </row>
    <row r="4199" spans="4:4" ht="15" customHeight="1" x14ac:dyDescent="0.25">
      <c r="D4199" s="198"/>
    </row>
    <row r="4200" spans="4:4" ht="15" customHeight="1" x14ac:dyDescent="0.25">
      <c r="D4200" s="198"/>
    </row>
    <row r="4201" spans="4:4" ht="15" customHeight="1" x14ac:dyDescent="0.25">
      <c r="D4201" s="198"/>
    </row>
    <row r="4202" spans="4:4" ht="15" customHeight="1" x14ac:dyDescent="0.25">
      <c r="D4202" s="198"/>
    </row>
    <row r="4203" spans="4:4" ht="15" customHeight="1" x14ac:dyDescent="0.25">
      <c r="D4203" s="198"/>
    </row>
    <row r="4204" spans="4:4" ht="15" customHeight="1" x14ac:dyDescent="0.25">
      <c r="D4204" s="198"/>
    </row>
    <row r="4205" spans="4:4" ht="15" customHeight="1" x14ac:dyDescent="0.25">
      <c r="D4205" s="198"/>
    </row>
    <row r="4206" spans="4:4" ht="15" customHeight="1" x14ac:dyDescent="0.25">
      <c r="D4206" s="198"/>
    </row>
    <row r="4207" spans="4:4" ht="15" customHeight="1" x14ac:dyDescent="0.25">
      <c r="D4207" s="198"/>
    </row>
    <row r="4208" spans="4:4" ht="15" customHeight="1" x14ac:dyDescent="0.25">
      <c r="D4208" s="198"/>
    </row>
    <row r="4209" spans="4:4" ht="15" customHeight="1" x14ac:dyDescent="0.25">
      <c r="D4209" s="198"/>
    </row>
    <row r="4210" spans="4:4" ht="15" customHeight="1" x14ac:dyDescent="0.25">
      <c r="D4210" s="198"/>
    </row>
    <row r="4211" spans="4:4" ht="15" customHeight="1" x14ac:dyDescent="0.25">
      <c r="D4211" s="198"/>
    </row>
    <row r="4212" spans="4:4" ht="15" customHeight="1" x14ac:dyDescent="0.25">
      <c r="D4212" s="198"/>
    </row>
    <row r="4213" spans="4:4" ht="15" customHeight="1" x14ac:dyDescent="0.25">
      <c r="D4213" s="198"/>
    </row>
    <row r="4214" spans="4:4" ht="15" customHeight="1" x14ac:dyDescent="0.25">
      <c r="D4214" s="198"/>
    </row>
    <row r="4215" spans="4:4" ht="15" customHeight="1" x14ac:dyDescent="0.25">
      <c r="D4215" s="198"/>
    </row>
    <row r="4216" spans="4:4" ht="15" customHeight="1" x14ac:dyDescent="0.25">
      <c r="D4216" s="198"/>
    </row>
    <row r="4217" spans="4:4" ht="15" customHeight="1" x14ac:dyDescent="0.25">
      <c r="D4217" s="198"/>
    </row>
    <row r="4218" spans="4:4" ht="15" customHeight="1" x14ac:dyDescent="0.25">
      <c r="D4218" s="198"/>
    </row>
    <row r="4219" spans="4:4" ht="15" customHeight="1" x14ac:dyDescent="0.25">
      <c r="D4219" s="198"/>
    </row>
    <row r="4220" spans="4:4" ht="15" customHeight="1" x14ac:dyDescent="0.25">
      <c r="D4220" s="198"/>
    </row>
    <row r="4221" spans="4:4" ht="15" customHeight="1" x14ac:dyDescent="0.25">
      <c r="D4221" s="198"/>
    </row>
    <row r="4222" spans="4:4" ht="15" customHeight="1" x14ac:dyDescent="0.25">
      <c r="D4222" s="198"/>
    </row>
    <row r="4223" spans="4:4" ht="15" customHeight="1" x14ac:dyDescent="0.25">
      <c r="D4223" s="198"/>
    </row>
    <row r="4224" spans="4:4" ht="15" customHeight="1" x14ac:dyDescent="0.25">
      <c r="D4224" s="198"/>
    </row>
    <row r="4225" spans="4:4" ht="15" customHeight="1" x14ac:dyDescent="0.25">
      <c r="D4225" s="198"/>
    </row>
    <row r="4226" spans="4:4" ht="15" customHeight="1" x14ac:dyDescent="0.25">
      <c r="D4226" s="198"/>
    </row>
    <row r="4227" spans="4:4" ht="15" customHeight="1" x14ac:dyDescent="0.25">
      <c r="D4227" s="198"/>
    </row>
    <row r="4228" spans="4:4" ht="15" customHeight="1" x14ac:dyDescent="0.25">
      <c r="D4228" s="198"/>
    </row>
    <row r="4229" spans="4:4" ht="15" customHeight="1" x14ac:dyDescent="0.25">
      <c r="D4229" s="198"/>
    </row>
    <row r="4230" spans="4:4" ht="15" customHeight="1" x14ac:dyDescent="0.25">
      <c r="D4230" s="198"/>
    </row>
    <row r="4231" spans="4:4" ht="15" customHeight="1" x14ac:dyDescent="0.25">
      <c r="D4231" s="198"/>
    </row>
    <row r="4232" spans="4:4" ht="15" customHeight="1" x14ac:dyDescent="0.25">
      <c r="D4232" s="198"/>
    </row>
    <row r="4233" spans="4:4" ht="15" customHeight="1" x14ac:dyDescent="0.25">
      <c r="D4233" s="198"/>
    </row>
    <row r="4234" spans="4:4" ht="15" customHeight="1" x14ac:dyDescent="0.25">
      <c r="D4234" s="198"/>
    </row>
    <row r="4235" spans="4:4" ht="15" customHeight="1" x14ac:dyDescent="0.25">
      <c r="D4235" s="198"/>
    </row>
    <row r="4236" spans="4:4" ht="15" customHeight="1" x14ac:dyDescent="0.25">
      <c r="D4236" s="198"/>
    </row>
    <row r="4237" spans="4:4" ht="15" customHeight="1" x14ac:dyDescent="0.25">
      <c r="D4237" s="198"/>
    </row>
    <row r="4238" spans="4:4" ht="15" customHeight="1" x14ac:dyDescent="0.25">
      <c r="D4238" s="198"/>
    </row>
    <row r="4239" spans="4:4" ht="15" customHeight="1" x14ac:dyDescent="0.25">
      <c r="D4239" s="198"/>
    </row>
    <row r="4240" spans="4:4" ht="15" customHeight="1" x14ac:dyDescent="0.25">
      <c r="D4240" s="198"/>
    </row>
    <row r="4241" spans="4:4" ht="15" customHeight="1" x14ac:dyDescent="0.25">
      <c r="D4241" s="198"/>
    </row>
    <row r="4242" spans="4:4" ht="15" customHeight="1" x14ac:dyDescent="0.25">
      <c r="D4242" s="198"/>
    </row>
    <row r="4243" spans="4:4" ht="15" customHeight="1" x14ac:dyDescent="0.25">
      <c r="D4243" s="198"/>
    </row>
    <row r="4244" spans="4:4" ht="15" customHeight="1" x14ac:dyDescent="0.25">
      <c r="D4244" s="198"/>
    </row>
    <row r="4245" spans="4:4" ht="15" customHeight="1" x14ac:dyDescent="0.25">
      <c r="D4245" s="198"/>
    </row>
    <row r="4246" spans="4:4" ht="15" customHeight="1" x14ac:dyDescent="0.25">
      <c r="D4246" s="198"/>
    </row>
    <row r="4247" spans="4:4" ht="15" customHeight="1" x14ac:dyDescent="0.25">
      <c r="D4247" s="198"/>
    </row>
    <row r="4248" spans="4:4" ht="15" customHeight="1" x14ac:dyDescent="0.25">
      <c r="D4248" s="198"/>
    </row>
    <row r="4249" spans="4:4" ht="15" customHeight="1" x14ac:dyDescent="0.25">
      <c r="D4249" s="198"/>
    </row>
    <row r="4250" spans="4:4" ht="15" customHeight="1" x14ac:dyDescent="0.25">
      <c r="D4250" s="198"/>
    </row>
    <row r="4251" spans="4:4" ht="15" customHeight="1" x14ac:dyDescent="0.25">
      <c r="D4251" s="198"/>
    </row>
    <row r="4252" spans="4:4" ht="15" customHeight="1" x14ac:dyDescent="0.25">
      <c r="D4252" s="198"/>
    </row>
    <row r="4253" spans="4:4" ht="15" customHeight="1" x14ac:dyDescent="0.25">
      <c r="D4253" s="198"/>
    </row>
    <row r="4254" spans="4:4" ht="15" customHeight="1" x14ac:dyDescent="0.25">
      <c r="D4254" s="198"/>
    </row>
    <row r="4255" spans="4:4" ht="15" customHeight="1" x14ac:dyDescent="0.25">
      <c r="D4255" s="198"/>
    </row>
    <row r="4256" spans="4:4" ht="15" customHeight="1" x14ac:dyDescent="0.25">
      <c r="D4256" s="198"/>
    </row>
    <row r="4257" spans="4:4" ht="15" customHeight="1" x14ac:dyDescent="0.25">
      <c r="D4257" s="198"/>
    </row>
    <row r="4258" spans="4:4" ht="15" customHeight="1" x14ac:dyDescent="0.25">
      <c r="D4258" s="198"/>
    </row>
    <row r="4259" spans="4:4" ht="15" customHeight="1" x14ac:dyDescent="0.25">
      <c r="D4259" s="198"/>
    </row>
    <row r="4260" spans="4:4" ht="15" customHeight="1" x14ac:dyDescent="0.25">
      <c r="D4260" s="198"/>
    </row>
    <row r="4261" spans="4:4" ht="15" customHeight="1" x14ac:dyDescent="0.25">
      <c r="D4261" s="198"/>
    </row>
    <row r="4262" spans="4:4" ht="15" customHeight="1" x14ac:dyDescent="0.25">
      <c r="D4262" s="198"/>
    </row>
    <row r="4263" spans="4:4" ht="15" customHeight="1" x14ac:dyDescent="0.25">
      <c r="D4263" s="198"/>
    </row>
    <row r="4264" spans="4:4" ht="15" customHeight="1" x14ac:dyDescent="0.25">
      <c r="D4264" s="198"/>
    </row>
    <row r="4265" spans="4:4" ht="15" customHeight="1" x14ac:dyDescent="0.25">
      <c r="D4265" s="198"/>
    </row>
    <row r="4266" spans="4:4" ht="15" customHeight="1" x14ac:dyDescent="0.25">
      <c r="D4266" s="198"/>
    </row>
    <row r="4267" spans="4:4" ht="15" customHeight="1" x14ac:dyDescent="0.25">
      <c r="D4267" s="198"/>
    </row>
    <row r="4268" spans="4:4" ht="15" customHeight="1" x14ac:dyDescent="0.25">
      <c r="D4268" s="198"/>
    </row>
    <row r="4269" spans="4:4" ht="15" customHeight="1" x14ac:dyDescent="0.25">
      <c r="D4269" s="198"/>
    </row>
    <row r="4270" spans="4:4" ht="15" customHeight="1" x14ac:dyDescent="0.25">
      <c r="D4270" s="198"/>
    </row>
    <row r="4271" spans="4:4" ht="15" customHeight="1" x14ac:dyDescent="0.25">
      <c r="D4271" s="198"/>
    </row>
    <row r="4272" spans="4:4" ht="15" customHeight="1" x14ac:dyDescent="0.25">
      <c r="D4272" s="198"/>
    </row>
    <row r="4273" spans="4:4" ht="15" customHeight="1" x14ac:dyDescent="0.25">
      <c r="D4273" s="198"/>
    </row>
    <row r="4274" spans="4:4" ht="15" customHeight="1" x14ac:dyDescent="0.25">
      <c r="D4274" s="198"/>
    </row>
    <row r="4275" spans="4:4" ht="15" customHeight="1" x14ac:dyDescent="0.25">
      <c r="D4275" s="198"/>
    </row>
    <row r="4276" spans="4:4" ht="15" customHeight="1" x14ac:dyDescent="0.25">
      <c r="D4276" s="198"/>
    </row>
    <row r="4277" spans="4:4" ht="15" customHeight="1" x14ac:dyDescent="0.25">
      <c r="D4277" s="198"/>
    </row>
    <row r="4278" spans="4:4" ht="15" customHeight="1" x14ac:dyDescent="0.25">
      <c r="D4278" s="198"/>
    </row>
    <row r="4279" spans="4:4" ht="15" customHeight="1" x14ac:dyDescent="0.25">
      <c r="D4279" s="198"/>
    </row>
    <row r="4280" spans="4:4" ht="15" customHeight="1" x14ac:dyDescent="0.25">
      <c r="D4280" s="198"/>
    </row>
    <row r="4281" spans="4:4" ht="15" customHeight="1" x14ac:dyDescent="0.25">
      <c r="D4281" s="198"/>
    </row>
    <row r="4282" spans="4:4" ht="15" customHeight="1" x14ac:dyDescent="0.25">
      <c r="D4282" s="198"/>
    </row>
    <row r="4283" spans="4:4" ht="15" customHeight="1" x14ac:dyDescent="0.25">
      <c r="D4283" s="198"/>
    </row>
    <row r="4284" spans="4:4" ht="15" customHeight="1" x14ac:dyDescent="0.25">
      <c r="D4284" s="198"/>
    </row>
    <row r="4285" spans="4:4" ht="15" customHeight="1" x14ac:dyDescent="0.25">
      <c r="D4285" s="198"/>
    </row>
    <row r="4286" spans="4:4" ht="15" customHeight="1" x14ac:dyDescent="0.25">
      <c r="D4286" s="198"/>
    </row>
    <row r="4287" spans="4:4" ht="15" customHeight="1" x14ac:dyDescent="0.25">
      <c r="D4287" s="198"/>
    </row>
    <row r="4288" spans="4:4" ht="15" customHeight="1" x14ac:dyDescent="0.25">
      <c r="D4288" s="198"/>
    </row>
    <row r="4289" spans="4:4" ht="15" customHeight="1" x14ac:dyDescent="0.25">
      <c r="D4289" s="198"/>
    </row>
    <row r="4290" spans="4:4" ht="15" customHeight="1" x14ac:dyDescent="0.25">
      <c r="D4290" s="198"/>
    </row>
    <row r="4291" spans="4:4" ht="15" customHeight="1" x14ac:dyDescent="0.25">
      <c r="D4291" s="198"/>
    </row>
    <row r="4292" spans="4:4" ht="15" customHeight="1" x14ac:dyDescent="0.25">
      <c r="D4292" s="198"/>
    </row>
    <row r="4293" spans="4:4" ht="15" customHeight="1" x14ac:dyDescent="0.25">
      <c r="D4293" s="198"/>
    </row>
    <row r="4294" spans="4:4" ht="15" customHeight="1" x14ac:dyDescent="0.25">
      <c r="D4294" s="198"/>
    </row>
    <row r="4295" spans="4:4" ht="15" customHeight="1" x14ac:dyDescent="0.25">
      <c r="D4295" s="198"/>
    </row>
    <row r="4296" spans="4:4" ht="15" customHeight="1" x14ac:dyDescent="0.25">
      <c r="D4296" s="198"/>
    </row>
    <row r="4297" spans="4:4" ht="15" customHeight="1" x14ac:dyDescent="0.25">
      <c r="D4297" s="198"/>
    </row>
    <row r="4298" spans="4:4" ht="15" customHeight="1" x14ac:dyDescent="0.25">
      <c r="D4298" s="198"/>
    </row>
    <row r="4299" spans="4:4" ht="15" customHeight="1" x14ac:dyDescent="0.25">
      <c r="D4299" s="198"/>
    </row>
    <row r="4300" spans="4:4" ht="15" customHeight="1" x14ac:dyDescent="0.25">
      <c r="D4300" s="198"/>
    </row>
    <row r="4301" spans="4:4" ht="15" customHeight="1" x14ac:dyDescent="0.25">
      <c r="D4301" s="198"/>
    </row>
    <row r="4302" spans="4:4" ht="15" customHeight="1" x14ac:dyDescent="0.25">
      <c r="D4302" s="198"/>
    </row>
    <row r="4303" spans="4:4" ht="15" customHeight="1" x14ac:dyDescent="0.25">
      <c r="D4303" s="198"/>
    </row>
    <row r="4304" spans="4:4" ht="15" customHeight="1" x14ac:dyDescent="0.25">
      <c r="D4304" s="198"/>
    </row>
    <row r="4305" spans="4:4" ht="15" customHeight="1" x14ac:dyDescent="0.25">
      <c r="D4305" s="198"/>
    </row>
    <row r="4306" spans="4:4" ht="15" customHeight="1" x14ac:dyDescent="0.25">
      <c r="D4306" s="198"/>
    </row>
    <row r="4307" spans="4:4" ht="15" customHeight="1" x14ac:dyDescent="0.25">
      <c r="D4307" s="198"/>
    </row>
    <row r="4308" spans="4:4" ht="15" customHeight="1" x14ac:dyDescent="0.25">
      <c r="D4308" s="198"/>
    </row>
    <row r="4309" spans="4:4" ht="15" customHeight="1" x14ac:dyDescent="0.25">
      <c r="D4309" s="198"/>
    </row>
    <row r="4310" spans="4:4" ht="15" customHeight="1" x14ac:dyDescent="0.25">
      <c r="D4310" s="198"/>
    </row>
    <row r="4311" spans="4:4" ht="15" customHeight="1" x14ac:dyDescent="0.25">
      <c r="D4311" s="198"/>
    </row>
    <row r="4312" spans="4:4" ht="15" customHeight="1" x14ac:dyDescent="0.25">
      <c r="D4312" s="198"/>
    </row>
    <row r="4313" spans="4:4" ht="15" customHeight="1" x14ac:dyDescent="0.25">
      <c r="D4313" s="198"/>
    </row>
    <row r="4314" spans="4:4" ht="15" customHeight="1" x14ac:dyDescent="0.25">
      <c r="D4314" s="198"/>
    </row>
    <row r="4315" spans="4:4" ht="15" customHeight="1" x14ac:dyDescent="0.25">
      <c r="D4315" s="198"/>
    </row>
    <row r="4316" spans="4:4" ht="15" customHeight="1" x14ac:dyDescent="0.25">
      <c r="D4316" s="198"/>
    </row>
    <row r="4317" spans="4:4" ht="15" customHeight="1" x14ac:dyDescent="0.25">
      <c r="D4317" s="198"/>
    </row>
    <row r="4318" spans="4:4" ht="15" customHeight="1" x14ac:dyDescent="0.25">
      <c r="D4318" s="198"/>
    </row>
    <row r="4319" spans="4:4" ht="15" customHeight="1" x14ac:dyDescent="0.25">
      <c r="D4319" s="198"/>
    </row>
    <row r="4320" spans="4:4" ht="15" customHeight="1" x14ac:dyDescent="0.25">
      <c r="D4320" s="198"/>
    </row>
    <row r="4321" spans="4:4" ht="15" customHeight="1" x14ac:dyDescent="0.25">
      <c r="D4321" s="198"/>
    </row>
    <row r="4322" spans="4:4" ht="15" customHeight="1" x14ac:dyDescent="0.25">
      <c r="D4322" s="198"/>
    </row>
    <row r="4323" spans="4:4" ht="15" customHeight="1" x14ac:dyDescent="0.25">
      <c r="D4323" s="198"/>
    </row>
    <row r="4324" spans="4:4" ht="15" customHeight="1" x14ac:dyDescent="0.25">
      <c r="D4324" s="198"/>
    </row>
    <row r="4325" spans="4:4" ht="15" customHeight="1" x14ac:dyDescent="0.25">
      <c r="D4325" s="198"/>
    </row>
    <row r="4326" spans="4:4" ht="15" customHeight="1" x14ac:dyDescent="0.25">
      <c r="D4326" s="198"/>
    </row>
    <row r="4327" spans="4:4" ht="15" customHeight="1" x14ac:dyDescent="0.25">
      <c r="D4327" s="198"/>
    </row>
    <row r="4328" spans="4:4" ht="15" customHeight="1" x14ac:dyDescent="0.25">
      <c r="D4328" s="198"/>
    </row>
    <row r="4329" spans="4:4" ht="15" customHeight="1" x14ac:dyDescent="0.25">
      <c r="D4329" s="198"/>
    </row>
    <row r="4330" spans="4:4" ht="15" customHeight="1" x14ac:dyDescent="0.25">
      <c r="D4330" s="198"/>
    </row>
    <row r="4331" spans="4:4" ht="15" customHeight="1" x14ac:dyDescent="0.25">
      <c r="D4331" s="198"/>
    </row>
    <row r="4332" spans="4:4" ht="15" customHeight="1" x14ac:dyDescent="0.25">
      <c r="D4332" s="198"/>
    </row>
    <row r="4333" spans="4:4" ht="15" customHeight="1" x14ac:dyDescent="0.25">
      <c r="D4333" s="198"/>
    </row>
    <row r="4334" spans="4:4" ht="15" customHeight="1" x14ac:dyDescent="0.25">
      <c r="D4334" s="198"/>
    </row>
    <row r="4335" spans="4:4" ht="15" customHeight="1" x14ac:dyDescent="0.25">
      <c r="D4335" s="198"/>
    </row>
    <row r="4336" spans="4:4" ht="15" customHeight="1" x14ac:dyDescent="0.25">
      <c r="D4336" s="198"/>
    </row>
    <row r="4337" spans="4:4" ht="15" customHeight="1" x14ac:dyDescent="0.25">
      <c r="D4337" s="198"/>
    </row>
    <row r="4338" spans="4:4" ht="15" customHeight="1" x14ac:dyDescent="0.25">
      <c r="D4338" s="198"/>
    </row>
    <row r="4339" spans="4:4" ht="15" customHeight="1" x14ac:dyDescent="0.25">
      <c r="D4339" s="198"/>
    </row>
    <row r="4340" spans="4:4" ht="15" customHeight="1" x14ac:dyDescent="0.25">
      <c r="D4340" s="198"/>
    </row>
    <row r="4341" spans="4:4" ht="15" customHeight="1" x14ac:dyDescent="0.25">
      <c r="D4341" s="198"/>
    </row>
    <row r="4342" spans="4:4" ht="15" customHeight="1" x14ac:dyDescent="0.25">
      <c r="D4342" s="198"/>
    </row>
    <row r="4343" spans="4:4" ht="15" customHeight="1" x14ac:dyDescent="0.25">
      <c r="D4343" s="198"/>
    </row>
    <row r="4344" spans="4:4" ht="15" customHeight="1" x14ac:dyDescent="0.25">
      <c r="D4344" s="198"/>
    </row>
    <row r="4345" spans="4:4" ht="15" customHeight="1" x14ac:dyDescent="0.25">
      <c r="D4345" s="198"/>
    </row>
    <row r="4346" spans="4:4" ht="15" customHeight="1" x14ac:dyDescent="0.25">
      <c r="D4346" s="198"/>
    </row>
    <row r="4347" spans="4:4" ht="15" customHeight="1" x14ac:dyDescent="0.25">
      <c r="D4347" s="198"/>
    </row>
    <row r="4348" spans="4:4" ht="15" customHeight="1" x14ac:dyDescent="0.25">
      <c r="D4348" s="198"/>
    </row>
    <row r="4349" spans="4:4" ht="15" customHeight="1" x14ac:dyDescent="0.25">
      <c r="D4349" s="198"/>
    </row>
    <row r="4350" spans="4:4" ht="15" customHeight="1" x14ac:dyDescent="0.25">
      <c r="D4350" s="198"/>
    </row>
    <row r="4351" spans="4:4" ht="15" customHeight="1" x14ac:dyDescent="0.25">
      <c r="D4351" s="198"/>
    </row>
    <row r="4352" spans="4:4" ht="15" customHeight="1" x14ac:dyDescent="0.25">
      <c r="D4352" s="198"/>
    </row>
    <row r="4353" spans="4:4" ht="15" customHeight="1" x14ac:dyDescent="0.25">
      <c r="D4353" s="198"/>
    </row>
    <row r="4354" spans="4:4" ht="15" customHeight="1" x14ac:dyDescent="0.25">
      <c r="D4354" s="198"/>
    </row>
    <row r="4355" spans="4:4" ht="15" customHeight="1" x14ac:dyDescent="0.25">
      <c r="D4355" s="198"/>
    </row>
    <row r="4356" spans="4:4" ht="15" customHeight="1" x14ac:dyDescent="0.25">
      <c r="D4356" s="198"/>
    </row>
    <row r="4357" spans="4:4" ht="15" customHeight="1" x14ac:dyDescent="0.25">
      <c r="D4357" s="198"/>
    </row>
    <row r="4358" spans="4:4" ht="15" customHeight="1" x14ac:dyDescent="0.25">
      <c r="D4358" s="198"/>
    </row>
    <row r="4359" spans="4:4" ht="15" customHeight="1" x14ac:dyDescent="0.25">
      <c r="D4359" s="198"/>
    </row>
    <row r="4360" spans="4:4" ht="15" customHeight="1" x14ac:dyDescent="0.25">
      <c r="D4360" s="198"/>
    </row>
    <row r="4361" spans="4:4" ht="15" customHeight="1" x14ac:dyDescent="0.25">
      <c r="D4361" s="198"/>
    </row>
    <row r="4362" spans="4:4" ht="15" customHeight="1" x14ac:dyDescent="0.25">
      <c r="D4362" s="198"/>
    </row>
    <row r="4363" spans="4:4" ht="15" customHeight="1" x14ac:dyDescent="0.25">
      <c r="D4363" s="198"/>
    </row>
    <row r="4364" spans="4:4" ht="15" customHeight="1" x14ac:dyDescent="0.25">
      <c r="D4364" s="198"/>
    </row>
    <row r="4365" spans="4:4" ht="15" customHeight="1" x14ac:dyDescent="0.25">
      <c r="D4365" s="198"/>
    </row>
    <row r="4366" spans="4:4" ht="15" customHeight="1" x14ac:dyDescent="0.25">
      <c r="D4366" s="198"/>
    </row>
    <row r="4367" spans="4:4" ht="15" customHeight="1" x14ac:dyDescent="0.25">
      <c r="D4367" s="198"/>
    </row>
    <row r="4368" spans="4:4" ht="15" customHeight="1" x14ac:dyDescent="0.25">
      <c r="D4368" s="198"/>
    </row>
    <row r="4369" spans="4:4" ht="15" customHeight="1" x14ac:dyDescent="0.25">
      <c r="D4369" s="198"/>
    </row>
    <row r="4370" spans="4:4" ht="15" customHeight="1" x14ac:dyDescent="0.25">
      <c r="D4370" s="198"/>
    </row>
    <row r="4371" spans="4:4" ht="15" customHeight="1" x14ac:dyDescent="0.25">
      <c r="D4371" s="198"/>
    </row>
    <row r="4372" spans="4:4" ht="15" customHeight="1" x14ac:dyDescent="0.25">
      <c r="D4372" s="198"/>
    </row>
    <row r="4373" spans="4:4" ht="15" customHeight="1" x14ac:dyDescent="0.25">
      <c r="D4373" s="198"/>
    </row>
    <row r="4374" spans="4:4" ht="15" customHeight="1" x14ac:dyDescent="0.25">
      <c r="D4374" s="198"/>
    </row>
    <row r="4375" spans="4:4" ht="15" customHeight="1" x14ac:dyDescent="0.25">
      <c r="D4375" s="198"/>
    </row>
    <row r="4376" spans="4:4" ht="15" customHeight="1" x14ac:dyDescent="0.25">
      <c r="D4376" s="198"/>
    </row>
    <row r="4377" spans="4:4" ht="15" customHeight="1" x14ac:dyDescent="0.25">
      <c r="D4377" s="198"/>
    </row>
    <row r="4378" spans="4:4" ht="15" customHeight="1" x14ac:dyDescent="0.25">
      <c r="D4378" s="198"/>
    </row>
    <row r="4379" spans="4:4" ht="15" customHeight="1" x14ac:dyDescent="0.25">
      <c r="D4379" s="198"/>
    </row>
    <row r="4380" spans="4:4" ht="15" customHeight="1" x14ac:dyDescent="0.25">
      <c r="D4380" s="198"/>
    </row>
    <row r="4381" spans="4:4" ht="15" customHeight="1" x14ac:dyDescent="0.25">
      <c r="D4381" s="198"/>
    </row>
    <row r="4382" spans="4:4" ht="15" customHeight="1" x14ac:dyDescent="0.25">
      <c r="D4382" s="198"/>
    </row>
    <row r="4383" spans="4:4" ht="15" customHeight="1" x14ac:dyDescent="0.25">
      <c r="D4383" s="198"/>
    </row>
    <row r="4384" spans="4:4" ht="15" customHeight="1" x14ac:dyDescent="0.25">
      <c r="D4384" s="198"/>
    </row>
    <row r="4385" spans="4:4" ht="15" customHeight="1" x14ac:dyDescent="0.25">
      <c r="D4385" s="198"/>
    </row>
    <row r="4386" spans="4:4" ht="15" customHeight="1" x14ac:dyDescent="0.25">
      <c r="D4386" s="198"/>
    </row>
    <row r="4387" spans="4:4" ht="15" customHeight="1" x14ac:dyDescent="0.25">
      <c r="D4387" s="198"/>
    </row>
    <row r="4388" spans="4:4" ht="15" customHeight="1" x14ac:dyDescent="0.25">
      <c r="D4388" s="198"/>
    </row>
    <row r="4389" spans="4:4" ht="15" customHeight="1" x14ac:dyDescent="0.25">
      <c r="D4389" s="198"/>
    </row>
    <row r="4390" spans="4:4" ht="15" customHeight="1" x14ac:dyDescent="0.25">
      <c r="D4390" s="198"/>
    </row>
    <row r="4391" spans="4:4" ht="15" customHeight="1" x14ac:dyDescent="0.25">
      <c r="D4391" s="198"/>
    </row>
    <row r="4392" spans="4:4" ht="15" customHeight="1" x14ac:dyDescent="0.25">
      <c r="D4392" s="198"/>
    </row>
    <row r="4393" spans="4:4" ht="15" customHeight="1" x14ac:dyDescent="0.25">
      <c r="D4393" s="198"/>
    </row>
    <row r="4394" spans="4:4" ht="15" customHeight="1" x14ac:dyDescent="0.25">
      <c r="D4394" s="198"/>
    </row>
    <row r="4395" spans="4:4" ht="15" customHeight="1" x14ac:dyDescent="0.25">
      <c r="D4395" s="198"/>
    </row>
    <row r="4396" spans="4:4" ht="15" customHeight="1" x14ac:dyDescent="0.25">
      <c r="D4396" s="198"/>
    </row>
    <row r="4397" spans="4:4" ht="15" customHeight="1" x14ac:dyDescent="0.25">
      <c r="D4397" s="198"/>
    </row>
    <row r="4398" spans="4:4" ht="15" customHeight="1" x14ac:dyDescent="0.25">
      <c r="D4398" s="198"/>
    </row>
    <row r="4399" spans="4:4" ht="15" customHeight="1" x14ac:dyDescent="0.25">
      <c r="D4399" s="198"/>
    </row>
    <row r="4400" spans="4:4" ht="15" customHeight="1" x14ac:dyDescent="0.25">
      <c r="D4400" s="198"/>
    </row>
    <row r="4401" spans="4:4" ht="15" customHeight="1" x14ac:dyDescent="0.25">
      <c r="D4401" s="198"/>
    </row>
    <row r="4402" spans="4:4" ht="15" customHeight="1" x14ac:dyDescent="0.25">
      <c r="D4402" s="198"/>
    </row>
    <row r="4403" spans="4:4" ht="15" customHeight="1" x14ac:dyDescent="0.25">
      <c r="D4403" s="198"/>
    </row>
    <row r="4404" spans="4:4" ht="15" customHeight="1" x14ac:dyDescent="0.25">
      <c r="D4404" s="198"/>
    </row>
    <row r="4405" spans="4:4" ht="15" customHeight="1" x14ac:dyDescent="0.25">
      <c r="D4405" s="198"/>
    </row>
    <row r="4406" spans="4:4" ht="15" customHeight="1" x14ac:dyDescent="0.25">
      <c r="D4406" s="198"/>
    </row>
    <row r="4407" spans="4:4" ht="15" customHeight="1" x14ac:dyDescent="0.25">
      <c r="D4407" s="198"/>
    </row>
    <row r="4408" spans="4:4" ht="15" customHeight="1" x14ac:dyDescent="0.25">
      <c r="D4408" s="198"/>
    </row>
    <row r="4409" spans="4:4" ht="15" customHeight="1" x14ac:dyDescent="0.25">
      <c r="D4409" s="198"/>
    </row>
    <row r="4410" spans="4:4" ht="15" customHeight="1" x14ac:dyDescent="0.25">
      <c r="D4410" s="198"/>
    </row>
    <row r="4411" spans="4:4" ht="15" customHeight="1" x14ac:dyDescent="0.25">
      <c r="D4411" s="198"/>
    </row>
    <row r="4412" spans="4:4" ht="15" customHeight="1" x14ac:dyDescent="0.25">
      <c r="D4412" s="198"/>
    </row>
    <row r="4413" spans="4:4" ht="15" customHeight="1" x14ac:dyDescent="0.25">
      <c r="D4413" s="198"/>
    </row>
    <row r="4414" spans="4:4" ht="15" customHeight="1" x14ac:dyDescent="0.25">
      <c r="D4414" s="198"/>
    </row>
    <row r="4415" spans="4:4" ht="15" customHeight="1" x14ac:dyDescent="0.25">
      <c r="D4415" s="198"/>
    </row>
    <row r="4416" spans="4:4" ht="15" customHeight="1" x14ac:dyDescent="0.25">
      <c r="D4416" s="198"/>
    </row>
    <row r="4417" spans="4:4" ht="15" customHeight="1" x14ac:dyDescent="0.25">
      <c r="D4417" s="198"/>
    </row>
    <row r="4418" spans="4:4" ht="15" customHeight="1" x14ac:dyDescent="0.25">
      <c r="D4418" s="198"/>
    </row>
    <row r="4419" spans="4:4" ht="15" customHeight="1" x14ac:dyDescent="0.25">
      <c r="D4419" s="198"/>
    </row>
    <row r="4420" spans="4:4" ht="15" customHeight="1" x14ac:dyDescent="0.25">
      <c r="D4420" s="198"/>
    </row>
    <row r="4421" spans="4:4" ht="15" customHeight="1" x14ac:dyDescent="0.25">
      <c r="D4421" s="198"/>
    </row>
    <row r="4422" spans="4:4" ht="15" customHeight="1" x14ac:dyDescent="0.25">
      <c r="D4422" s="198"/>
    </row>
    <row r="4423" spans="4:4" ht="15" customHeight="1" x14ac:dyDescent="0.25">
      <c r="D4423" s="198"/>
    </row>
    <row r="4424" spans="4:4" ht="15" customHeight="1" x14ac:dyDescent="0.25">
      <c r="D4424" s="198"/>
    </row>
    <row r="4425" spans="4:4" ht="15" customHeight="1" x14ac:dyDescent="0.25">
      <c r="D4425" s="198"/>
    </row>
    <row r="4426" spans="4:4" ht="15" customHeight="1" x14ac:dyDescent="0.25">
      <c r="D4426" s="198"/>
    </row>
    <row r="4427" spans="4:4" ht="15" customHeight="1" x14ac:dyDescent="0.25">
      <c r="D4427" s="198"/>
    </row>
    <row r="4428" spans="4:4" ht="15" customHeight="1" x14ac:dyDescent="0.25">
      <c r="D4428" s="198"/>
    </row>
    <row r="4429" spans="4:4" ht="15" customHeight="1" x14ac:dyDescent="0.25">
      <c r="D4429" s="198"/>
    </row>
    <row r="4430" spans="4:4" ht="15" customHeight="1" x14ac:dyDescent="0.25">
      <c r="D4430" s="198"/>
    </row>
    <row r="4431" spans="4:4" ht="15" customHeight="1" x14ac:dyDescent="0.25">
      <c r="D4431" s="198"/>
    </row>
    <row r="4432" spans="4:4" ht="15" customHeight="1" x14ac:dyDescent="0.25">
      <c r="D4432" s="198"/>
    </row>
    <row r="4433" spans="4:4" ht="15" customHeight="1" x14ac:dyDescent="0.25">
      <c r="D4433" s="198"/>
    </row>
    <row r="4434" spans="4:4" ht="15" customHeight="1" x14ac:dyDescent="0.25">
      <c r="D4434" s="198"/>
    </row>
    <row r="4435" spans="4:4" ht="15" customHeight="1" x14ac:dyDescent="0.25">
      <c r="D4435" s="198"/>
    </row>
    <row r="4436" spans="4:4" ht="15" customHeight="1" x14ac:dyDescent="0.25">
      <c r="D4436" s="198"/>
    </row>
    <row r="4437" spans="4:4" ht="15" customHeight="1" x14ac:dyDescent="0.25">
      <c r="D4437" s="198"/>
    </row>
    <row r="4438" spans="4:4" ht="15" customHeight="1" x14ac:dyDescent="0.25">
      <c r="D4438" s="198"/>
    </row>
    <row r="4439" spans="4:4" ht="15" customHeight="1" x14ac:dyDescent="0.25">
      <c r="D4439" s="198"/>
    </row>
    <row r="4440" spans="4:4" ht="15" customHeight="1" x14ac:dyDescent="0.25">
      <c r="D4440" s="198"/>
    </row>
    <row r="4441" spans="4:4" ht="15" customHeight="1" x14ac:dyDescent="0.25">
      <c r="D4441" s="198"/>
    </row>
    <row r="4442" spans="4:4" ht="15" customHeight="1" x14ac:dyDescent="0.25">
      <c r="D4442" s="198"/>
    </row>
    <row r="4443" spans="4:4" ht="15" customHeight="1" x14ac:dyDescent="0.25">
      <c r="D4443" s="198"/>
    </row>
    <row r="4444" spans="4:4" ht="15" customHeight="1" x14ac:dyDescent="0.25">
      <c r="D4444" s="198"/>
    </row>
    <row r="4445" spans="4:4" ht="15" customHeight="1" x14ac:dyDescent="0.25">
      <c r="D4445" s="198"/>
    </row>
    <row r="4446" spans="4:4" ht="15" customHeight="1" x14ac:dyDescent="0.25">
      <c r="D4446" s="198"/>
    </row>
    <row r="4447" spans="4:4" ht="15" customHeight="1" x14ac:dyDescent="0.25">
      <c r="D4447" s="198"/>
    </row>
    <row r="4448" spans="4:4" ht="15" customHeight="1" x14ac:dyDescent="0.25">
      <c r="D4448" s="198"/>
    </row>
    <row r="4449" spans="4:4" ht="15" customHeight="1" x14ac:dyDescent="0.25">
      <c r="D4449" s="198"/>
    </row>
    <row r="4450" spans="4:4" ht="15" customHeight="1" x14ac:dyDescent="0.25">
      <c r="D4450" s="198"/>
    </row>
    <row r="4451" spans="4:4" ht="15" customHeight="1" x14ac:dyDescent="0.25">
      <c r="D4451" s="198"/>
    </row>
    <row r="4452" spans="4:4" ht="15" customHeight="1" x14ac:dyDescent="0.25">
      <c r="D4452" s="198"/>
    </row>
    <row r="4453" spans="4:4" ht="15" customHeight="1" x14ac:dyDescent="0.25">
      <c r="D4453" s="198"/>
    </row>
    <row r="4454" spans="4:4" ht="15" customHeight="1" x14ac:dyDescent="0.25">
      <c r="D4454" s="198"/>
    </row>
    <row r="4455" spans="4:4" ht="15" customHeight="1" x14ac:dyDescent="0.25">
      <c r="D4455" s="198"/>
    </row>
    <row r="4456" spans="4:4" ht="15" customHeight="1" x14ac:dyDescent="0.25">
      <c r="D4456" s="198"/>
    </row>
    <row r="4457" spans="4:4" ht="15" customHeight="1" x14ac:dyDescent="0.25">
      <c r="D4457" s="198"/>
    </row>
    <row r="4458" spans="4:4" ht="15" customHeight="1" x14ac:dyDescent="0.25">
      <c r="D4458" s="198"/>
    </row>
    <row r="4459" spans="4:4" ht="15" customHeight="1" x14ac:dyDescent="0.25">
      <c r="D4459" s="198"/>
    </row>
    <row r="4460" spans="4:4" ht="15" customHeight="1" x14ac:dyDescent="0.25">
      <c r="D4460" s="198"/>
    </row>
    <row r="4461" spans="4:4" ht="15" customHeight="1" x14ac:dyDescent="0.25">
      <c r="D4461" s="198"/>
    </row>
    <row r="4462" spans="4:4" ht="15" customHeight="1" x14ac:dyDescent="0.25">
      <c r="D4462" s="198"/>
    </row>
    <row r="4463" spans="4:4" ht="15" customHeight="1" x14ac:dyDescent="0.25">
      <c r="D4463" s="198"/>
    </row>
    <row r="4464" spans="4:4" ht="15" customHeight="1" x14ac:dyDescent="0.25">
      <c r="D4464" s="198"/>
    </row>
    <row r="4465" spans="4:4" ht="15" customHeight="1" x14ac:dyDescent="0.25">
      <c r="D4465" s="198"/>
    </row>
    <row r="4466" spans="4:4" ht="15" customHeight="1" x14ac:dyDescent="0.25">
      <c r="D4466" s="198"/>
    </row>
    <row r="4467" spans="4:4" ht="15" customHeight="1" x14ac:dyDescent="0.25">
      <c r="D4467" s="198"/>
    </row>
    <row r="4468" spans="4:4" ht="15" customHeight="1" x14ac:dyDescent="0.25">
      <c r="D4468" s="198"/>
    </row>
    <row r="4469" spans="4:4" ht="15" customHeight="1" x14ac:dyDescent="0.25">
      <c r="D4469" s="198"/>
    </row>
    <row r="4470" spans="4:4" ht="15" customHeight="1" x14ac:dyDescent="0.25">
      <c r="D4470" s="198"/>
    </row>
    <row r="4471" spans="4:4" ht="15" customHeight="1" x14ac:dyDescent="0.25">
      <c r="D4471" s="198"/>
    </row>
    <row r="4472" spans="4:4" ht="15" customHeight="1" x14ac:dyDescent="0.25">
      <c r="D4472" s="198"/>
    </row>
    <row r="4473" spans="4:4" ht="15" customHeight="1" x14ac:dyDescent="0.25">
      <c r="D4473" s="198"/>
    </row>
    <row r="4474" spans="4:4" ht="15" customHeight="1" x14ac:dyDescent="0.25">
      <c r="D4474" s="198"/>
    </row>
    <row r="4475" spans="4:4" ht="15" customHeight="1" x14ac:dyDescent="0.25">
      <c r="D4475" s="198"/>
    </row>
    <row r="4476" spans="4:4" ht="15" customHeight="1" x14ac:dyDescent="0.25">
      <c r="D4476" s="198"/>
    </row>
    <row r="4477" spans="4:4" ht="15" customHeight="1" x14ac:dyDescent="0.25">
      <c r="D4477" s="198"/>
    </row>
    <row r="4478" spans="4:4" ht="15" customHeight="1" x14ac:dyDescent="0.25">
      <c r="D4478" s="198"/>
    </row>
    <row r="4479" spans="4:4" ht="15" customHeight="1" x14ac:dyDescent="0.25">
      <c r="D4479" s="198"/>
    </row>
    <row r="4480" spans="4:4" ht="15" customHeight="1" x14ac:dyDescent="0.25">
      <c r="D4480" s="198"/>
    </row>
    <row r="4481" spans="4:4" ht="15" customHeight="1" x14ac:dyDescent="0.25">
      <c r="D4481" s="198"/>
    </row>
    <row r="4482" spans="4:4" ht="15" customHeight="1" x14ac:dyDescent="0.25">
      <c r="D4482" s="198"/>
    </row>
    <row r="4483" spans="4:4" ht="15" customHeight="1" x14ac:dyDescent="0.25">
      <c r="D4483" s="198"/>
    </row>
    <row r="4484" spans="4:4" ht="15" customHeight="1" x14ac:dyDescent="0.25">
      <c r="D4484" s="198"/>
    </row>
    <row r="4485" spans="4:4" ht="15" customHeight="1" x14ac:dyDescent="0.25">
      <c r="D4485" s="198"/>
    </row>
    <row r="4486" spans="4:4" ht="15" customHeight="1" x14ac:dyDescent="0.25">
      <c r="D4486" s="198"/>
    </row>
    <row r="4487" spans="4:4" ht="15" customHeight="1" x14ac:dyDescent="0.25">
      <c r="D4487" s="198"/>
    </row>
    <row r="4488" spans="4:4" ht="15" customHeight="1" x14ac:dyDescent="0.25">
      <c r="D4488" s="198"/>
    </row>
    <row r="4489" spans="4:4" ht="15" customHeight="1" x14ac:dyDescent="0.25">
      <c r="D4489" s="198"/>
    </row>
    <row r="4490" spans="4:4" ht="15" customHeight="1" x14ac:dyDescent="0.25">
      <c r="D4490" s="198"/>
    </row>
    <row r="4491" spans="4:4" ht="15" customHeight="1" x14ac:dyDescent="0.25">
      <c r="D4491" s="198"/>
    </row>
    <row r="4492" spans="4:4" ht="15" customHeight="1" x14ac:dyDescent="0.25">
      <c r="D4492" s="198"/>
    </row>
    <row r="4493" spans="4:4" ht="15" customHeight="1" x14ac:dyDescent="0.25">
      <c r="D4493" s="198"/>
    </row>
    <row r="4494" spans="4:4" ht="15" customHeight="1" x14ac:dyDescent="0.25">
      <c r="D4494" s="198"/>
    </row>
    <row r="4495" spans="4:4" ht="15" customHeight="1" x14ac:dyDescent="0.25">
      <c r="D4495" s="198"/>
    </row>
    <row r="4496" spans="4:4" ht="15" customHeight="1" x14ac:dyDescent="0.25">
      <c r="D4496" s="198"/>
    </row>
    <row r="4497" spans="4:4" ht="15" customHeight="1" x14ac:dyDescent="0.25">
      <c r="D4497" s="198"/>
    </row>
    <row r="4498" spans="4:4" ht="15" customHeight="1" x14ac:dyDescent="0.25">
      <c r="D4498" s="198"/>
    </row>
    <row r="4499" spans="4:4" ht="15" customHeight="1" x14ac:dyDescent="0.25">
      <c r="D4499" s="198"/>
    </row>
    <row r="4500" spans="4:4" ht="15" customHeight="1" x14ac:dyDescent="0.25">
      <c r="D4500" s="198"/>
    </row>
    <row r="4501" spans="4:4" ht="15" customHeight="1" x14ac:dyDescent="0.25">
      <c r="D4501" s="198"/>
    </row>
    <row r="4502" spans="4:4" ht="15" customHeight="1" x14ac:dyDescent="0.25">
      <c r="D4502" s="198"/>
    </row>
    <row r="4503" spans="4:4" ht="15" customHeight="1" x14ac:dyDescent="0.25">
      <c r="D4503" s="198"/>
    </row>
    <row r="4504" spans="4:4" ht="15" customHeight="1" x14ac:dyDescent="0.25">
      <c r="D4504" s="198"/>
    </row>
    <row r="4505" spans="4:4" ht="15" customHeight="1" x14ac:dyDescent="0.25">
      <c r="D4505" s="198"/>
    </row>
    <row r="4506" spans="4:4" ht="15" customHeight="1" x14ac:dyDescent="0.25">
      <c r="D4506" s="198"/>
    </row>
    <row r="4507" spans="4:4" ht="15" customHeight="1" x14ac:dyDescent="0.25">
      <c r="D4507" s="198"/>
    </row>
    <row r="4508" spans="4:4" ht="15" customHeight="1" x14ac:dyDescent="0.25">
      <c r="D4508" s="198"/>
    </row>
    <row r="4509" spans="4:4" ht="15" customHeight="1" x14ac:dyDescent="0.25">
      <c r="D4509" s="198"/>
    </row>
    <row r="4510" spans="4:4" ht="15" customHeight="1" x14ac:dyDescent="0.25">
      <c r="D4510" s="198"/>
    </row>
    <row r="4511" spans="4:4" ht="15" customHeight="1" x14ac:dyDescent="0.25">
      <c r="D4511" s="198"/>
    </row>
    <row r="4512" spans="4:4" ht="15" customHeight="1" x14ac:dyDescent="0.25">
      <c r="D4512" s="198"/>
    </row>
    <row r="4513" spans="4:4" ht="15" customHeight="1" x14ac:dyDescent="0.25">
      <c r="D4513" s="198"/>
    </row>
    <row r="4514" spans="4:4" ht="15" customHeight="1" x14ac:dyDescent="0.25">
      <c r="D4514" s="198"/>
    </row>
    <row r="4515" spans="4:4" ht="15" customHeight="1" x14ac:dyDescent="0.25">
      <c r="D4515" s="198"/>
    </row>
    <row r="4516" spans="4:4" ht="15" customHeight="1" x14ac:dyDescent="0.25">
      <c r="D4516" s="198"/>
    </row>
    <row r="4517" spans="4:4" ht="15" customHeight="1" x14ac:dyDescent="0.25">
      <c r="D4517" s="198"/>
    </row>
    <row r="4518" spans="4:4" ht="15" customHeight="1" x14ac:dyDescent="0.25">
      <c r="D4518" s="198"/>
    </row>
    <row r="4519" spans="4:4" ht="15" customHeight="1" x14ac:dyDescent="0.25">
      <c r="D4519" s="198"/>
    </row>
    <row r="4520" spans="4:4" ht="15" customHeight="1" x14ac:dyDescent="0.25">
      <c r="D4520" s="198"/>
    </row>
    <row r="4521" spans="4:4" ht="15" customHeight="1" x14ac:dyDescent="0.25">
      <c r="D4521" s="198"/>
    </row>
    <row r="4522" spans="4:4" ht="15" customHeight="1" x14ac:dyDescent="0.25">
      <c r="D4522" s="198"/>
    </row>
    <row r="4523" spans="4:4" ht="15" customHeight="1" x14ac:dyDescent="0.25">
      <c r="D4523" s="198"/>
    </row>
    <row r="4524" spans="4:4" ht="15" customHeight="1" x14ac:dyDescent="0.25">
      <c r="D4524" s="198"/>
    </row>
    <row r="4525" spans="4:4" ht="15" customHeight="1" x14ac:dyDescent="0.25">
      <c r="D4525" s="198"/>
    </row>
    <row r="4526" spans="4:4" ht="15" customHeight="1" x14ac:dyDescent="0.25">
      <c r="D4526" s="198"/>
    </row>
    <row r="4527" spans="4:4" ht="15" customHeight="1" x14ac:dyDescent="0.25">
      <c r="D4527" s="198"/>
    </row>
    <row r="4528" spans="4:4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58" zoomScaleNormal="100" zoomScaleSheetLayoutView="100" workbookViewId="0">
      <selection activeCell="F76" sqref="F76"/>
    </sheetView>
  </sheetViews>
  <sheetFormatPr defaultRowHeight="12.75" customHeight="1" x14ac:dyDescent="0.2"/>
  <cols>
    <col min="1" max="1" width="3.7109375" style="339" customWidth="1"/>
    <col min="2" max="2" width="13.7109375" style="260" customWidth="1"/>
    <col min="3" max="3" width="63.28515625" style="355" bestFit="1" customWidth="1"/>
    <col min="4" max="4" width="7.28515625" style="260" bestFit="1" customWidth="1"/>
    <col min="5" max="5" width="4.140625" style="260" customWidth="1"/>
    <col min="6" max="6" width="8.7109375" style="398" bestFit="1" customWidth="1"/>
    <col min="7" max="7" width="16.28515625" style="260" customWidth="1"/>
  </cols>
  <sheetData>
    <row r="1" spans="1:7" x14ac:dyDescent="0.2">
      <c r="A1" s="123"/>
      <c r="B1" s="124"/>
      <c r="C1" s="125"/>
      <c r="D1" s="337"/>
      <c r="E1" s="337"/>
      <c r="F1" s="440"/>
      <c r="G1" s="337"/>
    </row>
    <row r="2" spans="1:7" ht="81.599999999999994" customHeight="1" x14ac:dyDescent="0.25">
      <c r="A2" s="439" t="s">
        <v>1064</v>
      </c>
      <c r="B2" s="351"/>
      <c r="C2" s="351"/>
      <c r="D2" s="351"/>
      <c r="E2" s="351"/>
      <c r="F2" s="441"/>
      <c r="G2" s="351"/>
    </row>
    <row r="3" spans="1:7" x14ac:dyDescent="0.2">
      <c r="A3" s="437"/>
      <c r="B3" s="338"/>
      <c r="C3" s="438"/>
      <c r="D3" s="338"/>
      <c r="E3" s="338"/>
      <c r="F3" s="442"/>
      <c r="G3" s="338"/>
    </row>
    <row r="4" spans="1:7" x14ac:dyDescent="0.2">
      <c r="A4" s="437"/>
      <c r="B4" s="338"/>
      <c r="C4" s="438"/>
      <c r="D4" s="338"/>
      <c r="E4" s="338"/>
      <c r="F4" s="442"/>
      <c r="G4" s="338"/>
    </row>
    <row r="5" spans="1:7" ht="15.75" x14ac:dyDescent="0.25">
      <c r="C5" s="126" t="s">
        <v>373</v>
      </c>
      <c r="G5" s="340"/>
    </row>
    <row r="6" spans="1:7" ht="36" x14ac:dyDescent="0.2">
      <c r="C6" s="341" t="s">
        <v>374</v>
      </c>
    </row>
    <row r="7" spans="1:7" x14ac:dyDescent="0.2">
      <c r="A7" s="342" t="s">
        <v>375</v>
      </c>
      <c r="B7" s="342" t="s">
        <v>74</v>
      </c>
      <c r="C7" s="343" t="s">
        <v>352</v>
      </c>
      <c r="D7" s="344" t="s">
        <v>77</v>
      </c>
      <c r="E7" s="342" t="s">
        <v>376</v>
      </c>
      <c r="F7" s="443" t="s">
        <v>377</v>
      </c>
      <c r="G7" s="345" t="s">
        <v>12</v>
      </c>
    </row>
    <row r="8" spans="1:7" x14ac:dyDescent="0.2">
      <c r="A8" s="346">
        <f>ROW(A1)</f>
        <v>1</v>
      </c>
      <c r="B8" s="346" t="s">
        <v>378</v>
      </c>
      <c r="C8" s="347" t="s">
        <v>379</v>
      </c>
      <c r="D8" s="348">
        <v>108</v>
      </c>
      <c r="E8" s="339" t="s">
        <v>165</v>
      </c>
      <c r="F8" s="444"/>
      <c r="G8" s="349">
        <f t="shared" ref="G8:G26" si="0">D8*F8</f>
        <v>0</v>
      </c>
    </row>
    <row r="9" spans="1:7" x14ac:dyDescent="0.2">
      <c r="A9" s="346">
        <f t="shared" ref="A9:A26" si="1">ROW(A2)</f>
        <v>2</v>
      </c>
      <c r="B9" s="346" t="s">
        <v>380</v>
      </c>
      <c r="C9" s="347" t="s">
        <v>381</v>
      </c>
      <c r="D9" s="348">
        <v>93</v>
      </c>
      <c r="E9" s="339" t="s">
        <v>165</v>
      </c>
      <c r="F9" s="444"/>
      <c r="G9" s="349">
        <f t="shared" si="0"/>
        <v>0</v>
      </c>
    </row>
    <row r="10" spans="1:7" x14ac:dyDescent="0.2">
      <c r="A10" s="346">
        <f t="shared" si="1"/>
        <v>3</v>
      </c>
      <c r="B10" s="346" t="s">
        <v>382</v>
      </c>
      <c r="C10" s="347" t="s">
        <v>383</v>
      </c>
      <c r="D10" s="339">
        <v>5</v>
      </c>
      <c r="E10" s="339" t="s">
        <v>165</v>
      </c>
      <c r="F10" s="444"/>
      <c r="G10" s="349">
        <f t="shared" si="0"/>
        <v>0</v>
      </c>
    </row>
    <row r="11" spans="1:7" x14ac:dyDescent="0.2">
      <c r="A11" s="346">
        <f t="shared" si="1"/>
        <v>4</v>
      </c>
      <c r="B11" s="346" t="s">
        <v>384</v>
      </c>
      <c r="C11" s="347" t="s">
        <v>385</v>
      </c>
      <c r="D11" s="339">
        <v>5</v>
      </c>
      <c r="E11" s="339" t="s">
        <v>165</v>
      </c>
      <c r="F11" s="444"/>
      <c r="G11" s="349">
        <f t="shared" si="0"/>
        <v>0</v>
      </c>
    </row>
    <row r="12" spans="1:7" x14ac:dyDescent="0.2">
      <c r="A12" s="346">
        <f t="shared" si="1"/>
        <v>5</v>
      </c>
      <c r="B12" s="346" t="s">
        <v>386</v>
      </c>
      <c r="C12" s="347" t="s">
        <v>387</v>
      </c>
      <c r="D12" s="339">
        <v>211</v>
      </c>
      <c r="E12" s="339" t="s">
        <v>165</v>
      </c>
      <c r="F12" s="444"/>
      <c r="G12" s="349">
        <f t="shared" si="0"/>
        <v>0</v>
      </c>
    </row>
    <row r="13" spans="1:7" x14ac:dyDescent="0.2">
      <c r="A13" s="346">
        <f t="shared" si="1"/>
        <v>6</v>
      </c>
      <c r="B13" s="346" t="s">
        <v>388</v>
      </c>
      <c r="C13" s="347" t="s">
        <v>389</v>
      </c>
      <c r="D13" s="339">
        <v>201</v>
      </c>
      <c r="E13" s="339" t="s">
        <v>165</v>
      </c>
      <c r="F13" s="444"/>
      <c r="G13" s="349">
        <f t="shared" si="0"/>
        <v>0</v>
      </c>
    </row>
    <row r="14" spans="1:7" x14ac:dyDescent="0.2">
      <c r="A14" s="346">
        <f t="shared" si="1"/>
        <v>7</v>
      </c>
      <c r="B14" s="346" t="s">
        <v>390</v>
      </c>
      <c r="C14" s="347" t="s">
        <v>391</v>
      </c>
      <c r="D14" s="339">
        <v>10</v>
      </c>
      <c r="E14" s="339" t="s">
        <v>165</v>
      </c>
      <c r="F14" s="444"/>
      <c r="G14" s="349">
        <f t="shared" si="0"/>
        <v>0</v>
      </c>
    </row>
    <row r="15" spans="1:7" ht="24" x14ac:dyDescent="0.2">
      <c r="A15" s="346">
        <f t="shared" si="1"/>
        <v>8</v>
      </c>
      <c r="B15" s="346" t="s">
        <v>392</v>
      </c>
      <c r="C15" s="347" t="s">
        <v>393</v>
      </c>
      <c r="D15" s="339">
        <v>123</v>
      </c>
      <c r="E15" s="339" t="s">
        <v>144</v>
      </c>
      <c r="F15" s="444"/>
      <c r="G15" s="349">
        <f t="shared" si="0"/>
        <v>0</v>
      </c>
    </row>
    <row r="16" spans="1:7" ht="24" x14ac:dyDescent="0.2">
      <c r="A16" s="346">
        <f t="shared" si="1"/>
        <v>9</v>
      </c>
      <c r="B16" s="346" t="s">
        <v>394</v>
      </c>
      <c r="C16" s="347" t="s">
        <v>395</v>
      </c>
      <c r="D16" s="339">
        <v>72</v>
      </c>
      <c r="E16" s="339" t="s">
        <v>144</v>
      </c>
      <c r="F16" s="444"/>
      <c r="G16" s="349">
        <f t="shared" si="0"/>
        <v>0</v>
      </c>
    </row>
    <row r="17" spans="1:7" x14ac:dyDescent="0.2">
      <c r="A17" s="346">
        <f t="shared" si="1"/>
        <v>10</v>
      </c>
      <c r="B17" s="346" t="s">
        <v>396</v>
      </c>
      <c r="C17" s="347" t="s">
        <v>397</v>
      </c>
      <c r="D17" s="339">
        <v>127</v>
      </c>
      <c r="E17" s="346" t="s">
        <v>144</v>
      </c>
      <c r="F17" s="445"/>
      <c r="G17" s="349">
        <f t="shared" si="0"/>
        <v>0</v>
      </c>
    </row>
    <row r="18" spans="1:7" x14ac:dyDescent="0.2">
      <c r="A18" s="346">
        <f t="shared" si="1"/>
        <v>11</v>
      </c>
      <c r="B18" s="346" t="s">
        <v>398</v>
      </c>
      <c r="C18" s="347" t="s">
        <v>399</v>
      </c>
      <c r="D18" s="339">
        <v>84</v>
      </c>
      <c r="E18" s="346" t="s">
        <v>144</v>
      </c>
      <c r="F18" s="445"/>
      <c r="G18" s="349">
        <f t="shared" si="0"/>
        <v>0</v>
      </c>
    </row>
    <row r="19" spans="1:7" x14ac:dyDescent="0.2">
      <c r="A19" s="346">
        <f t="shared" si="1"/>
        <v>12</v>
      </c>
      <c r="B19" s="346" t="s">
        <v>400</v>
      </c>
      <c r="C19" s="347" t="s">
        <v>401</v>
      </c>
      <c r="D19" s="339">
        <v>195</v>
      </c>
      <c r="E19" s="339" t="s">
        <v>144</v>
      </c>
      <c r="F19" s="444"/>
      <c r="G19" s="349">
        <f t="shared" si="0"/>
        <v>0</v>
      </c>
    </row>
    <row r="20" spans="1:7" x14ac:dyDescent="0.2">
      <c r="A20" s="346">
        <f t="shared" si="1"/>
        <v>13</v>
      </c>
      <c r="B20" s="346" t="s">
        <v>402</v>
      </c>
      <c r="C20" s="347" t="s">
        <v>403</v>
      </c>
      <c r="D20" s="339">
        <v>195</v>
      </c>
      <c r="E20" s="339" t="s">
        <v>144</v>
      </c>
      <c r="F20" s="444"/>
      <c r="G20" s="349">
        <f t="shared" si="0"/>
        <v>0</v>
      </c>
    </row>
    <row r="21" spans="1:7" x14ac:dyDescent="0.2">
      <c r="A21" s="346">
        <f t="shared" si="1"/>
        <v>14</v>
      </c>
      <c r="B21" s="346" t="s">
        <v>408</v>
      </c>
      <c r="C21" s="347" t="s">
        <v>409</v>
      </c>
      <c r="D21" s="339">
        <v>381</v>
      </c>
      <c r="E21" s="346" t="s">
        <v>165</v>
      </c>
      <c r="F21" s="445"/>
      <c r="G21" s="349">
        <f t="shared" si="0"/>
        <v>0</v>
      </c>
    </row>
    <row r="22" spans="1:7" x14ac:dyDescent="0.2">
      <c r="A22" s="346">
        <f t="shared" si="1"/>
        <v>15</v>
      </c>
      <c r="B22" s="346" t="s">
        <v>410</v>
      </c>
      <c r="C22" s="347" t="s">
        <v>411</v>
      </c>
      <c r="D22" s="339">
        <v>252</v>
      </c>
      <c r="E22" s="346" t="s">
        <v>165</v>
      </c>
      <c r="F22" s="445"/>
      <c r="G22" s="349">
        <f t="shared" si="0"/>
        <v>0</v>
      </c>
    </row>
    <row r="23" spans="1:7" x14ac:dyDescent="0.2">
      <c r="A23" s="346">
        <f t="shared" si="1"/>
        <v>16</v>
      </c>
      <c r="B23" s="346" t="s">
        <v>412</v>
      </c>
      <c r="C23" s="347" t="s">
        <v>413</v>
      </c>
      <c r="D23" s="339">
        <v>12</v>
      </c>
      <c r="E23" s="339" t="s">
        <v>144</v>
      </c>
      <c r="F23" s="444"/>
      <c r="G23" s="349">
        <f t="shared" si="0"/>
        <v>0</v>
      </c>
    </row>
    <row r="24" spans="1:7" x14ac:dyDescent="0.2">
      <c r="A24" s="346">
        <f t="shared" si="1"/>
        <v>17</v>
      </c>
      <c r="B24" s="346"/>
      <c r="C24" s="347" t="s">
        <v>414</v>
      </c>
      <c r="D24" s="346">
        <v>4</v>
      </c>
      <c r="E24" s="346" t="s">
        <v>351</v>
      </c>
      <c r="F24" s="445"/>
      <c r="G24" s="349">
        <f t="shared" si="0"/>
        <v>0</v>
      </c>
    </row>
    <row r="25" spans="1:7" x14ac:dyDescent="0.2">
      <c r="A25" s="346">
        <f t="shared" si="1"/>
        <v>18</v>
      </c>
      <c r="B25" s="346"/>
      <c r="C25" s="347" t="s">
        <v>415</v>
      </c>
      <c r="D25" s="346">
        <v>4</v>
      </c>
      <c r="E25" s="346" t="s">
        <v>351</v>
      </c>
      <c r="F25" s="445"/>
      <c r="G25" s="349">
        <f t="shared" si="0"/>
        <v>0</v>
      </c>
    </row>
    <row r="26" spans="1:7" x14ac:dyDescent="0.2">
      <c r="A26" s="346">
        <f t="shared" si="1"/>
        <v>19</v>
      </c>
      <c r="B26" s="346"/>
      <c r="C26" s="347" t="s">
        <v>416</v>
      </c>
      <c r="D26" s="346">
        <v>1</v>
      </c>
      <c r="E26" s="346" t="s">
        <v>79</v>
      </c>
      <c r="F26" s="445"/>
      <c r="G26" s="349">
        <f t="shared" si="0"/>
        <v>0</v>
      </c>
    </row>
    <row r="27" spans="1:7" ht="15" x14ac:dyDescent="0.25">
      <c r="A27" s="350"/>
      <c r="B27" s="351"/>
      <c r="C27" s="127" t="s">
        <v>12</v>
      </c>
      <c r="D27" s="128"/>
      <c r="E27" s="128"/>
      <c r="F27" s="446"/>
      <c r="G27" s="352">
        <f>SUM(G8:G26)</f>
        <v>0</v>
      </c>
    </row>
    <row r="28" spans="1:7" x14ac:dyDescent="0.2">
      <c r="B28" s="353"/>
      <c r="C28" s="75"/>
      <c r="D28" s="82"/>
      <c r="E28" s="82"/>
      <c r="F28" s="447"/>
      <c r="G28" s="354"/>
    </row>
    <row r="30" spans="1:7" ht="12.75" customHeight="1" x14ac:dyDescent="0.25">
      <c r="C30" s="126" t="s">
        <v>418</v>
      </c>
    </row>
    <row r="31" spans="1:7" ht="12.75" customHeight="1" x14ac:dyDescent="0.2">
      <c r="A31" s="342" t="s">
        <v>375</v>
      </c>
      <c r="B31" s="342" t="s">
        <v>74</v>
      </c>
      <c r="C31" s="343" t="s">
        <v>352</v>
      </c>
      <c r="D31" s="344" t="s">
        <v>77</v>
      </c>
      <c r="E31" s="342" t="s">
        <v>376</v>
      </c>
      <c r="F31" s="443" t="s">
        <v>377</v>
      </c>
      <c r="G31" s="345" t="s">
        <v>12</v>
      </c>
    </row>
    <row r="32" spans="1:7" x14ac:dyDescent="0.2">
      <c r="A32" s="346">
        <f t="shared" ref="A32:A39" si="2">ROW(A1)</f>
        <v>1</v>
      </c>
      <c r="B32" s="348"/>
      <c r="C32" s="347" t="s">
        <v>419</v>
      </c>
      <c r="D32" s="348">
        <v>2</v>
      </c>
      <c r="E32" s="348" t="s">
        <v>165</v>
      </c>
      <c r="F32" s="448"/>
      <c r="G32" s="349">
        <f t="shared" ref="G32:G48" si="3">D32*F32</f>
        <v>0</v>
      </c>
    </row>
    <row r="33" spans="1:7" x14ac:dyDescent="0.2">
      <c r="A33" s="346">
        <f t="shared" si="2"/>
        <v>2</v>
      </c>
      <c r="B33" s="348"/>
      <c r="C33" s="347" t="s">
        <v>420</v>
      </c>
      <c r="D33" s="348">
        <v>980</v>
      </c>
      <c r="E33" s="348" t="s">
        <v>144</v>
      </c>
      <c r="F33" s="448"/>
      <c r="G33" s="349">
        <f t="shared" si="3"/>
        <v>0</v>
      </c>
    </row>
    <row r="34" spans="1:7" x14ac:dyDescent="0.2">
      <c r="A34" s="346">
        <f t="shared" si="2"/>
        <v>3</v>
      </c>
      <c r="B34" s="348"/>
      <c r="C34" s="347" t="s">
        <v>421</v>
      </c>
      <c r="D34" s="348">
        <v>56</v>
      </c>
      <c r="E34" s="348" t="s">
        <v>165</v>
      </c>
      <c r="F34" s="448"/>
      <c r="G34" s="349">
        <f t="shared" si="3"/>
        <v>0</v>
      </c>
    </row>
    <row r="35" spans="1:7" x14ac:dyDescent="0.2">
      <c r="A35" s="346">
        <f t="shared" si="2"/>
        <v>4</v>
      </c>
      <c r="B35" s="348"/>
      <c r="C35" s="347" t="s">
        <v>422</v>
      </c>
      <c r="D35" s="348">
        <v>28</v>
      </c>
      <c r="E35" s="348" t="s">
        <v>165</v>
      </c>
      <c r="F35" s="448"/>
      <c r="G35" s="349">
        <f t="shared" si="3"/>
        <v>0</v>
      </c>
    </row>
    <row r="36" spans="1:7" x14ac:dyDescent="0.2">
      <c r="A36" s="346">
        <f t="shared" si="2"/>
        <v>5</v>
      </c>
      <c r="B36" s="348"/>
      <c r="C36" s="347" t="s">
        <v>423</v>
      </c>
      <c r="D36" s="348">
        <v>14</v>
      </c>
      <c r="E36" s="348" t="s">
        <v>165</v>
      </c>
      <c r="F36" s="448"/>
      <c r="G36" s="349">
        <f t="shared" si="3"/>
        <v>0</v>
      </c>
    </row>
    <row r="37" spans="1:7" x14ac:dyDescent="0.2">
      <c r="A37" s="346">
        <f t="shared" si="2"/>
        <v>6</v>
      </c>
      <c r="B37" s="348"/>
      <c r="C37" s="347" t="s">
        <v>424</v>
      </c>
      <c r="D37" s="348">
        <v>28</v>
      </c>
      <c r="E37" s="348" t="s">
        <v>165</v>
      </c>
      <c r="F37" s="448"/>
      <c r="G37" s="349">
        <f t="shared" si="3"/>
        <v>0</v>
      </c>
    </row>
    <row r="38" spans="1:7" x14ac:dyDescent="0.2">
      <c r="A38" s="346">
        <f t="shared" si="2"/>
        <v>7</v>
      </c>
      <c r="B38" s="348"/>
      <c r="C38" s="347" t="s">
        <v>425</v>
      </c>
      <c r="D38" s="348">
        <v>28</v>
      </c>
      <c r="E38" s="348" t="s">
        <v>165</v>
      </c>
      <c r="F38" s="448"/>
      <c r="G38" s="349">
        <f t="shared" si="3"/>
        <v>0</v>
      </c>
    </row>
    <row r="39" spans="1:7" x14ac:dyDescent="0.2">
      <c r="A39" s="346">
        <f t="shared" si="2"/>
        <v>8</v>
      </c>
      <c r="B39" s="348"/>
      <c r="C39" s="347" t="s">
        <v>426</v>
      </c>
      <c r="D39" s="348">
        <v>6</v>
      </c>
      <c r="E39" s="348" t="s">
        <v>351</v>
      </c>
      <c r="F39" s="448"/>
      <c r="G39" s="349">
        <f t="shared" si="3"/>
        <v>0</v>
      </c>
    </row>
    <row r="40" spans="1:7" x14ac:dyDescent="0.2">
      <c r="A40" s="346">
        <f>ROW(A10)</f>
        <v>10</v>
      </c>
      <c r="B40" s="348"/>
      <c r="C40" s="347" t="s">
        <v>427</v>
      </c>
      <c r="D40" s="348">
        <v>2</v>
      </c>
      <c r="E40" s="348" t="s">
        <v>165</v>
      </c>
      <c r="F40" s="448"/>
      <c r="G40" s="349">
        <f t="shared" si="3"/>
        <v>0</v>
      </c>
    </row>
    <row r="41" spans="1:7" x14ac:dyDescent="0.2">
      <c r="A41" s="346">
        <f>ROW(A11)</f>
        <v>11</v>
      </c>
      <c r="B41" s="348" t="s">
        <v>428</v>
      </c>
      <c r="C41" s="347" t="s">
        <v>429</v>
      </c>
      <c r="D41" s="348">
        <v>2</v>
      </c>
      <c r="E41" s="348" t="s">
        <v>165</v>
      </c>
      <c r="F41" s="448"/>
      <c r="G41" s="349">
        <f t="shared" si="3"/>
        <v>0</v>
      </c>
    </row>
    <row r="42" spans="1:7" x14ac:dyDescent="0.2">
      <c r="A42" s="346">
        <f t="shared" ref="A42:A48" si="4">ROW(A14)</f>
        <v>14</v>
      </c>
      <c r="B42" s="348" t="s">
        <v>404</v>
      </c>
      <c r="C42" s="347" t="s">
        <v>405</v>
      </c>
      <c r="D42" s="348">
        <v>1</v>
      </c>
      <c r="E42" s="348" t="s">
        <v>165</v>
      </c>
      <c r="F42" s="448"/>
      <c r="G42" s="349">
        <f t="shared" si="3"/>
        <v>0</v>
      </c>
    </row>
    <row r="43" spans="1:7" x14ac:dyDescent="0.2">
      <c r="A43" s="346">
        <f t="shared" si="4"/>
        <v>15</v>
      </c>
      <c r="B43" s="348" t="s">
        <v>406</v>
      </c>
      <c r="C43" s="347" t="s">
        <v>407</v>
      </c>
      <c r="D43" s="348">
        <v>1</v>
      </c>
      <c r="E43" s="348" t="s">
        <v>165</v>
      </c>
      <c r="F43" s="448"/>
      <c r="G43" s="349">
        <f t="shared" si="3"/>
        <v>0</v>
      </c>
    </row>
    <row r="44" spans="1:7" x14ac:dyDescent="0.2">
      <c r="A44" s="346">
        <f t="shared" si="4"/>
        <v>16</v>
      </c>
      <c r="B44" s="348" t="s">
        <v>432</v>
      </c>
      <c r="C44" s="347" t="s">
        <v>433</v>
      </c>
      <c r="D44" s="348">
        <v>30</v>
      </c>
      <c r="E44" s="348" t="s">
        <v>144</v>
      </c>
      <c r="F44" s="448"/>
      <c r="G44" s="349">
        <f t="shared" si="3"/>
        <v>0</v>
      </c>
    </row>
    <row r="45" spans="1:7" x14ac:dyDescent="0.2">
      <c r="A45" s="346">
        <f t="shared" si="4"/>
        <v>17</v>
      </c>
      <c r="B45" s="348" t="s">
        <v>434</v>
      </c>
      <c r="C45" s="347" t="s">
        <v>435</v>
      </c>
      <c r="D45" s="348">
        <v>1</v>
      </c>
      <c r="E45" s="348" t="s">
        <v>165</v>
      </c>
      <c r="F45" s="448"/>
      <c r="G45" s="349">
        <f t="shared" si="3"/>
        <v>0</v>
      </c>
    </row>
    <row r="46" spans="1:7" x14ac:dyDescent="0.2">
      <c r="A46" s="346">
        <f t="shared" si="4"/>
        <v>18</v>
      </c>
      <c r="B46" s="348" t="s">
        <v>436</v>
      </c>
      <c r="C46" s="347" t="s">
        <v>437</v>
      </c>
      <c r="D46" s="348">
        <v>30</v>
      </c>
      <c r="E46" s="348" t="s">
        <v>144</v>
      </c>
      <c r="F46" s="448"/>
      <c r="G46" s="349">
        <f t="shared" si="3"/>
        <v>0</v>
      </c>
    </row>
    <row r="47" spans="1:7" x14ac:dyDescent="0.2">
      <c r="A47" s="346">
        <f t="shared" si="4"/>
        <v>19</v>
      </c>
      <c r="B47" s="348"/>
      <c r="C47" s="347" t="s">
        <v>414</v>
      </c>
      <c r="D47" s="348">
        <v>8</v>
      </c>
      <c r="E47" s="348" t="s">
        <v>351</v>
      </c>
      <c r="F47" s="448"/>
      <c r="G47" s="349">
        <f t="shared" si="3"/>
        <v>0</v>
      </c>
    </row>
    <row r="48" spans="1:7" x14ac:dyDescent="0.2">
      <c r="A48" s="346">
        <f t="shared" si="4"/>
        <v>20</v>
      </c>
      <c r="B48" s="348"/>
      <c r="C48" s="347" t="s">
        <v>415</v>
      </c>
      <c r="D48" s="348">
        <v>8</v>
      </c>
      <c r="E48" s="348" t="s">
        <v>351</v>
      </c>
      <c r="F48" s="448"/>
      <c r="G48" s="349">
        <f t="shared" si="3"/>
        <v>0</v>
      </c>
    </row>
    <row r="49" spans="1:7" ht="15" x14ac:dyDescent="0.25">
      <c r="A49" s="350"/>
      <c r="B49" s="356"/>
      <c r="C49" s="127" t="s">
        <v>12</v>
      </c>
      <c r="D49" s="129"/>
      <c r="E49" s="129"/>
      <c r="F49" s="449"/>
      <c r="G49" s="357">
        <f>SUM(G32:G48)</f>
        <v>0</v>
      </c>
    </row>
    <row r="50" spans="1:7" x14ac:dyDescent="0.2">
      <c r="B50" s="358"/>
      <c r="C50" s="75"/>
      <c r="D50" s="130"/>
      <c r="E50" s="130"/>
      <c r="F50" s="450"/>
      <c r="G50" s="354"/>
    </row>
    <row r="51" spans="1:7" x14ac:dyDescent="0.2"/>
    <row r="52" spans="1:7" ht="19.149999999999999" customHeight="1" x14ac:dyDescent="0.25">
      <c r="C52" s="126" t="s">
        <v>438</v>
      </c>
    </row>
    <row r="53" spans="1:7" x14ac:dyDescent="0.2">
      <c r="A53" s="342" t="s">
        <v>375</v>
      </c>
      <c r="B53" s="342" t="s">
        <v>74</v>
      </c>
      <c r="C53" s="343" t="s">
        <v>352</v>
      </c>
      <c r="D53" s="344" t="s">
        <v>77</v>
      </c>
      <c r="E53" s="342" t="s">
        <v>376</v>
      </c>
      <c r="F53" s="443" t="s">
        <v>377</v>
      </c>
      <c r="G53" s="345" t="s">
        <v>12</v>
      </c>
    </row>
    <row r="54" spans="1:7" ht="24" x14ac:dyDescent="0.2">
      <c r="A54" s="346">
        <f t="shared" ref="A54:A60" si="5">ROW(A1)</f>
        <v>1</v>
      </c>
      <c r="B54" s="359"/>
      <c r="C54" s="359" t="s">
        <v>439</v>
      </c>
      <c r="D54" s="348">
        <v>14</v>
      </c>
      <c r="E54" s="348" t="s">
        <v>165</v>
      </c>
      <c r="F54" s="448"/>
      <c r="G54" s="349">
        <f t="shared" ref="G54:G64" si="6">D54*F54</f>
        <v>0</v>
      </c>
    </row>
    <row r="55" spans="1:7" ht="24" x14ac:dyDescent="0.2">
      <c r="A55" s="346">
        <f t="shared" si="5"/>
        <v>2</v>
      </c>
      <c r="B55" s="359"/>
      <c r="C55" s="359" t="s">
        <v>440</v>
      </c>
      <c r="D55" s="348">
        <v>14</v>
      </c>
      <c r="E55" s="348" t="s">
        <v>165</v>
      </c>
      <c r="F55" s="448"/>
      <c r="G55" s="349">
        <f t="shared" si="6"/>
        <v>0</v>
      </c>
    </row>
    <row r="56" spans="1:7" x14ac:dyDescent="0.2">
      <c r="A56" s="346">
        <f t="shared" si="5"/>
        <v>3</v>
      </c>
      <c r="B56" s="359"/>
      <c r="C56" s="359" t="s">
        <v>441</v>
      </c>
      <c r="D56" s="348">
        <v>14</v>
      </c>
      <c r="E56" s="348" t="s">
        <v>165</v>
      </c>
      <c r="F56" s="448"/>
      <c r="G56" s="349">
        <f t="shared" si="6"/>
        <v>0</v>
      </c>
    </row>
    <row r="57" spans="1:7" x14ac:dyDescent="0.2">
      <c r="A57" s="346">
        <f t="shared" si="5"/>
        <v>4</v>
      </c>
      <c r="B57" s="347"/>
      <c r="C57" s="359" t="s">
        <v>442</v>
      </c>
      <c r="D57" s="346">
        <v>28</v>
      </c>
      <c r="E57" s="346" t="s">
        <v>165</v>
      </c>
      <c r="F57" s="448"/>
      <c r="G57" s="349">
        <f t="shared" si="6"/>
        <v>0</v>
      </c>
    </row>
    <row r="58" spans="1:7" x14ac:dyDescent="0.2">
      <c r="A58" s="346">
        <f t="shared" si="5"/>
        <v>5</v>
      </c>
      <c r="B58" s="359"/>
      <c r="C58" s="359" t="s">
        <v>443</v>
      </c>
      <c r="D58" s="348">
        <v>2</v>
      </c>
      <c r="E58" s="348" t="s">
        <v>165</v>
      </c>
      <c r="F58" s="448"/>
      <c r="G58" s="349">
        <f t="shared" si="6"/>
        <v>0</v>
      </c>
    </row>
    <row r="59" spans="1:7" x14ac:dyDescent="0.2">
      <c r="A59" s="346">
        <f t="shared" si="5"/>
        <v>6</v>
      </c>
      <c r="B59" s="347"/>
      <c r="C59" s="360" t="s">
        <v>1573</v>
      </c>
      <c r="D59" s="348">
        <v>980</v>
      </c>
      <c r="E59" s="346" t="s">
        <v>144</v>
      </c>
      <c r="F59" s="448"/>
      <c r="G59" s="349">
        <f t="shared" si="6"/>
        <v>0</v>
      </c>
    </row>
    <row r="60" spans="1:7" x14ac:dyDescent="0.2">
      <c r="A60" s="346">
        <f t="shared" si="5"/>
        <v>7</v>
      </c>
      <c r="B60" s="347" t="s">
        <v>444</v>
      </c>
      <c r="C60" s="359" t="s">
        <v>445</v>
      </c>
      <c r="D60" s="346">
        <v>28</v>
      </c>
      <c r="E60" s="346" t="s">
        <v>165</v>
      </c>
      <c r="F60" s="448"/>
      <c r="G60" s="349">
        <f t="shared" si="6"/>
        <v>0</v>
      </c>
    </row>
    <row r="61" spans="1:7" x14ac:dyDescent="0.2">
      <c r="A61" s="346">
        <f>ROW(A10)</f>
        <v>10</v>
      </c>
      <c r="B61" s="347"/>
      <c r="C61" s="359" t="s">
        <v>446</v>
      </c>
      <c r="D61" s="361">
        <v>1</v>
      </c>
      <c r="E61" s="361" t="s">
        <v>165</v>
      </c>
      <c r="F61" s="451"/>
      <c r="G61" s="349">
        <f t="shared" si="6"/>
        <v>0</v>
      </c>
    </row>
    <row r="62" spans="1:7" x14ac:dyDescent="0.2">
      <c r="A62" s="346">
        <f>ROW(A12)</f>
        <v>12</v>
      </c>
      <c r="B62" s="347"/>
      <c r="C62" s="359" t="s">
        <v>447</v>
      </c>
      <c r="D62" s="361">
        <v>1</v>
      </c>
      <c r="E62" s="361" t="s">
        <v>165</v>
      </c>
      <c r="F62" s="451"/>
      <c r="G62" s="349">
        <f t="shared" si="6"/>
        <v>0</v>
      </c>
    </row>
    <row r="63" spans="1:7" x14ac:dyDescent="0.2">
      <c r="A63" s="346">
        <f>ROW(A14)</f>
        <v>14</v>
      </c>
      <c r="B63" s="347"/>
      <c r="C63" s="359" t="s">
        <v>448</v>
      </c>
      <c r="D63" s="361">
        <v>2</v>
      </c>
      <c r="E63" s="361" t="s">
        <v>165</v>
      </c>
      <c r="F63" s="451"/>
      <c r="G63" s="349">
        <f t="shared" si="6"/>
        <v>0</v>
      </c>
    </row>
    <row r="64" spans="1:7" x14ac:dyDescent="0.2">
      <c r="A64" s="346">
        <f>ROW(A15)</f>
        <v>15</v>
      </c>
      <c r="B64" s="347"/>
      <c r="C64" s="359" t="s">
        <v>449</v>
      </c>
      <c r="D64" s="361">
        <v>2</v>
      </c>
      <c r="E64" s="361" t="s">
        <v>165</v>
      </c>
      <c r="F64" s="451"/>
      <c r="G64" s="349">
        <f t="shared" si="6"/>
        <v>0</v>
      </c>
    </row>
    <row r="65" spans="1:7" ht="15" x14ac:dyDescent="0.25">
      <c r="A65" s="350"/>
      <c r="B65" s="356"/>
      <c r="C65" s="127" t="s">
        <v>12</v>
      </c>
      <c r="D65" s="129"/>
      <c r="E65" s="129"/>
      <c r="F65" s="449"/>
      <c r="G65" s="357">
        <f>SUM(G54:G64)</f>
        <v>0</v>
      </c>
    </row>
    <row r="66" spans="1:7" x14ac:dyDescent="0.2">
      <c r="B66" s="358"/>
      <c r="C66" s="75"/>
      <c r="D66" s="130"/>
      <c r="E66" s="130"/>
      <c r="F66" s="450"/>
      <c r="G66" s="354"/>
    </row>
    <row r="67" spans="1:7" x14ac:dyDescent="0.2">
      <c r="B67" s="358"/>
      <c r="C67" s="75"/>
      <c r="D67" s="130"/>
      <c r="E67" s="130"/>
      <c r="F67" s="450"/>
      <c r="G67" s="362"/>
    </row>
    <row r="68" spans="1:7" s="260" customFormat="1" x14ac:dyDescent="0.2">
      <c r="B68" s="358"/>
      <c r="C68" s="131"/>
      <c r="D68" s="130"/>
      <c r="E68" s="130"/>
      <c r="F68" s="450"/>
      <c r="G68" s="132"/>
    </row>
    <row r="69" spans="1:7" s="260" customFormat="1" x14ac:dyDescent="0.2">
      <c r="F69" s="398"/>
    </row>
    <row r="70" spans="1:7" s="260" customFormat="1" x14ac:dyDescent="0.2">
      <c r="B70" s="358"/>
      <c r="C70" s="131"/>
      <c r="D70" s="130"/>
      <c r="E70" s="130"/>
      <c r="F70" s="450"/>
      <c r="G70" s="132"/>
    </row>
    <row r="71" spans="1:7" s="260" customFormat="1" x14ac:dyDescent="0.2">
      <c r="B71" s="358"/>
      <c r="C71" s="131"/>
      <c r="D71" s="130"/>
      <c r="E71" s="130"/>
      <c r="F71" s="450"/>
      <c r="G71" s="132"/>
    </row>
    <row r="72" spans="1:7" ht="15.75" x14ac:dyDescent="0.25">
      <c r="B72"/>
      <c r="C72" s="83" t="s">
        <v>450</v>
      </c>
      <c r="D72"/>
      <c r="E72"/>
      <c r="F72" s="388"/>
      <c r="G72"/>
    </row>
    <row r="73" spans="1:7" x14ac:dyDescent="0.2">
      <c r="A73" s="342" t="s">
        <v>375</v>
      </c>
      <c r="B73" s="342" t="s">
        <v>74</v>
      </c>
      <c r="C73" s="343" t="s">
        <v>352</v>
      </c>
      <c r="D73" s="344" t="s">
        <v>77</v>
      </c>
      <c r="E73" s="342" t="s">
        <v>376</v>
      </c>
      <c r="F73" s="443" t="s">
        <v>377</v>
      </c>
      <c r="G73" s="345" t="s">
        <v>12</v>
      </c>
    </row>
    <row r="74" spans="1:7" x14ac:dyDescent="0.2">
      <c r="A74" s="346">
        <f t="shared" ref="A74:A83" si="7">ROW(A1)</f>
        <v>1</v>
      </c>
      <c r="B74" s="346"/>
      <c r="C74" s="346" t="s">
        <v>414</v>
      </c>
      <c r="D74" s="346">
        <v>2</v>
      </c>
      <c r="E74" s="346" t="s">
        <v>351</v>
      </c>
      <c r="F74" s="445"/>
      <c r="G74" s="349">
        <f t="shared" ref="G74:G83" si="8">D74*F74</f>
        <v>0</v>
      </c>
    </row>
    <row r="75" spans="1:7" x14ac:dyDescent="0.2">
      <c r="A75" s="346">
        <f t="shared" si="7"/>
        <v>2</v>
      </c>
      <c r="B75" s="346"/>
      <c r="C75" s="346" t="s">
        <v>415</v>
      </c>
      <c r="D75" s="346">
        <v>2</v>
      </c>
      <c r="E75" s="346" t="s">
        <v>351</v>
      </c>
      <c r="F75" s="445"/>
      <c r="G75" s="349">
        <f t="shared" si="8"/>
        <v>0</v>
      </c>
    </row>
    <row r="76" spans="1:7" x14ac:dyDescent="0.2">
      <c r="A76" s="346">
        <f t="shared" si="7"/>
        <v>3</v>
      </c>
      <c r="B76" s="346" t="s">
        <v>451</v>
      </c>
      <c r="C76" s="346" t="s">
        <v>452</v>
      </c>
      <c r="D76" s="346">
        <v>2</v>
      </c>
      <c r="E76" s="346" t="s">
        <v>165</v>
      </c>
      <c r="F76" s="445"/>
      <c r="G76" s="349">
        <f t="shared" si="8"/>
        <v>0</v>
      </c>
    </row>
    <row r="77" spans="1:7" x14ac:dyDescent="0.2">
      <c r="A77" s="346">
        <f t="shared" si="7"/>
        <v>4</v>
      </c>
      <c r="B77" s="346" t="s">
        <v>453</v>
      </c>
      <c r="C77" s="346" t="s">
        <v>454</v>
      </c>
      <c r="D77" s="346">
        <v>2</v>
      </c>
      <c r="E77" s="346" t="s">
        <v>165</v>
      </c>
      <c r="F77" s="445"/>
      <c r="G77" s="349">
        <f t="shared" si="8"/>
        <v>0</v>
      </c>
    </row>
    <row r="78" spans="1:7" x14ac:dyDescent="0.2">
      <c r="A78" s="346">
        <f t="shared" si="7"/>
        <v>5</v>
      </c>
      <c r="B78" s="346" t="s">
        <v>455</v>
      </c>
      <c r="C78" s="346" t="s">
        <v>456</v>
      </c>
      <c r="D78" s="346">
        <v>2</v>
      </c>
      <c r="E78" s="346" t="s">
        <v>165</v>
      </c>
      <c r="F78" s="445"/>
      <c r="G78" s="349">
        <f t="shared" si="8"/>
        <v>0</v>
      </c>
    </row>
    <row r="79" spans="1:7" x14ac:dyDescent="0.2">
      <c r="A79" s="346">
        <f t="shared" si="7"/>
        <v>6</v>
      </c>
      <c r="B79" s="346" t="s">
        <v>457</v>
      </c>
      <c r="C79" s="346" t="s">
        <v>458</v>
      </c>
      <c r="D79" s="346">
        <v>2</v>
      </c>
      <c r="E79" s="346" t="s">
        <v>165</v>
      </c>
      <c r="F79" s="445"/>
      <c r="G79" s="349">
        <f t="shared" si="8"/>
        <v>0</v>
      </c>
    </row>
    <row r="80" spans="1:7" x14ac:dyDescent="0.2">
      <c r="A80" s="346">
        <f t="shared" si="7"/>
        <v>7</v>
      </c>
      <c r="B80" s="346" t="s">
        <v>459</v>
      </c>
      <c r="C80" s="346" t="s">
        <v>460</v>
      </c>
      <c r="D80" s="346">
        <v>2</v>
      </c>
      <c r="E80" s="346" t="s">
        <v>165</v>
      </c>
      <c r="F80" s="445"/>
      <c r="G80" s="349">
        <f t="shared" si="8"/>
        <v>0</v>
      </c>
    </row>
    <row r="81" spans="1:7" x14ac:dyDescent="0.2">
      <c r="A81" s="346">
        <f t="shared" si="7"/>
        <v>8</v>
      </c>
      <c r="B81" s="346" t="s">
        <v>461</v>
      </c>
      <c r="C81" s="346" t="s">
        <v>462</v>
      </c>
      <c r="D81" s="346">
        <v>1</v>
      </c>
      <c r="E81" s="346" t="s">
        <v>165</v>
      </c>
      <c r="F81" s="445"/>
      <c r="G81" s="349">
        <f t="shared" si="8"/>
        <v>0</v>
      </c>
    </row>
    <row r="82" spans="1:7" x14ac:dyDescent="0.2">
      <c r="A82" s="346">
        <f t="shared" si="7"/>
        <v>9</v>
      </c>
      <c r="B82" s="346"/>
      <c r="C82" s="346" t="s">
        <v>463</v>
      </c>
      <c r="D82" s="346">
        <v>1</v>
      </c>
      <c r="E82" s="346" t="s">
        <v>79</v>
      </c>
      <c r="F82" s="445"/>
      <c r="G82" s="349">
        <f t="shared" si="8"/>
        <v>0</v>
      </c>
    </row>
    <row r="83" spans="1:7" x14ac:dyDescent="0.2">
      <c r="A83" s="346">
        <f t="shared" si="7"/>
        <v>10</v>
      </c>
      <c r="B83" s="346" t="s">
        <v>430</v>
      </c>
      <c r="C83" s="346" t="s">
        <v>431</v>
      </c>
      <c r="D83" s="346">
        <v>1</v>
      </c>
      <c r="E83" s="346" t="s">
        <v>165</v>
      </c>
      <c r="F83" s="445"/>
      <c r="G83" s="349">
        <f t="shared" si="8"/>
        <v>0</v>
      </c>
    </row>
    <row r="84" spans="1:7" ht="36" x14ac:dyDescent="0.2">
      <c r="A84" s="346"/>
      <c r="B84" s="363"/>
      <c r="C84" s="341" t="s">
        <v>464</v>
      </c>
      <c r="D84" s="346"/>
      <c r="E84" s="346"/>
      <c r="F84" s="445"/>
      <c r="G84" s="364"/>
    </row>
    <row r="85" spans="1:7" ht="15" x14ac:dyDescent="0.25">
      <c r="A85" s="350"/>
      <c r="B85" s="351"/>
      <c r="C85" s="133" t="s">
        <v>12</v>
      </c>
      <c r="D85" s="128"/>
      <c r="E85" s="128"/>
      <c r="F85" s="446"/>
      <c r="G85" s="352">
        <f>SUM(G74:G83)</f>
        <v>0</v>
      </c>
    </row>
    <row r="86" spans="1:7" x14ac:dyDescent="0.2">
      <c r="B86" s="353"/>
      <c r="C86" s="73"/>
      <c r="D86" s="82"/>
      <c r="E86" s="82"/>
      <c r="F86" s="447"/>
      <c r="G86" s="354"/>
    </row>
    <row r="87" spans="1:7" x14ac:dyDescent="0.2">
      <c r="B87"/>
      <c r="C87"/>
      <c r="D87"/>
      <c r="E87"/>
      <c r="F87" s="388"/>
      <c r="G87"/>
    </row>
    <row r="88" spans="1:7" ht="15.75" x14ac:dyDescent="0.25">
      <c r="B88"/>
      <c r="C88" s="83" t="s">
        <v>465</v>
      </c>
      <c r="D88"/>
      <c r="E88"/>
      <c r="F88" s="388"/>
      <c r="G88"/>
    </row>
    <row r="89" spans="1:7" x14ac:dyDescent="0.2">
      <c r="A89" s="342" t="s">
        <v>375</v>
      </c>
      <c r="B89" s="342" t="s">
        <v>74</v>
      </c>
      <c r="C89" s="343" t="s">
        <v>352</v>
      </c>
      <c r="D89" s="344" t="s">
        <v>77</v>
      </c>
      <c r="E89" s="342" t="s">
        <v>376</v>
      </c>
      <c r="F89" s="443" t="s">
        <v>377</v>
      </c>
      <c r="G89" s="345" t="s">
        <v>12</v>
      </c>
    </row>
    <row r="90" spans="1:7" x14ac:dyDescent="0.2">
      <c r="A90" s="348">
        <f>ROW(A2)</f>
        <v>2</v>
      </c>
      <c r="B90" s="348"/>
      <c r="C90" s="347" t="s">
        <v>466</v>
      </c>
      <c r="D90" s="348">
        <v>4</v>
      </c>
      <c r="E90" s="348" t="s">
        <v>165</v>
      </c>
      <c r="F90" s="448"/>
      <c r="G90" s="349">
        <f t="shared" ref="G90:G91" si="9">D90*F90</f>
        <v>0</v>
      </c>
    </row>
    <row r="91" spans="1:7" x14ac:dyDescent="0.2">
      <c r="A91" s="348">
        <f>ROW(A3)</f>
        <v>3</v>
      </c>
      <c r="B91" s="348"/>
      <c r="C91" s="347" t="s">
        <v>467</v>
      </c>
      <c r="D91" s="348">
        <v>4</v>
      </c>
      <c r="E91" s="348" t="s">
        <v>165</v>
      </c>
      <c r="F91" s="448"/>
      <c r="G91" s="349">
        <f t="shared" si="9"/>
        <v>0</v>
      </c>
    </row>
    <row r="92" spans="1:7" ht="36" x14ac:dyDescent="0.2">
      <c r="A92" s="346"/>
      <c r="B92" s="363"/>
      <c r="C92" s="341" t="s">
        <v>468</v>
      </c>
      <c r="D92" s="346"/>
      <c r="E92" s="346"/>
      <c r="F92" s="445"/>
      <c r="G92" s="364"/>
    </row>
    <row r="93" spans="1:7" ht="15" x14ac:dyDescent="0.25">
      <c r="A93" s="350"/>
      <c r="B93" s="351"/>
      <c r="C93" s="133" t="s">
        <v>12</v>
      </c>
      <c r="D93" s="128"/>
      <c r="E93" s="128"/>
      <c r="F93" s="446"/>
      <c r="G93" s="352">
        <f>SUM(G90:G91)</f>
        <v>0</v>
      </c>
    </row>
    <row r="94" spans="1:7" x14ac:dyDescent="0.2">
      <c r="B94" s="353"/>
      <c r="C94" s="73"/>
      <c r="D94" s="82"/>
      <c r="E94" s="82"/>
      <c r="F94" s="447"/>
      <c r="G94" s="354"/>
    </row>
    <row r="95" spans="1:7" ht="15" x14ac:dyDescent="0.25">
      <c r="G95" s="365">
        <f>G93+G85+G65+G49+G27</f>
        <v>0</v>
      </c>
    </row>
    <row r="96" spans="1:7" x14ac:dyDescent="0.2"/>
    <row r="97" x14ac:dyDescent="0.2"/>
    <row r="98" x14ac:dyDescent="0.2"/>
  </sheetData>
  <sheetProtection algorithmName="SHA-512" hashValue="U9/eMZxYuCrZ2yLhM8ijM64jG5oh4sCJOlw2Tg0qlyVcvLFfovs8RN794Vb276oL4Nw2dLmcBATG5uVJKC34HQ==" saltValue="R1M/E6U+0m9V6bPVhQrFlQ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G14" sqref="G14"/>
    </sheetView>
  </sheetViews>
  <sheetFormatPr defaultColWidth="8" defaultRowHeight="15" customHeight="1" x14ac:dyDescent="0.2"/>
  <cols>
    <col min="1" max="1" width="9.42578125" style="182" customWidth="1"/>
    <col min="2" max="2" width="59.7109375" style="182" customWidth="1"/>
    <col min="3" max="3" width="20" style="182" customWidth="1"/>
    <col min="4" max="4" width="7.7109375" style="182" customWidth="1"/>
    <col min="5" max="5" width="6.7109375" style="182" customWidth="1"/>
    <col min="6" max="6" width="11" style="182" customWidth="1"/>
    <col min="7" max="7" width="12.85546875" style="182" customWidth="1"/>
    <col min="8" max="8" width="8" style="182"/>
    <col min="9" max="9" width="9.85546875" style="182" bestFit="1" customWidth="1"/>
    <col min="10" max="16384" width="8" style="182"/>
  </cols>
  <sheetData>
    <row r="1" spans="1:7" ht="21" x14ac:dyDescent="0.2">
      <c r="A1" s="597" t="s">
        <v>1065</v>
      </c>
      <c r="B1" s="597"/>
      <c r="C1" s="597"/>
      <c r="D1" s="597"/>
      <c r="E1" s="597"/>
      <c r="F1" s="597"/>
      <c r="G1" s="597"/>
    </row>
    <row r="2" spans="1:7" ht="21" x14ac:dyDescent="0.2">
      <c r="A2" s="597" t="s">
        <v>1066</v>
      </c>
      <c r="B2" s="597"/>
      <c r="C2" s="597"/>
      <c r="D2" s="597"/>
      <c r="E2" s="597"/>
      <c r="F2" s="597"/>
      <c r="G2" s="597"/>
    </row>
    <row r="3" spans="1:7" x14ac:dyDescent="0.2">
      <c r="A3" s="152" t="s">
        <v>1067</v>
      </c>
      <c r="B3" s="152" t="s">
        <v>1068</v>
      </c>
      <c r="C3" s="153" t="s">
        <v>1069</v>
      </c>
      <c r="D3" s="153" t="s">
        <v>1070</v>
      </c>
      <c r="E3" s="153" t="s">
        <v>1071</v>
      </c>
      <c r="F3" s="152" t="s">
        <v>1072</v>
      </c>
      <c r="G3" s="152" t="s">
        <v>12</v>
      </c>
    </row>
    <row r="4" spans="1:7" x14ac:dyDescent="0.2">
      <c r="A4" s="154" t="s">
        <v>1073</v>
      </c>
      <c r="B4" s="156" t="s">
        <v>1074</v>
      </c>
      <c r="C4" s="157" t="s">
        <v>1075</v>
      </c>
      <c r="D4" s="158">
        <v>3</v>
      </c>
      <c r="E4" s="156" t="s">
        <v>165</v>
      </c>
      <c r="F4" s="452"/>
      <c r="G4" s="155">
        <f t="shared" ref="G4:G15" si="0">F4*D4</f>
        <v>0</v>
      </c>
    </row>
    <row r="5" spans="1:7" x14ac:dyDescent="0.2">
      <c r="A5" s="154" t="s">
        <v>1076</v>
      </c>
      <c r="B5" s="156" t="s">
        <v>1074</v>
      </c>
      <c r="C5" s="157" t="s">
        <v>1077</v>
      </c>
      <c r="D5" s="158">
        <v>1</v>
      </c>
      <c r="E5" s="156" t="s">
        <v>165</v>
      </c>
      <c r="F5" s="452"/>
      <c r="G5" s="155">
        <f t="shared" si="0"/>
        <v>0</v>
      </c>
    </row>
    <row r="6" spans="1:7" x14ac:dyDescent="0.2">
      <c r="A6" s="154" t="s">
        <v>1078</v>
      </c>
      <c r="B6" s="156" t="s">
        <v>1074</v>
      </c>
      <c r="C6" s="157" t="s">
        <v>1079</v>
      </c>
      <c r="D6" s="158">
        <v>1</v>
      </c>
      <c r="E6" s="156" t="s">
        <v>165</v>
      </c>
      <c r="F6" s="452"/>
      <c r="G6" s="155">
        <f t="shared" si="0"/>
        <v>0</v>
      </c>
    </row>
    <row r="7" spans="1:7" x14ac:dyDescent="0.2">
      <c r="A7" s="154" t="s">
        <v>1080</v>
      </c>
      <c r="B7" s="156" t="s">
        <v>1081</v>
      </c>
      <c r="C7" s="156" t="s">
        <v>1082</v>
      </c>
      <c r="D7" s="160">
        <v>2</v>
      </c>
      <c r="E7" s="156" t="s">
        <v>165</v>
      </c>
      <c r="F7" s="452"/>
      <c r="G7" s="155">
        <f t="shared" si="0"/>
        <v>0</v>
      </c>
    </row>
    <row r="8" spans="1:7" x14ac:dyDescent="0.2">
      <c r="A8" s="154" t="s">
        <v>1083</v>
      </c>
      <c r="B8" s="156" t="s">
        <v>1084</v>
      </c>
      <c r="C8" s="156" t="s">
        <v>1085</v>
      </c>
      <c r="D8" s="160">
        <v>5</v>
      </c>
      <c r="E8" s="156" t="s">
        <v>165</v>
      </c>
      <c r="F8" s="452"/>
      <c r="G8" s="155">
        <f t="shared" si="0"/>
        <v>0</v>
      </c>
    </row>
    <row r="9" spans="1:7" x14ac:dyDescent="0.2">
      <c r="A9" s="154" t="s">
        <v>1086</v>
      </c>
      <c r="B9" s="156" t="s">
        <v>1087</v>
      </c>
      <c r="C9" s="156" t="s">
        <v>1085</v>
      </c>
      <c r="D9" s="160">
        <v>7</v>
      </c>
      <c r="E9" s="156" t="s">
        <v>165</v>
      </c>
      <c r="F9" s="452"/>
      <c r="G9" s="155">
        <f t="shared" si="0"/>
        <v>0</v>
      </c>
    </row>
    <row r="10" spans="1:7" ht="30" x14ac:dyDescent="0.2">
      <c r="A10" s="154" t="s">
        <v>1088</v>
      </c>
      <c r="B10" s="161" t="s">
        <v>1089</v>
      </c>
      <c r="C10" s="156"/>
      <c r="D10" s="158">
        <v>54</v>
      </c>
      <c r="E10" s="156" t="s">
        <v>132</v>
      </c>
      <c r="F10" s="452"/>
      <c r="G10" s="155">
        <f t="shared" si="0"/>
        <v>0</v>
      </c>
    </row>
    <row r="11" spans="1:7" x14ac:dyDescent="0.2">
      <c r="A11" s="154"/>
      <c r="B11" s="156" t="s">
        <v>1090</v>
      </c>
      <c r="C11" s="162">
        <v>0.2</v>
      </c>
      <c r="D11" s="158">
        <f>D10*0.2</f>
        <v>10.8</v>
      </c>
      <c r="E11" s="156" t="s">
        <v>144</v>
      </c>
      <c r="F11" s="452"/>
      <c r="G11" s="155">
        <f t="shared" si="0"/>
        <v>0</v>
      </c>
    </row>
    <row r="12" spans="1:7" ht="30" x14ac:dyDescent="0.2">
      <c r="A12" s="154" t="s">
        <v>1091</v>
      </c>
      <c r="B12" s="161" t="s">
        <v>1089</v>
      </c>
      <c r="C12" s="156" t="s">
        <v>1092</v>
      </c>
      <c r="D12" s="158">
        <v>57</v>
      </c>
      <c r="E12" s="156" t="s">
        <v>144</v>
      </c>
      <c r="F12" s="452"/>
      <c r="G12" s="155">
        <f t="shared" si="0"/>
        <v>0</v>
      </c>
    </row>
    <row r="13" spans="1:7" x14ac:dyDescent="0.2">
      <c r="A13" s="154"/>
      <c r="B13" s="156" t="s">
        <v>1093</v>
      </c>
      <c r="C13" s="162">
        <v>0.2</v>
      </c>
      <c r="D13" s="158">
        <f>D12*0.2</f>
        <v>11.4</v>
      </c>
      <c r="E13" s="156" t="s">
        <v>144</v>
      </c>
      <c r="F13" s="452"/>
      <c r="G13" s="155">
        <f t="shared" si="0"/>
        <v>0</v>
      </c>
    </row>
    <row r="14" spans="1:7" ht="30" x14ac:dyDescent="0.2">
      <c r="A14" s="154" t="s">
        <v>1094</v>
      </c>
      <c r="B14" s="161" t="s">
        <v>1095</v>
      </c>
      <c r="C14" s="156"/>
      <c r="D14" s="158">
        <v>10</v>
      </c>
      <c r="E14" s="156" t="s">
        <v>132</v>
      </c>
      <c r="F14" s="452"/>
      <c r="G14" s="155">
        <f t="shared" si="0"/>
        <v>0</v>
      </c>
    </row>
    <row r="15" spans="1:7" x14ac:dyDescent="0.2">
      <c r="A15" s="154"/>
      <c r="B15" s="156" t="s">
        <v>1096</v>
      </c>
      <c r="C15" s="162"/>
      <c r="D15" s="158">
        <v>1</v>
      </c>
      <c r="E15" s="156" t="s">
        <v>417</v>
      </c>
      <c r="F15" s="452"/>
      <c r="G15" s="155">
        <f t="shared" si="0"/>
        <v>0</v>
      </c>
    </row>
    <row r="16" spans="1:7" x14ac:dyDescent="0.2">
      <c r="F16" s="453"/>
      <c r="G16" s="159"/>
    </row>
    <row r="17" spans="1:9" x14ac:dyDescent="0.25">
      <c r="A17" s="164"/>
      <c r="B17" s="165" t="s">
        <v>1097</v>
      </c>
      <c r="C17" s="166"/>
      <c r="D17" s="166">
        <v>1</v>
      </c>
      <c r="E17" s="166" t="s">
        <v>417</v>
      </c>
      <c r="F17" s="454"/>
      <c r="G17" s="159">
        <f>F17*D17</f>
        <v>0</v>
      </c>
    </row>
    <row r="18" spans="1:9" x14ac:dyDescent="0.25">
      <c r="A18" s="167"/>
      <c r="B18" s="165" t="s">
        <v>1098</v>
      </c>
      <c r="C18" s="166"/>
      <c r="D18" s="166">
        <v>1</v>
      </c>
      <c r="E18" s="166" t="s">
        <v>417</v>
      </c>
      <c r="F18" s="454"/>
      <c r="G18" s="159">
        <f t="shared" ref="G18:G20" si="1">F18*D18</f>
        <v>0</v>
      </c>
    </row>
    <row r="19" spans="1:9" x14ac:dyDescent="0.25">
      <c r="A19" s="167"/>
      <c r="B19" s="165" t="s">
        <v>1099</v>
      </c>
      <c r="C19" s="166"/>
      <c r="D19" s="166">
        <v>1</v>
      </c>
      <c r="E19" s="166" t="s">
        <v>417</v>
      </c>
      <c r="F19" s="454"/>
      <c r="G19" s="159">
        <f t="shared" si="1"/>
        <v>0</v>
      </c>
    </row>
    <row r="20" spans="1:9" x14ac:dyDescent="0.25">
      <c r="A20" s="167"/>
      <c r="B20" s="168" t="s">
        <v>1100</v>
      </c>
      <c r="C20" s="169"/>
      <c r="D20" s="166">
        <v>1</v>
      </c>
      <c r="E20" s="166" t="s">
        <v>417</v>
      </c>
      <c r="F20" s="455"/>
      <c r="G20" s="170">
        <f t="shared" si="1"/>
        <v>0</v>
      </c>
      <c r="H20" s="171"/>
    </row>
    <row r="21" spans="1:9" x14ac:dyDescent="0.25">
      <c r="A21" s="167"/>
      <c r="B21" s="168"/>
      <c r="C21" s="172"/>
      <c r="D21" s="172"/>
      <c r="E21" s="172"/>
      <c r="F21" s="173"/>
      <c r="G21" s="174"/>
      <c r="H21" s="171"/>
    </row>
    <row r="22" spans="1:9" x14ac:dyDescent="0.25">
      <c r="A22" s="167"/>
      <c r="B22" s="175" t="s">
        <v>1101</v>
      </c>
      <c r="C22" s="121"/>
      <c r="D22" s="121"/>
      <c r="E22" s="121"/>
      <c r="F22" s="176"/>
      <c r="G22" s="177">
        <f>SUM(G4:G20)</f>
        <v>0</v>
      </c>
      <c r="I22" s="163"/>
    </row>
    <row r="23" spans="1:9" x14ac:dyDescent="0.25">
      <c r="A23" s="167"/>
      <c r="B23" s="178" t="s">
        <v>1102</v>
      </c>
      <c r="C23" s="121"/>
      <c r="D23" s="121"/>
      <c r="E23" s="121"/>
      <c r="F23" s="176"/>
      <c r="G23" s="179">
        <f>ROUND((G22*1.15),0)</f>
        <v>0</v>
      </c>
    </row>
    <row r="24" spans="1:9" x14ac:dyDescent="0.25">
      <c r="A24" s="167"/>
      <c r="B24" s="180"/>
      <c r="C24" s="167"/>
      <c r="D24" s="167"/>
      <c r="E24" s="167"/>
      <c r="F24" s="181"/>
      <c r="G24" s="181"/>
    </row>
    <row r="25" spans="1:9" x14ac:dyDescent="0.25">
      <c r="A25" s="167"/>
      <c r="B25" s="180"/>
      <c r="C25" s="167"/>
      <c r="D25" s="167"/>
      <c r="E25" s="167"/>
      <c r="F25" s="181"/>
      <c r="G25" s="181"/>
    </row>
    <row r="26" spans="1:9" x14ac:dyDescent="0.25">
      <c r="A26" s="598" t="s">
        <v>1103</v>
      </c>
      <c r="B26" s="598"/>
      <c r="C26" s="598"/>
      <c r="D26" s="598"/>
      <c r="E26" s="598"/>
      <c r="F26" s="598"/>
      <c r="G26" s="598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222" workbookViewId="0">
      <selection activeCell="F227" sqref="F227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567" t="s">
        <v>1345</v>
      </c>
      <c r="M2" s="568"/>
      <c r="N2" s="568"/>
      <c r="O2" s="568"/>
      <c r="P2" s="568"/>
      <c r="Q2" s="568"/>
      <c r="R2" s="568"/>
      <c r="S2" s="568"/>
      <c r="T2" s="568"/>
      <c r="U2" s="568"/>
      <c r="V2" s="568"/>
      <c r="AT2" s="253" t="s">
        <v>1576</v>
      </c>
    </row>
    <row r="3" spans="2:46" ht="6.95" hidden="1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2">
      <c r="B4" s="256"/>
      <c r="D4" s="257" t="s">
        <v>1346</v>
      </c>
      <c r="L4" s="256"/>
      <c r="M4" s="258" t="s">
        <v>1347</v>
      </c>
      <c r="AT4" s="253" t="s">
        <v>1348</v>
      </c>
    </row>
    <row r="5" spans="2:46" ht="6.95" hidden="1" customHeight="1" x14ac:dyDescent="0.2">
      <c r="B5" s="256"/>
      <c r="L5" s="256"/>
    </row>
    <row r="6" spans="2:46" ht="12" hidden="1" customHeight="1" x14ac:dyDescent="0.2">
      <c r="B6" s="256"/>
      <c r="D6" s="259" t="s">
        <v>2</v>
      </c>
      <c r="L6" s="256"/>
    </row>
    <row r="7" spans="2:46" ht="16.5" hidden="1" customHeight="1" x14ac:dyDescent="0.2">
      <c r="B7" s="256"/>
      <c r="E7" s="563" t="s">
        <v>1715</v>
      </c>
      <c r="F7" s="564"/>
      <c r="G7" s="564"/>
      <c r="H7" s="564"/>
      <c r="L7" s="256"/>
    </row>
    <row r="8" spans="2:46" s="260" customFormat="1" ht="12" hidden="1" customHeight="1" x14ac:dyDescent="0.2">
      <c r="B8" s="261"/>
      <c r="D8" s="259" t="s">
        <v>1349</v>
      </c>
      <c r="L8" s="261"/>
    </row>
    <row r="9" spans="2:46" s="260" customFormat="1" ht="16.5" hidden="1" customHeight="1" x14ac:dyDescent="0.2">
      <c r="B9" s="261"/>
      <c r="E9" s="565" t="s">
        <v>1162</v>
      </c>
      <c r="F9" s="566"/>
      <c r="G9" s="566"/>
      <c r="H9" s="566"/>
      <c r="L9" s="261"/>
    </row>
    <row r="10" spans="2:46" s="260" customFormat="1" hidden="1" x14ac:dyDescent="0.2">
      <c r="B10" s="261"/>
      <c r="L10" s="261"/>
    </row>
    <row r="11" spans="2:46" s="260" customFormat="1" ht="12" hidden="1" customHeight="1" x14ac:dyDescent="0.2">
      <c r="B11" s="261"/>
      <c r="D11" s="259" t="s">
        <v>1350</v>
      </c>
      <c r="F11" s="262" t="s">
        <v>363</v>
      </c>
      <c r="I11" s="259" t="s">
        <v>1351</v>
      </c>
      <c r="J11" s="262" t="s">
        <v>363</v>
      </c>
      <c r="L11" s="261"/>
    </row>
    <row r="12" spans="2:46" s="260" customFormat="1" ht="12" hidden="1" customHeight="1" x14ac:dyDescent="0.2">
      <c r="B12" s="261"/>
      <c r="D12" s="259" t="s">
        <v>1352</v>
      </c>
      <c r="F12" s="262" t="s">
        <v>267</v>
      </c>
      <c r="I12" s="259" t="s">
        <v>1353</v>
      </c>
      <c r="J12" s="415" t="s">
        <v>1716</v>
      </c>
      <c r="L12" s="261"/>
    </row>
    <row r="13" spans="2:46" s="260" customFormat="1" ht="10.9" hidden="1" customHeight="1" x14ac:dyDescent="0.2">
      <c r="B13" s="261"/>
      <c r="L13" s="261"/>
    </row>
    <row r="14" spans="2:46" s="260" customFormat="1" ht="12" hidden="1" customHeight="1" x14ac:dyDescent="0.2">
      <c r="B14" s="261"/>
      <c r="D14" s="259" t="s">
        <v>1354</v>
      </c>
      <c r="I14" s="259" t="s">
        <v>1355</v>
      </c>
      <c r="J14" s="262" t="s">
        <v>363</v>
      </c>
      <c r="L14" s="261"/>
    </row>
    <row r="15" spans="2:46" s="260" customFormat="1" ht="18" hidden="1" customHeight="1" x14ac:dyDescent="0.2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2">
      <c r="B16" s="261"/>
      <c r="L16" s="261"/>
    </row>
    <row r="17" spans="2:12" s="260" customFormat="1" ht="12" hidden="1" customHeight="1" x14ac:dyDescent="0.2">
      <c r="B17" s="261"/>
      <c r="D17" s="259" t="s">
        <v>9</v>
      </c>
      <c r="I17" s="259" t="s">
        <v>1355</v>
      </c>
      <c r="J17" s="262" t="s">
        <v>363</v>
      </c>
      <c r="L17" s="261"/>
    </row>
    <row r="18" spans="2:12" s="260" customFormat="1" ht="18" hidden="1" customHeight="1" x14ac:dyDescent="0.2">
      <c r="B18" s="261"/>
      <c r="E18" s="570" t="s">
        <v>267</v>
      </c>
      <c r="F18" s="570"/>
      <c r="G18" s="570"/>
      <c r="H18" s="570"/>
      <c r="I18" s="259" t="s">
        <v>7</v>
      </c>
      <c r="J18" s="262" t="s">
        <v>363</v>
      </c>
      <c r="L18" s="261"/>
    </row>
    <row r="19" spans="2:12" s="260" customFormat="1" ht="6.95" hidden="1" customHeight="1" x14ac:dyDescent="0.2">
      <c r="B19" s="261"/>
      <c r="L19" s="261"/>
    </row>
    <row r="20" spans="2:12" s="260" customFormat="1" ht="12" hidden="1" customHeight="1" x14ac:dyDescent="0.2">
      <c r="B20" s="261"/>
      <c r="D20" s="259" t="s">
        <v>8</v>
      </c>
      <c r="I20" s="259" t="s">
        <v>1355</v>
      </c>
      <c r="J20" s="262" t="s">
        <v>363</v>
      </c>
      <c r="L20" s="261"/>
    </row>
    <row r="21" spans="2:12" s="260" customFormat="1" ht="18" hidden="1" customHeight="1" x14ac:dyDescent="0.2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2">
      <c r="B22" s="261"/>
      <c r="L22" s="261"/>
    </row>
    <row r="23" spans="2:12" s="260" customFormat="1" ht="12" hidden="1" customHeight="1" x14ac:dyDescent="0.2">
      <c r="B23" s="261"/>
      <c r="D23" s="259" t="s">
        <v>1356</v>
      </c>
      <c r="I23" s="259" t="s">
        <v>1355</v>
      </c>
      <c r="J23" s="262" t="s">
        <v>363</v>
      </c>
      <c r="L23" s="261"/>
    </row>
    <row r="24" spans="2:12" s="260" customFormat="1" ht="18" hidden="1" customHeight="1" x14ac:dyDescent="0.2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2">
      <c r="B25" s="261"/>
      <c r="L25" s="261"/>
    </row>
    <row r="26" spans="2:12" s="260" customFormat="1" ht="12" hidden="1" customHeight="1" x14ac:dyDescent="0.2">
      <c r="B26" s="261"/>
      <c r="D26" s="259" t="s">
        <v>1357</v>
      </c>
      <c r="L26" s="261"/>
    </row>
    <row r="27" spans="2:12" s="263" customFormat="1" ht="16.5" hidden="1" customHeight="1" x14ac:dyDescent="0.2">
      <c r="B27" s="264"/>
      <c r="E27" s="571" t="s">
        <v>363</v>
      </c>
      <c r="F27" s="571"/>
      <c r="G27" s="571"/>
      <c r="H27" s="571"/>
      <c r="L27" s="264"/>
    </row>
    <row r="28" spans="2:12" s="260" customFormat="1" ht="6.95" hidden="1" customHeight="1" x14ac:dyDescent="0.2">
      <c r="B28" s="261"/>
      <c r="L28" s="261"/>
    </row>
    <row r="29" spans="2:12" s="260" customFormat="1" ht="6.95" hidden="1" customHeight="1" x14ac:dyDescent="0.2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2">
      <c r="B30" s="261"/>
      <c r="D30" s="266" t="s">
        <v>1358</v>
      </c>
      <c r="J30" s="416">
        <f>ROUND(J121, 2)</f>
        <v>0</v>
      </c>
      <c r="L30" s="261"/>
    </row>
    <row r="31" spans="2:12" s="260" customFormat="1" ht="6.95" hidden="1" customHeight="1" x14ac:dyDescent="0.2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2">
      <c r="B32" s="261"/>
      <c r="F32" s="267" t="s">
        <v>1359</v>
      </c>
      <c r="I32" s="267" t="s">
        <v>1360</v>
      </c>
      <c r="J32" s="267" t="s">
        <v>1361</v>
      </c>
      <c r="L32" s="261"/>
    </row>
    <row r="33" spans="2:12" s="260" customFormat="1" ht="14.45" hidden="1" customHeight="1" x14ac:dyDescent="0.2">
      <c r="B33" s="261"/>
      <c r="D33" s="268" t="s">
        <v>90</v>
      </c>
      <c r="E33" s="259" t="s">
        <v>1152</v>
      </c>
      <c r="F33" s="269">
        <f>ROUND((SUM(BE121:BE247)),  2)</f>
        <v>0</v>
      </c>
      <c r="I33" s="270">
        <v>0.21</v>
      </c>
      <c r="J33" s="269">
        <f>ROUND(((SUM(BE121:BE247))*I33),  2)</f>
        <v>0</v>
      </c>
      <c r="L33" s="261"/>
    </row>
    <row r="34" spans="2:12" s="260" customFormat="1" ht="14.45" hidden="1" customHeight="1" x14ac:dyDescent="0.2">
      <c r="B34" s="261"/>
      <c r="E34" s="259" t="s">
        <v>1362</v>
      </c>
      <c r="F34" s="269">
        <f>ROUND((SUM(BF121:BF247)),  2)</f>
        <v>0</v>
      </c>
      <c r="I34" s="270">
        <v>0.15</v>
      </c>
      <c r="J34" s="269">
        <f>ROUND(((SUM(BF121:BF247))*I34),  2)</f>
        <v>0</v>
      </c>
      <c r="L34" s="261"/>
    </row>
    <row r="35" spans="2:12" s="260" customFormat="1" ht="14.45" hidden="1" customHeight="1" x14ac:dyDescent="0.2">
      <c r="B35" s="261"/>
      <c r="E35" s="259" t="s">
        <v>1363</v>
      </c>
      <c r="F35" s="269">
        <f>ROUND((SUM(BG121:BG247)),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2">
      <c r="B36" s="261"/>
      <c r="E36" s="259" t="s">
        <v>1364</v>
      </c>
      <c r="F36" s="269">
        <f>ROUND((SUM(BH121:BH247)),  2)</f>
        <v>0</v>
      </c>
      <c r="I36" s="270">
        <v>0.15</v>
      </c>
      <c r="J36" s="269">
        <f>0</f>
        <v>0</v>
      </c>
      <c r="L36" s="261"/>
    </row>
    <row r="37" spans="2:12" s="260" customFormat="1" ht="14.45" hidden="1" customHeight="1" x14ac:dyDescent="0.2">
      <c r="B37" s="261"/>
      <c r="E37" s="259" t="s">
        <v>1365</v>
      </c>
      <c r="F37" s="269">
        <f>ROUND((SUM(BI121:BI247)),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2">
      <c r="B38" s="261"/>
      <c r="L38" s="261"/>
    </row>
    <row r="39" spans="2:12" s="260" customFormat="1" ht="25.35" hidden="1" customHeight="1" x14ac:dyDescent="0.2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2">
      <c r="B40" s="261"/>
      <c r="L40" s="261"/>
    </row>
    <row r="41" spans="2:12" ht="14.45" hidden="1" customHeight="1" x14ac:dyDescent="0.2">
      <c r="B41" s="256"/>
      <c r="L41" s="256"/>
    </row>
    <row r="42" spans="2:12" ht="14.45" hidden="1" customHeight="1" x14ac:dyDescent="0.2">
      <c r="B42" s="256"/>
      <c r="L42" s="256"/>
    </row>
    <row r="43" spans="2:12" ht="14.45" hidden="1" customHeight="1" x14ac:dyDescent="0.2">
      <c r="B43" s="256"/>
      <c r="L43" s="256"/>
    </row>
    <row r="44" spans="2:12" ht="14.45" hidden="1" customHeight="1" x14ac:dyDescent="0.2">
      <c r="B44" s="256"/>
      <c r="L44" s="256"/>
    </row>
    <row r="45" spans="2:12" ht="14.45" hidden="1" customHeight="1" x14ac:dyDescent="0.2">
      <c r="B45" s="256"/>
      <c r="L45" s="256"/>
    </row>
    <row r="46" spans="2:12" ht="14.45" hidden="1" customHeight="1" x14ac:dyDescent="0.2">
      <c r="B46" s="256"/>
      <c r="L46" s="256"/>
    </row>
    <row r="47" spans="2:12" ht="14.45" hidden="1" customHeight="1" x14ac:dyDescent="0.2">
      <c r="B47" s="256"/>
      <c r="L47" s="256"/>
    </row>
    <row r="48" spans="2:12" ht="14.45" hidden="1" customHeight="1" x14ac:dyDescent="0.2">
      <c r="B48" s="256"/>
      <c r="L48" s="256"/>
    </row>
    <row r="49" spans="2:12" ht="14.45" hidden="1" customHeight="1" x14ac:dyDescent="0.2">
      <c r="B49" s="256"/>
      <c r="L49" s="256"/>
    </row>
    <row r="50" spans="2:12" s="260" customFormat="1" ht="14.45" hidden="1" customHeight="1" x14ac:dyDescent="0.2">
      <c r="B50" s="261"/>
      <c r="D50" s="325" t="s">
        <v>1449</v>
      </c>
      <c r="E50" s="326"/>
      <c r="F50" s="326"/>
      <c r="G50" s="325" t="s">
        <v>1450</v>
      </c>
      <c r="H50" s="326"/>
      <c r="I50" s="326"/>
      <c r="J50" s="326"/>
      <c r="K50" s="326"/>
      <c r="L50" s="261"/>
    </row>
    <row r="51" spans="2:12" hidden="1" x14ac:dyDescent="0.2">
      <c r="B51" s="256"/>
      <c r="L51" s="256"/>
    </row>
    <row r="52" spans="2:12" hidden="1" x14ac:dyDescent="0.2">
      <c r="B52" s="256"/>
      <c r="L52" s="256"/>
    </row>
    <row r="53" spans="2:12" hidden="1" x14ac:dyDescent="0.2">
      <c r="B53" s="256"/>
      <c r="L53" s="256"/>
    </row>
    <row r="54" spans="2:12" hidden="1" x14ac:dyDescent="0.2">
      <c r="B54" s="256"/>
      <c r="L54" s="256"/>
    </row>
    <row r="55" spans="2:12" hidden="1" x14ac:dyDescent="0.2">
      <c r="B55" s="256"/>
      <c r="L55" s="256"/>
    </row>
    <row r="56" spans="2:12" hidden="1" x14ac:dyDescent="0.2">
      <c r="B56" s="256"/>
      <c r="L56" s="256"/>
    </row>
    <row r="57" spans="2:12" hidden="1" x14ac:dyDescent="0.2">
      <c r="B57" s="256"/>
      <c r="L57" s="256"/>
    </row>
    <row r="58" spans="2:12" hidden="1" x14ac:dyDescent="0.2">
      <c r="B58" s="256"/>
      <c r="L58" s="256"/>
    </row>
    <row r="59" spans="2:12" hidden="1" x14ac:dyDescent="0.2">
      <c r="B59" s="256"/>
      <c r="L59" s="256"/>
    </row>
    <row r="60" spans="2:12" hidden="1" x14ac:dyDescent="0.2">
      <c r="B60" s="256"/>
      <c r="L60" s="256"/>
    </row>
    <row r="61" spans="2:12" s="260" customFormat="1" hidden="1" x14ac:dyDescent="0.2">
      <c r="B61" s="261"/>
      <c r="D61" s="327" t="s">
        <v>1451</v>
      </c>
      <c r="E61" s="328"/>
      <c r="F61" s="329" t="s">
        <v>1452</v>
      </c>
      <c r="G61" s="327" t="s">
        <v>1451</v>
      </c>
      <c r="H61" s="328"/>
      <c r="I61" s="328"/>
      <c r="J61" s="418" t="s">
        <v>1452</v>
      </c>
      <c r="K61" s="328"/>
      <c r="L61" s="261"/>
    </row>
    <row r="62" spans="2:12" hidden="1" x14ac:dyDescent="0.2">
      <c r="B62" s="256"/>
      <c r="L62" s="256"/>
    </row>
    <row r="63" spans="2:12" hidden="1" x14ac:dyDescent="0.2">
      <c r="B63" s="256"/>
      <c r="L63" s="256"/>
    </row>
    <row r="64" spans="2:12" hidden="1" x14ac:dyDescent="0.2">
      <c r="B64" s="256"/>
      <c r="L64" s="256"/>
    </row>
    <row r="65" spans="2:12" s="260" customFormat="1" hidden="1" x14ac:dyDescent="0.2">
      <c r="B65" s="261"/>
      <c r="D65" s="325" t="s">
        <v>1453</v>
      </c>
      <c r="E65" s="326"/>
      <c r="F65" s="326"/>
      <c r="G65" s="325" t="s">
        <v>1454</v>
      </c>
      <c r="H65" s="326"/>
      <c r="I65" s="326"/>
      <c r="J65" s="326"/>
      <c r="K65" s="326"/>
      <c r="L65" s="261"/>
    </row>
    <row r="66" spans="2:12" hidden="1" x14ac:dyDescent="0.2">
      <c r="B66" s="256"/>
      <c r="L66" s="256"/>
    </row>
    <row r="67" spans="2:12" hidden="1" x14ac:dyDescent="0.2">
      <c r="B67" s="256"/>
      <c r="L67" s="256"/>
    </row>
    <row r="68" spans="2:12" hidden="1" x14ac:dyDescent="0.2">
      <c r="B68" s="256"/>
      <c r="L68" s="256"/>
    </row>
    <row r="69" spans="2:12" hidden="1" x14ac:dyDescent="0.2">
      <c r="B69" s="256"/>
      <c r="L69" s="256"/>
    </row>
    <row r="70" spans="2:12" hidden="1" x14ac:dyDescent="0.2">
      <c r="B70" s="256"/>
      <c r="L70" s="256"/>
    </row>
    <row r="71" spans="2:12" hidden="1" x14ac:dyDescent="0.2">
      <c r="B71" s="256"/>
      <c r="L71" s="256"/>
    </row>
    <row r="72" spans="2:12" hidden="1" x14ac:dyDescent="0.2">
      <c r="B72" s="256"/>
      <c r="L72" s="256"/>
    </row>
    <row r="73" spans="2:12" hidden="1" x14ac:dyDescent="0.2">
      <c r="B73" s="256"/>
      <c r="L73" s="256"/>
    </row>
    <row r="74" spans="2:12" hidden="1" x14ac:dyDescent="0.2">
      <c r="B74" s="256"/>
      <c r="L74" s="256"/>
    </row>
    <row r="75" spans="2:12" hidden="1" x14ac:dyDescent="0.2">
      <c r="B75" s="256"/>
      <c r="L75" s="256"/>
    </row>
    <row r="76" spans="2:12" s="260" customFormat="1" hidden="1" x14ac:dyDescent="0.2">
      <c r="B76" s="261"/>
      <c r="D76" s="327" t="s">
        <v>1451</v>
      </c>
      <c r="E76" s="328"/>
      <c r="F76" s="329" t="s">
        <v>1452</v>
      </c>
      <c r="G76" s="327" t="s">
        <v>1451</v>
      </c>
      <c r="H76" s="328"/>
      <c r="I76" s="328"/>
      <c r="J76" s="418" t="s">
        <v>1452</v>
      </c>
      <c r="K76" s="328"/>
      <c r="L76" s="261"/>
    </row>
    <row r="77" spans="2:12" s="260" customFormat="1" ht="14.45" hidden="1" customHeight="1" x14ac:dyDescent="0.2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idden="1" x14ac:dyDescent="0.2"/>
    <row r="79" spans="2:12" hidden="1" x14ac:dyDescent="0.2"/>
    <row r="80" spans="2:12" hidden="1" x14ac:dyDescent="0.2"/>
    <row r="81" spans="2:47" s="260" customFormat="1" ht="6.95" hidden="1" customHeight="1" x14ac:dyDescent="0.2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2">
      <c r="B82" s="261"/>
      <c r="C82" s="257" t="s">
        <v>1366</v>
      </c>
      <c r="L82" s="261"/>
    </row>
    <row r="83" spans="2:47" s="260" customFormat="1" ht="6.95" hidden="1" customHeight="1" x14ac:dyDescent="0.2">
      <c r="B83" s="261"/>
      <c r="L83" s="261"/>
    </row>
    <row r="84" spans="2:47" s="260" customFormat="1" ht="12" hidden="1" customHeight="1" x14ac:dyDescent="0.2">
      <c r="B84" s="261"/>
      <c r="C84" s="259" t="s">
        <v>2</v>
      </c>
      <c r="L84" s="261"/>
    </row>
    <row r="85" spans="2:47" s="260" customFormat="1" ht="16.5" hidden="1" customHeight="1" x14ac:dyDescent="0.2">
      <c r="B85" s="261"/>
      <c r="E85" s="563" t="str">
        <f>E7</f>
        <v>CTIV Kyjov - SO04 Autoservis</v>
      </c>
      <c r="F85" s="564"/>
      <c r="G85" s="564"/>
      <c r="H85" s="564"/>
      <c r="L85" s="261"/>
    </row>
    <row r="86" spans="2:47" s="260" customFormat="1" ht="12" hidden="1" customHeight="1" x14ac:dyDescent="0.2">
      <c r="B86" s="261"/>
      <c r="C86" s="259" t="s">
        <v>1349</v>
      </c>
      <c r="L86" s="261"/>
    </row>
    <row r="87" spans="2:47" s="260" customFormat="1" ht="16.5" hidden="1" customHeight="1" x14ac:dyDescent="0.2">
      <c r="B87" s="261"/>
      <c r="E87" s="565" t="str">
        <f>E9</f>
        <v>D.104.08 - Vzduchotechnika</v>
      </c>
      <c r="F87" s="566"/>
      <c r="G87" s="566"/>
      <c r="H87" s="566"/>
      <c r="L87" s="261"/>
    </row>
    <row r="88" spans="2:47" s="260" customFormat="1" ht="6.95" hidden="1" customHeight="1" x14ac:dyDescent="0.2">
      <c r="B88" s="261"/>
      <c r="L88" s="261"/>
    </row>
    <row r="89" spans="2:47" s="260" customFormat="1" ht="12" hidden="1" customHeight="1" x14ac:dyDescent="0.2">
      <c r="B89" s="261"/>
      <c r="C89" s="259" t="s">
        <v>1352</v>
      </c>
      <c r="F89" s="262" t="str">
        <f>F12</f>
        <v xml:space="preserve"> </v>
      </c>
      <c r="I89" s="259" t="s">
        <v>1353</v>
      </c>
      <c r="J89" s="415" t="str">
        <f>IF(J12="","",J12)</f>
        <v>11. 12. 2023</v>
      </c>
      <c r="L89" s="261"/>
    </row>
    <row r="90" spans="2:47" s="260" customFormat="1" ht="6.95" hidden="1" customHeight="1" x14ac:dyDescent="0.2">
      <c r="B90" s="261"/>
      <c r="L90" s="261"/>
    </row>
    <row r="91" spans="2:47" s="260" customFormat="1" ht="15.2" hidden="1" customHeight="1" x14ac:dyDescent="0.2">
      <c r="B91" s="261"/>
      <c r="C91" s="259" t="s">
        <v>1354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2">
      <c r="B92" s="261"/>
      <c r="C92" s="259" t="s">
        <v>9</v>
      </c>
      <c r="F92" s="262" t="str">
        <f>IF(E18="","",E18)</f>
        <v xml:space="preserve"> </v>
      </c>
      <c r="I92" s="259" t="s">
        <v>1356</v>
      </c>
      <c r="J92" s="383" t="str">
        <f>E24</f>
        <v xml:space="preserve"> </v>
      </c>
      <c r="L92" s="261"/>
    </row>
    <row r="93" spans="2:47" s="260" customFormat="1" ht="10.35" hidden="1" customHeight="1" x14ac:dyDescent="0.2">
      <c r="B93" s="261"/>
      <c r="L93" s="261"/>
    </row>
    <row r="94" spans="2:47" s="260" customFormat="1" ht="29.25" hidden="1" customHeight="1" x14ac:dyDescent="0.2">
      <c r="B94" s="261"/>
      <c r="C94" s="281" t="s">
        <v>1367</v>
      </c>
      <c r="D94" s="271"/>
      <c r="E94" s="271"/>
      <c r="F94" s="271"/>
      <c r="G94" s="271"/>
      <c r="H94" s="271"/>
      <c r="I94" s="271"/>
      <c r="J94" s="419" t="s">
        <v>1368</v>
      </c>
      <c r="K94" s="271"/>
      <c r="L94" s="261"/>
    </row>
    <row r="95" spans="2:47" s="260" customFormat="1" ht="10.35" hidden="1" customHeight="1" x14ac:dyDescent="0.2">
      <c r="B95" s="261"/>
      <c r="L95" s="261"/>
    </row>
    <row r="96" spans="2:47" s="260" customFormat="1" ht="22.9" hidden="1" customHeight="1" x14ac:dyDescent="0.2">
      <c r="B96" s="261"/>
      <c r="C96" s="282" t="s">
        <v>1455</v>
      </c>
      <c r="J96" s="416">
        <f>J121</f>
        <v>0</v>
      </c>
      <c r="L96" s="261"/>
      <c r="AU96" s="253" t="s">
        <v>1149</v>
      </c>
    </row>
    <row r="97" spans="2:12" s="283" customFormat="1" ht="24.95" hidden="1" customHeight="1" x14ac:dyDescent="0.2">
      <c r="B97" s="284"/>
      <c r="D97" s="285" t="s">
        <v>1369</v>
      </c>
      <c r="E97" s="286"/>
      <c r="F97" s="286"/>
      <c r="G97" s="286"/>
      <c r="H97" s="286"/>
      <c r="I97" s="286"/>
      <c r="J97" s="420">
        <f>J122</f>
        <v>0</v>
      </c>
      <c r="L97" s="284"/>
    </row>
    <row r="98" spans="2:12" s="287" customFormat="1" ht="19.899999999999999" hidden="1" customHeight="1" x14ac:dyDescent="0.2">
      <c r="B98" s="288"/>
      <c r="D98" s="289" t="s">
        <v>1372</v>
      </c>
      <c r="E98" s="290"/>
      <c r="F98" s="290"/>
      <c r="G98" s="290"/>
      <c r="H98" s="290"/>
      <c r="I98" s="290"/>
      <c r="J98" s="421">
        <f>J123</f>
        <v>0</v>
      </c>
      <c r="L98" s="288"/>
    </row>
    <row r="99" spans="2:12" s="287" customFormat="1" ht="19.899999999999999" hidden="1" customHeight="1" x14ac:dyDescent="0.2">
      <c r="B99" s="288"/>
      <c r="D99" s="289" t="s">
        <v>1373</v>
      </c>
      <c r="E99" s="290"/>
      <c r="F99" s="290"/>
      <c r="G99" s="290"/>
      <c r="H99" s="290"/>
      <c r="I99" s="290"/>
      <c r="J99" s="421">
        <f>J127</f>
        <v>0</v>
      </c>
      <c r="L99" s="288"/>
    </row>
    <row r="100" spans="2:12" s="283" customFormat="1" ht="24.95" hidden="1" customHeight="1" x14ac:dyDescent="0.2">
      <c r="B100" s="284"/>
      <c r="D100" s="285" t="s">
        <v>1375</v>
      </c>
      <c r="E100" s="286"/>
      <c r="F100" s="286"/>
      <c r="G100" s="286"/>
      <c r="H100" s="286"/>
      <c r="I100" s="286"/>
      <c r="J100" s="420">
        <f>J152</f>
        <v>0</v>
      </c>
      <c r="L100" s="284"/>
    </row>
    <row r="101" spans="2:12" s="287" customFormat="1" ht="19.899999999999999" hidden="1" customHeight="1" x14ac:dyDescent="0.2">
      <c r="B101" s="288"/>
      <c r="D101" s="289" t="s">
        <v>1436</v>
      </c>
      <c r="E101" s="290"/>
      <c r="F101" s="290"/>
      <c r="G101" s="290"/>
      <c r="H101" s="290"/>
      <c r="I101" s="290"/>
      <c r="J101" s="421">
        <f>J153</f>
        <v>0</v>
      </c>
      <c r="L101" s="288"/>
    </row>
    <row r="102" spans="2:12" s="260" customFormat="1" ht="21.75" hidden="1" customHeight="1" x14ac:dyDescent="0.2">
      <c r="B102" s="261"/>
      <c r="L102" s="261"/>
    </row>
    <row r="103" spans="2:12" s="260" customFormat="1" ht="6.95" hidden="1" customHeight="1" x14ac:dyDescent="0.2"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61"/>
    </row>
    <row r="104" spans="2:12" hidden="1" x14ac:dyDescent="0.2"/>
    <row r="105" spans="2:12" hidden="1" x14ac:dyDescent="0.2"/>
    <row r="106" spans="2:12" hidden="1" x14ac:dyDescent="0.2"/>
    <row r="107" spans="2:12" s="260" customFormat="1" ht="6.95" customHeight="1" x14ac:dyDescent="0.2">
      <c r="B107" s="279"/>
      <c r="C107" s="280"/>
      <c r="D107" s="280"/>
      <c r="E107" s="280"/>
      <c r="F107" s="280"/>
      <c r="G107" s="280"/>
      <c r="H107" s="280"/>
      <c r="I107" s="280"/>
      <c r="J107" s="280"/>
      <c r="K107" s="280"/>
      <c r="L107" s="261"/>
    </row>
    <row r="108" spans="2:12" s="260" customFormat="1" ht="24.95" customHeight="1" x14ac:dyDescent="0.2">
      <c r="B108" s="261"/>
      <c r="C108" s="257" t="s">
        <v>1381</v>
      </c>
      <c r="L108" s="261"/>
    </row>
    <row r="109" spans="2:12" s="260" customFormat="1" ht="6.95" customHeight="1" x14ac:dyDescent="0.2">
      <c r="B109" s="261"/>
      <c r="L109" s="261"/>
    </row>
    <row r="110" spans="2:12" s="260" customFormat="1" ht="12" customHeight="1" x14ac:dyDescent="0.2">
      <c r="B110" s="261"/>
      <c r="C110" s="259" t="s">
        <v>2</v>
      </c>
      <c r="L110" s="261"/>
    </row>
    <row r="111" spans="2:12" s="260" customFormat="1" ht="16.5" customHeight="1" x14ac:dyDescent="0.2">
      <c r="B111" s="261"/>
      <c r="E111" s="563" t="str">
        <f>E7</f>
        <v>CTIV Kyjov - SO04 Autoservis</v>
      </c>
      <c r="F111" s="564"/>
      <c r="G111" s="564"/>
      <c r="H111" s="564"/>
      <c r="L111" s="261"/>
    </row>
    <row r="112" spans="2:12" s="260" customFormat="1" ht="12" customHeight="1" x14ac:dyDescent="0.2">
      <c r="B112" s="261"/>
      <c r="C112" s="259" t="s">
        <v>1349</v>
      </c>
      <c r="L112" s="261"/>
    </row>
    <row r="113" spans="2:65" s="260" customFormat="1" ht="16.5" customHeight="1" x14ac:dyDescent="0.2">
      <c r="B113" s="261"/>
      <c r="E113" s="565" t="str">
        <f>E9</f>
        <v>D.104.08 - Vzduchotechnika</v>
      </c>
      <c r="F113" s="566"/>
      <c r="G113" s="566"/>
      <c r="H113" s="566"/>
      <c r="L113" s="261"/>
    </row>
    <row r="114" spans="2:65" s="260" customFormat="1" ht="6.95" customHeight="1" x14ac:dyDescent="0.2">
      <c r="B114" s="261"/>
      <c r="L114" s="261"/>
    </row>
    <row r="115" spans="2:65" s="260" customFormat="1" ht="12" customHeight="1" x14ac:dyDescent="0.2">
      <c r="B115" s="261"/>
      <c r="C115" s="259" t="s">
        <v>1352</v>
      </c>
      <c r="F115" s="262" t="str">
        <f>F12</f>
        <v xml:space="preserve"> </v>
      </c>
      <c r="I115" s="259" t="s">
        <v>1353</v>
      </c>
      <c r="J115" s="415" t="str">
        <f>IF(J12="","",J12)</f>
        <v>11. 12. 2023</v>
      </c>
      <c r="L115" s="261"/>
    </row>
    <row r="116" spans="2:65" s="260" customFormat="1" ht="6.95" customHeight="1" x14ac:dyDescent="0.2">
      <c r="B116" s="261"/>
      <c r="L116" s="261"/>
    </row>
    <row r="117" spans="2:65" s="260" customFormat="1" ht="15.2" customHeight="1" x14ac:dyDescent="0.2">
      <c r="B117" s="261"/>
      <c r="C117" s="259" t="s">
        <v>1354</v>
      </c>
      <c r="F117" s="262" t="str">
        <f>E15</f>
        <v xml:space="preserve"> </v>
      </c>
      <c r="I117" s="259" t="s">
        <v>8</v>
      </c>
      <c r="J117" s="383" t="str">
        <f>E21</f>
        <v xml:space="preserve"> </v>
      </c>
      <c r="L117" s="261"/>
    </row>
    <row r="118" spans="2:65" s="260" customFormat="1" ht="15.2" customHeight="1" x14ac:dyDescent="0.2">
      <c r="B118" s="261"/>
      <c r="C118" s="259" t="s">
        <v>9</v>
      </c>
      <c r="F118" s="262" t="str">
        <f>IF(E18="","",E18)</f>
        <v xml:space="preserve"> </v>
      </c>
      <c r="I118" s="259" t="s">
        <v>1356</v>
      </c>
      <c r="J118" s="383" t="str">
        <f>E24</f>
        <v xml:space="preserve"> </v>
      </c>
      <c r="L118" s="261"/>
    </row>
    <row r="119" spans="2:65" s="260" customFormat="1" ht="10.35" customHeight="1" x14ac:dyDescent="0.2">
      <c r="B119" s="261"/>
      <c r="L119" s="261"/>
    </row>
    <row r="120" spans="2:65" s="291" customFormat="1" ht="29.25" customHeight="1" x14ac:dyDescent="0.2">
      <c r="B120" s="292"/>
      <c r="C120" s="293" t="s">
        <v>1382</v>
      </c>
      <c r="D120" s="294" t="s">
        <v>1383</v>
      </c>
      <c r="E120" s="294" t="s">
        <v>1384</v>
      </c>
      <c r="F120" s="294" t="s">
        <v>571</v>
      </c>
      <c r="G120" s="294" t="s">
        <v>76</v>
      </c>
      <c r="H120" s="294" t="s">
        <v>77</v>
      </c>
      <c r="I120" s="294" t="s">
        <v>1385</v>
      </c>
      <c r="J120" s="422" t="s">
        <v>1368</v>
      </c>
      <c r="K120" s="330" t="s">
        <v>266</v>
      </c>
      <c r="L120" s="292"/>
      <c r="M120" s="295" t="s">
        <v>363</v>
      </c>
      <c r="N120" s="296" t="s">
        <v>90</v>
      </c>
      <c r="O120" s="296" t="s">
        <v>1386</v>
      </c>
      <c r="P120" s="296" t="s">
        <v>1387</v>
      </c>
      <c r="Q120" s="296" t="s">
        <v>1388</v>
      </c>
      <c r="R120" s="296" t="s">
        <v>1389</v>
      </c>
      <c r="S120" s="296" t="s">
        <v>1390</v>
      </c>
      <c r="T120" s="296" t="s">
        <v>1391</v>
      </c>
      <c r="U120" s="297" t="s">
        <v>101</v>
      </c>
    </row>
    <row r="121" spans="2:65" s="260" customFormat="1" ht="22.9" customHeight="1" x14ac:dyDescent="0.25">
      <c r="B121" s="261"/>
      <c r="C121" s="298" t="s">
        <v>1148</v>
      </c>
      <c r="J121" s="423">
        <f>BK121</f>
        <v>0</v>
      </c>
      <c r="L121" s="261"/>
      <c r="M121" s="299"/>
      <c r="N121" s="265"/>
      <c r="O121" s="265"/>
      <c r="P121" s="300">
        <f>P122+P152</f>
        <v>71.4054</v>
      </c>
      <c r="Q121" s="265"/>
      <c r="R121" s="300">
        <f>R122+R152</f>
        <v>0.35943999999999998</v>
      </c>
      <c r="S121" s="265"/>
      <c r="T121" s="300">
        <f>T122+T152</f>
        <v>1.601</v>
      </c>
      <c r="U121" s="331"/>
      <c r="AT121" s="253" t="s">
        <v>268</v>
      </c>
      <c r="AU121" s="253" t="s">
        <v>1149</v>
      </c>
      <c r="BK121" s="301">
        <f>BK122+BK152</f>
        <v>0</v>
      </c>
    </row>
    <row r="122" spans="2:65" s="302" customFormat="1" ht="25.9" customHeight="1" x14ac:dyDescent="0.2">
      <c r="B122" s="303"/>
      <c r="D122" s="304" t="s">
        <v>268</v>
      </c>
      <c r="E122" s="400" t="s">
        <v>13</v>
      </c>
      <c r="F122" s="400" t="s">
        <v>269</v>
      </c>
      <c r="J122" s="424">
        <f>BK122</f>
        <v>0</v>
      </c>
      <c r="L122" s="303"/>
      <c r="M122" s="305"/>
      <c r="P122" s="306">
        <f>P123+P127</f>
        <v>29.069400000000002</v>
      </c>
      <c r="R122" s="306">
        <f>R123+R127</f>
        <v>7.4999999999999997E-2</v>
      </c>
      <c r="T122" s="306">
        <f>T123+T127</f>
        <v>1.601</v>
      </c>
      <c r="U122" s="332"/>
      <c r="AR122" s="304" t="s">
        <v>30</v>
      </c>
      <c r="AT122" s="307" t="s">
        <v>268</v>
      </c>
      <c r="AU122" s="307" t="s">
        <v>1150</v>
      </c>
      <c r="AY122" s="304" t="s">
        <v>1151</v>
      </c>
      <c r="BK122" s="308">
        <f>BK123+BK127</f>
        <v>0</v>
      </c>
    </row>
    <row r="123" spans="2:65" s="302" customFormat="1" ht="22.9" customHeight="1" x14ac:dyDescent="0.2">
      <c r="B123" s="303"/>
      <c r="D123" s="304" t="s">
        <v>268</v>
      </c>
      <c r="E123" s="401" t="s">
        <v>39</v>
      </c>
      <c r="F123" s="401" t="s">
        <v>274</v>
      </c>
      <c r="J123" s="425">
        <f>BK123</f>
        <v>0</v>
      </c>
      <c r="L123" s="303"/>
      <c r="M123" s="305"/>
      <c r="P123" s="306">
        <f>SUM(P124:P126)</f>
        <v>18.5</v>
      </c>
      <c r="R123" s="306">
        <f>SUM(R124:R126)</f>
        <v>7.4999999999999997E-2</v>
      </c>
      <c r="T123" s="306">
        <f>SUM(T124:T126)</f>
        <v>0</v>
      </c>
      <c r="U123" s="332"/>
      <c r="AR123" s="304" t="s">
        <v>30</v>
      </c>
      <c r="AT123" s="307" t="s">
        <v>268</v>
      </c>
      <c r="AU123" s="307" t="s">
        <v>30</v>
      </c>
      <c r="AY123" s="304" t="s">
        <v>1151</v>
      </c>
      <c r="BK123" s="308">
        <f>SUM(BK124:BK126)</f>
        <v>0</v>
      </c>
    </row>
    <row r="124" spans="2:65" s="260" customFormat="1" ht="24.2" customHeight="1" x14ac:dyDescent="0.2">
      <c r="B124" s="309"/>
      <c r="C124" s="402" t="s">
        <v>30</v>
      </c>
      <c r="D124" s="402" t="s">
        <v>270</v>
      </c>
      <c r="E124" s="403" t="s">
        <v>469</v>
      </c>
      <c r="F124" s="404" t="s">
        <v>623</v>
      </c>
      <c r="G124" s="405" t="s">
        <v>144</v>
      </c>
      <c r="H124" s="406">
        <v>50</v>
      </c>
      <c r="I124" s="310"/>
      <c r="J124" s="426">
        <f>ROUND(I124*H124,2)</f>
        <v>0</v>
      </c>
      <c r="K124" s="333"/>
      <c r="L124" s="261"/>
      <c r="M124" s="311" t="s">
        <v>363</v>
      </c>
      <c r="N124" s="312" t="s">
        <v>1152</v>
      </c>
      <c r="O124" s="313">
        <v>0.37</v>
      </c>
      <c r="P124" s="313">
        <f>O124*H124</f>
        <v>18.5</v>
      </c>
      <c r="Q124" s="313">
        <v>1.5E-3</v>
      </c>
      <c r="R124" s="313">
        <f>Q124*H124</f>
        <v>7.4999999999999997E-2</v>
      </c>
      <c r="S124" s="313">
        <v>0</v>
      </c>
      <c r="T124" s="313">
        <f>S124*H124</f>
        <v>0</v>
      </c>
      <c r="U124" s="334" t="s">
        <v>363</v>
      </c>
      <c r="AR124" s="314" t="s">
        <v>36</v>
      </c>
      <c r="AT124" s="314" t="s">
        <v>270</v>
      </c>
      <c r="AU124" s="314" t="s">
        <v>32</v>
      </c>
      <c r="AY124" s="253" t="s">
        <v>1151</v>
      </c>
      <c r="BE124" s="315">
        <f>IF(N124="základní",J124,0)</f>
        <v>0</v>
      </c>
      <c r="BF124" s="315">
        <f>IF(N124="snížená",J124,0)</f>
        <v>0</v>
      </c>
      <c r="BG124" s="315">
        <f>IF(N124="zákl. přenesená",J124,0)</f>
        <v>0</v>
      </c>
      <c r="BH124" s="315">
        <f>IF(N124="sníž. přenesená",J124,0)</f>
        <v>0</v>
      </c>
      <c r="BI124" s="315">
        <f>IF(N124="nulová",J124,0)</f>
        <v>0</v>
      </c>
      <c r="BJ124" s="253" t="s">
        <v>30</v>
      </c>
      <c r="BK124" s="315">
        <f>ROUND(I124*H124,2)</f>
        <v>0</v>
      </c>
      <c r="BL124" s="253" t="s">
        <v>36</v>
      </c>
      <c r="BM124" s="314" t="s">
        <v>1577</v>
      </c>
    </row>
    <row r="125" spans="2:65" s="260" customFormat="1" ht="19.5" x14ac:dyDescent="0.2">
      <c r="B125" s="261"/>
      <c r="D125" s="407" t="s">
        <v>1156</v>
      </c>
      <c r="F125" s="408" t="s">
        <v>470</v>
      </c>
      <c r="I125" s="398"/>
      <c r="L125" s="261"/>
      <c r="M125" s="316"/>
      <c r="U125" s="317"/>
      <c r="AT125" s="253" t="s">
        <v>1156</v>
      </c>
      <c r="AU125" s="253" t="s">
        <v>32</v>
      </c>
    </row>
    <row r="126" spans="2:65" s="260" customFormat="1" x14ac:dyDescent="0.2">
      <c r="B126" s="261"/>
      <c r="D126" s="409" t="s">
        <v>1392</v>
      </c>
      <c r="F126" s="456" t="s">
        <v>1437</v>
      </c>
      <c r="I126" s="398"/>
      <c r="L126" s="261"/>
      <c r="M126" s="316"/>
      <c r="U126" s="317"/>
      <c r="AT126" s="253" t="s">
        <v>1392</v>
      </c>
      <c r="AU126" s="253" t="s">
        <v>32</v>
      </c>
    </row>
    <row r="127" spans="2:65" s="302" customFormat="1" ht="22.9" customHeight="1" x14ac:dyDescent="0.2">
      <c r="B127" s="303"/>
      <c r="D127" s="304" t="s">
        <v>268</v>
      </c>
      <c r="E127" s="401" t="s">
        <v>41</v>
      </c>
      <c r="F127" s="401" t="s">
        <v>279</v>
      </c>
      <c r="I127" s="399"/>
      <c r="J127" s="425">
        <f>BK127</f>
        <v>0</v>
      </c>
      <c r="L127" s="303"/>
      <c r="M127" s="305"/>
      <c r="P127" s="306">
        <f>SUM(P128:P151)</f>
        <v>10.569400000000002</v>
      </c>
      <c r="R127" s="306">
        <f>SUM(R128:R151)</f>
        <v>0</v>
      </c>
      <c r="T127" s="306">
        <f>SUM(T128:T151)</f>
        <v>1.601</v>
      </c>
      <c r="U127" s="332"/>
      <c r="AR127" s="304" t="s">
        <v>30</v>
      </c>
      <c r="AT127" s="307" t="s">
        <v>268</v>
      </c>
      <c r="AU127" s="307" t="s">
        <v>30</v>
      </c>
      <c r="AY127" s="304" t="s">
        <v>1151</v>
      </c>
      <c r="BK127" s="308">
        <f>SUM(BK128:BK151)</f>
        <v>0</v>
      </c>
    </row>
    <row r="128" spans="2:65" s="260" customFormat="1" ht="24.2" customHeight="1" x14ac:dyDescent="0.2">
      <c r="B128" s="309"/>
      <c r="C128" s="402" t="s">
        <v>1414</v>
      </c>
      <c r="D128" s="402" t="s">
        <v>270</v>
      </c>
      <c r="E128" s="403" t="s">
        <v>1578</v>
      </c>
      <c r="F128" s="404" t="s">
        <v>1579</v>
      </c>
      <c r="G128" s="405" t="s">
        <v>80</v>
      </c>
      <c r="H128" s="406">
        <v>2</v>
      </c>
      <c r="I128" s="310"/>
      <c r="J128" s="426">
        <f>ROUND(I128*H128,2)</f>
        <v>0</v>
      </c>
      <c r="K128" s="333"/>
      <c r="L128" s="261"/>
      <c r="M128" s="311" t="s">
        <v>363</v>
      </c>
      <c r="N128" s="312" t="s">
        <v>1152</v>
      </c>
      <c r="O128" s="313">
        <v>2.1459999999999999</v>
      </c>
      <c r="P128" s="313">
        <f>O128*H128</f>
        <v>4.2919999999999998</v>
      </c>
      <c r="Q128" s="313">
        <v>0</v>
      </c>
      <c r="R128" s="313">
        <f>Q128*H128</f>
        <v>0</v>
      </c>
      <c r="S128" s="313">
        <v>0.22800000000000001</v>
      </c>
      <c r="T128" s="313">
        <f>S128*H128</f>
        <v>0.45600000000000002</v>
      </c>
      <c r="U128" s="334" t="s">
        <v>363</v>
      </c>
      <c r="AR128" s="314" t="s">
        <v>36</v>
      </c>
      <c r="AT128" s="314" t="s">
        <v>270</v>
      </c>
      <c r="AU128" s="314" t="s">
        <v>32</v>
      </c>
      <c r="AY128" s="253" t="s">
        <v>1151</v>
      </c>
      <c r="BE128" s="315">
        <f>IF(N128="základní",J128,0)</f>
        <v>0</v>
      </c>
      <c r="BF128" s="315">
        <f>IF(N128="snížená",J128,0)</f>
        <v>0</v>
      </c>
      <c r="BG128" s="315">
        <f>IF(N128="zákl. přenesená",J128,0)</f>
        <v>0</v>
      </c>
      <c r="BH128" s="315">
        <f>IF(N128="sníž. přenesená",J128,0)</f>
        <v>0</v>
      </c>
      <c r="BI128" s="315">
        <f>IF(N128="nulová",J128,0)</f>
        <v>0</v>
      </c>
      <c r="BJ128" s="253" t="s">
        <v>30</v>
      </c>
      <c r="BK128" s="315">
        <f>ROUND(I128*H128,2)</f>
        <v>0</v>
      </c>
      <c r="BL128" s="253" t="s">
        <v>36</v>
      </c>
      <c r="BM128" s="314" t="s">
        <v>1580</v>
      </c>
    </row>
    <row r="129" spans="2:65" s="260" customFormat="1" ht="29.25" x14ac:dyDescent="0.2">
      <c r="B129" s="261"/>
      <c r="D129" s="407" t="s">
        <v>1156</v>
      </c>
      <c r="F129" s="408" t="s">
        <v>1581</v>
      </c>
      <c r="I129" s="398"/>
      <c r="L129" s="261"/>
      <c r="M129" s="316"/>
      <c r="U129" s="317"/>
      <c r="AT129" s="253" t="s">
        <v>1156</v>
      </c>
      <c r="AU129" s="253" t="s">
        <v>32</v>
      </c>
    </row>
    <row r="130" spans="2:65" s="260" customFormat="1" x14ac:dyDescent="0.2">
      <c r="B130" s="261"/>
      <c r="D130" s="409" t="s">
        <v>1392</v>
      </c>
      <c r="F130" s="456" t="s">
        <v>1582</v>
      </c>
      <c r="I130" s="398"/>
      <c r="L130" s="261"/>
      <c r="M130" s="316"/>
      <c r="U130" s="317"/>
      <c r="AT130" s="253" t="s">
        <v>1392</v>
      </c>
      <c r="AU130" s="253" t="s">
        <v>32</v>
      </c>
    </row>
    <row r="131" spans="2:65" s="260" customFormat="1" ht="24.2" customHeight="1" x14ac:dyDescent="0.2">
      <c r="B131" s="309"/>
      <c r="C131" s="402" t="s">
        <v>1404</v>
      </c>
      <c r="D131" s="402" t="s">
        <v>270</v>
      </c>
      <c r="E131" s="403" t="s">
        <v>1583</v>
      </c>
      <c r="F131" s="404" t="s">
        <v>1584</v>
      </c>
      <c r="G131" s="405" t="s">
        <v>106</v>
      </c>
      <c r="H131" s="406">
        <v>0.4</v>
      </c>
      <c r="I131" s="310"/>
      <c r="J131" s="426">
        <f>ROUND(I131*H131,2)</f>
        <v>0</v>
      </c>
      <c r="K131" s="333"/>
      <c r="L131" s="261"/>
      <c r="M131" s="311" t="s">
        <v>363</v>
      </c>
      <c r="N131" s="312" t="s">
        <v>1152</v>
      </c>
      <c r="O131" s="313">
        <v>7.6760000000000002</v>
      </c>
      <c r="P131" s="313">
        <f>O131*H131</f>
        <v>3.0704000000000002</v>
      </c>
      <c r="Q131" s="313">
        <v>0</v>
      </c>
      <c r="R131" s="313">
        <f>Q131*H131</f>
        <v>0</v>
      </c>
      <c r="S131" s="313">
        <v>2</v>
      </c>
      <c r="T131" s="313">
        <f>S131*H131</f>
        <v>0.8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1151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1585</v>
      </c>
    </row>
    <row r="132" spans="2:65" s="260" customFormat="1" ht="19.5" x14ac:dyDescent="0.2">
      <c r="B132" s="261"/>
      <c r="D132" s="407" t="s">
        <v>1156</v>
      </c>
      <c r="F132" s="408" t="s">
        <v>1586</v>
      </c>
      <c r="I132" s="398"/>
      <c r="L132" s="261"/>
      <c r="M132" s="316"/>
      <c r="U132" s="317"/>
      <c r="AT132" s="253" t="s">
        <v>1156</v>
      </c>
      <c r="AU132" s="253" t="s">
        <v>32</v>
      </c>
    </row>
    <row r="133" spans="2:65" s="260" customFormat="1" x14ac:dyDescent="0.2">
      <c r="B133" s="261"/>
      <c r="D133" s="409" t="s">
        <v>1392</v>
      </c>
      <c r="F133" s="456" t="s">
        <v>1587</v>
      </c>
      <c r="I133" s="398"/>
      <c r="L133" s="261"/>
      <c r="M133" s="316"/>
      <c r="U133" s="317"/>
      <c r="AT133" s="253" t="s">
        <v>1392</v>
      </c>
      <c r="AU133" s="253" t="s">
        <v>32</v>
      </c>
    </row>
    <row r="134" spans="2:65" s="260" customFormat="1" ht="24.2" customHeight="1" x14ac:dyDescent="0.2">
      <c r="B134" s="309"/>
      <c r="C134" s="402" t="s">
        <v>32</v>
      </c>
      <c r="D134" s="402" t="s">
        <v>270</v>
      </c>
      <c r="E134" s="403" t="s">
        <v>471</v>
      </c>
      <c r="F134" s="404" t="s">
        <v>624</v>
      </c>
      <c r="G134" s="405" t="s">
        <v>80</v>
      </c>
      <c r="H134" s="406">
        <v>3</v>
      </c>
      <c r="I134" s="310"/>
      <c r="J134" s="426">
        <f>ROUND(I134*H134,2)</f>
        <v>0</v>
      </c>
      <c r="K134" s="333"/>
      <c r="L134" s="261"/>
      <c r="M134" s="311" t="s">
        <v>363</v>
      </c>
      <c r="N134" s="312" t="s">
        <v>1152</v>
      </c>
      <c r="O134" s="313">
        <v>0.16</v>
      </c>
      <c r="P134" s="313">
        <f>O134*H134</f>
        <v>0.48</v>
      </c>
      <c r="Q134" s="313">
        <v>0</v>
      </c>
      <c r="R134" s="313">
        <f>Q134*H134</f>
        <v>0</v>
      </c>
      <c r="S134" s="313">
        <v>4.0000000000000001E-3</v>
      </c>
      <c r="T134" s="313">
        <f>S134*H134</f>
        <v>1.2E-2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1151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1588</v>
      </c>
    </row>
    <row r="135" spans="2:65" s="260" customFormat="1" ht="29.25" x14ac:dyDescent="0.2">
      <c r="B135" s="261"/>
      <c r="D135" s="407" t="s">
        <v>1156</v>
      </c>
      <c r="F135" s="408" t="s">
        <v>472</v>
      </c>
      <c r="I135" s="398"/>
      <c r="L135" s="261"/>
      <c r="M135" s="316"/>
      <c r="U135" s="317"/>
      <c r="AT135" s="253" t="s">
        <v>1156</v>
      </c>
      <c r="AU135" s="253" t="s">
        <v>32</v>
      </c>
    </row>
    <row r="136" spans="2:65" s="260" customFormat="1" x14ac:dyDescent="0.2">
      <c r="B136" s="261"/>
      <c r="D136" s="409" t="s">
        <v>1392</v>
      </c>
      <c r="F136" s="456" t="s">
        <v>1438</v>
      </c>
      <c r="I136" s="398"/>
      <c r="L136" s="261"/>
      <c r="M136" s="316"/>
      <c r="U136" s="317"/>
      <c r="AT136" s="253" t="s">
        <v>1392</v>
      </c>
      <c r="AU136" s="253" t="s">
        <v>32</v>
      </c>
    </row>
    <row r="137" spans="2:65" s="260" customFormat="1" ht="24.2" customHeight="1" x14ac:dyDescent="0.2">
      <c r="B137" s="309"/>
      <c r="C137" s="402" t="s">
        <v>1418</v>
      </c>
      <c r="D137" s="402" t="s">
        <v>270</v>
      </c>
      <c r="E137" s="403" t="s">
        <v>473</v>
      </c>
      <c r="F137" s="404" t="s">
        <v>653</v>
      </c>
      <c r="G137" s="405" t="s">
        <v>80</v>
      </c>
      <c r="H137" s="406">
        <v>2</v>
      </c>
      <c r="I137" s="310"/>
      <c r="J137" s="426">
        <f>ROUND(I137*H137,2)</f>
        <v>0</v>
      </c>
      <c r="K137" s="333"/>
      <c r="L137" s="261"/>
      <c r="M137" s="311" t="s">
        <v>363</v>
      </c>
      <c r="N137" s="312" t="s">
        <v>1152</v>
      </c>
      <c r="O137" s="313">
        <v>0.21299999999999999</v>
      </c>
      <c r="P137" s="313">
        <f>O137*H137</f>
        <v>0.42599999999999999</v>
      </c>
      <c r="Q137" s="313">
        <v>0</v>
      </c>
      <c r="R137" s="313">
        <f>Q137*H137</f>
        <v>0</v>
      </c>
      <c r="S137" s="313">
        <v>2.5000000000000001E-2</v>
      </c>
      <c r="T137" s="313">
        <f>S137*H137</f>
        <v>0.05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1151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1589</v>
      </c>
    </row>
    <row r="138" spans="2:65" s="260" customFormat="1" ht="29.25" x14ac:dyDescent="0.2">
      <c r="B138" s="261"/>
      <c r="D138" s="407" t="s">
        <v>1156</v>
      </c>
      <c r="F138" s="408" t="s">
        <v>474</v>
      </c>
      <c r="I138" s="398"/>
      <c r="L138" s="261"/>
      <c r="M138" s="316"/>
      <c r="U138" s="317"/>
      <c r="AT138" s="253" t="s">
        <v>1156</v>
      </c>
      <c r="AU138" s="253" t="s">
        <v>32</v>
      </c>
    </row>
    <row r="139" spans="2:65" s="260" customFormat="1" x14ac:dyDescent="0.2">
      <c r="B139" s="261"/>
      <c r="D139" s="409" t="s">
        <v>1392</v>
      </c>
      <c r="F139" s="456" t="s">
        <v>1480</v>
      </c>
      <c r="I139" s="398"/>
      <c r="L139" s="261"/>
      <c r="M139" s="316"/>
      <c r="U139" s="317"/>
      <c r="AT139" s="253" t="s">
        <v>1392</v>
      </c>
      <c r="AU139" s="253" t="s">
        <v>32</v>
      </c>
    </row>
    <row r="140" spans="2:65" s="260" customFormat="1" ht="24.2" customHeight="1" x14ac:dyDescent="0.2">
      <c r="B140" s="309"/>
      <c r="C140" s="402" t="s">
        <v>1417</v>
      </c>
      <c r="D140" s="402" t="s">
        <v>270</v>
      </c>
      <c r="E140" s="403" t="s">
        <v>350</v>
      </c>
      <c r="F140" s="404" t="s">
        <v>622</v>
      </c>
      <c r="G140" s="405" t="s">
        <v>80</v>
      </c>
      <c r="H140" s="406">
        <v>1</v>
      </c>
      <c r="I140" s="310"/>
      <c r="J140" s="426">
        <f>ROUND(I140*H140,2)</f>
        <v>0</v>
      </c>
      <c r="K140" s="333"/>
      <c r="L140" s="261"/>
      <c r="M140" s="311" t="s">
        <v>363</v>
      </c>
      <c r="N140" s="312" t="s">
        <v>1152</v>
      </c>
      <c r="O140" s="313">
        <v>0.38100000000000001</v>
      </c>
      <c r="P140" s="313">
        <f>O140*H140</f>
        <v>0.38100000000000001</v>
      </c>
      <c r="Q140" s="313">
        <v>0</v>
      </c>
      <c r="R140" s="313">
        <f>Q140*H140</f>
        <v>0</v>
      </c>
      <c r="S140" s="313">
        <v>5.3999999999999999E-2</v>
      </c>
      <c r="T140" s="313">
        <f>S140*H140</f>
        <v>5.3999999999999999E-2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1151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1590</v>
      </c>
    </row>
    <row r="141" spans="2:65" s="260" customFormat="1" ht="29.25" x14ac:dyDescent="0.2">
      <c r="B141" s="261"/>
      <c r="D141" s="407" t="s">
        <v>1156</v>
      </c>
      <c r="F141" s="408" t="s">
        <v>1424</v>
      </c>
      <c r="I141" s="398"/>
      <c r="L141" s="261"/>
      <c r="M141" s="316"/>
      <c r="U141" s="317"/>
      <c r="AT141" s="253" t="s">
        <v>1156</v>
      </c>
      <c r="AU141" s="253" t="s">
        <v>32</v>
      </c>
    </row>
    <row r="142" spans="2:65" s="260" customFormat="1" x14ac:dyDescent="0.2">
      <c r="B142" s="261"/>
      <c r="D142" s="409" t="s">
        <v>1392</v>
      </c>
      <c r="F142" s="456" t="s">
        <v>1565</v>
      </c>
      <c r="I142" s="398"/>
      <c r="L142" s="261"/>
      <c r="M142" s="316"/>
      <c r="U142" s="317"/>
      <c r="AT142" s="253" t="s">
        <v>1392</v>
      </c>
      <c r="AU142" s="253" t="s">
        <v>32</v>
      </c>
    </row>
    <row r="143" spans="2:65" s="260" customFormat="1" ht="24.2" customHeight="1" x14ac:dyDescent="0.2">
      <c r="B143" s="309"/>
      <c r="C143" s="402" t="s">
        <v>1428</v>
      </c>
      <c r="D143" s="402" t="s">
        <v>270</v>
      </c>
      <c r="E143" s="403" t="s">
        <v>1591</v>
      </c>
      <c r="F143" s="404" t="s">
        <v>1592</v>
      </c>
      <c r="G143" s="405" t="s">
        <v>80</v>
      </c>
      <c r="H143" s="406">
        <v>1</v>
      </c>
      <c r="I143" s="310"/>
      <c r="J143" s="426">
        <f>ROUND(I143*H143,2)</f>
        <v>0</v>
      </c>
      <c r="K143" s="333"/>
      <c r="L143" s="261"/>
      <c r="M143" s="311" t="s">
        <v>363</v>
      </c>
      <c r="N143" s="312" t="s">
        <v>1152</v>
      </c>
      <c r="O143" s="313">
        <v>0.438</v>
      </c>
      <c r="P143" s="313">
        <f>O143*H143</f>
        <v>0.438</v>
      </c>
      <c r="Q143" s="313">
        <v>0</v>
      </c>
      <c r="R143" s="313">
        <f>Q143*H143</f>
        <v>0</v>
      </c>
      <c r="S143" s="313">
        <v>6.9000000000000006E-2</v>
      </c>
      <c r="T143" s="313">
        <f>S143*H143</f>
        <v>6.9000000000000006E-2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1151</v>
      </c>
      <c r="BE143" s="315">
        <f>IF(N143="základní",J143,0)</f>
        <v>0</v>
      </c>
      <c r="BF143" s="315">
        <f>IF(N143="snížená",J143,0)</f>
        <v>0</v>
      </c>
      <c r="BG143" s="315">
        <f>IF(N143="zákl. přenesená",J143,0)</f>
        <v>0</v>
      </c>
      <c r="BH143" s="315">
        <f>IF(N143="sníž. přenesená",J143,0)</f>
        <v>0</v>
      </c>
      <c r="BI143" s="315">
        <f>IF(N143="nulová",J143,0)</f>
        <v>0</v>
      </c>
      <c r="BJ143" s="253" t="s">
        <v>30</v>
      </c>
      <c r="BK143" s="315">
        <f>ROUND(I143*H143,2)</f>
        <v>0</v>
      </c>
      <c r="BL143" s="253" t="s">
        <v>36</v>
      </c>
      <c r="BM143" s="314" t="s">
        <v>1593</v>
      </c>
    </row>
    <row r="144" spans="2:65" s="260" customFormat="1" ht="29.25" x14ac:dyDescent="0.2">
      <c r="B144" s="261"/>
      <c r="D144" s="407" t="s">
        <v>1156</v>
      </c>
      <c r="F144" s="408" t="s">
        <v>1594</v>
      </c>
      <c r="I144" s="398"/>
      <c r="L144" s="261"/>
      <c r="M144" s="316"/>
      <c r="U144" s="317"/>
      <c r="AT144" s="253" t="s">
        <v>1156</v>
      </c>
      <c r="AU144" s="253" t="s">
        <v>32</v>
      </c>
    </row>
    <row r="145" spans="2:65" s="260" customFormat="1" x14ac:dyDescent="0.2">
      <c r="B145" s="261"/>
      <c r="D145" s="409" t="s">
        <v>1392</v>
      </c>
      <c r="F145" s="456" t="s">
        <v>1595</v>
      </c>
      <c r="I145" s="398"/>
      <c r="L145" s="261"/>
      <c r="M145" s="316"/>
      <c r="U145" s="317"/>
      <c r="AT145" s="253" t="s">
        <v>1392</v>
      </c>
      <c r="AU145" s="253" t="s">
        <v>32</v>
      </c>
    </row>
    <row r="146" spans="2:65" s="260" customFormat="1" ht="24.2" customHeight="1" x14ac:dyDescent="0.2">
      <c r="B146" s="309"/>
      <c r="C146" s="402" t="s">
        <v>1460</v>
      </c>
      <c r="D146" s="402" t="s">
        <v>270</v>
      </c>
      <c r="E146" s="403" t="s">
        <v>1596</v>
      </c>
      <c r="F146" s="404" t="s">
        <v>1597</v>
      </c>
      <c r="G146" s="405" t="s">
        <v>80</v>
      </c>
      <c r="H146" s="406">
        <v>1</v>
      </c>
      <c r="I146" s="310"/>
      <c r="J146" s="426">
        <f>ROUND(I146*H146,2)</f>
        <v>0</v>
      </c>
      <c r="K146" s="333"/>
      <c r="L146" s="261"/>
      <c r="M146" s="311" t="s">
        <v>363</v>
      </c>
      <c r="N146" s="312" t="s">
        <v>1152</v>
      </c>
      <c r="O146" s="313">
        <v>0.31</v>
      </c>
      <c r="P146" s="313">
        <f>O146*H146</f>
        <v>0.31</v>
      </c>
      <c r="Q146" s="313">
        <v>0</v>
      </c>
      <c r="R146" s="313">
        <f>Q146*H146</f>
        <v>0</v>
      </c>
      <c r="S146" s="313">
        <v>0.01</v>
      </c>
      <c r="T146" s="313">
        <f>S146*H146</f>
        <v>0.01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1151</v>
      </c>
      <c r="BE146" s="315">
        <f>IF(N146="základní",J146,0)</f>
        <v>0</v>
      </c>
      <c r="BF146" s="315">
        <f>IF(N146="snížená",J146,0)</f>
        <v>0</v>
      </c>
      <c r="BG146" s="315">
        <f>IF(N146="zákl. přenesená",J146,0)</f>
        <v>0</v>
      </c>
      <c r="BH146" s="315">
        <f>IF(N146="sníž. přenesená",J146,0)</f>
        <v>0</v>
      </c>
      <c r="BI146" s="315">
        <f>IF(N146="nulová",J146,0)</f>
        <v>0</v>
      </c>
      <c r="BJ146" s="253" t="s">
        <v>30</v>
      </c>
      <c r="BK146" s="315">
        <f>ROUND(I146*H146,2)</f>
        <v>0</v>
      </c>
      <c r="BL146" s="253" t="s">
        <v>36</v>
      </c>
      <c r="BM146" s="314" t="s">
        <v>1598</v>
      </c>
    </row>
    <row r="147" spans="2:65" s="260" customFormat="1" ht="29.25" x14ac:dyDescent="0.2">
      <c r="B147" s="261"/>
      <c r="D147" s="407" t="s">
        <v>1156</v>
      </c>
      <c r="F147" s="408" t="s">
        <v>1599</v>
      </c>
      <c r="I147" s="398"/>
      <c r="L147" s="261"/>
      <c r="M147" s="316"/>
      <c r="U147" s="317"/>
      <c r="AT147" s="253" t="s">
        <v>1156</v>
      </c>
      <c r="AU147" s="253" t="s">
        <v>32</v>
      </c>
    </row>
    <row r="148" spans="2:65" s="260" customFormat="1" x14ac:dyDescent="0.2">
      <c r="B148" s="261"/>
      <c r="D148" s="409" t="s">
        <v>1392</v>
      </c>
      <c r="F148" s="456" t="s">
        <v>1600</v>
      </c>
      <c r="I148" s="398"/>
      <c r="L148" s="261"/>
      <c r="M148" s="316"/>
      <c r="U148" s="317"/>
      <c r="AT148" s="253" t="s">
        <v>1392</v>
      </c>
      <c r="AU148" s="253" t="s">
        <v>32</v>
      </c>
    </row>
    <row r="149" spans="2:65" s="260" customFormat="1" ht="24.2" customHeight="1" x14ac:dyDescent="0.2">
      <c r="B149" s="309"/>
      <c r="C149" s="402" t="s">
        <v>1461</v>
      </c>
      <c r="D149" s="402" t="s">
        <v>270</v>
      </c>
      <c r="E149" s="403" t="s">
        <v>1601</v>
      </c>
      <c r="F149" s="404" t="s">
        <v>1602</v>
      </c>
      <c r="G149" s="405" t="s">
        <v>80</v>
      </c>
      <c r="H149" s="406">
        <v>2</v>
      </c>
      <c r="I149" s="310"/>
      <c r="J149" s="426">
        <f>ROUND(I149*H149,2)</f>
        <v>0</v>
      </c>
      <c r="K149" s="333"/>
      <c r="L149" s="261"/>
      <c r="M149" s="311" t="s">
        <v>363</v>
      </c>
      <c r="N149" s="312" t="s">
        <v>1152</v>
      </c>
      <c r="O149" s="313">
        <v>0.58599999999999997</v>
      </c>
      <c r="P149" s="313">
        <f>O149*H149</f>
        <v>1.1719999999999999</v>
      </c>
      <c r="Q149" s="313">
        <v>0</v>
      </c>
      <c r="R149" s="313">
        <f>Q149*H149</f>
        <v>0</v>
      </c>
      <c r="S149" s="313">
        <v>7.4999999999999997E-2</v>
      </c>
      <c r="T149" s="313">
        <f>S149*H149</f>
        <v>0.15</v>
      </c>
      <c r="U149" s="334" t="s">
        <v>363</v>
      </c>
      <c r="AR149" s="314" t="s">
        <v>1125</v>
      </c>
      <c r="AT149" s="314" t="s">
        <v>270</v>
      </c>
      <c r="AU149" s="314" t="s">
        <v>32</v>
      </c>
      <c r="AY149" s="253" t="s">
        <v>1151</v>
      </c>
      <c r="BE149" s="315">
        <f>IF(N149="základní",J149,0)</f>
        <v>0</v>
      </c>
      <c r="BF149" s="315">
        <f>IF(N149="snížená",J149,0)</f>
        <v>0</v>
      </c>
      <c r="BG149" s="315">
        <f>IF(N149="zákl. přenesená",J149,0)</f>
        <v>0</v>
      </c>
      <c r="BH149" s="315">
        <f>IF(N149="sníž. přenesená",J149,0)</f>
        <v>0</v>
      </c>
      <c r="BI149" s="315">
        <f>IF(N149="nulová",J149,0)</f>
        <v>0</v>
      </c>
      <c r="BJ149" s="253" t="s">
        <v>30</v>
      </c>
      <c r="BK149" s="315">
        <f>ROUND(I149*H149,2)</f>
        <v>0</v>
      </c>
      <c r="BL149" s="253" t="s">
        <v>1125</v>
      </c>
      <c r="BM149" s="314" t="s">
        <v>1603</v>
      </c>
    </row>
    <row r="150" spans="2:65" s="260" customFormat="1" ht="19.5" x14ac:dyDescent="0.2">
      <c r="B150" s="261"/>
      <c r="D150" s="407" t="s">
        <v>1156</v>
      </c>
      <c r="F150" s="408" t="s">
        <v>1604</v>
      </c>
      <c r="I150" s="398"/>
      <c r="L150" s="261"/>
      <c r="M150" s="316"/>
      <c r="U150" s="317"/>
      <c r="AT150" s="253" t="s">
        <v>1156</v>
      </c>
      <c r="AU150" s="253" t="s">
        <v>32</v>
      </c>
    </row>
    <row r="151" spans="2:65" s="260" customFormat="1" x14ac:dyDescent="0.2">
      <c r="B151" s="261"/>
      <c r="D151" s="409" t="s">
        <v>1392</v>
      </c>
      <c r="F151" s="456" t="s">
        <v>1605</v>
      </c>
      <c r="I151" s="398"/>
      <c r="L151" s="261"/>
      <c r="M151" s="316"/>
      <c r="U151" s="317"/>
      <c r="AT151" s="253" t="s">
        <v>1392</v>
      </c>
      <c r="AU151" s="253" t="s">
        <v>32</v>
      </c>
    </row>
    <row r="152" spans="2:65" s="302" customFormat="1" ht="25.9" customHeight="1" x14ac:dyDescent="0.2">
      <c r="B152" s="303"/>
      <c r="D152" s="304" t="s">
        <v>268</v>
      </c>
      <c r="E152" s="400" t="s">
        <v>14</v>
      </c>
      <c r="F152" s="400" t="s">
        <v>292</v>
      </c>
      <c r="I152" s="399"/>
      <c r="J152" s="424">
        <f>BK152</f>
        <v>0</v>
      </c>
      <c r="L152" s="303"/>
      <c r="M152" s="305"/>
      <c r="P152" s="306">
        <f>P153</f>
        <v>42.335999999999999</v>
      </c>
      <c r="R152" s="306">
        <f>R153</f>
        <v>0.28443999999999997</v>
      </c>
      <c r="T152" s="306">
        <f>T153</f>
        <v>0</v>
      </c>
      <c r="U152" s="332"/>
      <c r="AR152" s="304" t="s">
        <v>32</v>
      </c>
      <c r="AT152" s="307" t="s">
        <v>268</v>
      </c>
      <c r="AU152" s="307" t="s">
        <v>1150</v>
      </c>
      <c r="AY152" s="304" t="s">
        <v>1151</v>
      </c>
      <c r="BK152" s="308">
        <f>BK153</f>
        <v>0</v>
      </c>
    </row>
    <row r="153" spans="2:65" s="302" customFormat="1" ht="22.9" customHeight="1" x14ac:dyDescent="0.2">
      <c r="B153" s="303"/>
      <c r="D153" s="304" t="s">
        <v>268</v>
      </c>
      <c r="E153" s="401" t="s">
        <v>475</v>
      </c>
      <c r="F153" s="401" t="s">
        <v>476</v>
      </c>
      <c r="I153" s="399"/>
      <c r="J153" s="425">
        <f>BK153</f>
        <v>0</v>
      </c>
      <c r="L153" s="303"/>
      <c r="M153" s="305"/>
      <c r="P153" s="306">
        <f>SUM(P154:P247)</f>
        <v>42.335999999999999</v>
      </c>
      <c r="R153" s="306">
        <f>SUM(R154:R247)</f>
        <v>0.28443999999999997</v>
      </c>
      <c r="T153" s="306">
        <f>SUM(T154:T247)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1151</v>
      </c>
      <c r="BK153" s="308">
        <f>SUM(BK154:BK247)</f>
        <v>0</v>
      </c>
    </row>
    <row r="154" spans="2:65" s="260" customFormat="1" ht="24.2" customHeight="1" x14ac:dyDescent="0.2">
      <c r="B154" s="309"/>
      <c r="C154" s="402" t="s">
        <v>277</v>
      </c>
      <c r="D154" s="402" t="s">
        <v>270</v>
      </c>
      <c r="E154" s="403" t="s">
        <v>625</v>
      </c>
      <c r="F154" s="404" t="s">
        <v>626</v>
      </c>
      <c r="G154" s="405" t="s">
        <v>80</v>
      </c>
      <c r="H154" s="406">
        <v>1</v>
      </c>
      <c r="I154" s="310"/>
      <c r="J154" s="426">
        <f>ROUND(I154*H154,2)</f>
        <v>0</v>
      </c>
      <c r="K154" s="333"/>
      <c r="L154" s="261"/>
      <c r="M154" s="311" t="s">
        <v>363</v>
      </c>
      <c r="N154" s="312" t="s">
        <v>1152</v>
      </c>
      <c r="O154" s="313">
        <v>0.48299999999999998</v>
      </c>
      <c r="P154" s="313">
        <f>O154*H154</f>
        <v>0.48299999999999998</v>
      </c>
      <c r="Q154" s="313">
        <v>0</v>
      </c>
      <c r="R154" s="313">
        <f>Q154*H154</f>
        <v>0</v>
      </c>
      <c r="S154" s="313">
        <v>0</v>
      </c>
      <c r="T154" s="313">
        <f>S154*H154</f>
        <v>0</v>
      </c>
      <c r="U154" s="334" t="s">
        <v>363</v>
      </c>
      <c r="AR154" s="314" t="s">
        <v>1125</v>
      </c>
      <c r="AT154" s="314" t="s">
        <v>270</v>
      </c>
      <c r="AU154" s="314" t="s">
        <v>32</v>
      </c>
      <c r="AY154" s="253" t="s">
        <v>1151</v>
      </c>
      <c r="BE154" s="315">
        <f>IF(N154="základní",J154,0)</f>
        <v>0</v>
      </c>
      <c r="BF154" s="315">
        <f>IF(N154="snížená",J154,0)</f>
        <v>0</v>
      </c>
      <c r="BG154" s="315">
        <f>IF(N154="zákl. přenesená",J154,0)</f>
        <v>0</v>
      </c>
      <c r="BH154" s="315">
        <f>IF(N154="sníž. přenesená",J154,0)</f>
        <v>0</v>
      </c>
      <c r="BI154" s="315">
        <f>IF(N154="nulová",J154,0)</f>
        <v>0</v>
      </c>
      <c r="BJ154" s="253" t="s">
        <v>30</v>
      </c>
      <c r="BK154" s="315">
        <f>ROUND(I154*H154,2)</f>
        <v>0</v>
      </c>
      <c r="BL154" s="253" t="s">
        <v>1125</v>
      </c>
      <c r="BM154" s="314" t="s">
        <v>1606</v>
      </c>
    </row>
    <row r="155" spans="2:65" s="260" customFormat="1" ht="19.5" x14ac:dyDescent="0.2">
      <c r="B155" s="261"/>
      <c r="D155" s="407" t="s">
        <v>1156</v>
      </c>
      <c r="F155" s="408" t="s">
        <v>1470</v>
      </c>
      <c r="I155" s="398"/>
      <c r="L155" s="261"/>
      <c r="M155" s="316"/>
      <c r="U155" s="317"/>
      <c r="AT155" s="253" t="s">
        <v>1156</v>
      </c>
      <c r="AU155" s="253" t="s">
        <v>32</v>
      </c>
    </row>
    <row r="156" spans="2:65" s="260" customFormat="1" x14ac:dyDescent="0.2">
      <c r="B156" s="261"/>
      <c r="D156" s="409" t="s">
        <v>1392</v>
      </c>
      <c r="F156" s="456" t="s">
        <v>1471</v>
      </c>
      <c r="I156" s="398"/>
      <c r="L156" s="261"/>
      <c r="M156" s="316"/>
      <c r="U156" s="317"/>
      <c r="AT156" s="253" t="s">
        <v>1392</v>
      </c>
      <c r="AU156" s="253" t="s">
        <v>32</v>
      </c>
    </row>
    <row r="157" spans="2:65" s="260" customFormat="1" ht="24.2" customHeight="1" x14ac:dyDescent="0.2">
      <c r="B157" s="309"/>
      <c r="C157" s="410" t="s">
        <v>41</v>
      </c>
      <c r="D157" s="410" t="s">
        <v>294</v>
      </c>
      <c r="E157" s="411" t="s">
        <v>1607</v>
      </c>
      <c r="F157" s="412" t="s">
        <v>1608</v>
      </c>
      <c r="G157" s="413" t="s">
        <v>80</v>
      </c>
      <c r="H157" s="414">
        <v>1</v>
      </c>
      <c r="I157" s="318"/>
      <c r="J157" s="427">
        <f>ROUND(I157*H157,2)</f>
        <v>0</v>
      </c>
      <c r="K157" s="335"/>
      <c r="L157" s="319"/>
      <c r="M157" s="320" t="s">
        <v>363</v>
      </c>
      <c r="N157" s="321" t="s">
        <v>1152</v>
      </c>
      <c r="O157" s="313">
        <v>0</v>
      </c>
      <c r="P157" s="313">
        <f>O157*H157</f>
        <v>0</v>
      </c>
      <c r="Q157" s="313">
        <v>4.8999999999999998E-3</v>
      </c>
      <c r="R157" s="313">
        <f>Q157*H157</f>
        <v>4.8999999999999998E-3</v>
      </c>
      <c r="S157" s="313">
        <v>0</v>
      </c>
      <c r="T157" s="313">
        <f>S157*H157</f>
        <v>0</v>
      </c>
      <c r="U157" s="334" t="s">
        <v>363</v>
      </c>
      <c r="AR157" s="314" t="s">
        <v>1154</v>
      </c>
      <c r="AT157" s="314" t="s">
        <v>294</v>
      </c>
      <c r="AU157" s="314" t="s">
        <v>32</v>
      </c>
      <c r="AY157" s="253" t="s">
        <v>1151</v>
      </c>
      <c r="BE157" s="315">
        <f>IF(N157="základní",J157,0)</f>
        <v>0</v>
      </c>
      <c r="BF157" s="315">
        <f>IF(N157="snížená",J157,0)</f>
        <v>0</v>
      </c>
      <c r="BG157" s="315">
        <f>IF(N157="zákl. přenesená",J157,0)</f>
        <v>0</v>
      </c>
      <c r="BH157" s="315">
        <f>IF(N157="sníž. přenesená",J157,0)</f>
        <v>0</v>
      </c>
      <c r="BI157" s="315">
        <f>IF(N157="nulová",J157,0)</f>
        <v>0</v>
      </c>
      <c r="BJ157" s="253" t="s">
        <v>30</v>
      </c>
      <c r="BK157" s="315">
        <f>ROUND(I157*H157,2)</f>
        <v>0</v>
      </c>
      <c r="BL157" s="253" t="s">
        <v>1125</v>
      </c>
      <c r="BM157" s="314" t="s">
        <v>1609</v>
      </c>
    </row>
    <row r="158" spans="2:65" s="260" customFormat="1" ht="19.5" x14ac:dyDescent="0.2">
      <c r="B158" s="261"/>
      <c r="D158" s="407" t="s">
        <v>1156</v>
      </c>
      <c r="F158" s="408" t="s">
        <v>1608</v>
      </c>
      <c r="I158" s="398"/>
      <c r="L158" s="261"/>
      <c r="M158" s="316"/>
      <c r="U158" s="317"/>
      <c r="AT158" s="253" t="s">
        <v>1156</v>
      </c>
      <c r="AU158" s="253" t="s">
        <v>32</v>
      </c>
    </row>
    <row r="159" spans="2:65" s="260" customFormat="1" ht="33" customHeight="1" x14ac:dyDescent="0.2">
      <c r="B159" s="309"/>
      <c r="C159" s="402" t="s">
        <v>1415</v>
      </c>
      <c r="D159" s="402" t="s">
        <v>270</v>
      </c>
      <c r="E159" s="403" t="s">
        <v>1610</v>
      </c>
      <c r="F159" s="404" t="s">
        <v>1611</v>
      </c>
      <c r="G159" s="405" t="s">
        <v>80</v>
      </c>
      <c r="H159" s="406">
        <v>2</v>
      </c>
      <c r="I159" s="310"/>
      <c r="J159" s="426">
        <f>ROUND(I159*H159,2)</f>
        <v>0</v>
      </c>
      <c r="K159" s="333"/>
      <c r="L159" s="261"/>
      <c r="M159" s="311" t="s">
        <v>363</v>
      </c>
      <c r="N159" s="312" t="s">
        <v>1152</v>
      </c>
      <c r="O159" s="313">
        <v>4.59</v>
      </c>
      <c r="P159" s="313">
        <f>O159*H159</f>
        <v>9.18</v>
      </c>
      <c r="Q159" s="313">
        <v>0</v>
      </c>
      <c r="R159" s="313">
        <f>Q159*H159</f>
        <v>0</v>
      </c>
      <c r="S159" s="313">
        <v>0</v>
      </c>
      <c r="T159" s="313">
        <f>S159*H159</f>
        <v>0</v>
      </c>
      <c r="U159" s="334" t="s">
        <v>363</v>
      </c>
      <c r="AR159" s="314" t="s">
        <v>1125</v>
      </c>
      <c r="AT159" s="314" t="s">
        <v>270</v>
      </c>
      <c r="AU159" s="314" t="s">
        <v>32</v>
      </c>
      <c r="AY159" s="253" t="s">
        <v>1151</v>
      </c>
      <c r="BE159" s="315">
        <f>IF(N159="základní",J159,0)</f>
        <v>0</v>
      </c>
      <c r="BF159" s="315">
        <f>IF(N159="snížená",J159,0)</f>
        <v>0</v>
      </c>
      <c r="BG159" s="315">
        <f>IF(N159="zákl. přenesená",J159,0)</f>
        <v>0</v>
      </c>
      <c r="BH159" s="315">
        <f>IF(N159="sníž. přenesená",J159,0)</f>
        <v>0</v>
      </c>
      <c r="BI159" s="315">
        <f>IF(N159="nulová",J159,0)</f>
        <v>0</v>
      </c>
      <c r="BJ159" s="253" t="s">
        <v>30</v>
      </c>
      <c r="BK159" s="315">
        <f>ROUND(I159*H159,2)</f>
        <v>0</v>
      </c>
      <c r="BL159" s="253" t="s">
        <v>1125</v>
      </c>
      <c r="BM159" s="314" t="s">
        <v>1612</v>
      </c>
    </row>
    <row r="160" spans="2:65" s="260" customFormat="1" ht="19.5" x14ac:dyDescent="0.2">
      <c r="B160" s="261"/>
      <c r="D160" s="407" t="s">
        <v>1156</v>
      </c>
      <c r="F160" s="408" t="s">
        <v>1613</v>
      </c>
      <c r="I160" s="398"/>
      <c r="L160" s="261"/>
      <c r="M160" s="316"/>
      <c r="U160" s="317"/>
      <c r="AT160" s="253" t="s">
        <v>1156</v>
      </c>
      <c r="AU160" s="253" t="s">
        <v>32</v>
      </c>
    </row>
    <row r="161" spans="2:65" s="260" customFormat="1" x14ac:dyDescent="0.2">
      <c r="B161" s="261"/>
      <c r="D161" s="409" t="s">
        <v>1392</v>
      </c>
      <c r="F161" s="456" t="s">
        <v>1614</v>
      </c>
      <c r="I161" s="398"/>
      <c r="L161" s="261"/>
      <c r="M161" s="316"/>
      <c r="U161" s="317"/>
      <c r="AT161" s="253" t="s">
        <v>1392</v>
      </c>
      <c r="AU161" s="253" t="s">
        <v>32</v>
      </c>
    </row>
    <row r="162" spans="2:65" s="260" customFormat="1" ht="24.2" customHeight="1" x14ac:dyDescent="0.2">
      <c r="B162" s="309"/>
      <c r="C162" s="410" t="s">
        <v>1423</v>
      </c>
      <c r="D162" s="410" t="s">
        <v>294</v>
      </c>
      <c r="E162" s="411" t="s">
        <v>1615</v>
      </c>
      <c r="F162" s="412" t="s">
        <v>1616</v>
      </c>
      <c r="G162" s="413" t="s">
        <v>80</v>
      </c>
      <c r="H162" s="414">
        <v>1</v>
      </c>
      <c r="I162" s="318"/>
      <c r="J162" s="427">
        <f>ROUND(I162*H162,2)</f>
        <v>0</v>
      </c>
      <c r="K162" s="335"/>
      <c r="L162" s="319"/>
      <c r="M162" s="320" t="s">
        <v>363</v>
      </c>
      <c r="N162" s="321" t="s">
        <v>1152</v>
      </c>
      <c r="O162" s="313">
        <v>0</v>
      </c>
      <c r="P162" s="313">
        <f>O162*H162</f>
        <v>0</v>
      </c>
      <c r="Q162" s="313">
        <v>2E-3</v>
      </c>
      <c r="R162" s="313">
        <f>Q162*H162</f>
        <v>2E-3</v>
      </c>
      <c r="S162" s="313">
        <v>0</v>
      </c>
      <c r="T162" s="313">
        <f>S162*H162</f>
        <v>0</v>
      </c>
      <c r="U162" s="334" t="s">
        <v>363</v>
      </c>
      <c r="AR162" s="314" t="s">
        <v>1154</v>
      </c>
      <c r="AT162" s="314" t="s">
        <v>294</v>
      </c>
      <c r="AU162" s="314" t="s">
        <v>32</v>
      </c>
      <c r="AY162" s="253" t="s">
        <v>1151</v>
      </c>
      <c r="BE162" s="315">
        <f>IF(N162="základní",J162,0)</f>
        <v>0</v>
      </c>
      <c r="BF162" s="315">
        <f>IF(N162="snížená",J162,0)</f>
        <v>0</v>
      </c>
      <c r="BG162" s="315">
        <f>IF(N162="zákl. přenesená",J162,0)</f>
        <v>0</v>
      </c>
      <c r="BH162" s="315">
        <f>IF(N162="sníž. přenesená",J162,0)</f>
        <v>0</v>
      </c>
      <c r="BI162" s="315">
        <f>IF(N162="nulová",J162,0)</f>
        <v>0</v>
      </c>
      <c r="BJ162" s="253" t="s">
        <v>30</v>
      </c>
      <c r="BK162" s="315">
        <f>ROUND(I162*H162,2)</f>
        <v>0</v>
      </c>
      <c r="BL162" s="253" t="s">
        <v>1125</v>
      </c>
      <c r="BM162" s="314" t="s">
        <v>1617</v>
      </c>
    </row>
    <row r="163" spans="2:65" s="260" customFormat="1" ht="19.5" x14ac:dyDescent="0.2">
      <c r="B163" s="261"/>
      <c r="D163" s="407" t="s">
        <v>1156</v>
      </c>
      <c r="F163" s="408" t="s">
        <v>1616</v>
      </c>
      <c r="I163" s="398"/>
      <c r="L163" s="261"/>
      <c r="M163" s="316"/>
      <c r="U163" s="317"/>
      <c r="AT163" s="253" t="s">
        <v>1156</v>
      </c>
      <c r="AU163" s="253" t="s">
        <v>32</v>
      </c>
    </row>
    <row r="164" spans="2:65" s="260" customFormat="1" ht="24.2" customHeight="1" x14ac:dyDescent="0.2">
      <c r="B164" s="309"/>
      <c r="C164" s="410" t="s">
        <v>1399</v>
      </c>
      <c r="D164" s="410" t="s">
        <v>294</v>
      </c>
      <c r="E164" s="411" t="s">
        <v>1618</v>
      </c>
      <c r="F164" s="412" t="s">
        <v>1619</v>
      </c>
      <c r="G164" s="413" t="s">
        <v>80</v>
      </c>
      <c r="H164" s="414">
        <v>1</v>
      </c>
      <c r="I164" s="318"/>
      <c r="J164" s="427">
        <f>ROUND(I164*H164,2)</f>
        <v>0</v>
      </c>
      <c r="K164" s="335"/>
      <c r="L164" s="319"/>
      <c r="M164" s="320" t="s">
        <v>363</v>
      </c>
      <c r="N164" s="321" t="s">
        <v>1152</v>
      </c>
      <c r="O164" s="313">
        <v>0</v>
      </c>
      <c r="P164" s="313">
        <f>O164*H164</f>
        <v>0</v>
      </c>
      <c r="Q164" s="313">
        <v>2E-3</v>
      </c>
      <c r="R164" s="313">
        <f>Q164*H164</f>
        <v>2E-3</v>
      </c>
      <c r="S164" s="313">
        <v>0</v>
      </c>
      <c r="T164" s="313">
        <f>S164*H164</f>
        <v>0</v>
      </c>
      <c r="U164" s="334" t="s">
        <v>363</v>
      </c>
      <c r="AR164" s="314" t="s">
        <v>1154</v>
      </c>
      <c r="AT164" s="314" t="s">
        <v>294</v>
      </c>
      <c r="AU164" s="314" t="s">
        <v>32</v>
      </c>
      <c r="AY164" s="253" t="s">
        <v>1151</v>
      </c>
      <c r="BE164" s="315">
        <f>IF(N164="základní",J164,0)</f>
        <v>0</v>
      </c>
      <c r="BF164" s="315">
        <f>IF(N164="snížená",J164,0)</f>
        <v>0</v>
      </c>
      <c r="BG164" s="315">
        <f>IF(N164="zákl. přenesená",J164,0)</f>
        <v>0</v>
      </c>
      <c r="BH164" s="315">
        <f>IF(N164="sníž. přenesená",J164,0)</f>
        <v>0</v>
      </c>
      <c r="BI164" s="315">
        <f>IF(N164="nulová",J164,0)</f>
        <v>0</v>
      </c>
      <c r="BJ164" s="253" t="s">
        <v>30</v>
      </c>
      <c r="BK164" s="315">
        <f>ROUND(I164*H164,2)</f>
        <v>0</v>
      </c>
      <c r="BL164" s="253" t="s">
        <v>1125</v>
      </c>
      <c r="BM164" s="314" t="s">
        <v>1620</v>
      </c>
    </row>
    <row r="165" spans="2:65" s="260" customFormat="1" ht="19.5" x14ac:dyDescent="0.2">
      <c r="B165" s="261"/>
      <c r="D165" s="407" t="s">
        <v>1156</v>
      </c>
      <c r="F165" s="408" t="s">
        <v>1619</v>
      </c>
      <c r="I165" s="398"/>
      <c r="L165" s="261"/>
      <c r="M165" s="316"/>
      <c r="U165" s="317"/>
      <c r="AT165" s="253" t="s">
        <v>1156</v>
      </c>
      <c r="AU165" s="253" t="s">
        <v>32</v>
      </c>
    </row>
    <row r="166" spans="2:65" s="260" customFormat="1" ht="24.2" customHeight="1" x14ac:dyDescent="0.2">
      <c r="B166" s="309"/>
      <c r="C166" s="402" t="s">
        <v>1401</v>
      </c>
      <c r="D166" s="402" t="s">
        <v>270</v>
      </c>
      <c r="E166" s="403" t="s">
        <v>1621</v>
      </c>
      <c r="F166" s="404" t="s">
        <v>1622</v>
      </c>
      <c r="G166" s="405" t="s">
        <v>80</v>
      </c>
      <c r="H166" s="406">
        <v>2</v>
      </c>
      <c r="I166" s="310"/>
      <c r="J166" s="426">
        <f>ROUND(I166*H166,2)</f>
        <v>0</v>
      </c>
      <c r="K166" s="333"/>
      <c r="L166" s="261"/>
      <c r="M166" s="311" t="s">
        <v>363</v>
      </c>
      <c r="N166" s="312" t="s">
        <v>1152</v>
      </c>
      <c r="O166" s="313">
        <v>0.84599999999999997</v>
      </c>
      <c r="P166" s="313">
        <f>O166*H166</f>
        <v>1.6919999999999999</v>
      </c>
      <c r="Q166" s="313">
        <v>0</v>
      </c>
      <c r="R166" s="313">
        <f>Q166*H166</f>
        <v>0</v>
      </c>
      <c r="S166" s="313">
        <v>0</v>
      </c>
      <c r="T166" s="313">
        <f>S166*H166</f>
        <v>0</v>
      </c>
      <c r="U166" s="334" t="s">
        <v>363</v>
      </c>
      <c r="AR166" s="314" t="s">
        <v>1125</v>
      </c>
      <c r="AT166" s="314" t="s">
        <v>270</v>
      </c>
      <c r="AU166" s="314" t="s">
        <v>32</v>
      </c>
      <c r="AY166" s="253" t="s">
        <v>1151</v>
      </c>
      <c r="BE166" s="315">
        <f>IF(N166="základní",J166,0)</f>
        <v>0</v>
      </c>
      <c r="BF166" s="315">
        <f>IF(N166="snížená",J166,0)</f>
        <v>0</v>
      </c>
      <c r="BG166" s="315">
        <f>IF(N166="zákl. přenesená",J166,0)</f>
        <v>0</v>
      </c>
      <c r="BH166" s="315">
        <f>IF(N166="sníž. přenesená",J166,0)</f>
        <v>0</v>
      </c>
      <c r="BI166" s="315">
        <f>IF(N166="nulová",J166,0)</f>
        <v>0</v>
      </c>
      <c r="BJ166" s="253" t="s">
        <v>30</v>
      </c>
      <c r="BK166" s="315">
        <f>ROUND(I166*H166,2)</f>
        <v>0</v>
      </c>
      <c r="BL166" s="253" t="s">
        <v>1125</v>
      </c>
      <c r="BM166" s="314" t="s">
        <v>1623</v>
      </c>
    </row>
    <row r="167" spans="2:65" s="260" customFormat="1" ht="19.5" x14ac:dyDescent="0.2">
      <c r="B167" s="261"/>
      <c r="D167" s="407" t="s">
        <v>1156</v>
      </c>
      <c r="F167" s="408" t="s">
        <v>1624</v>
      </c>
      <c r="I167" s="398"/>
      <c r="L167" s="261"/>
      <c r="M167" s="316"/>
      <c r="U167" s="317"/>
      <c r="AT167" s="253" t="s">
        <v>1156</v>
      </c>
      <c r="AU167" s="253" t="s">
        <v>32</v>
      </c>
    </row>
    <row r="168" spans="2:65" s="260" customFormat="1" x14ac:dyDescent="0.2">
      <c r="B168" s="261"/>
      <c r="D168" s="409" t="s">
        <v>1392</v>
      </c>
      <c r="F168" s="456" t="s">
        <v>1625</v>
      </c>
      <c r="I168" s="398"/>
      <c r="L168" s="261"/>
      <c r="M168" s="316"/>
      <c r="U168" s="317"/>
      <c r="AT168" s="253" t="s">
        <v>1392</v>
      </c>
      <c r="AU168" s="253" t="s">
        <v>32</v>
      </c>
    </row>
    <row r="169" spans="2:65" s="260" customFormat="1" ht="24.2" customHeight="1" x14ac:dyDescent="0.2">
      <c r="B169" s="309"/>
      <c r="C169" s="410" t="s">
        <v>1400</v>
      </c>
      <c r="D169" s="410" t="s">
        <v>294</v>
      </c>
      <c r="E169" s="411" t="s">
        <v>1626</v>
      </c>
      <c r="F169" s="412" t="s">
        <v>1627</v>
      </c>
      <c r="G169" s="413" t="s">
        <v>80</v>
      </c>
      <c r="H169" s="414">
        <v>1</v>
      </c>
      <c r="I169" s="318"/>
      <c r="J169" s="427">
        <f>ROUND(I169*H169,2)</f>
        <v>0</v>
      </c>
      <c r="K169" s="335"/>
      <c r="L169" s="319"/>
      <c r="M169" s="320" t="s">
        <v>363</v>
      </c>
      <c r="N169" s="321" t="s">
        <v>1152</v>
      </c>
      <c r="O169" s="313">
        <v>0</v>
      </c>
      <c r="P169" s="313">
        <f>O169*H169</f>
        <v>0</v>
      </c>
      <c r="Q169" s="313">
        <v>2.0000000000000001E-4</v>
      </c>
      <c r="R169" s="313">
        <f>Q169*H169</f>
        <v>2.0000000000000001E-4</v>
      </c>
      <c r="S169" s="313">
        <v>0</v>
      </c>
      <c r="T169" s="313">
        <f>S169*H169</f>
        <v>0</v>
      </c>
      <c r="U169" s="334" t="s">
        <v>363</v>
      </c>
      <c r="AR169" s="314" t="s">
        <v>1154</v>
      </c>
      <c r="AT169" s="314" t="s">
        <v>294</v>
      </c>
      <c r="AU169" s="314" t="s">
        <v>32</v>
      </c>
      <c r="AY169" s="253" t="s">
        <v>1151</v>
      </c>
      <c r="BE169" s="315">
        <f>IF(N169="základní",J169,0)</f>
        <v>0</v>
      </c>
      <c r="BF169" s="315">
        <f>IF(N169="snížená",J169,0)</f>
        <v>0</v>
      </c>
      <c r="BG169" s="315">
        <f>IF(N169="zákl. přenesená",J169,0)</f>
        <v>0</v>
      </c>
      <c r="BH169" s="315">
        <f>IF(N169="sníž. přenesená",J169,0)</f>
        <v>0</v>
      </c>
      <c r="BI169" s="315">
        <f>IF(N169="nulová",J169,0)</f>
        <v>0</v>
      </c>
      <c r="BJ169" s="253" t="s">
        <v>30</v>
      </c>
      <c r="BK169" s="315">
        <f>ROUND(I169*H169,2)</f>
        <v>0</v>
      </c>
      <c r="BL169" s="253" t="s">
        <v>1125</v>
      </c>
      <c r="BM169" s="314" t="s">
        <v>1628</v>
      </c>
    </row>
    <row r="170" spans="2:65" s="260" customFormat="1" x14ac:dyDescent="0.2">
      <c r="B170" s="261"/>
      <c r="D170" s="407" t="s">
        <v>1156</v>
      </c>
      <c r="F170" s="408" t="s">
        <v>1627</v>
      </c>
      <c r="I170" s="398"/>
      <c r="L170" s="261"/>
      <c r="M170" s="316"/>
      <c r="U170" s="317"/>
      <c r="AT170" s="253" t="s">
        <v>1156</v>
      </c>
      <c r="AU170" s="253" t="s">
        <v>32</v>
      </c>
    </row>
    <row r="171" spans="2:65" s="260" customFormat="1" ht="24.2" customHeight="1" x14ac:dyDescent="0.2">
      <c r="B171" s="309"/>
      <c r="C171" s="410" t="s">
        <v>652</v>
      </c>
      <c r="D171" s="410" t="s">
        <v>294</v>
      </c>
      <c r="E171" s="411" t="s">
        <v>1629</v>
      </c>
      <c r="F171" s="412" t="s">
        <v>1630</v>
      </c>
      <c r="G171" s="413" t="s">
        <v>80</v>
      </c>
      <c r="H171" s="414">
        <v>1</v>
      </c>
      <c r="I171" s="318"/>
      <c r="J171" s="427">
        <f>ROUND(I171*H171,2)</f>
        <v>0</v>
      </c>
      <c r="K171" s="335"/>
      <c r="L171" s="319"/>
      <c r="M171" s="320" t="s">
        <v>363</v>
      </c>
      <c r="N171" s="321" t="s">
        <v>1152</v>
      </c>
      <c r="O171" s="313">
        <v>0</v>
      </c>
      <c r="P171" s="313">
        <f>O171*H171</f>
        <v>0</v>
      </c>
      <c r="Q171" s="313">
        <v>2.9999999999999997E-4</v>
      </c>
      <c r="R171" s="313">
        <f>Q171*H171</f>
        <v>2.9999999999999997E-4</v>
      </c>
      <c r="S171" s="313">
        <v>0</v>
      </c>
      <c r="T171" s="313">
        <f>S171*H171</f>
        <v>0</v>
      </c>
      <c r="U171" s="334" t="s">
        <v>363</v>
      </c>
      <c r="AR171" s="314" t="s">
        <v>1154</v>
      </c>
      <c r="AT171" s="314" t="s">
        <v>294</v>
      </c>
      <c r="AU171" s="314" t="s">
        <v>32</v>
      </c>
      <c r="AY171" s="253" t="s">
        <v>1151</v>
      </c>
      <c r="BE171" s="315">
        <f>IF(N171="základní",J171,0)</f>
        <v>0</v>
      </c>
      <c r="BF171" s="315">
        <f>IF(N171="snížená",J171,0)</f>
        <v>0</v>
      </c>
      <c r="BG171" s="315">
        <f>IF(N171="zákl. přenesená",J171,0)</f>
        <v>0</v>
      </c>
      <c r="BH171" s="315">
        <f>IF(N171="sníž. přenesená",J171,0)</f>
        <v>0</v>
      </c>
      <c r="BI171" s="315">
        <f>IF(N171="nulová",J171,0)</f>
        <v>0</v>
      </c>
      <c r="BJ171" s="253" t="s">
        <v>30</v>
      </c>
      <c r="BK171" s="315">
        <f>ROUND(I171*H171,2)</f>
        <v>0</v>
      </c>
      <c r="BL171" s="253" t="s">
        <v>1125</v>
      </c>
      <c r="BM171" s="314" t="s">
        <v>1631</v>
      </c>
    </row>
    <row r="172" spans="2:65" s="260" customFormat="1" x14ac:dyDescent="0.2">
      <c r="B172" s="261"/>
      <c r="D172" s="407" t="s">
        <v>1156</v>
      </c>
      <c r="F172" s="408" t="s">
        <v>1630</v>
      </c>
      <c r="I172" s="398"/>
      <c r="L172" s="261"/>
      <c r="M172" s="316"/>
      <c r="U172" s="317"/>
      <c r="AT172" s="253" t="s">
        <v>1156</v>
      </c>
      <c r="AU172" s="253" t="s">
        <v>32</v>
      </c>
    </row>
    <row r="173" spans="2:65" s="260" customFormat="1" ht="21.75" customHeight="1" x14ac:dyDescent="0.2">
      <c r="B173" s="309"/>
      <c r="C173" s="402" t="s">
        <v>244</v>
      </c>
      <c r="D173" s="402" t="s">
        <v>270</v>
      </c>
      <c r="E173" s="403" t="s">
        <v>627</v>
      </c>
      <c r="F173" s="404" t="s">
        <v>628</v>
      </c>
      <c r="G173" s="405" t="s">
        <v>80</v>
      </c>
      <c r="H173" s="406">
        <v>6</v>
      </c>
      <c r="I173" s="310"/>
      <c r="J173" s="426">
        <f>ROUND(I173*H173,2)</f>
        <v>0</v>
      </c>
      <c r="K173" s="333"/>
      <c r="L173" s="261"/>
      <c r="M173" s="311" t="s">
        <v>363</v>
      </c>
      <c r="N173" s="312" t="s">
        <v>1152</v>
      </c>
      <c r="O173" s="313">
        <v>0.42299999999999999</v>
      </c>
      <c r="P173" s="313">
        <f>O173*H173</f>
        <v>2.5379999999999998</v>
      </c>
      <c r="Q173" s="313">
        <v>0</v>
      </c>
      <c r="R173" s="313">
        <f>Q173*H173</f>
        <v>0</v>
      </c>
      <c r="S173" s="313">
        <v>0</v>
      </c>
      <c r="T173" s="313">
        <f>S173*H173</f>
        <v>0</v>
      </c>
      <c r="U173" s="334" t="s">
        <v>363</v>
      </c>
      <c r="AR173" s="314" t="s">
        <v>1125</v>
      </c>
      <c r="AT173" s="314" t="s">
        <v>270</v>
      </c>
      <c r="AU173" s="314" t="s">
        <v>32</v>
      </c>
      <c r="AY173" s="253" t="s">
        <v>1151</v>
      </c>
      <c r="BE173" s="315">
        <f>IF(N173="základní",J173,0)</f>
        <v>0</v>
      </c>
      <c r="BF173" s="315">
        <f>IF(N173="snížená",J173,0)</f>
        <v>0</v>
      </c>
      <c r="BG173" s="315">
        <f>IF(N173="zákl. přenesená",J173,0)</f>
        <v>0</v>
      </c>
      <c r="BH173" s="315">
        <f>IF(N173="sníž. přenesená",J173,0)</f>
        <v>0</v>
      </c>
      <c r="BI173" s="315">
        <f>IF(N173="nulová",J173,0)</f>
        <v>0</v>
      </c>
      <c r="BJ173" s="253" t="s">
        <v>30</v>
      </c>
      <c r="BK173" s="315">
        <f>ROUND(I173*H173,2)</f>
        <v>0</v>
      </c>
      <c r="BL173" s="253" t="s">
        <v>1125</v>
      </c>
      <c r="BM173" s="314" t="s">
        <v>1632</v>
      </c>
    </row>
    <row r="174" spans="2:65" s="260" customFormat="1" ht="19.5" x14ac:dyDescent="0.2">
      <c r="B174" s="261"/>
      <c r="D174" s="407" t="s">
        <v>1156</v>
      </c>
      <c r="F174" s="408" t="s">
        <v>1472</v>
      </c>
      <c r="I174" s="398"/>
      <c r="L174" s="261"/>
      <c r="M174" s="316"/>
      <c r="U174" s="317"/>
      <c r="AT174" s="253" t="s">
        <v>1156</v>
      </c>
      <c r="AU174" s="253" t="s">
        <v>32</v>
      </c>
    </row>
    <row r="175" spans="2:65" s="260" customFormat="1" x14ac:dyDescent="0.2">
      <c r="B175" s="261"/>
      <c r="D175" s="409" t="s">
        <v>1392</v>
      </c>
      <c r="F175" s="456" t="s">
        <v>1473</v>
      </c>
      <c r="I175" s="398"/>
      <c r="L175" s="261"/>
      <c r="M175" s="316"/>
      <c r="U175" s="317"/>
      <c r="AT175" s="253" t="s">
        <v>1392</v>
      </c>
      <c r="AU175" s="253" t="s">
        <v>32</v>
      </c>
    </row>
    <row r="176" spans="2:65" s="260" customFormat="1" ht="24.2" customHeight="1" x14ac:dyDescent="0.2">
      <c r="B176" s="309"/>
      <c r="C176" s="410" t="s">
        <v>1116</v>
      </c>
      <c r="D176" s="410" t="s">
        <v>294</v>
      </c>
      <c r="E176" s="411" t="s">
        <v>629</v>
      </c>
      <c r="F176" s="412" t="s">
        <v>630</v>
      </c>
      <c r="G176" s="413" t="s">
        <v>80</v>
      </c>
      <c r="H176" s="414">
        <v>6</v>
      </c>
      <c r="I176" s="318"/>
      <c r="J176" s="427">
        <f>ROUND(I176*H176,2)</f>
        <v>0</v>
      </c>
      <c r="K176" s="335"/>
      <c r="L176" s="319"/>
      <c r="M176" s="320" t="s">
        <v>363</v>
      </c>
      <c r="N176" s="321" t="s">
        <v>1152</v>
      </c>
      <c r="O176" s="313">
        <v>0</v>
      </c>
      <c r="P176" s="313">
        <f>O176*H176</f>
        <v>0</v>
      </c>
      <c r="Q176" s="313">
        <v>2.0000000000000001E-4</v>
      </c>
      <c r="R176" s="313">
        <f>Q176*H176</f>
        <v>1.2000000000000001E-3</v>
      </c>
      <c r="S176" s="313">
        <v>0</v>
      </c>
      <c r="T176" s="313">
        <f>S176*H176</f>
        <v>0</v>
      </c>
      <c r="U176" s="334" t="s">
        <v>363</v>
      </c>
      <c r="AR176" s="314" t="s">
        <v>1154</v>
      </c>
      <c r="AT176" s="314" t="s">
        <v>294</v>
      </c>
      <c r="AU176" s="314" t="s">
        <v>32</v>
      </c>
      <c r="AY176" s="253" t="s">
        <v>1151</v>
      </c>
      <c r="BE176" s="315">
        <f>IF(N176="základní",J176,0)</f>
        <v>0</v>
      </c>
      <c r="BF176" s="315">
        <f>IF(N176="snížená",J176,0)</f>
        <v>0</v>
      </c>
      <c r="BG176" s="315">
        <f>IF(N176="zákl. přenesená",J176,0)</f>
        <v>0</v>
      </c>
      <c r="BH176" s="315">
        <f>IF(N176="sníž. přenesená",J176,0)</f>
        <v>0</v>
      </c>
      <c r="BI176" s="315">
        <f>IF(N176="nulová",J176,0)</f>
        <v>0</v>
      </c>
      <c r="BJ176" s="253" t="s">
        <v>30</v>
      </c>
      <c r="BK176" s="315">
        <f>ROUND(I176*H176,2)</f>
        <v>0</v>
      </c>
      <c r="BL176" s="253" t="s">
        <v>1125</v>
      </c>
      <c r="BM176" s="314" t="s">
        <v>1633</v>
      </c>
    </row>
    <row r="177" spans="2:65" s="260" customFormat="1" x14ac:dyDescent="0.2">
      <c r="B177" s="261"/>
      <c r="D177" s="407" t="s">
        <v>1156</v>
      </c>
      <c r="F177" s="408" t="s">
        <v>630</v>
      </c>
      <c r="I177" s="398"/>
      <c r="L177" s="261"/>
      <c r="M177" s="316"/>
      <c r="U177" s="317"/>
      <c r="AT177" s="253" t="s">
        <v>1156</v>
      </c>
      <c r="AU177" s="253" t="s">
        <v>32</v>
      </c>
    </row>
    <row r="178" spans="2:65" s="260" customFormat="1" ht="24.2" customHeight="1" x14ac:dyDescent="0.2">
      <c r="B178" s="309"/>
      <c r="C178" s="402" t="s">
        <v>1118</v>
      </c>
      <c r="D178" s="402" t="s">
        <v>270</v>
      </c>
      <c r="E178" s="403" t="s">
        <v>631</v>
      </c>
      <c r="F178" s="404" t="s">
        <v>632</v>
      </c>
      <c r="G178" s="405" t="s">
        <v>80</v>
      </c>
      <c r="H178" s="406">
        <v>2</v>
      </c>
      <c r="I178" s="310"/>
      <c r="J178" s="426">
        <f>ROUND(I178*H178,2)</f>
        <v>0</v>
      </c>
      <c r="K178" s="333"/>
      <c r="L178" s="261"/>
      <c r="M178" s="311" t="s">
        <v>363</v>
      </c>
      <c r="N178" s="312" t="s">
        <v>1152</v>
      </c>
      <c r="O178" s="313">
        <v>0.93</v>
      </c>
      <c r="P178" s="313">
        <f>O178*H178</f>
        <v>1.86</v>
      </c>
      <c r="Q178" s="313">
        <v>0</v>
      </c>
      <c r="R178" s="313">
        <f>Q178*H178</f>
        <v>0</v>
      </c>
      <c r="S178" s="313">
        <v>0</v>
      </c>
      <c r="T178" s="313">
        <f>S178*H178</f>
        <v>0</v>
      </c>
      <c r="U178" s="334" t="s">
        <v>363</v>
      </c>
      <c r="AR178" s="314" t="s">
        <v>1125</v>
      </c>
      <c r="AT178" s="314" t="s">
        <v>270</v>
      </c>
      <c r="AU178" s="314" t="s">
        <v>32</v>
      </c>
      <c r="AY178" s="253" t="s">
        <v>1151</v>
      </c>
      <c r="BE178" s="315">
        <f>IF(N178="základní",J178,0)</f>
        <v>0</v>
      </c>
      <c r="BF178" s="315">
        <f>IF(N178="snížená",J178,0)</f>
        <v>0</v>
      </c>
      <c r="BG178" s="315">
        <f>IF(N178="zákl. přenesená",J178,0)</f>
        <v>0</v>
      </c>
      <c r="BH178" s="315">
        <f>IF(N178="sníž. přenesená",J178,0)</f>
        <v>0</v>
      </c>
      <c r="BI178" s="315">
        <f>IF(N178="nulová",J178,0)</f>
        <v>0</v>
      </c>
      <c r="BJ178" s="253" t="s">
        <v>30</v>
      </c>
      <c r="BK178" s="315">
        <f>ROUND(I178*H178,2)</f>
        <v>0</v>
      </c>
      <c r="BL178" s="253" t="s">
        <v>1125</v>
      </c>
      <c r="BM178" s="314" t="s">
        <v>1634</v>
      </c>
    </row>
    <row r="179" spans="2:65" s="260" customFormat="1" ht="19.5" x14ac:dyDescent="0.2">
      <c r="B179" s="261"/>
      <c r="D179" s="407" t="s">
        <v>1156</v>
      </c>
      <c r="F179" s="408" t="s">
        <v>1474</v>
      </c>
      <c r="I179" s="398"/>
      <c r="L179" s="261"/>
      <c r="M179" s="316"/>
      <c r="U179" s="317"/>
      <c r="AT179" s="253" t="s">
        <v>1156</v>
      </c>
      <c r="AU179" s="253" t="s">
        <v>32</v>
      </c>
    </row>
    <row r="180" spans="2:65" s="260" customFormat="1" x14ac:dyDescent="0.2">
      <c r="B180" s="261"/>
      <c r="D180" s="409" t="s">
        <v>1392</v>
      </c>
      <c r="F180" s="456" t="s">
        <v>1475</v>
      </c>
      <c r="I180" s="398"/>
      <c r="L180" s="261"/>
      <c r="M180" s="316"/>
      <c r="U180" s="317"/>
      <c r="AT180" s="253" t="s">
        <v>1392</v>
      </c>
      <c r="AU180" s="253" t="s">
        <v>32</v>
      </c>
    </row>
    <row r="181" spans="2:65" s="260" customFormat="1" ht="16.5" customHeight="1" x14ac:dyDescent="0.2">
      <c r="B181" s="309"/>
      <c r="C181" s="410" t="s">
        <v>1120</v>
      </c>
      <c r="D181" s="410" t="s">
        <v>294</v>
      </c>
      <c r="E181" s="411" t="s">
        <v>633</v>
      </c>
      <c r="F181" s="412" t="s">
        <v>634</v>
      </c>
      <c r="G181" s="413" t="s">
        <v>80</v>
      </c>
      <c r="H181" s="414">
        <v>2</v>
      </c>
      <c r="I181" s="318"/>
      <c r="J181" s="427">
        <f>ROUND(I181*H181,2)</f>
        <v>0</v>
      </c>
      <c r="K181" s="335"/>
      <c r="L181" s="319"/>
      <c r="M181" s="320" t="s">
        <v>363</v>
      </c>
      <c r="N181" s="321" t="s">
        <v>1152</v>
      </c>
      <c r="O181" s="313">
        <v>0</v>
      </c>
      <c r="P181" s="313">
        <f>O181*H181</f>
        <v>0</v>
      </c>
      <c r="Q181" s="313">
        <v>3.0999999999999999E-3</v>
      </c>
      <c r="R181" s="313">
        <f>Q181*H181</f>
        <v>6.1999999999999998E-3</v>
      </c>
      <c r="S181" s="313">
        <v>0</v>
      </c>
      <c r="T181" s="313">
        <f>S181*H181</f>
        <v>0</v>
      </c>
      <c r="U181" s="334" t="s">
        <v>363</v>
      </c>
      <c r="AR181" s="314" t="s">
        <v>1154</v>
      </c>
      <c r="AT181" s="314" t="s">
        <v>294</v>
      </c>
      <c r="AU181" s="314" t="s">
        <v>32</v>
      </c>
      <c r="AY181" s="253" t="s">
        <v>1151</v>
      </c>
      <c r="BE181" s="315">
        <f>IF(N181="základní",J181,0)</f>
        <v>0</v>
      </c>
      <c r="BF181" s="315">
        <f>IF(N181="snížená",J181,0)</f>
        <v>0</v>
      </c>
      <c r="BG181" s="315">
        <f>IF(N181="zákl. přenesená",J181,0)</f>
        <v>0</v>
      </c>
      <c r="BH181" s="315">
        <f>IF(N181="sníž. přenesená",J181,0)</f>
        <v>0</v>
      </c>
      <c r="BI181" s="315">
        <f>IF(N181="nulová",J181,0)</f>
        <v>0</v>
      </c>
      <c r="BJ181" s="253" t="s">
        <v>30</v>
      </c>
      <c r="BK181" s="315">
        <f>ROUND(I181*H181,2)</f>
        <v>0</v>
      </c>
      <c r="BL181" s="253" t="s">
        <v>1125</v>
      </c>
      <c r="BM181" s="314" t="s">
        <v>1635</v>
      </c>
    </row>
    <row r="182" spans="2:65" s="260" customFormat="1" x14ac:dyDescent="0.2">
      <c r="B182" s="261"/>
      <c r="D182" s="407" t="s">
        <v>1156</v>
      </c>
      <c r="F182" s="408" t="s">
        <v>634</v>
      </c>
      <c r="I182" s="398"/>
      <c r="L182" s="261"/>
      <c r="M182" s="316"/>
      <c r="U182" s="317"/>
      <c r="AT182" s="253" t="s">
        <v>1156</v>
      </c>
      <c r="AU182" s="253" t="s">
        <v>32</v>
      </c>
    </row>
    <row r="183" spans="2:65" s="260" customFormat="1" ht="24.2" customHeight="1" x14ac:dyDescent="0.2">
      <c r="B183" s="309"/>
      <c r="C183" s="402" t="s">
        <v>1000</v>
      </c>
      <c r="D183" s="402" t="s">
        <v>270</v>
      </c>
      <c r="E183" s="403" t="s">
        <v>635</v>
      </c>
      <c r="F183" s="404" t="s">
        <v>636</v>
      </c>
      <c r="G183" s="405" t="s">
        <v>80</v>
      </c>
      <c r="H183" s="406">
        <v>1</v>
      </c>
      <c r="I183" s="310"/>
      <c r="J183" s="426">
        <f>ROUND(I183*H183,2)</f>
        <v>0</v>
      </c>
      <c r="K183" s="333"/>
      <c r="L183" s="261"/>
      <c r="M183" s="311" t="s">
        <v>363</v>
      </c>
      <c r="N183" s="312" t="s">
        <v>1152</v>
      </c>
      <c r="O183" s="313">
        <v>0.67700000000000005</v>
      </c>
      <c r="P183" s="313">
        <f>O183*H183</f>
        <v>0.67700000000000005</v>
      </c>
      <c r="Q183" s="313">
        <v>0</v>
      </c>
      <c r="R183" s="313">
        <f>Q183*H183</f>
        <v>0</v>
      </c>
      <c r="S183" s="313">
        <v>0</v>
      </c>
      <c r="T183" s="313">
        <f>S183*H183</f>
        <v>0</v>
      </c>
      <c r="U183" s="334" t="s">
        <v>363</v>
      </c>
      <c r="AR183" s="314" t="s">
        <v>1125</v>
      </c>
      <c r="AT183" s="314" t="s">
        <v>270</v>
      </c>
      <c r="AU183" s="314" t="s">
        <v>32</v>
      </c>
      <c r="AY183" s="253" t="s">
        <v>1151</v>
      </c>
      <c r="BE183" s="315">
        <f>IF(N183="základní",J183,0)</f>
        <v>0</v>
      </c>
      <c r="BF183" s="315">
        <f>IF(N183="snížená",J183,0)</f>
        <v>0</v>
      </c>
      <c r="BG183" s="315">
        <f>IF(N183="zákl. přenesená",J183,0)</f>
        <v>0</v>
      </c>
      <c r="BH183" s="315">
        <f>IF(N183="sníž. přenesená",J183,0)</f>
        <v>0</v>
      </c>
      <c r="BI183" s="315">
        <f>IF(N183="nulová",J183,0)</f>
        <v>0</v>
      </c>
      <c r="BJ183" s="253" t="s">
        <v>30</v>
      </c>
      <c r="BK183" s="315">
        <f>ROUND(I183*H183,2)</f>
        <v>0</v>
      </c>
      <c r="BL183" s="253" t="s">
        <v>1125</v>
      </c>
      <c r="BM183" s="314" t="s">
        <v>1636</v>
      </c>
    </row>
    <row r="184" spans="2:65" s="260" customFormat="1" ht="19.5" x14ac:dyDescent="0.2">
      <c r="B184" s="261"/>
      <c r="D184" s="407" t="s">
        <v>1156</v>
      </c>
      <c r="F184" s="408" t="s">
        <v>1476</v>
      </c>
      <c r="I184" s="398"/>
      <c r="L184" s="261"/>
      <c r="M184" s="316"/>
      <c r="U184" s="317"/>
      <c r="AT184" s="253" t="s">
        <v>1156</v>
      </c>
      <c r="AU184" s="253" t="s">
        <v>32</v>
      </c>
    </row>
    <row r="185" spans="2:65" s="260" customFormat="1" x14ac:dyDescent="0.2">
      <c r="B185" s="261"/>
      <c r="D185" s="409" t="s">
        <v>1392</v>
      </c>
      <c r="F185" s="456" t="s">
        <v>1477</v>
      </c>
      <c r="I185" s="398"/>
      <c r="L185" s="261"/>
      <c r="M185" s="316"/>
      <c r="U185" s="317"/>
      <c r="AT185" s="253" t="s">
        <v>1392</v>
      </c>
      <c r="AU185" s="253" t="s">
        <v>32</v>
      </c>
    </row>
    <row r="186" spans="2:65" s="260" customFormat="1" ht="24.2" customHeight="1" x14ac:dyDescent="0.2">
      <c r="B186" s="309"/>
      <c r="C186" s="410" t="s">
        <v>1122</v>
      </c>
      <c r="D186" s="410" t="s">
        <v>294</v>
      </c>
      <c r="E186" s="411" t="s">
        <v>637</v>
      </c>
      <c r="F186" s="412" t="s">
        <v>638</v>
      </c>
      <c r="G186" s="413" t="s">
        <v>80</v>
      </c>
      <c r="H186" s="414">
        <v>1</v>
      </c>
      <c r="I186" s="318"/>
      <c r="J186" s="427">
        <f>ROUND(I186*H186,2)</f>
        <v>0</v>
      </c>
      <c r="K186" s="335"/>
      <c r="L186" s="319"/>
      <c r="M186" s="320" t="s">
        <v>363</v>
      </c>
      <c r="N186" s="321" t="s">
        <v>1152</v>
      </c>
      <c r="O186" s="313">
        <v>0</v>
      </c>
      <c r="P186" s="313">
        <f>O186*H186</f>
        <v>0</v>
      </c>
      <c r="Q186" s="313">
        <v>1.1000000000000001E-3</v>
      </c>
      <c r="R186" s="313">
        <f>Q186*H186</f>
        <v>1.1000000000000001E-3</v>
      </c>
      <c r="S186" s="313">
        <v>0</v>
      </c>
      <c r="T186" s="313">
        <f>S186*H186</f>
        <v>0</v>
      </c>
      <c r="U186" s="334" t="s">
        <v>363</v>
      </c>
      <c r="AR186" s="314" t="s">
        <v>1154</v>
      </c>
      <c r="AT186" s="314" t="s">
        <v>294</v>
      </c>
      <c r="AU186" s="314" t="s">
        <v>32</v>
      </c>
      <c r="AY186" s="253" t="s">
        <v>1151</v>
      </c>
      <c r="BE186" s="315">
        <f>IF(N186="základní",J186,0)</f>
        <v>0</v>
      </c>
      <c r="BF186" s="315">
        <f>IF(N186="snížená",J186,0)</f>
        <v>0</v>
      </c>
      <c r="BG186" s="315">
        <f>IF(N186="zákl. přenesená",J186,0)</f>
        <v>0</v>
      </c>
      <c r="BH186" s="315">
        <f>IF(N186="sníž. přenesená",J186,0)</f>
        <v>0</v>
      </c>
      <c r="BI186" s="315">
        <f>IF(N186="nulová",J186,0)</f>
        <v>0</v>
      </c>
      <c r="BJ186" s="253" t="s">
        <v>30</v>
      </c>
      <c r="BK186" s="315">
        <f>ROUND(I186*H186,2)</f>
        <v>0</v>
      </c>
      <c r="BL186" s="253" t="s">
        <v>1125</v>
      </c>
      <c r="BM186" s="314" t="s">
        <v>1637</v>
      </c>
    </row>
    <row r="187" spans="2:65" s="260" customFormat="1" ht="19.5" x14ac:dyDescent="0.2">
      <c r="B187" s="261"/>
      <c r="D187" s="407" t="s">
        <v>1156</v>
      </c>
      <c r="F187" s="408" t="s">
        <v>638</v>
      </c>
      <c r="I187" s="398"/>
      <c r="L187" s="261"/>
      <c r="M187" s="316"/>
      <c r="U187" s="317"/>
      <c r="AT187" s="253" t="s">
        <v>1156</v>
      </c>
      <c r="AU187" s="253" t="s">
        <v>32</v>
      </c>
    </row>
    <row r="188" spans="2:65" s="260" customFormat="1" ht="37.9" customHeight="1" x14ac:dyDescent="0.2">
      <c r="B188" s="309"/>
      <c r="C188" s="402" t="s">
        <v>1125</v>
      </c>
      <c r="D188" s="402" t="s">
        <v>270</v>
      </c>
      <c r="E188" s="403" t="s">
        <v>639</v>
      </c>
      <c r="F188" s="404" t="s">
        <v>640</v>
      </c>
      <c r="G188" s="405" t="s">
        <v>144</v>
      </c>
      <c r="H188" s="406">
        <v>9</v>
      </c>
      <c r="I188" s="310"/>
      <c r="J188" s="426">
        <f>ROUND(I188*H188,2)</f>
        <v>0</v>
      </c>
      <c r="K188" s="333"/>
      <c r="L188" s="261"/>
      <c r="M188" s="311" t="s">
        <v>363</v>
      </c>
      <c r="N188" s="312" t="s">
        <v>1152</v>
      </c>
      <c r="O188" s="313">
        <v>0.52300000000000002</v>
      </c>
      <c r="P188" s="313">
        <f>O188*H188</f>
        <v>4.7069999999999999</v>
      </c>
      <c r="Q188" s="313">
        <v>3.4399999999999999E-3</v>
      </c>
      <c r="R188" s="313">
        <f>Q188*H188</f>
        <v>3.0959999999999998E-2</v>
      </c>
      <c r="S188" s="313">
        <v>0</v>
      </c>
      <c r="T188" s="313">
        <f>S188*H188</f>
        <v>0</v>
      </c>
      <c r="U188" s="334" t="s">
        <v>363</v>
      </c>
      <c r="AR188" s="314" t="s">
        <v>1125</v>
      </c>
      <c r="AT188" s="314" t="s">
        <v>270</v>
      </c>
      <c r="AU188" s="314" t="s">
        <v>32</v>
      </c>
      <c r="AY188" s="253" t="s">
        <v>1151</v>
      </c>
      <c r="BE188" s="315">
        <f>IF(N188="základní",J188,0)</f>
        <v>0</v>
      </c>
      <c r="BF188" s="315">
        <f>IF(N188="snížená",J188,0)</f>
        <v>0</v>
      </c>
      <c r="BG188" s="315">
        <f>IF(N188="zákl. přenesená",J188,0)</f>
        <v>0</v>
      </c>
      <c r="BH188" s="315">
        <f>IF(N188="sníž. přenesená",J188,0)</f>
        <v>0</v>
      </c>
      <c r="BI188" s="315">
        <f>IF(N188="nulová",J188,0)</f>
        <v>0</v>
      </c>
      <c r="BJ188" s="253" t="s">
        <v>30</v>
      </c>
      <c r="BK188" s="315">
        <f>ROUND(I188*H188,2)</f>
        <v>0</v>
      </c>
      <c r="BL188" s="253" t="s">
        <v>1125</v>
      </c>
      <c r="BM188" s="314" t="s">
        <v>1638</v>
      </c>
    </row>
    <row r="189" spans="2:65" s="260" customFormat="1" ht="19.5" x14ac:dyDescent="0.2">
      <c r="B189" s="261"/>
      <c r="D189" s="407" t="s">
        <v>1156</v>
      </c>
      <c r="F189" s="408" t="s">
        <v>1478</v>
      </c>
      <c r="I189" s="398"/>
      <c r="L189" s="261"/>
      <c r="M189" s="316"/>
      <c r="U189" s="317"/>
      <c r="AT189" s="253" t="s">
        <v>1156</v>
      </c>
      <c r="AU189" s="253" t="s">
        <v>32</v>
      </c>
    </row>
    <row r="190" spans="2:65" s="260" customFormat="1" x14ac:dyDescent="0.2">
      <c r="B190" s="261"/>
      <c r="D190" s="409" t="s">
        <v>1392</v>
      </c>
      <c r="F190" s="456" t="s">
        <v>1479</v>
      </c>
      <c r="I190" s="398"/>
      <c r="L190" s="261"/>
      <c r="M190" s="316"/>
      <c r="U190" s="317"/>
      <c r="AT190" s="253" t="s">
        <v>1392</v>
      </c>
      <c r="AU190" s="253" t="s">
        <v>32</v>
      </c>
    </row>
    <row r="191" spans="2:65" s="260" customFormat="1" ht="16.5" customHeight="1" x14ac:dyDescent="0.2">
      <c r="B191" s="309"/>
      <c r="C191" s="410" t="s">
        <v>1127</v>
      </c>
      <c r="D191" s="410" t="s">
        <v>294</v>
      </c>
      <c r="E191" s="411" t="s">
        <v>1639</v>
      </c>
      <c r="F191" s="412" t="s">
        <v>1640</v>
      </c>
      <c r="G191" s="413" t="s">
        <v>144</v>
      </c>
      <c r="H191" s="414">
        <v>3</v>
      </c>
      <c r="I191" s="318"/>
      <c r="J191" s="427">
        <f>ROUND(I191*H191,2)</f>
        <v>0</v>
      </c>
      <c r="K191" s="335"/>
      <c r="L191" s="319"/>
      <c r="M191" s="320" t="s">
        <v>363</v>
      </c>
      <c r="N191" s="321" t="s">
        <v>1152</v>
      </c>
      <c r="O191" s="313">
        <v>0</v>
      </c>
      <c r="P191" s="313">
        <f>O191*H191</f>
        <v>0</v>
      </c>
      <c r="Q191" s="313">
        <v>1.8E-3</v>
      </c>
      <c r="R191" s="313">
        <f>Q191*H191</f>
        <v>5.4000000000000003E-3</v>
      </c>
      <c r="S191" s="313">
        <v>0</v>
      </c>
      <c r="T191" s="313">
        <f>S191*H191</f>
        <v>0</v>
      </c>
      <c r="U191" s="334" t="s">
        <v>363</v>
      </c>
      <c r="AR191" s="314" t="s">
        <v>1154</v>
      </c>
      <c r="AT191" s="314" t="s">
        <v>294</v>
      </c>
      <c r="AU191" s="314" t="s">
        <v>32</v>
      </c>
      <c r="AY191" s="253" t="s">
        <v>1151</v>
      </c>
      <c r="BE191" s="315">
        <f>IF(N191="základní",J191,0)</f>
        <v>0</v>
      </c>
      <c r="BF191" s="315">
        <f>IF(N191="snížená",J191,0)</f>
        <v>0</v>
      </c>
      <c r="BG191" s="315">
        <f>IF(N191="zákl. přenesená",J191,0)</f>
        <v>0</v>
      </c>
      <c r="BH191" s="315">
        <f>IF(N191="sníž. přenesená",J191,0)</f>
        <v>0</v>
      </c>
      <c r="BI191" s="315">
        <f>IF(N191="nulová",J191,0)</f>
        <v>0</v>
      </c>
      <c r="BJ191" s="253" t="s">
        <v>30</v>
      </c>
      <c r="BK191" s="315">
        <f>ROUND(I191*H191,2)</f>
        <v>0</v>
      </c>
      <c r="BL191" s="253" t="s">
        <v>1125</v>
      </c>
      <c r="BM191" s="314" t="s">
        <v>1641</v>
      </c>
    </row>
    <row r="192" spans="2:65" s="260" customFormat="1" x14ac:dyDescent="0.2">
      <c r="B192" s="261"/>
      <c r="D192" s="407" t="s">
        <v>1156</v>
      </c>
      <c r="F192" s="408" t="s">
        <v>1640</v>
      </c>
      <c r="I192" s="398"/>
      <c r="L192" s="261"/>
      <c r="M192" s="316"/>
      <c r="U192" s="317"/>
      <c r="AT192" s="253" t="s">
        <v>1156</v>
      </c>
      <c r="AU192" s="253" t="s">
        <v>32</v>
      </c>
    </row>
    <row r="193" spans="2:65" s="260" customFormat="1" ht="16.5" customHeight="1" x14ac:dyDescent="0.2">
      <c r="B193" s="309"/>
      <c r="C193" s="410" t="s">
        <v>1129</v>
      </c>
      <c r="D193" s="410" t="s">
        <v>294</v>
      </c>
      <c r="E193" s="411" t="s">
        <v>1642</v>
      </c>
      <c r="F193" s="412" t="s">
        <v>1643</v>
      </c>
      <c r="G193" s="413" t="s">
        <v>144</v>
      </c>
      <c r="H193" s="414">
        <v>3</v>
      </c>
      <c r="I193" s="318"/>
      <c r="J193" s="427">
        <f>ROUND(I193*H193,2)</f>
        <v>0</v>
      </c>
      <c r="K193" s="335"/>
      <c r="L193" s="319"/>
      <c r="M193" s="320" t="s">
        <v>363</v>
      </c>
      <c r="N193" s="321" t="s">
        <v>1152</v>
      </c>
      <c r="O193" s="313">
        <v>0</v>
      </c>
      <c r="P193" s="313">
        <f>O193*H193</f>
        <v>0</v>
      </c>
      <c r="Q193" s="313">
        <v>2.0999999999999999E-3</v>
      </c>
      <c r="R193" s="313">
        <f>Q193*H193</f>
        <v>6.3E-3</v>
      </c>
      <c r="S193" s="313">
        <v>0</v>
      </c>
      <c r="T193" s="313">
        <f>S193*H193</f>
        <v>0</v>
      </c>
      <c r="U193" s="334" t="s">
        <v>363</v>
      </c>
      <c r="AR193" s="314" t="s">
        <v>1154</v>
      </c>
      <c r="AT193" s="314" t="s">
        <v>294</v>
      </c>
      <c r="AU193" s="314" t="s">
        <v>32</v>
      </c>
      <c r="AY193" s="253" t="s">
        <v>1151</v>
      </c>
      <c r="BE193" s="315">
        <f>IF(N193="základní",J193,0)</f>
        <v>0</v>
      </c>
      <c r="BF193" s="315">
        <f>IF(N193="snížená",J193,0)</f>
        <v>0</v>
      </c>
      <c r="BG193" s="315">
        <f>IF(N193="zákl. přenesená",J193,0)</f>
        <v>0</v>
      </c>
      <c r="BH193" s="315">
        <f>IF(N193="sníž. přenesená",J193,0)</f>
        <v>0</v>
      </c>
      <c r="BI193" s="315">
        <f>IF(N193="nulová",J193,0)</f>
        <v>0</v>
      </c>
      <c r="BJ193" s="253" t="s">
        <v>30</v>
      </c>
      <c r="BK193" s="315">
        <f>ROUND(I193*H193,2)</f>
        <v>0</v>
      </c>
      <c r="BL193" s="253" t="s">
        <v>1125</v>
      </c>
      <c r="BM193" s="314" t="s">
        <v>1644</v>
      </c>
    </row>
    <row r="194" spans="2:65" s="260" customFormat="1" x14ac:dyDescent="0.2">
      <c r="B194" s="261"/>
      <c r="D194" s="407" t="s">
        <v>1156</v>
      </c>
      <c r="F194" s="408" t="s">
        <v>1643</v>
      </c>
      <c r="I194" s="398"/>
      <c r="L194" s="261"/>
      <c r="M194" s="316"/>
      <c r="U194" s="317"/>
      <c r="AT194" s="253" t="s">
        <v>1156</v>
      </c>
      <c r="AU194" s="253" t="s">
        <v>32</v>
      </c>
    </row>
    <row r="195" spans="2:65" s="260" customFormat="1" ht="16.5" customHeight="1" x14ac:dyDescent="0.2">
      <c r="B195" s="309"/>
      <c r="C195" s="410" t="s">
        <v>1131</v>
      </c>
      <c r="D195" s="410" t="s">
        <v>294</v>
      </c>
      <c r="E195" s="411" t="s">
        <v>1645</v>
      </c>
      <c r="F195" s="412" t="s">
        <v>1646</v>
      </c>
      <c r="G195" s="413" t="s">
        <v>144</v>
      </c>
      <c r="H195" s="414">
        <v>3</v>
      </c>
      <c r="I195" s="318"/>
      <c r="J195" s="427">
        <f>ROUND(I195*H195,2)</f>
        <v>0</v>
      </c>
      <c r="K195" s="335"/>
      <c r="L195" s="319"/>
      <c r="M195" s="320" t="s">
        <v>363</v>
      </c>
      <c r="N195" s="321" t="s">
        <v>1152</v>
      </c>
      <c r="O195" s="313">
        <v>0</v>
      </c>
      <c r="P195" s="313">
        <f>O195*H195</f>
        <v>0</v>
      </c>
      <c r="Q195" s="313">
        <v>2.8E-3</v>
      </c>
      <c r="R195" s="313">
        <f>Q195*H195</f>
        <v>8.3999999999999995E-3</v>
      </c>
      <c r="S195" s="313">
        <v>0</v>
      </c>
      <c r="T195" s="313">
        <f>S195*H195</f>
        <v>0</v>
      </c>
      <c r="U195" s="334" t="s">
        <v>363</v>
      </c>
      <c r="AR195" s="314" t="s">
        <v>1154</v>
      </c>
      <c r="AT195" s="314" t="s">
        <v>294</v>
      </c>
      <c r="AU195" s="314" t="s">
        <v>32</v>
      </c>
      <c r="AY195" s="253" t="s">
        <v>1151</v>
      </c>
      <c r="BE195" s="315">
        <f>IF(N195="základní",J195,0)</f>
        <v>0</v>
      </c>
      <c r="BF195" s="315">
        <f>IF(N195="snížená",J195,0)</f>
        <v>0</v>
      </c>
      <c r="BG195" s="315">
        <f>IF(N195="zákl. přenesená",J195,0)</f>
        <v>0</v>
      </c>
      <c r="BH195" s="315">
        <f>IF(N195="sníž. přenesená",J195,0)</f>
        <v>0</v>
      </c>
      <c r="BI195" s="315">
        <f>IF(N195="nulová",J195,0)</f>
        <v>0</v>
      </c>
      <c r="BJ195" s="253" t="s">
        <v>30</v>
      </c>
      <c r="BK195" s="315">
        <f>ROUND(I195*H195,2)</f>
        <v>0</v>
      </c>
      <c r="BL195" s="253" t="s">
        <v>1125</v>
      </c>
      <c r="BM195" s="314" t="s">
        <v>1647</v>
      </c>
    </row>
    <row r="196" spans="2:65" s="260" customFormat="1" x14ac:dyDescent="0.2">
      <c r="B196" s="261"/>
      <c r="D196" s="407" t="s">
        <v>1156</v>
      </c>
      <c r="F196" s="408" t="s">
        <v>1646</v>
      </c>
      <c r="I196" s="398"/>
      <c r="L196" s="261"/>
      <c r="M196" s="316"/>
      <c r="U196" s="317"/>
      <c r="AT196" s="253" t="s">
        <v>1156</v>
      </c>
      <c r="AU196" s="253" t="s">
        <v>32</v>
      </c>
    </row>
    <row r="197" spans="2:65" s="260" customFormat="1" ht="24.2" customHeight="1" x14ac:dyDescent="0.2">
      <c r="B197" s="309"/>
      <c r="C197" s="402" t="s">
        <v>1133</v>
      </c>
      <c r="D197" s="402" t="s">
        <v>270</v>
      </c>
      <c r="E197" s="403" t="s">
        <v>1137</v>
      </c>
      <c r="F197" s="404" t="s">
        <v>1138</v>
      </c>
      <c r="G197" s="405" t="s">
        <v>80</v>
      </c>
      <c r="H197" s="406">
        <v>1</v>
      </c>
      <c r="I197" s="310"/>
      <c r="J197" s="426">
        <f>ROUND(I197*H197,2)</f>
        <v>0</v>
      </c>
      <c r="K197" s="333"/>
      <c r="L197" s="261"/>
      <c r="M197" s="311" t="s">
        <v>363</v>
      </c>
      <c r="N197" s="312" t="s">
        <v>1152</v>
      </c>
      <c r="O197" s="313">
        <v>0.35099999999999998</v>
      </c>
      <c r="P197" s="313">
        <f>O197*H197</f>
        <v>0.35099999999999998</v>
      </c>
      <c r="Q197" s="313">
        <v>0</v>
      </c>
      <c r="R197" s="313">
        <f>Q197*H197</f>
        <v>0</v>
      </c>
      <c r="S197" s="313">
        <v>0</v>
      </c>
      <c r="T197" s="313">
        <f>S197*H197</f>
        <v>0</v>
      </c>
      <c r="U197" s="334" t="s">
        <v>363</v>
      </c>
      <c r="AR197" s="314" t="s">
        <v>1125</v>
      </c>
      <c r="AT197" s="314" t="s">
        <v>270</v>
      </c>
      <c r="AU197" s="314" t="s">
        <v>32</v>
      </c>
      <c r="AY197" s="253" t="s">
        <v>1151</v>
      </c>
      <c r="BE197" s="315">
        <f>IF(N197="základní",J197,0)</f>
        <v>0</v>
      </c>
      <c r="BF197" s="315">
        <f>IF(N197="snížená",J197,0)</f>
        <v>0</v>
      </c>
      <c r="BG197" s="315">
        <f>IF(N197="zákl. přenesená",J197,0)</f>
        <v>0</v>
      </c>
      <c r="BH197" s="315">
        <f>IF(N197="sníž. přenesená",J197,0)</f>
        <v>0</v>
      </c>
      <c r="BI197" s="315">
        <f>IF(N197="nulová",J197,0)</f>
        <v>0</v>
      </c>
      <c r="BJ197" s="253" t="s">
        <v>30</v>
      </c>
      <c r="BK197" s="315">
        <f>ROUND(I197*H197,2)</f>
        <v>0</v>
      </c>
      <c r="BL197" s="253" t="s">
        <v>1125</v>
      </c>
      <c r="BM197" s="314" t="s">
        <v>1648</v>
      </c>
    </row>
    <row r="198" spans="2:65" s="260" customFormat="1" ht="19.5" x14ac:dyDescent="0.2">
      <c r="B198" s="261"/>
      <c r="D198" s="407" t="s">
        <v>1156</v>
      </c>
      <c r="F198" s="408" t="s">
        <v>1568</v>
      </c>
      <c r="I198" s="398"/>
      <c r="L198" s="261"/>
      <c r="M198" s="316"/>
      <c r="U198" s="317"/>
      <c r="AT198" s="253" t="s">
        <v>1156</v>
      </c>
      <c r="AU198" s="253" t="s">
        <v>32</v>
      </c>
    </row>
    <row r="199" spans="2:65" s="260" customFormat="1" x14ac:dyDescent="0.2">
      <c r="B199" s="261"/>
      <c r="D199" s="409" t="s">
        <v>1392</v>
      </c>
      <c r="F199" s="456" t="s">
        <v>1569</v>
      </c>
      <c r="I199" s="398"/>
      <c r="L199" s="261"/>
      <c r="M199" s="316"/>
      <c r="U199" s="317"/>
      <c r="AT199" s="253" t="s">
        <v>1392</v>
      </c>
      <c r="AU199" s="253" t="s">
        <v>32</v>
      </c>
    </row>
    <row r="200" spans="2:65" s="260" customFormat="1" ht="16.5" customHeight="1" x14ac:dyDescent="0.2">
      <c r="B200" s="309"/>
      <c r="C200" s="410" t="s">
        <v>1134</v>
      </c>
      <c r="D200" s="410" t="s">
        <v>294</v>
      </c>
      <c r="E200" s="411" t="s">
        <v>1139</v>
      </c>
      <c r="F200" s="412" t="s">
        <v>1140</v>
      </c>
      <c r="G200" s="413" t="s">
        <v>80</v>
      </c>
      <c r="H200" s="414">
        <v>1</v>
      </c>
      <c r="I200" s="318"/>
      <c r="J200" s="427">
        <f>ROUND(I200*H200,2)</f>
        <v>0</v>
      </c>
      <c r="K200" s="335"/>
      <c r="L200" s="319"/>
      <c r="M200" s="320" t="s">
        <v>363</v>
      </c>
      <c r="N200" s="321" t="s">
        <v>1152</v>
      </c>
      <c r="O200" s="313">
        <v>0</v>
      </c>
      <c r="P200" s="313">
        <f>O200*H200</f>
        <v>0</v>
      </c>
      <c r="Q200" s="313">
        <v>8.0000000000000004E-4</v>
      </c>
      <c r="R200" s="313">
        <f>Q200*H200</f>
        <v>8.0000000000000004E-4</v>
      </c>
      <c r="S200" s="313">
        <v>0</v>
      </c>
      <c r="T200" s="313">
        <f>S200*H200</f>
        <v>0</v>
      </c>
      <c r="U200" s="334" t="s">
        <v>363</v>
      </c>
      <c r="AR200" s="314" t="s">
        <v>1154</v>
      </c>
      <c r="AT200" s="314" t="s">
        <v>294</v>
      </c>
      <c r="AU200" s="314" t="s">
        <v>32</v>
      </c>
      <c r="AY200" s="253" t="s">
        <v>1151</v>
      </c>
      <c r="BE200" s="315">
        <f>IF(N200="základní",J200,0)</f>
        <v>0</v>
      </c>
      <c r="BF200" s="315">
        <f>IF(N200="snížená",J200,0)</f>
        <v>0</v>
      </c>
      <c r="BG200" s="315">
        <f>IF(N200="zákl. přenesená",J200,0)</f>
        <v>0</v>
      </c>
      <c r="BH200" s="315">
        <f>IF(N200="sníž. přenesená",J200,0)</f>
        <v>0</v>
      </c>
      <c r="BI200" s="315">
        <f>IF(N200="nulová",J200,0)</f>
        <v>0</v>
      </c>
      <c r="BJ200" s="253" t="s">
        <v>30</v>
      </c>
      <c r="BK200" s="315">
        <f>ROUND(I200*H200,2)</f>
        <v>0</v>
      </c>
      <c r="BL200" s="253" t="s">
        <v>1125</v>
      </c>
      <c r="BM200" s="314" t="s">
        <v>1649</v>
      </c>
    </row>
    <row r="201" spans="2:65" s="260" customFormat="1" x14ac:dyDescent="0.2">
      <c r="B201" s="261"/>
      <c r="D201" s="407" t="s">
        <v>1156</v>
      </c>
      <c r="F201" s="408" t="s">
        <v>1140</v>
      </c>
      <c r="I201" s="398"/>
      <c r="L201" s="261"/>
      <c r="M201" s="316"/>
      <c r="U201" s="317"/>
      <c r="AT201" s="253" t="s">
        <v>1156</v>
      </c>
      <c r="AU201" s="253" t="s">
        <v>32</v>
      </c>
    </row>
    <row r="202" spans="2:65" s="260" customFormat="1" ht="37.9" customHeight="1" x14ac:dyDescent="0.2">
      <c r="B202" s="309"/>
      <c r="C202" s="402" t="s">
        <v>1425</v>
      </c>
      <c r="D202" s="402" t="s">
        <v>270</v>
      </c>
      <c r="E202" s="403" t="s">
        <v>1141</v>
      </c>
      <c r="F202" s="404" t="s">
        <v>1142</v>
      </c>
      <c r="G202" s="405" t="s">
        <v>80</v>
      </c>
      <c r="H202" s="406">
        <v>3</v>
      </c>
      <c r="I202" s="310"/>
      <c r="J202" s="426">
        <f>ROUND(I202*H202,2)</f>
        <v>0</v>
      </c>
      <c r="K202" s="333"/>
      <c r="L202" s="261"/>
      <c r="M202" s="311" t="s">
        <v>363</v>
      </c>
      <c r="N202" s="312" t="s">
        <v>1152</v>
      </c>
      <c r="O202" s="313">
        <v>0.35099999999999998</v>
      </c>
      <c r="P202" s="313">
        <f>O202*H202</f>
        <v>1.0529999999999999</v>
      </c>
      <c r="Q202" s="313">
        <v>0</v>
      </c>
      <c r="R202" s="313">
        <f>Q202*H202</f>
        <v>0</v>
      </c>
      <c r="S202" s="313">
        <v>0</v>
      </c>
      <c r="T202" s="313">
        <f>S202*H202</f>
        <v>0</v>
      </c>
      <c r="U202" s="334" t="s">
        <v>363</v>
      </c>
      <c r="AR202" s="314" t="s">
        <v>1125</v>
      </c>
      <c r="AT202" s="314" t="s">
        <v>270</v>
      </c>
      <c r="AU202" s="314" t="s">
        <v>32</v>
      </c>
      <c r="AY202" s="253" t="s">
        <v>1151</v>
      </c>
      <c r="BE202" s="315">
        <f>IF(N202="základní",J202,0)</f>
        <v>0</v>
      </c>
      <c r="BF202" s="315">
        <f>IF(N202="snížená",J202,0)</f>
        <v>0</v>
      </c>
      <c r="BG202" s="315">
        <f>IF(N202="zákl. přenesená",J202,0)</f>
        <v>0</v>
      </c>
      <c r="BH202" s="315">
        <f>IF(N202="sníž. přenesená",J202,0)</f>
        <v>0</v>
      </c>
      <c r="BI202" s="315">
        <f>IF(N202="nulová",J202,0)</f>
        <v>0</v>
      </c>
      <c r="BJ202" s="253" t="s">
        <v>30</v>
      </c>
      <c r="BK202" s="315">
        <f>ROUND(I202*H202,2)</f>
        <v>0</v>
      </c>
      <c r="BL202" s="253" t="s">
        <v>1125</v>
      </c>
      <c r="BM202" s="314" t="s">
        <v>1650</v>
      </c>
    </row>
    <row r="203" spans="2:65" s="260" customFormat="1" ht="29.25" x14ac:dyDescent="0.2">
      <c r="B203" s="261"/>
      <c r="D203" s="407" t="s">
        <v>1156</v>
      </c>
      <c r="F203" s="408" t="s">
        <v>1570</v>
      </c>
      <c r="I203" s="398"/>
      <c r="L203" s="261"/>
      <c r="M203" s="316"/>
      <c r="U203" s="317"/>
      <c r="AT203" s="253" t="s">
        <v>1156</v>
      </c>
      <c r="AU203" s="253" t="s">
        <v>32</v>
      </c>
    </row>
    <row r="204" spans="2:65" s="260" customFormat="1" x14ac:dyDescent="0.2">
      <c r="B204" s="261"/>
      <c r="D204" s="409" t="s">
        <v>1392</v>
      </c>
      <c r="F204" s="456" t="s">
        <v>1571</v>
      </c>
      <c r="I204" s="398"/>
      <c r="L204" s="261"/>
      <c r="M204" s="316"/>
      <c r="U204" s="317"/>
      <c r="AT204" s="253" t="s">
        <v>1392</v>
      </c>
      <c r="AU204" s="253" t="s">
        <v>32</v>
      </c>
    </row>
    <row r="205" spans="2:65" s="260" customFormat="1" ht="24.2" customHeight="1" x14ac:dyDescent="0.2">
      <c r="B205" s="309"/>
      <c r="C205" s="410" t="s">
        <v>1458</v>
      </c>
      <c r="D205" s="410" t="s">
        <v>294</v>
      </c>
      <c r="E205" s="411" t="s">
        <v>1143</v>
      </c>
      <c r="F205" s="412" t="s">
        <v>1144</v>
      </c>
      <c r="G205" s="413" t="s">
        <v>80</v>
      </c>
      <c r="H205" s="414">
        <v>1</v>
      </c>
      <c r="I205" s="318"/>
      <c r="J205" s="427">
        <f>ROUND(I205*H205,2)</f>
        <v>0</v>
      </c>
      <c r="K205" s="335"/>
      <c r="L205" s="319"/>
      <c r="M205" s="320" t="s">
        <v>363</v>
      </c>
      <c r="N205" s="321" t="s">
        <v>1152</v>
      </c>
      <c r="O205" s="313">
        <v>0</v>
      </c>
      <c r="P205" s="313">
        <f>O205*H205</f>
        <v>0</v>
      </c>
      <c r="Q205" s="313">
        <v>8.9999999999999998E-4</v>
      </c>
      <c r="R205" s="313">
        <f>Q205*H205</f>
        <v>8.9999999999999998E-4</v>
      </c>
      <c r="S205" s="313">
        <v>0</v>
      </c>
      <c r="T205" s="313">
        <f>S205*H205</f>
        <v>0</v>
      </c>
      <c r="U205" s="334" t="s">
        <v>363</v>
      </c>
      <c r="AR205" s="314" t="s">
        <v>1154</v>
      </c>
      <c r="AT205" s="314" t="s">
        <v>294</v>
      </c>
      <c r="AU205" s="314" t="s">
        <v>32</v>
      </c>
      <c r="AY205" s="253" t="s">
        <v>1151</v>
      </c>
      <c r="BE205" s="315">
        <f>IF(N205="základní",J205,0)</f>
        <v>0</v>
      </c>
      <c r="BF205" s="315">
        <f>IF(N205="snížená",J205,0)</f>
        <v>0</v>
      </c>
      <c r="BG205" s="315">
        <f>IF(N205="zákl. přenesená",J205,0)</f>
        <v>0</v>
      </c>
      <c r="BH205" s="315">
        <f>IF(N205="sníž. přenesená",J205,0)</f>
        <v>0</v>
      </c>
      <c r="BI205" s="315">
        <f>IF(N205="nulová",J205,0)</f>
        <v>0</v>
      </c>
      <c r="BJ205" s="253" t="s">
        <v>30</v>
      </c>
      <c r="BK205" s="315">
        <f>ROUND(I205*H205,2)</f>
        <v>0</v>
      </c>
      <c r="BL205" s="253" t="s">
        <v>1125</v>
      </c>
      <c r="BM205" s="314" t="s">
        <v>1651</v>
      </c>
    </row>
    <row r="206" spans="2:65" s="260" customFormat="1" x14ac:dyDescent="0.2">
      <c r="B206" s="261"/>
      <c r="D206" s="407" t="s">
        <v>1156</v>
      </c>
      <c r="F206" s="408" t="s">
        <v>1144</v>
      </c>
      <c r="I206" s="398"/>
      <c r="L206" s="261"/>
      <c r="M206" s="316"/>
      <c r="U206" s="317"/>
      <c r="AT206" s="253" t="s">
        <v>1156</v>
      </c>
      <c r="AU206" s="253" t="s">
        <v>32</v>
      </c>
    </row>
    <row r="207" spans="2:65" s="260" customFormat="1" ht="24.2" customHeight="1" x14ac:dyDescent="0.2">
      <c r="B207" s="309"/>
      <c r="C207" s="410" t="s">
        <v>1426</v>
      </c>
      <c r="D207" s="410" t="s">
        <v>294</v>
      </c>
      <c r="E207" s="411" t="s">
        <v>1652</v>
      </c>
      <c r="F207" s="412" t="s">
        <v>1653</v>
      </c>
      <c r="G207" s="413" t="s">
        <v>80</v>
      </c>
      <c r="H207" s="414">
        <v>1</v>
      </c>
      <c r="I207" s="318"/>
      <c r="J207" s="427">
        <f>ROUND(I207*H207,2)</f>
        <v>0</v>
      </c>
      <c r="K207" s="335"/>
      <c r="L207" s="319"/>
      <c r="M207" s="320" t="s">
        <v>363</v>
      </c>
      <c r="N207" s="321" t="s">
        <v>1152</v>
      </c>
      <c r="O207" s="313">
        <v>0</v>
      </c>
      <c r="P207" s="313">
        <f>O207*H207</f>
        <v>0</v>
      </c>
      <c r="Q207" s="313">
        <v>6.9999999999999999E-4</v>
      </c>
      <c r="R207" s="313">
        <f>Q207*H207</f>
        <v>6.9999999999999999E-4</v>
      </c>
      <c r="S207" s="313">
        <v>0</v>
      </c>
      <c r="T207" s="313">
        <f>S207*H207</f>
        <v>0</v>
      </c>
      <c r="U207" s="334" t="s">
        <v>363</v>
      </c>
      <c r="AR207" s="314" t="s">
        <v>1154</v>
      </c>
      <c r="AT207" s="314" t="s">
        <v>294</v>
      </c>
      <c r="AU207" s="314" t="s">
        <v>32</v>
      </c>
      <c r="AY207" s="253" t="s">
        <v>1151</v>
      </c>
      <c r="BE207" s="315">
        <f>IF(N207="základní",J207,0)</f>
        <v>0</v>
      </c>
      <c r="BF207" s="315">
        <f>IF(N207="snížená",J207,0)</f>
        <v>0</v>
      </c>
      <c r="BG207" s="315">
        <f>IF(N207="zákl. přenesená",J207,0)</f>
        <v>0</v>
      </c>
      <c r="BH207" s="315">
        <f>IF(N207="sníž. přenesená",J207,0)</f>
        <v>0</v>
      </c>
      <c r="BI207" s="315">
        <f>IF(N207="nulová",J207,0)</f>
        <v>0</v>
      </c>
      <c r="BJ207" s="253" t="s">
        <v>30</v>
      </c>
      <c r="BK207" s="315">
        <f>ROUND(I207*H207,2)</f>
        <v>0</v>
      </c>
      <c r="BL207" s="253" t="s">
        <v>1125</v>
      </c>
      <c r="BM207" s="314" t="s">
        <v>1654</v>
      </c>
    </row>
    <row r="208" spans="2:65" s="260" customFormat="1" x14ac:dyDescent="0.2">
      <c r="B208" s="261"/>
      <c r="D208" s="407" t="s">
        <v>1156</v>
      </c>
      <c r="F208" s="408" t="s">
        <v>1653</v>
      </c>
      <c r="I208" s="398"/>
      <c r="L208" s="261"/>
      <c r="M208" s="316"/>
      <c r="U208" s="317"/>
      <c r="AT208" s="253" t="s">
        <v>1156</v>
      </c>
      <c r="AU208" s="253" t="s">
        <v>32</v>
      </c>
    </row>
    <row r="209" spans="2:65" s="260" customFormat="1" ht="24.2" customHeight="1" x14ac:dyDescent="0.2">
      <c r="B209" s="309"/>
      <c r="C209" s="410" t="s">
        <v>1155</v>
      </c>
      <c r="D209" s="410" t="s">
        <v>294</v>
      </c>
      <c r="E209" s="411" t="s">
        <v>1145</v>
      </c>
      <c r="F209" s="412" t="s">
        <v>1146</v>
      </c>
      <c r="G209" s="413" t="s">
        <v>80</v>
      </c>
      <c r="H209" s="414">
        <v>1</v>
      </c>
      <c r="I209" s="318"/>
      <c r="J209" s="427">
        <f>ROUND(I209*H209,2)</f>
        <v>0</v>
      </c>
      <c r="K209" s="335"/>
      <c r="L209" s="319"/>
      <c r="M209" s="320" t="s">
        <v>363</v>
      </c>
      <c r="N209" s="321" t="s">
        <v>1152</v>
      </c>
      <c r="O209" s="313">
        <v>0</v>
      </c>
      <c r="P209" s="313">
        <f>O209*H209</f>
        <v>0</v>
      </c>
      <c r="Q209" s="313">
        <v>8.0000000000000004E-4</v>
      </c>
      <c r="R209" s="313">
        <f>Q209*H209</f>
        <v>8.0000000000000004E-4</v>
      </c>
      <c r="S209" s="313">
        <v>0</v>
      </c>
      <c r="T209" s="313">
        <f>S209*H209</f>
        <v>0</v>
      </c>
      <c r="U209" s="334" t="s">
        <v>363</v>
      </c>
      <c r="AR209" s="314" t="s">
        <v>1154</v>
      </c>
      <c r="AT209" s="314" t="s">
        <v>294</v>
      </c>
      <c r="AU209" s="314" t="s">
        <v>32</v>
      </c>
      <c r="AY209" s="253" t="s">
        <v>1151</v>
      </c>
      <c r="BE209" s="315">
        <f>IF(N209="základní",J209,0)</f>
        <v>0</v>
      </c>
      <c r="BF209" s="315">
        <f>IF(N209="snížená",J209,0)</f>
        <v>0</v>
      </c>
      <c r="BG209" s="315">
        <f>IF(N209="zákl. přenesená",J209,0)</f>
        <v>0</v>
      </c>
      <c r="BH209" s="315">
        <f>IF(N209="sníž. přenesená",J209,0)</f>
        <v>0</v>
      </c>
      <c r="BI209" s="315">
        <f>IF(N209="nulová",J209,0)</f>
        <v>0</v>
      </c>
      <c r="BJ209" s="253" t="s">
        <v>30</v>
      </c>
      <c r="BK209" s="315">
        <f>ROUND(I209*H209,2)</f>
        <v>0</v>
      </c>
      <c r="BL209" s="253" t="s">
        <v>1125</v>
      </c>
      <c r="BM209" s="314" t="s">
        <v>1655</v>
      </c>
    </row>
    <row r="210" spans="2:65" s="260" customFormat="1" x14ac:dyDescent="0.2">
      <c r="B210" s="261"/>
      <c r="D210" s="407" t="s">
        <v>1156</v>
      </c>
      <c r="F210" s="408" t="s">
        <v>1146</v>
      </c>
      <c r="I210" s="398"/>
      <c r="L210" s="261"/>
      <c r="M210" s="316"/>
      <c r="U210" s="317"/>
      <c r="AT210" s="253" t="s">
        <v>1156</v>
      </c>
      <c r="AU210" s="253" t="s">
        <v>32</v>
      </c>
    </row>
    <row r="211" spans="2:65" s="260" customFormat="1" ht="33" customHeight="1" x14ac:dyDescent="0.2">
      <c r="B211" s="309"/>
      <c r="C211" s="402" t="s">
        <v>1416</v>
      </c>
      <c r="D211" s="402" t="s">
        <v>270</v>
      </c>
      <c r="E211" s="403" t="s">
        <v>1656</v>
      </c>
      <c r="F211" s="404" t="s">
        <v>1657</v>
      </c>
      <c r="G211" s="405" t="s">
        <v>80</v>
      </c>
      <c r="H211" s="406">
        <v>1</v>
      </c>
      <c r="I211" s="310"/>
      <c r="J211" s="426">
        <f>ROUND(I211*H211,2)</f>
        <v>0</v>
      </c>
      <c r="K211" s="333"/>
      <c r="L211" s="261"/>
      <c r="M211" s="311" t="s">
        <v>363</v>
      </c>
      <c r="N211" s="312" t="s">
        <v>1152</v>
      </c>
      <c r="O211" s="313">
        <v>0.35099999999999998</v>
      </c>
      <c r="P211" s="313">
        <f>O211*H211</f>
        <v>0.35099999999999998</v>
      </c>
      <c r="Q211" s="313">
        <v>0</v>
      </c>
      <c r="R211" s="313">
        <f>Q211*H211</f>
        <v>0</v>
      </c>
      <c r="S211" s="313">
        <v>0</v>
      </c>
      <c r="T211" s="313">
        <f>S211*H211</f>
        <v>0</v>
      </c>
      <c r="U211" s="334" t="s">
        <v>363</v>
      </c>
      <c r="AR211" s="314" t="s">
        <v>1125</v>
      </c>
      <c r="AT211" s="314" t="s">
        <v>270</v>
      </c>
      <c r="AU211" s="314" t="s">
        <v>32</v>
      </c>
      <c r="AY211" s="253" t="s">
        <v>1151</v>
      </c>
      <c r="BE211" s="315">
        <f>IF(N211="základní",J211,0)</f>
        <v>0</v>
      </c>
      <c r="BF211" s="315">
        <f>IF(N211="snížená",J211,0)</f>
        <v>0</v>
      </c>
      <c r="BG211" s="315">
        <f>IF(N211="zákl. přenesená",J211,0)</f>
        <v>0</v>
      </c>
      <c r="BH211" s="315">
        <f>IF(N211="sníž. přenesená",J211,0)</f>
        <v>0</v>
      </c>
      <c r="BI211" s="315">
        <f>IF(N211="nulová",J211,0)</f>
        <v>0</v>
      </c>
      <c r="BJ211" s="253" t="s">
        <v>30</v>
      </c>
      <c r="BK211" s="315">
        <f>ROUND(I211*H211,2)</f>
        <v>0</v>
      </c>
      <c r="BL211" s="253" t="s">
        <v>1125</v>
      </c>
      <c r="BM211" s="314" t="s">
        <v>1658</v>
      </c>
    </row>
    <row r="212" spans="2:65" s="260" customFormat="1" ht="19.5" x14ac:dyDescent="0.2">
      <c r="B212" s="261"/>
      <c r="D212" s="407" t="s">
        <v>1156</v>
      </c>
      <c r="F212" s="408" t="s">
        <v>1659</v>
      </c>
      <c r="I212" s="398"/>
      <c r="L212" s="261"/>
      <c r="M212" s="316"/>
      <c r="U212" s="317"/>
      <c r="AT212" s="253" t="s">
        <v>1156</v>
      </c>
      <c r="AU212" s="253" t="s">
        <v>32</v>
      </c>
    </row>
    <row r="213" spans="2:65" s="260" customFormat="1" x14ac:dyDescent="0.2">
      <c r="B213" s="261"/>
      <c r="D213" s="409" t="s">
        <v>1392</v>
      </c>
      <c r="F213" s="456" t="s">
        <v>1660</v>
      </c>
      <c r="I213" s="398"/>
      <c r="L213" s="261"/>
      <c r="M213" s="316"/>
      <c r="U213" s="317"/>
      <c r="AT213" s="253" t="s">
        <v>1392</v>
      </c>
      <c r="AU213" s="253" t="s">
        <v>32</v>
      </c>
    </row>
    <row r="214" spans="2:65" s="260" customFormat="1" ht="24.2" customHeight="1" x14ac:dyDescent="0.2">
      <c r="B214" s="309"/>
      <c r="C214" s="410" t="s">
        <v>1427</v>
      </c>
      <c r="D214" s="410" t="s">
        <v>294</v>
      </c>
      <c r="E214" s="411" t="s">
        <v>1661</v>
      </c>
      <c r="F214" s="412" t="s">
        <v>1662</v>
      </c>
      <c r="G214" s="413" t="s">
        <v>80</v>
      </c>
      <c r="H214" s="414">
        <v>1</v>
      </c>
      <c r="I214" s="318"/>
      <c r="J214" s="427">
        <f>ROUND(I214*H214,2)</f>
        <v>0</v>
      </c>
      <c r="K214" s="335"/>
      <c r="L214" s="319"/>
      <c r="M214" s="320" t="s">
        <v>363</v>
      </c>
      <c r="N214" s="321" t="s">
        <v>1152</v>
      </c>
      <c r="O214" s="313">
        <v>0</v>
      </c>
      <c r="P214" s="313">
        <f>O214*H214</f>
        <v>0</v>
      </c>
      <c r="Q214" s="313">
        <v>8.9999999999999998E-4</v>
      </c>
      <c r="R214" s="313">
        <f>Q214*H214</f>
        <v>8.9999999999999998E-4</v>
      </c>
      <c r="S214" s="313">
        <v>0</v>
      </c>
      <c r="T214" s="313">
        <f>S214*H214</f>
        <v>0</v>
      </c>
      <c r="U214" s="334" t="s">
        <v>363</v>
      </c>
      <c r="AR214" s="314" t="s">
        <v>1154</v>
      </c>
      <c r="AT214" s="314" t="s">
        <v>294</v>
      </c>
      <c r="AU214" s="314" t="s">
        <v>32</v>
      </c>
      <c r="AY214" s="253" t="s">
        <v>1151</v>
      </c>
      <c r="BE214" s="315">
        <f>IF(N214="základní",J214,0)</f>
        <v>0</v>
      </c>
      <c r="BF214" s="315">
        <f>IF(N214="snížená",J214,0)</f>
        <v>0</v>
      </c>
      <c r="BG214" s="315">
        <f>IF(N214="zákl. přenesená",J214,0)</f>
        <v>0</v>
      </c>
      <c r="BH214" s="315">
        <f>IF(N214="sníž. přenesená",J214,0)</f>
        <v>0</v>
      </c>
      <c r="BI214" s="315">
        <f>IF(N214="nulová",J214,0)</f>
        <v>0</v>
      </c>
      <c r="BJ214" s="253" t="s">
        <v>30</v>
      </c>
      <c r="BK214" s="315">
        <f>ROUND(I214*H214,2)</f>
        <v>0</v>
      </c>
      <c r="BL214" s="253" t="s">
        <v>1125</v>
      </c>
      <c r="BM214" s="314" t="s">
        <v>1663</v>
      </c>
    </row>
    <row r="215" spans="2:65" s="260" customFormat="1" x14ac:dyDescent="0.2">
      <c r="B215" s="261"/>
      <c r="D215" s="407" t="s">
        <v>1156</v>
      </c>
      <c r="F215" s="408" t="s">
        <v>1662</v>
      </c>
      <c r="I215" s="398"/>
      <c r="L215" s="261"/>
      <c r="M215" s="316"/>
      <c r="U215" s="317"/>
      <c r="AT215" s="253" t="s">
        <v>1156</v>
      </c>
      <c r="AU215" s="253" t="s">
        <v>32</v>
      </c>
    </row>
    <row r="216" spans="2:65" s="260" customFormat="1" ht="24.2" customHeight="1" x14ac:dyDescent="0.2">
      <c r="B216" s="309"/>
      <c r="C216" s="402" t="s">
        <v>1459</v>
      </c>
      <c r="D216" s="402" t="s">
        <v>270</v>
      </c>
      <c r="E216" s="403" t="s">
        <v>1664</v>
      </c>
      <c r="F216" s="404" t="s">
        <v>1665</v>
      </c>
      <c r="G216" s="405" t="s">
        <v>80</v>
      </c>
      <c r="H216" s="406">
        <v>1</v>
      </c>
      <c r="I216" s="310"/>
      <c r="J216" s="426">
        <f>ROUND(I216*H216,2)</f>
        <v>0</v>
      </c>
      <c r="K216" s="333"/>
      <c r="L216" s="261"/>
      <c r="M216" s="311" t="s">
        <v>363</v>
      </c>
      <c r="N216" s="312" t="s">
        <v>1152</v>
      </c>
      <c r="O216" s="313">
        <v>0.82699999999999996</v>
      </c>
      <c r="P216" s="313">
        <f>O216*H216</f>
        <v>0.82699999999999996</v>
      </c>
      <c r="Q216" s="313">
        <v>0</v>
      </c>
      <c r="R216" s="313">
        <f>Q216*H216</f>
        <v>0</v>
      </c>
      <c r="S216" s="313">
        <v>0</v>
      </c>
      <c r="T216" s="313">
        <f>S216*H216</f>
        <v>0</v>
      </c>
      <c r="U216" s="334" t="s">
        <v>363</v>
      </c>
      <c r="AR216" s="314" t="s">
        <v>1125</v>
      </c>
      <c r="AT216" s="314" t="s">
        <v>270</v>
      </c>
      <c r="AU216" s="314" t="s">
        <v>32</v>
      </c>
      <c r="AY216" s="253" t="s">
        <v>1151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1125</v>
      </c>
      <c r="BM216" s="314" t="s">
        <v>1666</v>
      </c>
    </row>
    <row r="217" spans="2:65" s="260" customFormat="1" ht="19.5" x14ac:dyDescent="0.2">
      <c r="B217" s="261"/>
      <c r="D217" s="407" t="s">
        <v>1156</v>
      </c>
      <c r="F217" s="408" t="s">
        <v>1667</v>
      </c>
      <c r="I217" s="398"/>
      <c r="L217" s="261"/>
      <c r="M217" s="316"/>
      <c r="U217" s="317"/>
      <c r="AT217" s="253" t="s">
        <v>1156</v>
      </c>
      <c r="AU217" s="253" t="s">
        <v>32</v>
      </c>
    </row>
    <row r="218" spans="2:65" s="260" customFormat="1" x14ac:dyDescent="0.2">
      <c r="B218" s="261"/>
      <c r="D218" s="409" t="s">
        <v>1392</v>
      </c>
      <c r="F218" s="456" t="s">
        <v>1668</v>
      </c>
      <c r="I218" s="398"/>
      <c r="L218" s="261"/>
      <c r="M218" s="316"/>
      <c r="U218" s="317"/>
      <c r="AT218" s="253" t="s">
        <v>1392</v>
      </c>
      <c r="AU218" s="253" t="s">
        <v>32</v>
      </c>
    </row>
    <row r="219" spans="2:65" s="260" customFormat="1" ht="24.2" customHeight="1" x14ac:dyDescent="0.2">
      <c r="B219" s="309"/>
      <c r="C219" s="410" t="s">
        <v>1420</v>
      </c>
      <c r="D219" s="410" t="s">
        <v>294</v>
      </c>
      <c r="E219" s="411" t="s">
        <v>1669</v>
      </c>
      <c r="F219" s="412" t="s">
        <v>1670</v>
      </c>
      <c r="G219" s="413" t="s">
        <v>80</v>
      </c>
      <c r="H219" s="414">
        <v>1</v>
      </c>
      <c r="I219" s="318"/>
      <c r="J219" s="427">
        <f>ROUND(I219*H219,2)</f>
        <v>0</v>
      </c>
      <c r="K219" s="335"/>
      <c r="L219" s="319"/>
      <c r="M219" s="320" t="s">
        <v>363</v>
      </c>
      <c r="N219" s="321" t="s">
        <v>1152</v>
      </c>
      <c r="O219" s="313">
        <v>0</v>
      </c>
      <c r="P219" s="313">
        <f>O219*H219</f>
        <v>0</v>
      </c>
      <c r="Q219" s="313">
        <v>2E-3</v>
      </c>
      <c r="R219" s="313">
        <f>Q219*H219</f>
        <v>2E-3</v>
      </c>
      <c r="S219" s="313">
        <v>0</v>
      </c>
      <c r="T219" s="313">
        <f>S219*H219</f>
        <v>0</v>
      </c>
      <c r="U219" s="334" t="s">
        <v>363</v>
      </c>
      <c r="AR219" s="314" t="s">
        <v>1154</v>
      </c>
      <c r="AT219" s="314" t="s">
        <v>294</v>
      </c>
      <c r="AU219" s="314" t="s">
        <v>32</v>
      </c>
      <c r="AY219" s="253" t="s">
        <v>1151</v>
      </c>
      <c r="BE219" s="315">
        <f>IF(N219="základní",J219,0)</f>
        <v>0</v>
      </c>
      <c r="BF219" s="315">
        <f>IF(N219="snížená",J219,0)</f>
        <v>0</v>
      </c>
      <c r="BG219" s="315">
        <f>IF(N219="zákl. přenesená",J219,0)</f>
        <v>0</v>
      </c>
      <c r="BH219" s="315">
        <f>IF(N219="sníž. přenesená",J219,0)</f>
        <v>0</v>
      </c>
      <c r="BI219" s="315">
        <f>IF(N219="nulová",J219,0)</f>
        <v>0</v>
      </c>
      <c r="BJ219" s="253" t="s">
        <v>30</v>
      </c>
      <c r="BK219" s="315">
        <f>ROUND(I219*H219,2)</f>
        <v>0</v>
      </c>
      <c r="BL219" s="253" t="s">
        <v>1125</v>
      </c>
      <c r="BM219" s="314" t="s">
        <v>1671</v>
      </c>
    </row>
    <row r="220" spans="2:65" s="260" customFormat="1" ht="19.5" x14ac:dyDescent="0.2">
      <c r="B220" s="261"/>
      <c r="D220" s="407" t="s">
        <v>1156</v>
      </c>
      <c r="F220" s="408" t="s">
        <v>1670</v>
      </c>
      <c r="I220" s="398"/>
      <c r="L220" s="261"/>
      <c r="M220" s="316"/>
      <c r="U220" s="317"/>
      <c r="AT220" s="253" t="s">
        <v>1156</v>
      </c>
      <c r="AU220" s="253" t="s">
        <v>32</v>
      </c>
    </row>
    <row r="221" spans="2:65" s="260" customFormat="1" ht="37.9" customHeight="1" x14ac:dyDescent="0.2">
      <c r="B221" s="309"/>
      <c r="C221" s="402" t="s">
        <v>1464</v>
      </c>
      <c r="D221" s="402" t="s">
        <v>270</v>
      </c>
      <c r="E221" s="403" t="s">
        <v>1672</v>
      </c>
      <c r="F221" s="404" t="s">
        <v>1673</v>
      </c>
      <c r="G221" s="405" t="s">
        <v>80</v>
      </c>
      <c r="H221" s="406">
        <v>2</v>
      </c>
      <c r="I221" s="310"/>
      <c r="J221" s="426">
        <f>ROUND(I221*H221,2)</f>
        <v>0</v>
      </c>
      <c r="K221" s="333"/>
      <c r="L221" s="261"/>
      <c r="M221" s="311" t="s">
        <v>363</v>
      </c>
      <c r="N221" s="312" t="s">
        <v>1152</v>
      </c>
      <c r="O221" s="313">
        <v>0.96399999999999997</v>
      </c>
      <c r="P221" s="313">
        <f>O221*H221</f>
        <v>1.9279999999999999</v>
      </c>
      <c r="Q221" s="313">
        <v>0</v>
      </c>
      <c r="R221" s="313">
        <f>Q221*H221</f>
        <v>0</v>
      </c>
      <c r="S221" s="313">
        <v>0</v>
      </c>
      <c r="T221" s="313">
        <f>S221*H221</f>
        <v>0</v>
      </c>
      <c r="U221" s="334" t="s">
        <v>363</v>
      </c>
      <c r="AR221" s="314" t="s">
        <v>1125</v>
      </c>
      <c r="AT221" s="314" t="s">
        <v>270</v>
      </c>
      <c r="AU221" s="314" t="s">
        <v>32</v>
      </c>
      <c r="AY221" s="253" t="s">
        <v>1151</v>
      </c>
      <c r="BE221" s="315">
        <f>IF(N221="základní",J221,0)</f>
        <v>0</v>
      </c>
      <c r="BF221" s="315">
        <f>IF(N221="snížená",J221,0)</f>
        <v>0</v>
      </c>
      <c r="BG221" s="315">
        <f>IF(N221="zákl. přenesená",J221,0)</f>
        <v>0</v>
      </c>
      <c r="BH221" s="315">
        <f>IF(N221="sníž. přenesená",J221,0)</f>
        <v>0</v>
      </c>
      <c r="BI221" s="315">
        <f>IF(N221="nulová",J221,0)</f>
        <v>0</v>
      </c>
      <c r="BJ221" s="253" t="s">
        <v>30</v>
      </c>
      <c r="BK221" s="315">
        <f>ROUND(I221*H221,2)</f>
        <v>0</v>
      </c>
      <c r="BL221" s="253" t="s">
        <v>1125</v>
      </c>
      <c r="BM221" s="314" t="s">
        <v>1674</v>
      </c>
    </row>
    <row r="222" spans="2:65" s="260" customFormat="1" ht="19.5" x14ac:dyDescent="0.2">
      <c r="B222" s="261"/>
      <c r="D222" s="407" t="s">
        <v>1156</v>
      </c>
      <c r="F222" s="408" t="s">
        <v>1675</v>
      </c>
      <c r="I222" s="398"/>
      <c r="L222" s="261"/>
      <c r="M222" s="316"/>
      <c r="U222" s="317"/>
      <c r="AT222" s="253" t="s">
        <v>1156</v>
      </c>
      <c r="AU222" s="253" t="s">
        <v>32</v>
      </c>
    </row>
    <row r="223" spans="2:65" s="260" customFormat="1" x14ac:dyDescent="0.2">
      <c r="B223" s="261"/>
      <c r="D223" s="409" t="s">
        <v>1392</v>
      </c>
      <c r="F223" s="456" t="s">
        <v>1676</v>
      </c>
      <c r="I223" s="398"/>
      <c r="L223" s="261"/>
      <c r="M223" s="316"/>
      <c r="U223" s="317"/>
      <c r="AT223" s="253" t="s">
        <v>1392</v>
      </c>
      <c r="AU223" s="253" t="s">
        <v>32</v>
      </c>
    </row>
    <row r="224" spans="2:65" s="260" customFormat="1" ht="16.5" customHeight="1" x14ac:dyDescent="0.2">
      <c r="B224" s="309"/>
      <c r="C224" s="410" t="s">
        <v>1465</v>
      </c>
      <c r="D224" s="410" t="s">
        <v>294</v>
      </c>
      <c r="E224" s="411" t="s">
        <v>1677</v>
      </c>
      <c r="F224" s="412" t="s">
        <v>1678</v>
      </c>
      <c r="G224" s="413" t="s">
        <v>80</v>
      </c>
      <c r="H224" s="414">
        <v>2</v>
      </c>
      <c r="I224" s="318"/>
      <c r="J224" s="427">
        <f>ROUND(I224*H224,2)</f>
        <v>0</v>
      </c>
      <c r="K224" s="335"/>
      <c r="L224" s="319"/>
      <c r="M224" s="320" t="s">
        <v>363</v>
      </c>
      <c r="N224" s="321" t="s">
        <v>1152</v>
      </c>
      <c r="O224" s="313">
        <v>0</v>
      </c>
      <c r="P224" s="313">
        <f>O224*H224</f>
        <v>0</v>
      </c>
      <c r="Q224" s="313">
        <v>2.5000000000000001E-3</v>
      </c>
      <c r="R224" s="313">
        <f>Q224*H224</f>
        <v>5.0000000000000001E-3</v>
      </c>
      <c r="S224" s="313">
        <v>0</v>
      </c>
      <c r="T224" s="313">
        <f>S224*H224</f>
        <v>0</v>
      </c>
      <c r="U224" s="334" t="s">
        <v>363</v>
      </c>
      <c r="AR224" s="314" t="s">
        <v>1154</v>
      </c>
      <c r="AT224" s="314" t="s">
        <v>294</v>
      </c>
      <c r="AU224" s="314" t="s">
        <v>32</v>
      </c>
      <c r="AY224" s="253" t="s">
        <v>1151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53" t="s">
        <v>30</v>
      </c>
      <c r="BK224" s="315">
        <f>ROUND(I224*H224,2)</f>
        <v>0</v>
      </c>
      <c r="BL224" s="253" t="s">
        <v>1125</v>
      </c>
      <c r="BM224" s="314" t="s">
        <v>1679</v>
      </c>
    </row>
    <row r="225" spans="2:65" s="260" customFormat="1" x14ac:dyDescent="0.2">
      <c r="B225" s="261"/>
      <c r="D225" s="407" t="s">
        <v>1156</v>
      </c>
      <c r="F225" s="408" t="s">
        <v>1678</v>
      </c>
      <c r="I225" s="398"/>
      <c r="L225" s="261"/>
      <c r="M225" s="316"/>
      <c r="U225" s="317"/>
      <c r="AT225" s="253" t="s">
        <v>1156</v>
      </c>
      <c r="AU225" s="253" t="s">
        <v>32</v>
      </c>
    </row>
    <row r="226" spans="2:65" s="260" customFormat="1" ht="33" customHeight="1" x14ac:dyDescent="0.2">
      <c r="B226" s="309"/>
      <c r="C226" s="402" t="s">
        <v>1421</v>
      </c>
      <c r="D226" s="402" t="s">
        <v>270</v>
      </c>
      <c r="E226" s="403" t="s">
        <v>1680</v>
      </c>
      <c r="F226" s="404" t="s">
        <v>1681</v>
      </c>
      <c r="G226" s="405" t="s">
        <v>80</v>
      </c>
      <c r="H226" s="406">
        <v>1</v>
      </c>
      <c r="I226" s="310"/>
      <c r="J226" s="426">
        <f>ROUND(I226*H226,2)</f>
        <v>0</v>
      </c>
      <c r="K226" s="333"/>
      <c r="L226" s="261"/>
      <c r="M226" s="311" t="s">
        <v>363</v>
      </c>
      <c r="N226" s="312" t="s">
        <v>1152</v>
      </c>
      <c r="O226" s="313">
        <v>0.48199999999999998</v>
      </c>
      <c r="P226" s="313">
        <f>O226*H226</f>
        <v>0.48199999999999998</v>
      </c>
      <c r="Q226" s="313">
        <v>0</v>
      </c>
      <c r="R226" s="313">
        <f>Q226*H226</f>
        <v>0</v>
      </c>
      <c r="S226" s="313">
        <v>0</v>
      </c>
      <c r="T226" s="313">
        <f>S226*H226</f>
        <v>0</v>
      </c>
      <c r="U226" s="334" t="s">
        <v>363</v>
      </c>
      <c r="AR226" s="314" t="s">
        <v>1125</v>
      </c>
      <c r="AT226" s="314" t="s">
        <v>270</v>
      </c>
      <c r="AU226" s="314" t="s">
        <v>32</v>
      </c>
      <c r="AY226" s="253" t="s">
        <v>1151</v>
      </c>
      <c r="BE226" s="315">
        <f>IF(N226="základní",J226,0)</f>
        <v>0</v>
      </c>
      <c r="BF226" s="315">
        <f>IF(N226="snížená",J226,0)</f>
        <v>0</v>
      </c>
      <c r="BG226" s="315">
        <f>IF(N226="zákl. přenesená",J226,0)</f>
        <v>0</v>
      </c>
      <c r="BH226" s="315">
        <f>IF(N226="sníž. přenesená",J226,0)</f>
        <v>0</v>
      </c>
      <c r="BI226" s="315">
        <f>IF(N226="nulová",J226,0)</f>
        <v>0</v>
      </c>
      <c r="BJ226" s="253" t="s">
        <v>30</v>
      </c>
      <c r="BK226" s="315">
        <f>ROUND(I226*H226,2)</f>
        <v>0</v>
      </c>
      <c r="BL226" s="253" t="s">
        <v>1125</v>
      </c>
      <c r="BM226" s="314" t="s">
        <v>1682</v>
      </c>
    </row>
    <row r="227" spans="2:65" s="260" customFormat="1" ht="19.5" x14ac:dyDescent="0.2">
      <c r="B227" s="261"/>
      <c r="D227" s="407" t="s">
        <v>1156</v>
      </c>
      <c r="F227" s="408" t="s">
        <v>1683</v>
      </c>
      <c r="I227" s="398"/>
      <c r="L227" s="261"/>
      <c r="M227" s="316"/>
      <c r="U227" s="317"/>
      <c r="AT227" s="253" t="s">
        <v>1156</v>
      </c>
      <c r="AU227" s="253" t="s">
        <v>32</v>
      </c>
    </row>
    <row r="228" spans="2:65" s="260" customFormat="1" x14ac:dyDescent="0.2">
      <c r="B228" s="261"/>
      <c r="D228" s="409" t="s">
        <v>1392</v>
      </c>
      <c r="F228" s="456" t="s">
        <v>1684</v>
      </c>
      <c r="I228" s="398"/>
      <c r="L228" s="261"/>
      <c r="M228" s="316"/>
      <c r="U228" s="317"/>
      <c r="AT228" s="253" t="s">
        <v>1392</v>
      </c>
      <c r="AU228" s="253" t="s">
        <v>32</v>
      </c>
    </row>
    <row r="229" spans="2:65" s="260" customFormat="1" ht="16.5" customHeight="1" x14ac:dyDescent="0.2">
      <c r="B229" s="309"/>
      <c r="C229" s="410" t="s">
        <v>1422</v>
      </c>
      <c r="D229" s="410" t="s">
        <v>294</v>
      </c>
      <c r="E229" s="411" t="s">
        <v>1685</v>
      </c>
      <c r="F229" s="412" t="s">
        <v>1686</v>
      </c>
      <c r="G229" s="413" t="s">
        <v>80</v>
      </c>
      <c r="H229" s="414">
        <v>1</v>
      </c>
      <c r="I229" s="318"/>
      <c r="J229" s="427">
        <f>ROUND(I229*H229,2)</f>
        <v>0</v>
      </c>
      <c r="K229" s="335"/>
      <c r="L229" s="319"/>
      <c r="M229" s="320" t="s">
        <v>363</v>
      </c>
      <c r="N229" s="321" t="s">
        <v>1152</v>
      </c>
      <c r="O229" s="313">
        <v>0</v>
      </c>
      <c r="P229" s="313">
        <f>O229*H229</f>
        <v>0</v>
      </c>
      <c r="Q229" s="313">
        <v>4.0000000000000002E-4</v>
      </c>
      <c r="R229" s="313">
        <f>Q229*H229</f>
        <v>4.0000000000000002E-4</v>
      </c>
      <c r="S229" s="313">
        <v>0</v>
      </c>
      <c r="T229" s="313">
        <f>S229*H229</f>
        <v>0</v>
      </c>
      <c r="U229" s="334" t="s">
        <v>363</v>
      </c>
      <c r="AR229" s="314" t="s">
        <v>1154</v>
      </c>
      <c r="AT229" s="314" t="s">
        <v>294</v>
      </c>
      <c r="AU229" s="314" t="s">
        <v>32</v>
      </c>
      <c r="AY229" s="253" t="s">
        <v>1151</v>
      </c>
      <c r="BE229" s="315">
        <f>IF(N229="základní",J229,0)</f>
        <v>0</v>
      </c>
      <c r="BF229" s="315">
        <f>IF(N229="snížená",J229,0)</f>
        <v>0</v>
      </c>
      <c r="BG229" s="315">
        <f>IF(N229="zákl. přenesená",J229,0)</f>
        <v>0</v>
      </c>
      <c r="BH229" s="315">
        <f>IF(N229="sníž. přenesená",J229,0)</f>
        <v>0</v>
      </c>
      <c r="BI229" s="315">
        <f>IF(N229="nulová",J229,0)</f>
        <v>0</v>
      </c>
      <c r="BJ229" s="253" t="s">
        <v>30</v>
      </c>
      <c r="BK229" s="315">
        <f>ROUND(I229*H229,2)</f>
        <v>0</v>
      </c>
      <c r="BL229" s="253" t="s">
        <v>1125</v>
      </c>
      <c r="BM229" s="314" t="s">
        <v>1687</v>
      </c>
    </row>
    <row r="230" spans="2:65" s="260" customFormat="1" x14ac:dyDescent="0.2">
      <c r="B230" s="261"/>
      <c r="D230" s="407" t="s">
        <v>1156</v>
      </c>
      <c r="F230" s="408" t="s">
        <v>1686</v>
      </c>
      <c r="I230" s="398"/>
      <c r="L230" s="261"/>
      <c r="M230" s="316"/>
      <c r="U230" s="317"/>
      <c r="AT230" s="253" t="s">
        <v>1156</v>
      </c>
      <c r="AU230" s="253" t="s">
        <v>32</v>
      </c>
    </row>
    <row r="231" spans="2:65" s="260" customFormat="1" ht="60" x14ac:dyDescent="0.2">
      <c r="B231" s="309"/>
      <c r="C231" s="410" t="s">
        <v>1402</v>
      </c>
      <c r="D231" s="410" t="s">
        <v>294</v>
      </c>
      <c r="E231" s="411" t="s">
        <v>32</v>
      </c>
      <c r="F231" s="412" t="s">
        <v>1801</v>
      </c>
      <c r="G231" s="413" t="s">
        <v>363</v>
      </c>
      <c r="H231" s="414">
        <v>1</v>
      </c>
      <c r="I231" s="318"/>
      <c r="J231" s="427">
        <f>ROUND(I231*H231,2)</f>
        <v>0</v>
      </c>
      <c r="K231" s="335"/>
      <c r="L231" s="319"/>
      <c r="M231" s="320" t="s">
        <v>363</v>
      </c>
      <c r="N231" s="321" t="s">
        <v>1152</v>
      </c>
      <c r="O231" s="313">
        <v>0</v>
      </c>
      <c r="P231" s="313">
        <f>O231*H231</f>
        <v>0</v>
      </c>
      <c r="Q231" s="313">
        <v>0</v>
      </c>
      <c r="R231" s="313">
        <f>Q231*H231</f>
        <v>0</v>
      </c>
      <c r="S231" s="313">
        <v>0</v>
      </c>
      <c r="T231" s="313">
        <f>S231*H231</f>
        <v>0</v>
      </c>
      <c r="U231" s="334" t="s">
        <v>363</v>
      </c>
      <c r="AR231" s="314" t="s">
        <v>1154</v>
      </c>
      <c r="AT231" s="314" t="s">
        <v>294</v>
      </c>
      <c r="AU231" s="314" t="s">
        <v>32</v>
      </c>
      <c r="AY231" s="253" t="s">
        <v>1151</v>
      </c>
      <c r="BE231" s="315">
        <f>IF(N231="základní",J231,0)</f>
        <v>0</v>
      </c>
      <c r="BF231" s="315">
        <f>IF(N231="snížená",J231,0)</f>
        <v>0</v>
      </c>
      <c r="BG231" s="315">
        <f>IF(N231="zákl. přenesená",J231,0)</f>
        <v>0</v>
      </c>
      <c r="BH231" s="315">
        <f>IF(N231="sníž. přenesená",J231,0)</f>
        <v>0</v>
      </c>
      <c r="BI231" s="315">
        <f>IF(N231="nulová",J231,0)</f>
        <v>0</v>
      </c>
      <c r="BJ231" s="253" t="s">
        <v>30</v>
      </c>
      <c r="BK231" s="315">
        <f>ROUND(I231*H231,2)</f>
        <v>0</v>
      </c>
      <c r="BL231" s="253" t="s">
        <v>1125</v>
      </c>
      <c r="BM231" s="314" t="s">
        <v>1688</v>
      </c>
    </row>
    <row r="232" spans="2:65" s="260" customFormat="1" x14ac:dyDescent="0.2">
      <c r="B232" s="261"/>
      <c r="D232" s="407" t="s">
        <v>1156</v>
      </c>
      <c r="F232" s="408" t="s">
        <v>1689</v>
      </c>
      <c r="I232" s="398"/>
      <c r="L232" s="261"/>
      <c r="M232" s="316"/>
      <c r="U232" s="317"/>
      <c r="AT232" s="253" t="s">
        <v>1156</v>
      </c>
      <c r="AU232" s="253" t="s">
        <v>32</v>
      </c>
    </row>
    <row r="233" spans="2:65" s="260" customFormat="1" ht="24.2" customHeight="1" x14ac:dyDescent="0.2">
      <c r="B233" s="309"/>
      <c r="C233" s="402" t="s">
        <v>1434</v>
      </c>
      <c r="D233" s="402" t="s">
        <v>270</v>
      </c>
      <c r="E233" s="403" t="s">
        <v>1690</v>
      </c>
      <c r="F233" s="404" t="s">
        <v>1691</v>
      </c>
      <c r="G233" s="405" t="s">
        <v>144</v>
      </c>
      <c r="H233" s="406">
        <v>15</v>
      </c>
      <c r="I233" s="310"/>
      <c r="J233" s="426">
        <f>ROUND(I233*H233,2)</f>
        <v>0</v>
      </c>
      <c r="K233" s="333"/>
      <c r="L233" s="261"/>
      <c r="M233" s="311" t="s">
        <v>363</v>
      </c>
      <c r="N233" s="312" t="s">
        <v>1152</v>
      </c>
      <c r="O233" s="313">
        <v>0.26300000000000001</v>
      </c>
      <c r="P233" s="313">
        <f>O233*H233</f>
        <v>3.9450000000000003</v>
      </c>
      <c r="Q233" s="313">
        <v>0</v>
      </c>
      <c r="R233" s="313">
        <f>Q233*H233</f>
        <v>0</v>
      </c>
      <c r="S233" s="313">
        <v>0</v>
      </c>
      <c r="T233" s="313">
        <f>S233*H233</f>
        <v>0</v>
      </c>
      <c r="U233" s="334" t="s">
        <v>363</v>
      </c>
      <c r="AR233" s="314" t="s">
        <v>36</v>
      </c>
      <c r="AT233" s="314" t="s">
        <v>270</v>
      </c>
      <c r="AU233" s="314" t="s">
        <v>32</v>
      </c>
      <c r="AY233" s="253" t="s">
        <v>1151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53" t="s">
        <v>30</v>
      </c>
      <c r="BK233" s="315">
        <f>ROUND(I233*H233,2)</f>
        <v>0</v>
      </c>
      <c r="BL233" s="253" t="s">
        <v>36</v>
      </c>
      <c r="BM233" s="314" t="s">
        <v>1692</v>
      </c>
    </row>
    <row r="234" spans="2:65" s="260" customFormat="1" ht="19.5" x14ac:dyDescent="0.2">
      <c r="B234" s="261"/>
      <c r="D234" s="407" t="s">
        <v>1156</v>
      </c>
      <c r="F234" s="408" t="s">
        <v>1693</v>
      </c>
      <c r="I234" s="398"/>
      <c r="L234" s="261"/>
      <c r="M234" s="316"/>
      <c r="U234" s="317"/>
      <c r="AT234" s="253" t="s">
        <v>1156</v>
      </c>
      <c r="AU234" s="253" t="s">
        <v>32</v>
      </c>
    </row>
    <row r="235" spans="2:65" s="260" customFormat="1" x14ac:dyDescent="0.2">
      <c r="B235" s="261"/>
      <c r="D235" s="409" t="s">
        <v>1392</v>
      </c>
      <c r="F235" s="456" t="s">
        <v>1694</v>
      </c>
      <c r="I235" s="398"/>
      <c r="L235" s="261"/>
      <c r="M235" s="316"/>
      <c r="U235" s="317"/>
      <c r="AT235" s="253" t="s">
        <v>1392</v>
      </c>
      <c r="AU235" s="253" t="s">
        <v>32</v>
      </c>
    </row>
    <row r="236" spans="2:65" s="260" customFormat="1" ht="24.2" customHeight="1" x14ac:dyDescent="0.2">
      <c r="B236" s="309"/>
      <c r="C236" s="410" t="s">
        <v>1406</v>
      </c>
      <c r="D236" s="410" t="s">
        <v>294</v>
      </c>
      <c r="E236" s="411" t="s">
        <v>1695</v>
      </c>
      <c r="F236" s="412" t="s">
        <v>1696</v>
      </c>
      <c r="G236" s="413" t="s">
        <v>144</v>
      </c>
      <c r="H236" s="414">
        <v>15</v>
      </c>
      <c r="I236" s="318"/>
      <c r="J236" s="427">
        <f>ROUND(I236*H236,2)</f>
        <v>0</v>
      </c>
      <c r="K236" s="335"/>
      <c r="L236" s="319"/>
      <c r="M236" s="320" t="s">
        <v>363</v>
      </c>
      <c r="N236" s="321" t="s">
        <v>1152</v>
      </c>
      <c r="O236" s="313">
        <v>0</v>
      </c>
      <c r="P236" s="313">
        <f>O236*H236</f>
        <v>0</v>
      </c>
      <c r="Q236" s="313">
        <v>1E-4</v>
      </c>
      <c r="R236" s="313">
        <f>Q236*H236</f>
        <v>1.5E-3</v>
      </c>
      <c r="S236" s="313">
        <v>0</v>
      </c>
      <c r="T236" s="313">
        <f>S236*H236</f>
        <v>0</v>
      </c>
      <c r="U236" s="334" t="s">
        <v>363</v>
      </c>
      <c r="AR236" s="314" t="s">
        <v>1154</v>
      </c>
      <c r="AT236" s="314" t="s">
        <v>294</v>
      </c>
      <c r="AU236" s="314" t="s">
        <v>32</v>
      </c>
      <c r="AY236" s="253" t="s">
        <v>1151</v>
      </c>
      <c r="BE236" s="315">
        <f>IF(N236="základní",J236,0)</f>
        <v>0</v>
      </c>
      <c r="BF236" s="315">
        <f>IF(N236="snížená",J236,0)</f>
        <v>0</v>
      </c>
      <c r="BG236" s="315">
        <f>IF(N236="zákl. přenesená",J236,0)</f>
        <v>0</v>
      </c>
      <c r="BH236" s="315">
        <f>IF(N236="sníž. přenesená",J236,0)</f>
        <v>0</v>
      </c>
      <c r="BI236" s="315">
        <f>IF(N236="nulová",J236,0)</f>
        <v>0</v>
      </c>
      <c r="BJ236" s="253" t="s">
        <v>30</v>
      </c>
      <c r="BK236" s="315">
        <f>ROUND(I236*H236,2)</f>
        <v>0</v>
      </c>
      <c r="BL236" s="253" t="s">
        <v>1125</v>
      </c>
      <c r="BM236" s="314" t="s">
        <v>1697</v>
      </c>
    </row>
    <row r="237" spans="2:65" s="260" customFormat="1" x14ac:dyDescent="0.2">
      <c r="B237" s="261"/>
      <c r="D237" s="407" t="s">
        <v>1156</v>
      </c>
      <c r="F237" s="408" t="s">
        <v>1696</v>
      </c>
      <c r="I237" s="398"/>
      <c r="L237" s="261"/>
      <c r="M237" s="316"/>
      <c r="U237" s="317"/>
      <c r="AT237" s="253" t="s">
        <v>1156</v>
      </c>
      <c r="AU237" s="253" t="s">
        <v>32</v>
      </c>
    </row>
    <row r="238" spans="2:65" s="260" customFormat="1" ht="33" customHeight="1" x14ac:dyDescent="0.2">
      <c r="B238" s="309"/>
      <c r="C238" s="402" t="s">
        <v>1435</v>
      </c>
      <c r="D238" s="402" t="s">
        <v>270</v>
      </c>
      <c r="E238" s="403" t="s">
        <v>1135</v>
      </c>
      <c r="F238" s="404" t="s">
        <v>1136</v>
      </c>
      <c r="G238" s="405" t="s">
        <v>144</v>
      </c>
      <c r="H238" s="406">
        <v>4</v>
      </c>
      <c r="I238" s="310"/>
      <c r="J238" s="426">
        <f>ROUND(I238*H238,2)</f>
        <v>0</v>
      </c>
      <c r="K238" s="333"/>
      <c r="L238" s="261"/>
      <c r="M238" s="311" t="s">
        <v>363</v>
      </c>
      <c r="N238" s="312" t="s">
        <v>1152</v>
      </c>
      <c r="O238" s="313">
        <v>2.3039999999999998</v>
      </c>
      <c r="P238" s="313">
        <f>O238*H238</f>
        <v>9.2159999999999993</v>
      </c>
      <c r="Q238" s="313">
        <v>2.6689999999999998E-2</v>
      </c>
      <c r="R238" s="313">
        <f>Q238*H238</f>
        <v>0.10675999999999999</v>
      </c>
      <c r="S238" s="313">
        <v>0</v>
      </c>
      <c r="T238" s="313">
        <f>S238*H238</f>
        <v>0</v>
      </c>
      <c r="U238" s="334" t="s">
        <v>363</v>
      </c>
      <c r="AR238" s="314" t="s">
        <v>1125</v>
      </c>
      <c r="AT238" s="314" t="s">
        <v>270</v>
      </c>
      <c r="AU238" s="314" t="s">
        <v>32</v>
      </c>
      <c r="AY238" s="253" t="s">
        <v>1151</v>
      </c>
      <c r="BE238" s="315">
        <f>IF(N238="základní",J238,0)</f>
        <v>0</v>
      </c>
      <c r="BF238" s="315">
        <f>IF(N238="snížená",J238,0)</f>
        <v>0</v>
      </c>
      <c r="BG238" s="315">
        <f>IF(N238="zákl. přenesená",J238,0)</f>
        <v>0</v>
      </c>
      <c r="BH238" s="315">
        <f>IF(N238="sníž. přenesená",J238,0)</f>
        <v>0</v>
      </c>
      <c r="BI238" s="315">
        <f>IF(N238="nulová",J238,0)</f>
        <v>0</v>
      </c>
      <c r="BJ238" s="253" t="s">
        <v>30</v>
      </c>
      <c r="BK238" s="315">
        <f>ROUND(I238*H238,2)</f>
        <v>0</v>
      </c>
      <c r="BL238" s="253" t="s">
        <v>1125</v>
      </c>
      <c r="BM238" s="314" t="s">
        <v>1698</v>
      </c>
    </row>
    <row r="239" spans="2:65" s="260" customFormat="1" ht="19.5" x14ac:dyDescent="0.2">
      <c r="B239" s="261"/>
      <c r="D239" s="407" t="s">
        <v>1156</v>
      </c>
      <c r="F239" s="408" t="s">
        <v>1566</v>
      </c>
      <c r="I239" s="398"/>
      <c r="L239" s="261"/>
      <c r="M239" s="316"/>
      <c r="U239" s="317"/>
      <c r="AT239" s="253" t="s">
        <v>1156</v>
      </c>
      <c r="AU239" s="253" t="s">
        <v>32</v>
      </c>
    </row>
    <row r="240" spans="2:65" s="260" customFormat="1" x14ac:dyDescent="0.2">
      <c r="B240" s="261"/>
      <c r="D240" s="409" t="s">
        <v>1392</v>
      </c>
      <c r="F240" s="456" t="s">
        <v>1567</v>
      </c>
      <c r="I240" s="398"/>
      <c r="L240" s="261"/>
      <c r="M240" s="316"/>
      <c r="U240" s="317"/>
      <c r="AT240" s="253" t="s">
        <v>1392</v>
      </c>
      <c r="AU240" s="253" t="s">
        <v>32</v>
      </c>
    </row>
    <row r="241" spans="2:65" s="260" customFormat="1" ht="16.5" customHeight="1" x14ac:dyDescent="0.2">
      <c r="B241" s="309"/>
      <c r="C241" s="410" t="s">
        <v>1403</v>
      </c>
      <c r="D241" s="410" t="s">
        <v>294</v>
      </c>
      <c r="E241" s="411" t="s">
        <v>1699</v>
      </c>
      <c r="F241" s="412" t="s">
        <v>1700</v>
      </c>
      <c r="G241" s="413" t="s">
        <v>144</v>
      </c>
      <c r="H241" s="414">
        <v>4</v>
      </c>
      <c r="I241" s="318"/>
      <c r="J241" s="427">
        <f>ROUND(I241*H241,2)</f>
        <v>0</v>
      </c>
      <c r="K241" s="335"/>
      <c r="L241" s="319"/>
      <c r="M241" s="320" t="s">
        <v>363</v>
      </c>
      <c r="N241" s="321" t="s">
        <v>1152</v>
      </c>
      <c r="O241" s="313">
        <v>0</v>
      </c>
      <c r="P241" s="313">
        <f>O241*H241</f>
        <v>0</v>
      </c>
      <c r="Q241" s="313">
        <v>1.848E-2</v>
      </c>
      <c r="R241" s="313">
        <f>Q241*H241</f>
        <v>7.392E-2</v>
      </c>
      <c r="S241" s="313">
        <v>0</v>
      </c>
      <c r="T241" s="313">
        <f>S241*H241</f>
        <v>0</v>
      </c>
      <c r="U241" s="334" t="s">
        <v>363</v>
      </c>
      <c r="AR241" s="314" t="s">
        <v>1154</v>
      </c>
      <c r="AT241" s="314" t="s">
        <v>294</v>
      </c>
      <c r="AU241" s="314" t="s">
        <v>32</v>
      </c>
      <c r="AY241" s="253" t="s">
        <v>1151</v>
      </c>
      <c r="BE241" s="315">
        <f>IF(N241="základní",J241,0)</f>
        <v>0</v>
      </c>
      <c r="BF241" s="315">
        <f>IF(N241="snížená",J241,0)</f>
        <v>0</v>
      </c>
      <c r="BG241" s="315">
        <f>IF(N241="zákl. přenesená",J241,0)</f>
        <v>0</v>
      </c>
      <c r="BH241" s="315">
        <f>IF(N241="sníž. přenesená",J241,0)</f>
        <v>0</v>
      </c>
      <c r="BI241" s="315">
        <f>IF(N241="nulová",J241,0)</f>
        <v>0</v>
      </c>
      <c r="BJ241" s="253" t="s">
        <v>30</v>
      </c>
      <c r="BK241" s="315">
        <f>ROUND(I241*H241,2)</f>
        <v>0</v>
      </c>
      <c r="BL241" s="253" t="s">
        <v>1125</v>
      </c>
      <c r="BM241" s="314" t="s">
        <v>1701</v>
      </c>
    </row>
    <row r="242" spans="2:65" s="260" customFormat="1" x14ac:dyDescent="0.2">
      <c r="B242" s="261"/>
      <c r="D242" s="407" t="s">
        <v>1156</v>
      </c>
      <c r="F242" s="408" t="s">
        <v>1700</v>
      </c>
      <c r="I242" s="398"/>
      <c r="L242" s="261"/>
      <c r="M242" s="316"/>
      <c r="U242" s="317"/>
      <c r="AT242" s="253" t="s">
        <v>1156</v>
      </c>
      <c r="AU242" s="253" t="s">
        <v>32</v>
      </c>
    </row>
    <row r="243" spans="2:65" s="260" customFormat="1" ht="24.2" customHeight="1" x14ac:dyDescent="0.2">
      <c r="B243" s="309"/>
      <c r="C243" s="402" t="s">
        <v>1433</v>
      </c>
      <c r="D243" s="402" t="s">
        <v>270</v>
      </c>
      <c r="E243" s="403" t="s">
        <v>1702</v>
      </c>
      <c r="F243" s="404" t="s">
        <v>1703</v>
      </c>
      <c r="G243" s="405" t="s">
        <v>80</v>
      </c>
      <c r="H243" s="406">
        <v>2</v>
      </c>
      <c r="I243" s="310"/>
      <c r="J243" s="426">
        <f>ROUND(I243*H243,2)</f>
        <v>0</v>
      </c>
      <c r="K243" s="333"/>
      <c r="L243" s="261"/>
      <c r="M243" s="311" t="s">
        <v>363</v>
      </c>
      <c r="N243" s="312" t="s">
        <v>1152</v>
      </c>
      <c r="O243" s="313">
        <v>1.5229999999999999</v>
      </c>
      <c r="P243" s="313">
        <f>O243*H243</f>
        <v>3.0459999999999998</v>
      </c>
      <c r="Q243" s="313">
        <v>0</v>
      </c>
      <c r="R243" s="313">
        <f>Q243*H243</f>
        <v>0</v>
      </c>
      <c r="S243" s="313">
        <v>0</v>
      </c>
      <c r="T243" s="313">
        <f>S243*H243</f>
        <v>0</v>
      </c>
      <c r="U243" s="334" t="s">
        <v>363</v>
      </c>
      <c r="AR243" s="314" t="s">
        <v>1125</v>
      </c>
      <c r="AT243" s="314" t="s">
        <v>270</v>
      </c>
      <c r="AU243" s="314" t="s">
        <v>32</v>
      </c>
      <c r="AY243" s="253" t="s">
        <v>1151</v>
      </c>
      <c r="BE243" s="315">
        <f>IF(N243="základní",J243,0)</f>
        <v>0</v>
      </c>
      <c r="BF243" s="315">
        <f>IF(N243="snížená",J243,0)</f>
        <v>0</v>
      </c>
      <c r="BG243" s="315">
        <f>IF(N243="zákl. přenesená",J243,0)</f>
        <v>0</v>
      </c>
      <c r="BH243" s="315">
        <f>IF(N243="sníž. přenesená",J243,0)</f>
        <v>0</v>
      </c>
      <c r="BI243" s="315">
        <f>IF(N243="nulová",J243,0)</f>
        <v>0</v>
      </c>
      <c r="BJ243" s="253" t="s">
        <v>30</v>
      </c>
      <c r="BK243" s="315">
        <f>ROUND(I243*H243,2)</f>
        <v>0</v>
      </c>
      <c r="BL243" s="253" t="s">
        <v>1125</v>
      </c>
      <c r="BM243" s="314" t="s">
        <v>1704</v>
      </c>
    </row>
    <row r="244" spans="2:65" s="260" customFormat="1" ht="19.5" x14ac:dyDescent="0.2">
      <c r="B244" s="261"/>
      <c r="D244" s="407" t="s">
        <v>1156</v>
      </c>
      <c r="F244" s="408" t="s">
        <v>1705</v>
      </c>
      <c r="I244" s="398"/>
      <c r="L244" s="261"/>
      <c r="M244" s="316"/>
      <c r="U244" s="317"/>
      <c r="AT244" s="253" t="s">
        <v>1156</v>
      </c>
      <c r="AU244" s="253" t="s">
        <v>32</v>
      </c>
    </row>
    <row r="245" spans="2:65" s="260" customFormat="1" x14ac:dyDescent="0.2">
      <c r="B245" s="261"/>
      <c r="D245" s="409" t="s">
        <v>1392</v>
      </c>
      <c r="F245" s="456" t="s">
        <v>1706</v>
      </c>
      <c r="I245" s="398"/>
      <c r="L245" s="261"/>
      <c r="M245" s="316"/>
      <c r="U245" s="317"/>
      <c r="AT245" s="253" t="s">
        <v>1392</v>
      </c>
      <c r="AU245" s="253" t="s">
        <v>32</v>
      </c>
    </row>
    <row r="246" spans="2:65" s="260" customFormat="1" ht="24.2" customHeight="1" x14ac:dyDescent="0.2">
      <c r="B246" s="309"/>
      <c r="C246" s="410" t="s">
        <v>1405</v>
      </c>
      <c r="D246" s="410" t="s">
        <v>294</v>
      </c>
      <c r="E246" s="411" t="s">
        <v>34</v>
      </c>
      <c r="F246" s="412" t="s">
        <v>1707</v>
      </c>
      <c r="G246" s="413" t="s">
        <v>80</v>
      </c>
      <c r="H246" s="414">
        <v>2</v>
      </c>
      <c r="I246" s="318"/>
      <c r="J246" s="427">
        <f>ROUND(I246*H246,2)</f>
        <v>0</v>
      </c>
      <c r="K246" s="335"/>
      <c r="L246" s="319"/>
      <c r="M246" s="320" t="s">
        <v>363</v>
      </c>
      <c r="N246" s="321" t="s">
        <v>1152</v>
      </c>
      <c r="O246" s="313">
        <v>0</v>
      </c>
      <c r="P246" s="313">
        <f>O246*H246</f>
        <v>0</v>
      </c>
      <c r="Q246" s="313">
        <v>1.09E-2</v>
      </c>
      <c r="R246" s="313">
        <f>Q246*H246</f>
        <v>2.18E-2</v>
      </c>
      <c r="S246" s="313">
        <v>0</v>
      </c>
      <c r="T246" s="313">
        <f>S246*H246</f>
        <v>0</v>
      </c>
      <c r="U246" s="334" t="s">
        <v>363</v>
      </c>
      <c r="AR246" s="314" t="s">
        <v>1154</v>
      </c>
      <c r="AT246" s="314" t="s">
        <v>294</v>
      </c>
      <c r="AU246" s="314" t="s">
        <v>32</v>
      </c>
      <c r="AY246" s="253" t="s">
        <v>1151</v>
      </c>
      <c r="BE246" s="315">
        <f>IF(N246="základní",J246,0)</f>
        <v>0</v>
      </c>
      <c r="BF246" s="315">
        <f>IF(N246="snížená",J246,0)</f>
        <v>0</v>
      </c>
      <c r="BG246" s="315">
        <f>IF(N246="zákl. přenesená",J246,0)</f>
        <v>0</v>
      </c>
      <c r="BH246" s="315">
        <f>IF(N246="sníž. přenesená",J246,0)</f>
        <v>0</v>
      </c>
      <c r="BI246" s="315">
        <f>IF(N246="nulová",J246,0)</f>
        <v>0</v>
      </c>
      <c r="BJ246" s="253" t="s">
        <v>30</v>
      </c>
      <c r="BK246" s="315">
        <f>ROUND(I246*H246,2)</f>
        <v>0</v>
      </c>
      <c r="BL246" s="253" t="s">
        <v>1125</v>
      </c>
      <c r="BM246" s="314" t="s">
        <v>1708</v>
      </c>
    </row>
    <row r="247" spans="2:65" s="260" customFormat="1" ht="19.5" x14ac:dyDescent="0.2">
      <c r="B247" s="261"/>
      <c r="D247" s="407" t="s">
        <v>1156</v>
      </c>
      <c r="F247" s="408" t="s">
        <v>1709</v>
      </c>
      <c r="L247" s="261"/>
      <c r="M247" s="322"/>
      <c r="N247" s="323"/>
      <c r="O247" s="323"/>
      <c r="P247" s="323"/>
      <c r="Q247" s="323"/>
      <c r="R247" s="323"/>
      <c r="S247" s="323"/>
      <c r="T247" s="323"/>
      <c r="U247" s="324"/>
      <c r="AT247" s="253" t="s">
        <v>1156</v>
      </c>
      <c r="AU247" s="253" t="s">
        <v>32</v>
      </c>
    </row>
    <row r="248" spans="2:65" s="260" customFormat="1" ht="6.95" customHeight="1" x14ac:dyDescent="0.2">
      <c r="B248" s="277"/>
      <c r="C248" s="278"/>
      <c r="D248" s="278"/>
      <c r="E248" s="278"/>
      <c r="F248" s="278"/>
      <c r="G248" s="278"/>
      <c r="H248" s="278"/>
      <c r="I248" s="278"/>
      <c r="J248" s="278"/>
      <c r="K248" s="278"/>
      <c r="L248" s="261"/>
    </row>
  </sheetData>
  <sheetProtection algorithmName="SHA-512" hashValue="Yv4u5wchXZr+N5ao077qiUhhdFrd9mddTnCj6Y5/Hc6Pj4vDpES0Vwlubi7it+777uup3CX23LEqC1TJXKFjhA==" saltValue="4c98jKgj/0mDI3h8I6byx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26" sqref="E26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4" customWidth="1"/>
    <col min="3" max="3" width="38.28515625" style="104" customWidth="1"/>
    <col min="4" max="4" width="4.85546875" style="82" customWidth="1"/>
    <col min="5" max="5" width="10.5703125" style="82" customWidth="1"/>
    <col min="6" max="6" width="9.855468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15.75" customHeight="1" x14ac:dyDescent="0.25">
      <c r="A1" s="599" t="s">
        <v>69</v>
      </c>
      <c r="B1" s="599"/>
      <c r="C1" s="599"/>
      <c r="D1" s="599"/>
      <c r="E1" s="599"/>
      <c r="F1" s="599"/>
      <c r="G1" s="599"/>
      <c r="AG1" s="82" t="s">
        <v>82</v>
      </c>
    </row>
    <row r="2" spans="1:60" ht="24.95" customHeight="1" x14ac:dyDescent="0.2">
      <c r="A2" s="87" t="s">
        <v>70</v>
      </c>
      <c r="B2" s="88"/>
      <c r="C2" s="600" t="s">
        <v>1022</v>
      </c>
      <c r="D2" s="601"/>
      <c r="E2" s="601"/>
      <c r="F2" s="601"/>
      <c r="G2" s="602"/>
      <c r="AG2" s="82" t="s">
        <v>83</v>
      </c>
    </row>
    <row r="3" spans="1:60" ht="24.95" customHeight="1" x14ac:dyDescent="0.2">
      <c r="A3" s="87" t="s">
        <v>71</v>
      </c>
      <c r="B3" s="88"/>
      <c r="C3" s="603" t="s">
        <v>1104</v>
      </c>
      <c r="D3" s="601"/>
      <c r="E3" s="601"/>
      <c r="F3" s="601"/>
      <c r="G3" s="602"/>
      <c r="AC3" s="104" t="s">
        <v>83</v>
      </c>
      <c r="AG3" s="82" t="s">
        <v>84</v>
      </c>
    </row>
    <row r="4" spans="1:60" ht="24.95" customHeight="1" x14ac:dyDescent="0.2">
      <c r="A4" s="105" t="s">
        <v>72</v>
      </c>
      <c r="B4" s="106"/>
      <c r="C4" s="604"/>
      <c r="D4" s="605"/>
      <c r="E4" s="605"/>
      <c r="F4" s="605"/>
      <c r="G4" s="606"/>
      <c r="AG4" s="82" t="s">
        <v>85</v>
      </c>
    </row>
    <row r="5" spans="1:60" x14ac:dyDescent="0.2">
      <c r="D5" s="77"/>
    </row>
    <row r="6" spans="1:60" ht="38.25" x14ac:dyDescent="0.2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2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x14ac:dyDescent="0.2">
      <c r="A8" s="94"/>
      <c r="B8" s="373"/>
      <c r="C8" s="114" t="s">
        <v>1105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4.25" outlineLevel="1" x14ac:dyDescent="0.2">
      <c r="A9" s="135">
        <v>1</v>
      </c>
      <c r="B9" s="136"/>
      <c r="C9" s="371" t="s">
        <v>1106</v>
      </c>
      <c r="D9" s="367" t="s">
        <v>165</v>
      </c>
      <c r="E9" s="368">
        <v>17</v>
      </c>
      <c r="F9" s="369"/>
      <c r="G9" s="370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4.25" outlineLevel="1" x14ac:dyDescent="0.2">
      <c r="A10" s="135">
        <f>A9+1</f>
        <v>2</v>
      </c>
      <c r="B10" s="136"/>
      <c r="C10" s="371" t="s">
        <v>1107</v>
      </c>
      <c r="D10" s="367" t="s">
        <v>165</v>
      </c>
      <c r="E10" s="368">
        <v>4</v>
      </c>
      <c r="F10" s="369"/>
      <c r="G10" s="370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4.25" outlineLevel="1" x14ac:dyDescent="0.2">
      <c r="A11" s="135">
        <f t="shared" ref="A11:A28" si="1">A10+1</f>
        <v>3</v>
      </c>
      <c r="B11" s="136"/>
      <c r="C11" s="371" t="s">
        <v>1108</v>
      </c>
      <c r="D11" s="367" t="s">
        <v>165</v>
      </c>
      <c r="E11" s="368">
        <v>200</v>
      </c>
      <c r="F11" s="369"/>
      <c r="G11" s="370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4.25" outlineLevel="1" x14ac:dyDescent="0.2">
      <c r="A12" s="135">
        <f t="shared" si="1"/>
        <v>4</v>
      </c>
      <c r="B12" s="136"/>
      <c r="C12" s="366" t="s">
        <v>1109</v>
      </c>
      <c r="D12" s="367" t="s">
        <v>165</v>
      </c>
      <c r="E12" s="368">
        <v>50</v>
      </c>
      <c r="F12" s="369"/>
      <c r="G12" s="370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4.25" outlineLevel="1" x14ac:dyDescent="0.2">
      <c r="A13" s="135">
        <f t="shared" si="1"/>
        <v>5</v>
      </c>
      <c r="B13" s="136"/>
      <c r="C13" s="366" t="s">
        <v>1110</v>
      </c>
      <c r="D13" s="367" t="s">
        <v>165</v>
      </c>
      <c r="E13" s="368">
        <v>50</v>
      </c>
      <c r="F13" s="369"/>
      <c r="G13" s="370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4.25" outlineLevel="1" x14ac:dyDescent="0.2">
      <c r="A14" s="135">
        <f t="shared" si="1"/>
        <v>6</v>
      </c>
      <c r="B14" s="136"/>
      <c r="C14" s="371" t="s">
        <v>1111</v>
      </c>
      <c r="D14" s="367" t="s">
        <v>165</v>
      </c>
      <c r="E14" s="368">
        <v>10</v>
      </c>
      <c r="F14" s="369"/>
      <c r="G14" s="370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4.25" outlineLevel="1" x14ac:dyDescent="0.2">
      <c r="A15" s="135">
        <f t="shared" si="1"/>
        <v>7</v>
      </c>
      <c r="B15" s="136"/>
      <c r="C15" s="371" t="s">
        <v>1112</v>
      </c>
      <c r="D15" s="367" t="s">
        <v>165</v>
      </c>
      <c r="E15" s="368">
        <v>60</v>
      </c>
      <c r="F15" s="369"/>
      <c r="G15" s="370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4.25" outlineLevel="1" x14ac:dyDescent="0.2">
      <c r="A16" s="135">
        <f t="shared" si="1"/>
        <v>8</v>
      </c>
      <c r="B16" s="136"/>
      <c r="C16" s="371" t="s">
        <v>1113</v>
      </c>
      <c r="D16" s="367" t="s">
        <v>165</v>
      </c>
      <c r="E16" s="368">
        <v>26</v>
      </c>
      <c r="F16" s="369"/>
      <c r="G16" s="370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4.25" outlineLevel="1" x14ac:dyDescent="0.2">
      <c r="A17" s="135">
        <f t="shared" si="1"/>
        <v>9</v>
      </c>
      <c r="B17" s="136"/>
      <c r="C17" s="371" t="s">
        <v>1114</v>
      </c>
      <c r="D17" s="367" t="s">
        <v>165</v>
      </c>
      <c r="E17" s="368">
        <v>13</v>
      </c>
      <c r="F17" s="369"/>
      <c r="G17" s="370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4.25" outlineLevel="1" x14ac:dyDescent="0.2">
      <c r="A18" s="135">
        <f t="shared" si="1"/>
        <v>10</v>
      </c>
      <c r="B18" s="136"/>
      <c r="C18" s="371" t="s">
        <v>1115</v>
      </c>
      <c r="D18" s="367" t="s">
        <v>165</v>
      </c>
      <c r="E18" s="368">
        <v>13</v>
      </c>
      <c r="F18" s="369"/>
      <c r="G18" s="370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2">
      <c r="A19" s="135">
        <f t="shared" si="1"/>
        <v>11</v>
      </c>
      <c r="B19" s="138"/>
      <c r="C19" s="372" t="s">
        <v>1117</v>
      </c>
      <c r="D19" s="367" t="s">
        <v>144</v>
      </c>
      <c r="E19" s="368">
        <v>300</v>
      </c>
      <c r="F19" s="369"/>
      <c r="G19" s="370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2">
      <c r="A20" s="135">
        <f t="shared" si="1"/>
        <v>12</v>
      </c>
      <c r="B20" s="138"/>
      <c r="C20" s="372" t="s">
        <v>1119</v>
      </c>
      <c r="D20" s="367" t="s">
        <v>144</v>
      </c>
      <c r="E20" s="368">
        <v>240</v>
      </c>
      <c r="F20" s="369"/>
      <c r="G20" s="370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2">
      <c r="A21" s="135">
        <f t="shared" si="1"/>
        <v>13</v>
      </c>
      <c r="B21" s="138"/>
      <c r="C21" s="372" t="s">
        <v>1121</v>
      </c>
      <c r="D21" s="367" t="s">
        <v>144</v>
      </c>
      <c r="E21" s="368">
        <v>60</v>
      </c>
      <c r="F21" s="369"/>
      <c r="G21" s="370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2">
      <c r="A22" s="135">
        <f t="shared" si="1"/>
        <v>14</v>
      </c>
      <c r="B22" s="138"/>
      <c r="C22" s="372" t="s">
        <v>1123</v>
      </c>
      <c r="D22" s="367" t="s">
        <v>165</v>
      </c>
      <c r="E22" s="368">
        <v>80</v>
      </c>
      <c r="F22" s="369"/>
      <c r="G22" s="370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2">
      <c r="A23" s="135">
        <f t="shared" si="1"/>
        <v>15</v>
      </c>
      <c r="B23" s="138"/>
      <c r="C23" s="372" t="s">
        <v>1124</v>
      </c>
      <c r="D23" s="367" t="s">
        <v>165</v>
      </c>
      <c r="E23" s="368">
        <v>30</v>
      </c>
      <c r="F23" s="369"/>
      <c r="G23" s="370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2">
      <c r="A24" s="135">
        <f t="shared" si="1"/>
        <v>16</v>
      </c>
      <c r="B24" s="138"/>
      <c r="C24" s="372" t="s">
        <v>1126</v>
      </c>
      <c r="D24" s="367" t="s">
        <v>417</v>
      </c>
      <c r="E24" s="368">
        <v>1</v>
      </c>
      <c r="F24" s="369"/>
      <c r="G24" s="370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2">
      <c r="A25" s="135">
        <f t="shared" si="1"/>
        <v>17</v>
      </c>
      <c r="B25" s="138"/>
      <c r="C25" s="372" t="s">
        <v>1128</v>
      </c>
      <c r="D25" s="367" t="s">
        <v>417</v>
      </c>
      <c r="E25" s="368">
        <v>1</v>
      </c>
      <c r="F25" s="369"/>
      <c r="G25" s="370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2">
      <c r="A26" s="135">
        <f t="shared" si="1"/>
        <v>18</v>
      </c>
      <c r="B26" s="138"/>
      <c r="C26" s="372" t="s">
        <v>1130</v>
      </c>
      <c r="D26" s="367" t="s">
        <v>417</v>
      </c>
      <c r="E26" s="368">
        <v>1</v>
      </c>
      <c r="F26" s="369"/>
      <c r="G26" s="370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2">
      <c r="A27" s="135">
        <f t="shared" si="1"/>
        <v>19</v>
      </c>
      <c r="B27" s="138"/>
      <c r="C27" s="372" t="s">
        <v>1132</v>
      </c>
      <c r="D27" s="367" t="s">
        <v>417</v>
      </c>
      <c r="E27" s="368">
        <v>1</v>
      </c>
      <c r="F27" s="369"/>
      <c r="G27" s="370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2">
      <c r="A28" s="135">
        <f t="shared" si="1"/>
        <v>20</v>
      </c>
      <c r="B28" s="138"/>
      <c r="C28" s="372" t="s">
        <v>1097</v>
      </c>
      <c r="D28" s="367" t="s">
        <v>417</v>
      </c>
      <c r="E28" s="368">
        <v>1</v>
      </c>
      <c r="F28" s="369"/>
      <c r="G28" s="370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2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x14ac:dyDescent="0.2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2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  <row r="4562" spans="4:4" x14ac:dyDescent="0.2">
      <c r="D4562" s="77"/>
    </row>
    <row r="4563" spans="4:4" x14ac:dyDescent="0.2">
      <c r="D4563" s="77"/>
    </row>
    <row r="4564" spans="4:4" x14ac:dyDescent="0.2">
      <c r="D4564" s="77"/>
    </row>
    <row r="4565" spans="4:4" x14ac:dyDescent="0.2">
      <c r="D4565" s="77"/>
    </row>
    <row r="4566" spans="4:4" x14ac:dyDescent="0.2">
      <c r="D4566" s="77"/>
    </row>
    <row r="4567" spans="4:4" x14ac:dyDescent="0.2">
      <c r="D4567" s="77"/>
    </row>
    <row r="4568" spans="4:4" x14ac:dyDescent="0.2">
      <c r="D4568" s="77"/>
    </row>
    <row r="4569" spans="4:4" x14ac:dyDescent="0.2">
      <c r="D4569" s="77"/>
    </row>
    <row r="4570" spans="4:4" x14ac:dyDescent="0.2">
      <c r="D4570" s="77"/>
    </row>
    <row r="4571" spans="4:4" x14ac:dyDescent="0.2">
      <c r="D4571" s="77"/>
    </row>
    <row r="4572" spans="4:4" x14ac:dyDescent="0.2">
      <c r="D4572" s="77"/>
    </row>
    <row r="4573" spans="4:4" x14ac:dyDescent="0.2">
      <c r="D4573" s="77"/>
    </row>
    <row r="4574" spans="4:4" x14ac:dyDescent="0.2">
      <c r="D4574" s="77"/>
    </row>
    <row r="4575" spans="4:4" x14ac:dyDescent="0.2">
      <c r="D4575" s="77"/>
    </row>
    <row r="4576" spans="4:4" x14ac:dyDescent="0.2">
      <c r="D4576" s="77"/>
    </row>
    <row r="4577" spans="4:4" x14ac:dyDescent="0.2">
      <c r="D4577" s="77"/>
    </row>
    <row r="4578" spans="4:4" x14ac:dyDescent="0.2">
      <c r="D4578" s="77"/>
    </row>
    <row r="4579" spans="4:4" x14ac:dyDescent="0.2">
      <c r="D4579" s="77"/>
    </row>
    <row r="4580" spans="4:4" x14ac:dyDescent="0.2">
      <c r="D4580" s="77"/>
    </row>
    <row r="4581" spans="4:4" x14ac:dyDescent="0.2">
      <c r="D4581" s="77"/>
    </row>
    <row r="4582" spans="4:4" x14ac:dyDescent="0.2">
      <c r="D4582" s="77"/>
    </row>
    <row r="4583" spans="4:4" x14ac:dyDescent="0.2">
      <c r="D4583" s="77"/>
    </row>
    <row r="4584" spans="4:4" x14ac:dyDescent="0.2">
      <c r="D4584" s="77"/>
    </row>
    <row r="4585" spans="4:4" x14ac:dyDescent="0.2">
      <c r="D4585" s="77"/>
    </row>
    <row r="4586" spans="4:4" x14ac:dyDescent="0.2">
      <c r="D4586" s="77"/>
    </row>
    <row r="4587" spans="4:4" x14ac:dyDescent="0.2">
      <c r="D4587" s="77"/>
    </row>
    <row r="4588" spans="4:4" x14ac:dyDescent="0.2">
      <c r="D4588" s="77"/>
    </row>
    <row r="4589" spans="4:4" x14ac:dyDescent="0.2">
      <c r="D4589" s="77"/>
    </row>
    <row r="4590" spans="4:4" x14ac:dyDescent="0.2">
      <c r="D4590" s="77"/>
    </row>
    <row r="4591" spans="4:4" x14ac:dyDescent="0.2">
      <c r="D4591" s="77"/>
    </row>
    <row r="4592" spans="4:4" x14ac:dyDescent="0.2">
      <c r="D4592" s="77"/>
    </row>
    <row r="4593" spans="4:4" x14ac:dyDescent="0.2">
      <c r="D4593" s="77"/>
    </row>
    <row r="4594" spans="4:4" x14ac:dyDescent="0.2">
      <c r="D4594" s="77"/>
    </row>
    <row r="4595" spans="4:4" x14ac:dyDescent="0.2">
      <c r="D4595" s="77"/>
    </row>
    <row r="4596" spans="4:4" x14ac:dyDescent="0.2">
      <c r="D4596" s="77"/>
    </row>
    <row r="4597" spans="4:4" x14ac:dyDescent="0.2">
      <c r="D4597" s="77"/>
    </row>
    <row r="4598" spans="4:4" x14ac:dyDescent="0.2">
      <c r="D4598" s="77"/>
    </row>
    <row r="4599" spans="4:4" x14ac:dyDescent="0.2">
      <c r="D4599" s="77"/>
    </row>
    <row r="4600" spans="4:4" x14ac:dyDescent="0.2">
      <c r="D4600" s="77"/>
    </row>
    <row r="4601" spans="4:4" x14ac:dyDescent="0.2">
      <c r="D4601" s="77"/>
    </row>
    <row r="4602" spans="4:4" x14ac:dyDescent="0.2">
      <c r="D4602" s="77"/>
    </row>
    <row r="4603" spans="4:4" x14ac:dyDescent="0.2">
      <c r="D4603" s="77"/>
    </row>
    <row r="4604" spans="4:4" x14ac:dyDescent="0.2">
      <c r="D4604" s="77"/>
    </row>
    <row r="4605" spans="4:4" x14ac:dyDescent="0.2">
      <c r="D4605" s="77"/>
    </row>
    <row r="4606" spans="4:4" x14ac:dyDescent="0.2">
      <c r="D4606" s="77"/>
    </row>
    <row r="4607" spans="4:4" x14ac:dyDescent="0.2">
      <c r="D4607" s="77"/>
    </row>
    <row r="4608" spans="4:4" x14ac:dyDescent="0.2">
      <c r="D4608" s="77"/>
    </row>
    <row r="4609" spans="4:4" x14ac:dyDescent="0.2">
      <c r="D4609" s="77"/>
    </row>
    <row r="4610" spans="4:4" x14ac:dyDescent="0.2">
      <c r="D4610" s="77"/>
    </row>
    <row r="4611" spans="4:4" x14ac:dyDescent="0.2">
      <c r="D4611" s="77"/>
    </row>
    <row r="4612" spans="4:4" x14ac:dyDescent="0.2">
      <c r="D4612" s="77"/>
    </row>
    <row r="4613" spans="4:4" x14ac:dyDescent="0.2">
      <c r="D4613" s="77"/>
    </row>
    <row r="4614" spans="4:4" x14ac:dyDescent="0.2">
      <c r="D4614" s="77"/>
    </row>
    <row r="4615" spans="4:4" x14ac:dyDescent="0.2">
      <c r="D4615" s="77"/>
    </row>
    <row r="4616" spans="4:4" x14ac:dyDescent="0.2">
      <c r="D4616" s="77"/>
    </row>
    <row r="4617" spans="4:4" x14ac:dyDescent="0.2">
      <c r="D4617" s="77"/>
    </row>
    <row r="4618" spans="4:4" x14ac:dyDescent="0.2">
      <c r="D4618" s="77"/>
    </row>
    <row r="4619" spans="4:4" x14ac:dyDescent="0.2">
      <c r="D4619" s="77"/>
    </row>
    <row r="4620" spans="4:4" x14ac:dyDescent="0.2">
      <c r="D4620" s="77"/>
    </row>
    <row r="4621" spans="4:4" x14ac:dyDescent="0.2">
      <c r="D4621" s="77"/>
    </row>
    <row r="4622" spans="4:4" x14ac:dyDescent="0.2">
      <c r="D4622" s="77"/>
    </row>
    <row r="4623" spans="4:4" x14ac:dyDescent="0.2">
      <c r="D4623" s="77"/>
    </row>
    <row r="4624" spans="4:4" x14ac:dyDescent="0.2">
      <c r="D4624" s="77"/>
    </row>
    <row r="4625" spans="4:4" x14ac:dyDescent="0.2">
      <c r="D4625" s="77"/>
    </row>
    <row r="4626" spans="4:4" x14ac:dyDescent="0.2">
      <c r="D4626" s="77"/>
    </row>
    <row r="4627" spans="4:4" x14ac:dyDescent="0.2">
      <c r="D4627" s="77"/>
    </row>
    <row r="4628" spans="4:4" x14ac:dyDescent="0.2">
      <c r="D4628" s="77"/>
    </row>
    <row r="4629" spans="4:4" x14ac:dyDescent="0.2">
      <c r="D4629" s="77"/>
    </row>
    <row r="4630" spans="4:4" x14ac:dyDescent="0.2">
      <c r="D4630" s="77"/>
    </row>
    <row r="4631" spans="4:4" x14ac:dyDescent="0.2">
      <c r="D4631" s="77"/>
    </row>
    <row r="4632" spans="4:4" x14ac:dyDescent="0.2">
      <c r="D4632" s="77"/>
    </row>
    <row r="4633" spans="4:4" x14ac:dyDescent="0.2">
      <c r="D4633" s="77"/>
    </row>
    <row r="4634" spans="4:4" x14ac:dyDescent="0.2">
      <c r="D4634" s="77"/>
    </row>
    <row r="4635" spans="4:4" x14ac:dyDescent="0.2">
      <c r="D4635" s="77"/>
    </row>
    <row r="4636" spans="4:4" x14ac:dyDescent="0.2">
      <c r="D4636" s="77"/>
    </row>
    <row r="4637" spans="4:4" x14ac:dyDescent="0.2">
      <c r="D4637" s="77"/>
    </row>
    <row r="4638" spans="4:4" x14ac:dyDescent="0.2">
      <c r="D4638" s="77"/>
    </row>
    <row r="4639" spans="4:4" x14ac:dyDescent="0.2">
      <c r="D4639" s="77"/>
    </row>
    <row r="4640" spans="4:4" x14ac:dyDescent="0.2">
      <c r="D4640" s="77"/>
    </row>
    <row r="4641" spans="4:4" x14ac:dyDescent="0.2">
      <c r="D4641" s="77"/>
    </row>
    <row r="4642" spans="4:4" x14ac:dyDescent="0.2">
      <c r="D4642" s="77"/>
    </row>
    <row r="4643" spans="4:4" x14ac:dyDescent="0.2">
      <c r="D4643" s="77"/>
    </row>
    <row r="4644" spans="4:4" x14ac:dyDescent="0.2">
      <c r="D4644" s="77"/>
    </row>
    <row r="4645" spans="4:4" x14ac:dyDescent="0.2">
      <c r="D4645" s="77"/>
    </row>
    <row r="4646" spans="4:4" x14ac:dyDescent="0.2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4.9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4.9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4.9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5.1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5.1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5.1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5.1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5.1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5.1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7" t="s">
        <v>69</v>
      </c>
      <c r="B1" s="517"/>
      <c r="C1" s="518"/>
      <c r="D1" s="517"/>
      <c r="E1" s="517"/>
      <c r="F1" s="517"/>
      <c r="G1" s="517"/>
    </row>
    <row r="2" spans="1:7" ht="25.15" customHeight="1" x14ac:dyDescent="0.2">
      <c r="A2" s="87" t="s">
        <v>70</v>
      </c>
      <c r="B2" s="88"/>
      <c r="C2" s="519"/>
      <c r="D2" s="519"/>
      <c r="E2" s="519"/>
      <c r="F2" s="519"/>
      <c r="G2" s="520"/>
    </row>
    <row r="3" spans="1:7" ht="25.15" customHeight="1" x14ac:dyDescent="0.2">
      <c r="A3" s="87" t="s">
        <v>71</v>
      </c>
      <c r="B3" s="88"/>
      <c r="C3" s="519"/>
      <c r="D3" s="519"/>
      <c r="E3" s="519"/>
      <c r="F3" s="519"/>
      <c r="G3" s="520"/>
    </row>
    <row r="4" spans="1:7" ht="25.15" customHeight="1" x14ac:dyDescent="0.2">
      <c r="A4" s="87" t="s">
        <v>72</v>
      </c>
      <c r="B4" s="88"/>
      <c r="C4" s="519"/>
      <c r="D4" s="519"/>
      <c r="E4" s="519"/>
      <c r="F4" s="519"/>
      <c r="G4" s="52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2024-07-17T17:33:40Z</dcterms:created>
  <dcterms:modified xsi:type="dcterms:W3CDTF">2024-08-07T12:04:09Z</dcterms:modified>
  <cp:category/>
</cp:coreProperties>
</file>