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4\VZMR2224\8_REKONSTRUKCE_POZEMNICH_KOMUNIKACI\"/>
    </mc:Choice>
  </mc:AlternateContent>
  <xr:revisionPtr revIDLastSave="0" documentId="13_ncr:1_{F951BE1A-5EEC-46BD-B21A-C7A904FCF5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 - Zpevněné plochy" sheetId="2" r:id="rId2"/>
    <sheet name="02 - Vedlejší a ostatní n..." sheetId="3" r:id="rId3"/>
  </sheets>
  <definedNames>
    <definedName name="_xlnm._FilterDatabase" localSheetId="1" hidden="1">'01 - Zpevněné plochy'!$C$123:$K$224</definedName>
    <definedName name="_xlnm._FilterDatabase" localSheetId="2" hidden="1">'02 - Vedlejší a ostatní n...'!$C$118:$K$132</definedName>
    <definedName name="_xlnm.Print_Titles" localSheetId="1">'01 - Zpevněné plochy'!$123:$123</definedName>
    <definedName name="_xlnm.Print_Titles" localSheetId="2">'02 - Vedlejší a ostatní n...'!$118:$118</definedName>
    <definedName name="_xlnm.Print_Titles" localSheetId="0">'Rekapitulace stavby'!$92:$92</definedName>
    <definedName name="_xlnm.Print_Area" localSheetId="1">'01 - Zpevněné plochy'!$C$4:$J$76,'01 - Zpevněné plochy'!$C$82:$J$105,'01 - Zpevněné plochy'!$C$111:$J$224</definedName>
    <definedName name="_xlnm.Print_Area" localSheetId="2">'02 - Vedlejší a ostatní n...'!$C$4:$J$76,'02 - Vedlejší a ostatní n...'!$C$82:$J$100,'02 - Vedlejší a ostatní n...'!$C$106:$J$132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14" i="3" l="1"/>
  <c r="J37" i="3"/>
  <c r="J36" i="3"/>
  <c r="AY96" i="1"/>
  <c r="J35" i="3"/>
  <c r="AX96" i="1"/>
  <c r="BI131" i="3"/>
  <c r="BH131" i="3"/>
  <c r="BG131" i="3"/>
  <c r="BF131" i="3"/>
  <c r="T131" i="3"/>
  <c r="T130" i="3"/>
  <c r="R131" i="3"/>
  <c r="R130" i="3"/>
  <c r="P131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/>
  <c r="J23" i="3"/>
  <c r="J21" i="3"/>
  <c r="E21" i="3"/>
  <c r="J115" i="3"/>
  <c r="J20" i="3"/>
  <c r="J18" i="3"/>
  <c r="E18" i="3"/>
  <c r="F116" i="3"/>
  <c r="J17" i="3"/>
  <c r="J15" i="3"/>
  <c r="E15" i="3"/>
  <c r="J113" i="3"/>
  <c r="E7" i="3"/>
  <c r="E85" i="3" s="1"/>
  <c r="J37" i="2"/>
  <c r="J36" i="2"/>
  <c r="AY95" i="1"/>
  <c r="J35" i="2"/>
  <c r="AX95" i="1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T146" i="2"/>
  <c r="R147" i="2"/>
  <c r="R146" i="2"/>
  <c r="P147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/>
  <c r="J23" i="2"/>
  <c r="J21" i="2"/>
  <c r="E21" i="2"/>
  <c r="J91" i="2"/>
  <c r="J20" i="2"/>
  <c r="J18" i="2"/>
  <c r="E18" i="2"/>
  <c r="F121" i="2"/>
  <c r="J17" i="2"/>
  <c r="J15" i="2"/>
  <c r="E15" i="2"/>
  <c r="J14" i="2"/>
  <c r="E7" i="2"/>
  <c r="E85" i="2" s="1"/>
  <c r="L90" i="1"/>
  <c r="AM90" i="1"/>
  <c r="AM89" i="1"/>
  <c r="L87" i="1"/>
  <c r="L85" i="1"/>
  <c r="L84" i="1"/>
  <c r="BK194" i="2"/>
  <c r="BK147" i="2"/>
  <c r="J173" i="2"/>
  <c r="J221" i="2"/>
  <c r="J164" i="2"/>
  <c r="BK221" i="2"/>
  <c r="BK191" i="2"/>
  <c r="J147" i="2"/>
  <c r="J181" i="2"/>
  <c r="BK135" i="2"/>
  <c r="BK160" i="2"/>
  <c r="J131" i="2"/>
  <c r="J139" i="2"/>
  <c r="BK128" i="3"/>
  <c r="BK215" i="2"/>
  <c r="BK223" i="2"/>
  <c r="J127" i="2"/>
  <c r="J187" i="2"/>
  <c r="AS94" i="1"/>
  <c r="BK218" i="2"/>
  <c r="J175" i="2"/>
  <c r="BK127" i="2"/>
  <c r="BK144" i="2"/>
  <c r="J129" i="2"/>
  <c r="J152" i="2"/>
  <c r="BK124" i="3"/>
  <c r="J202" i="2"/>
  <c r="BK129" i="2"/>
  <c r="J144" i="2"/>
  <c r="J200" i="2"/>
  <c r="BK139" i="2"/>
  <c r="BK198" i="2"/>
  <c r="BK179" i="2"/>
  <c r="J223" i="2"/>
  <c r="J179" i="2"/>
  <c r="J141" i="2"/>
  <c r="BK173" i="2"/>
  <c r="BK189" i="2"/>
  <c r="J171" i="2"/>
  <c r="J128" i="3"/>
  <c r="BK122" i="3"/>
  <c r="BK183" i="2"/>
  <c r="BK185" i="2"/>
  <c r="BK133" i="2"/>
  <c r="BK196" i="2"/>
  <c r="BK137" i="2"/>
  <c r="J196" i="2"/>
  <c r="J177" i="2"/>
  <c r="J167" i="2"/>
  <c r="BK167" i="2"/>
  <c r="J191" i="2"/>
  <c r="J133" i="2"/>
  <c r="BK181" i="2"/>
  <c r="J126" i="3"/>
  <c r="J207" i="2"/>
  <c r="BK131" i="2"/>
  <c r="BK156" i="2"/>
  <c r="J215" i="2"/>
  <c r="J150" i="2"/>
  <c r="BK204" i="2"/>
  <c r="J183" i="2"/>
  <c r="J160" i="2"/>
  <c r="J185" i="2"/>
  <c r="BK164" i="2"/>
  <c r="BK202" i="2"/>
  <c r="J137" i="2"/>
  <c r="BK175" i="2"/>
  <c r="BK126" i="3"/>
  <c r="J131" i="3"/>
  <c r="BK150" i="2"/>
  <c r="J169" i="2"/>
  <c r="J218" i="2"/>
  <c r="J154" i="2"/>
  <c r="BK207" i="2"/>
  <c r="BK171" i="2"/>
  <c r="J158" i="2"/>
  <c r="J198" i="2"/>
  <c r="BK152" i="2"/>
  <c r="BK177" i="2"/>
  <c r="J156" i="2"/>
  <c r="BK187" i="2"/>
  <c r="BK131" i="3"/>
  <c r="BK154" i="2"/>
  <c r="J189" i="2"/>
  <c r="J135" i="2"/>
  <c r="J204" i="2"/>
  <c r="J162" i="2"/>
  <c r="J194" i="2"/>
  <c r="BK169" i="2"/>
  <c r="BK200" i="2"/>
  <c r="BK158" i="2"/>
  <c r="BK162" i="2"/>
  <c r="BK141" i="2"/>
  <c r="J122" i="3"/>
  <c r="J124" i="3"/>
  <c r="BK149" i="2" l="1"/>
  <c r="J149" i="2" s="1"/>
  <c r="J100" i="2" s="1"/>
  <c r="T149" i="2"/>
  <c r="R206" i="2"/>
  <c r="T126" i="2"/>
  <c r="T166" i="2"/>
  <c r="T193" i="2"/>
  <c r="R220" i="2"/>
  <c r="R121" i="3"/>
  <c r="R120" i="3" s="1"/>
  <c r="R119" i="3" s="1"/>
  <c r="R166" i="2"/>
  <c r="P193" i="2"/>
  <c r="BK220" i="2"/>
  <c r="J220" i="2"/>
  <c r="J104" i="2" s="1"/>
  <c r="T121" i="3"/>
  <c r="T120" i="3" s="1"/>
  <c r="T119" i="3" s="1"/>
  <c r="BK126" i="2"/>
  <c r="J126" i="2"/>
  <c r="J98" i="2" s="1"/>
  <c r="P166" i="2"/>
  <c r="P206" i="2"/>
  <c r="P126" i="2"/>
  <c r="R149" i="2"/>
  <c r="T206" i="2"/>
  <c r="P121" i="3"/>
  <c r="P120" i="3"/>
  <c r="P119" i="3" s="1"/>
  <c r="AU96" i="1" s="1"/>
  <c r="R126" i="2"/>
  <c r="R125" i="2" s="1"/>
  <c r="R124" i="2" s="1"/>
  <c r="BK166" i="2"/>
  <c r="J166" i="2" s="1"/>
  <c r="J101" i="2" s="1"/>
  <c r="BK206" i="2"/>
  <c r="J206" i="2"/>
  <c r="J103" i="2" s="1"/>
  <c r="T220" i="2"/>
  <c r="P149" i="2"/>
  <c r="BK193" i="2"/>
  <c r="J193" i="2" s="1"/>
  <c r="J102" i="2" s="1"/>
  <c r="R193" i="2"/>
  <c r="P220" i="2"/>
  <c r="BK121" i="3"/>
  <c r="J121" i="3" s="1"/>
  <c r="J98" i="3" s="1"/>
  <c r="BK130" i="3"/>
  <c r="J130" i="3" s="1"/>
  <c r="J99" i="3" s="1"/>
  <c r="BK146" i="2"/>
  <c r="J146" i="2"/>
  <c r="J99" i="2" s="1"/>
  <c r="J89" i="3"/>
  <c r="E109" i="3"/>
  <c r="F92" i="3"/>
  <c r="BE122" i="3"/>
  <c r="BE126" i="3"/>
  <c r="J91" i="3"/>
  <c r="BE128" i="3"/>
  <c r="J116" i="3"/>
  <c r="BE124" i="3"/>
  <c r="BE131" i="3"/>
  <c r="E114" i="2"/>
  <c r="J120" i="2"/>
  <c r="BE135" i="2"/>
  <c r="BE154" i="2"/>
  <c r="BE156" i="2"/>
  <c r="BE177" i="2"/>
  <c r="BE127" i="2"/>
  <c r="BE147" i="2"/>
  <c r="BE167" i="2"/>
  <c r="BE179" i="2"/>
  <c r="BE181" i="2"/>
  <c r="BE185" i="2"/>
  <c r="BE223" i="2"/>
  <c r="BE129" i="2"/>
  <c r="BE133" i="2"/>
  <c r="BE137" i="2"/>
  <c r="BE144" i="2"/>
  <c r="BE171" i="2"/>
  <c r="BE194" i="2"/>
  <c r="BE196" i="2"/>
  <c r="BE207" i="2"/>
  <c r="BE215" i="2"/>
  <c r="BE221" i="2"/>
  <c r="F92" i="2"/>
  <c r="J118" i="2"/>
  <c r="BE150" i="2"/>
  <c r="BE152" i="2"/>
  <c r="BE187" i="2"/>
  <c r="BE218" i="2"/>
  <c r="J92" i="2"/>
  <c r="BE131" i="2"/>
  <c r="BE169" i="2"/>
  <c r="BE198" i="2"/>
  <c r="BE139" i="2"/>
  <c r="BE158" i="2"/>
  <c r="BE175" i="2"/>
  <c r="BE183" i="2"/>
  <c r="BE200" i="2"/>
  <c r="BE202" i="2"/>
  <c r="BE141" i="2"/>
  <c r="BE160" i="2"/>
  <c r="BE162" i="2"/>
  <c r="BE164" i="2"/>
  <c r="BE173" i="2"/>
  <c r="BE189" i="2"/>
  <c r="BE191" i="2"/>
  <c r="BE204" i="2"/>
  <c r="F36" i="2"/>
  <c r="BC95" i="1"/>
  <c r="F36" i="3"/>
  <c r="BC96" i="1"/>
  <c r="J34" i="3"/>
  <c r="AW96" i="1" s="1"/>
  <c r="F37" i="2"/>
  <c r="BD95" i="1"/>
  <c r="F34" i="3"/>
  <c r="BA96" i="1"/>
  <c r="F37" i="3"/>
  <c r="BD96" i="1"/>
  <c r="F35" i="2"/>
  <c r="BB95" i="1" s="1"/>
  <c r="F35" i="3"/>
  <c r="BB96" i="1"/>
  <c r="F34" i="2"/>
  <c r="BA95" i="1"/>
  <c r="J34" i="2"/>
  <c r="AW95" i="1"/>
  <c r="T125" i="2" l="1"/>
  <c r="T124" i="2" s="1"/>
  <c r="P125" i="2"/>
  <c r="P124" i="2" s="1"/>
  <c r="AU95" i="1" s="1"/>
  <c r="AU94" i="1" s="1"/>
  <c r="BK125" i="2"/>
  <c r="BK124" i="2" s="1"/>
  <c r="J124" i="2" s="1"/>
  <c r="J96" i="2" s="1"/>
  <c r="BK120" i="3"/>
  <c r="J120" i="3" s="1"/>
  <c r="J97" i="3" s="1"/>
  <c r="BC94" i="1"/>
  <c r="W32" i="1"/>
  <c r="J33" i="3"/>
  <c r="AV96" i="1"/>
  <c r="AT96" i="1" s="1"/>
  <c r="F33" i="2"/>
  <c r="AZ95" i="1" s="1"/>
  <c r="J33" i="2"/>
  <c r="AV95" i="1"/>
  <c r="AT95" i="1"/>
  <c r="BA94" i="1"/>
  <c r="AW94" i="1"/>
  <c r="AK30" i="1"/>
  <c r="BB94" i="1"/>
  <c r="AX94" i="1"/>
  <c r="F33" i="3"/>
  <c r="AZ96" i="1"/>
  <c r="BD94" i="1"/>
  <c r="W33" i="1" s="1"/>
  <c r="J125" i="2" l="1"/>
  <c r="J97" i="2" s="1"/>
  <c r="BK119" i="3"/>
  <c r="J119" i="3" s="1"/>
  <c r="J96" i="3" s="1"/>
  <c r="W30" i="1"/>
  <c r="J30" i="2"/>
  <c r="AG95" i="1" s="1"/>
  <c r="AZ94" i="1"/>
  <c r="AV94" i="1" s="1"/>
  <c r="AK29" i="1" s="1"/>
  <c r="AY94" i="1"/>
  <c r="W31" i="1"/>
  <c r="J39" i="2" l="1"/>
  <c r="AN95" i="1"/>
  <c r="J30" i="3"/>
  <c r="AG96" i="1" s="1"/>
  <c r="W29" i="1"/>
  <c r="AT94" i="1"/>
  <c r="J39" i="3" l="1"/>
  <c r="AN96" i="1"/>
  <c r="AG94" i="1"/>
  <c r="AK26" i="1" s="1"/>
  <c r="AK35" i="1" s="1"/>
  <c r="AN94" i="1"/>
</calcChain>
</file>

<file path=xl/sharedStrings.xml><?xml version="1.0" encoding="utf-8"?>
<sst xmlns="http://schemas.openxmlformats.org/spreadsheetml/2006/main" count="1334" uniqueCount="369">
  <si>
    <t>Export Komplet</t>
  </si>
  <si>
    <t/>
  </si>
  <si>
    <t>2.0</t>
  </si>
  <si>
    <t>False</t>
  </si>
  <si>
    <t>{9d9fd39e-60b8-456d-a847-4f9a6279e1e3}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</si>
  <si>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</si>
  <si>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</si>
  <si>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</si>
  <si>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</si>
  <si>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</si>
  <si>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</si>
  <si>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</si>
  <si>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</si>
  <si>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</si>
  <si>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</si>
  <si>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</si>
  <si>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</si>
  <si>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</si>
  <si>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</si>
  <si>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</si>
  <si>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</si>
  <si>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</si>
  <si>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</si>
  <si>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</si>
  <si>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</si>
  <si>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</si>
  <si>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</si>
  <si>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</si>
  <si>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</si>
  <si>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</si>
  <si>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</si>
  <si>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</si>
  <si>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</si>
  <si>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</si>
  <si>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</si>
  <si>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</si>
  <si>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</si>
  <si>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</si>
  <si>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</si>
  <si>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</si>
  <si>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</si>
  <si>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</si>
  <si>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</si>
  <si>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</si>
  <si>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</si>
  <si>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</si>
  <si>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</si>
  <si>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</si>
  <si>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</si>
  <si>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</si>
  <si>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</si>
  <si>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</si>
  <si>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</si>
  <si>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</si>
  <si>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</si>
  <si>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</si>
  <si>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</si>
  <si>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</si>
  <si>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</si>
  <si>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</si>
  <si>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</si>
  <si>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</si>
  <si>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</si>
  <si>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</si>
  <si>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</si>
  <si>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</si>
  <si>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</si>
  <si>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</si>
  <si>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</si>
  <si>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</si>
  <si>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</si>
  <si>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</si>
  <si>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</si>
  <si>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</si>
  <si>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Zpevněné plochy</t>
  </si>
  <si>
    <t>STA</t>
  </si>
  <si>
    <t>1</t>
  </si>
  <si>
    <t>{118349d9-d6c5-4822-817f-3f1e237a6fac}</t>
  </si>
  <si>
    <t>2</t>
  </si>
  <si>
    <t>02</t>
  </si>
  <si>
    <t>Vedlejší a ostatní náklady</t>
  </si>
  <si>
    <t>{c1edcc7a-7099-4f22-8c79-023b06fb745f}</t>
  </si>
  <si>
    <t>KRYCÍ LIST SOUPISU PRACÍ</t>
  </si>
  <si>
    <t>Objekt:</t>
  </si>
  <si>
    <t>01 -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</si>
  <si>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</si>
  <si>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</si>
  <si>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</si>
  <si>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</si>
  <si>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</si>
  <si>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</si>
  <si>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</si>
  <si>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</si>
  <si>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</si>
  <si>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</si>
  <si>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</si>
  <si>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</si>
  <si>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</si>
  <si>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</si>
  <si>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</si>
  <si>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</si>
  <si>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</si>
  <si>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</si>
  <si>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</si>
  <si>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</si>
  <si>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</si>
  <si>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</si>
  <si>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</si>
  <si>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</si>
  <si>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</si>
  <si>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</si>
  <si>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</si>
  <si>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</si>
  <si>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</si>
  <si>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</si>
  <si>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</si>
  <si>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113107172</t>
  </si>
  <si>
    <t>Odstranění podkladu z betonu prostého tl přes 150 do 300 mm strojně pl přes 50 do 200 m2</t>
  </si>
  <si>
    <t>m2</t>
  </si>
  <si>
    <t>4</t>
  </si>
  <si>
    <t>1140455547</t>
  </si>
  <si>
    <t>PP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</si>
  <si>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</si>
  <si>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113107223</t>
  </si>
  <si>
    <t>Odstranění podkladu z kameniva drceného tl přes 200 do 300 mm strojně pl přes 200 m2</t>
  </si>
  <si>
    <t>1361045532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</si>
  <si>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</si>
  <si>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113154538</t>
  </si>
  <si>
    <t>Frézování živičného krytu tl 100 mm pruh š do 1 m pl přes 500 do 2000 m2</t>
  </si>
  <si>
    <t>2082666572</t>
  </si>
  <si>
    <t>Frézování živičného podkladu nebo krytu s naložením hmot na dopravní prostředek plochy přes 500 do 2 000 m2 pruhu šířky do 1 m, tloušťky vrstvy 100 mm</t>
  </si>
  <si>
    <t>113201112</t>
  </si>
  <si>
    <t>Vytrhání obrub silničních ležatých</t>
  </si>
  <si>
    <t>m</t>
  </si>
  <si>
    <t>-557471501</t>
  </si>
  <si>
    <t>Vytrhání obrub s vybouráním lože, s přemístěním hmot na skládku na vzdálenost do 3 m nebo s naložením na dopravní prostředek silničních ležatých</t>
  </si>
  <si>
    <t>5</t>
  </si>
  <si>
    <t>132251103</t>
  </si>
  <si>
    <t>Hloubení rýh nezapažených š do 800 mm v hornině třídy těžitelnosti I skupiny 3 objem do 100 m3 strojně</t>
  </si>
  <si>
    <t>m3</t>
  </si>
  <si>
    <t>1791532737</t>
  </si>
  <si>
    <t>Hloubení nezapažených rýh šířky do 800 mm strojně s urovnáním dna do předepsaného profilu a spádu v hornině třídy těžitelnosti I skupiny 3 přes 50 do 100 m3</t>
  </si>
  <si>
    <t>9</t>
  </si>
  <si>
    <t>174112101</t>
  </si>
  <si>
    <t>Zásyp jam, šachet a rýh do 30 m3 sypaninou se zhutněním při překopech inženýrských sítí ručně</t>
  </si>
  <si>
    <t>-1316334490</t>
  </si>
  <si>
    <t>Zásyp sypaninou z jakékoliv horniny při překopech inženýrských sítí ručně objemu do 30 m3 s uložením výkopku ve vrstvách se zhutněním jam, šachet, rýh nebo kolem objektů v těchto vykopávkách</t>
  </si>
  <si>
    <t>7</t>
  </si>
  <si>
    <t>175151101</t>
  </si>
  <si>
    <t>Obsypání potrubí strojně sypaninou bez prohození, uloženou do 3 m</t>
  </si>
  <si>
    <t>-80895093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</si>
  <si>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</si>
  <si>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8</t>
  </si>
  <si>
    <t>M</t>
  </si>
  <si>
    <t>58337303</t>
  </si>
  <si>
    <t>štěrkopísek frakce 0/16</t>
  </si>
  <si>
    <t>t</t>
  </si>
  <si>
    <t>522267944</t>
  </si>
  <si>
    <t>štěrkopísek frakce 0/8</t>
  </si>
  <si>
    <t>VV</t>
  </si>
  <si>
    <t>0,96*2 'Přepočtené koeficientem množství</t>
  </si>
  <si>
    <t>10</t>
  </si>
  <si>
    <t>181951112</t>
  </si>
  <si>
    <t>Úprava pláně v hornině třídy těžitelnosti I skupiny 1 až 3 se zhutněním strojně</t>
  </si>
  <si>
    <t>1644437396</t>
  </si>
  <si>
    <t>Úprava pláně vyrovnáním výškových rozdílů strojně v hornině třídy těžitelnosti I, skupiny 1 až 3 se zhutněním</t>
  </si>
  <si>
    <t>Vodorovné konstrukce</t>
  </si>
  <si>
    <t>6</t>
  </si>
  <si>
    <t>451573111</t>
  </si>
  <si>
    <t>Lože pod potrubí otevřený výkop ze štěrkopísku</t>
  </si>
  <si>
    <t>-1730586258</t>
  </si>
  <si>
    <t>Lože pod potrubí, stoky a drobné objekty v otevřeném výkopu z písku a štěrkopísku do 63 mm</t>
  </si>
  <si>
    <t>Komunikace pozemní</t>
  </si>
  <si>
    <t>11</t>
  </si>
  <si>
    <t>564861111</t>
  </si>
  <si>
    <t>Podklad ze štěrkodrtě ŠD plochy přes 100 m2 tl 200 mm</t>
  </si>
  <si>
    <t>1069804525</t>
  </si>
  <si>
    <t>Podklad ze štěrkodrti ŠD s rozprostřením a zhutněním plochy přes 100 m2, po zhutnění tl. 200 mm</t>
  </si>
  <si>
    <t>564931312</t>
  </si>
  <si>
    <t>Podklad z betonového recyklátu plochy přes 100 m2 tl 100 mm</t>
  </si>
  <si>
    <t>-718490972</t>
  </si>
  <si>
    <t>Podklad nebo podsyp z betonového recyklátu s rozprostřením a zhutněním plochy přes 100 m2, po zhutnění tl. 100 mm</t>
  </si>
  <si>
    <t>13</t>
  </si>
  <si>
    <t>573231111</t>
  </si>
  <si>
    <t>Postřik živičný spojovací ze silniční emulze v množství 0,70 kg/m2</t>
  </si>
  <si>
    <t>2037381275</t>
  </si>
  <si>
    <t>Postřik spojovací PS bez posypu kamenivem ze silniční emulze, v množství 0,70 kg/m2</t>
  </si>
  <si>
    <t>14</t>
  </si>
  <si>
    <t>577133111</t>
  </si>
  <si>
    <t>Asfaltový beton vrstva obrusná ACO 8 (ABJ) tl 40 mm š do 3 m z nemodifikovaného asfaltu</t>
  </si>
  <si>
    <t>1341793533</t>
  </si>
  <si>
    <t>Asfaltový beton vrstva obrusná ACO 8 (ABJ) s rozprostřením a se zhutněním z nemodifikovaného asfaltu v pruhu šířky do 3 m, po zhutnění tl. 40 mm</t>
  </si>
  <si>
    <t>15</t>
  </si>
  <si>
    <t>577155112</t>
  </si>
  <si>
    <t>Asfaltový beton vrstva ložní ACL 16 (ABH) tl 60 mm š do 3 m z nemodifikovaného asfaltu</t>
  </si>
  <si>
    <t>1318791290</t>
  </si>
  <si>
    <t>Asfaltový beton vrstva ložní ACL 16 (ABH) s rozprostřením a zhutněním z nemodifikovaného asfaltu v pruhu šířky do 3 m, po zhutnění tl. 60 mm</t>
  </si>
  <si>
    <t>16</t>
  </si>
  <si>
    <t>596212232</t>
  </si>
  <si>
    <t>Kladení zámkové dlažby pozemních komunikací ručně tl 80 mm skupiny C pl přes 100 do 300 m2</t>
  </si>
  <si>
    <t>-81925084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</si>
  <si>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C, pro plochy přes 100 do 300 m2</t>
  </si>
  <si>
    <t>17</t>
  </si>
  <si>
    <t>PSB.12010400</t>
  </si>
  <si>
    <t>PRESBETON HYDROSET (Hladký Přírodní) 200x200x80</t>
  </si>
  <si>
    <t>385469630</t>
  </si>
  <si>
    <t>19</t>
  </si>
  <si>
    <t>599141111</t>
  </si>
  <si>
    <t>Vyplnění spár mezi silničními dílci živičnou zálivkou</t>
  </si>
  <si>
    <t>1136179198</t>
  </si>
  <si>
    <t>Vyplnění spár mezi silničními dílci jakékoliv tloušťky živičnou zálivkou</t>
  </si>
  <si>
    <t>Trubní vedení</t>
  </si>
  <si>
    <t>20</t>
  </si>
  <si>
    <t>871311101</t>
  </si>
  <si>
    <t xml:space="preserve">Montáž potrubí z PVC SDR 11 těsněných gumovým kroužkem otevřený výkop D 160 x 6,2 mm vč. dodávky trubního materiálu                					</t>
  </si>
  <si>
    <t>-1212293626</t>
  </si>
  <si>
    <t>Montáž vodovodního potrubí z tvrdého PVC-U v otevřeném výkopu z tvrdého PVC s integrovaným těsněnim SDR 11/PN10 D 160 x 6,2 mm</t>
  </si>
  <si>
    <t>22</t>
  </si>
  <si>
    <t>877315123</t>
  </si>
  <si>
    <t xml:space="preserve">Montáž tvarovek z tvrdého PVC-systém KG nebo z polypropylenu-systém KG 2000 jednoosé DN 160 vč. dodání materiálu  					</t>
  </si>
  <si>
    <t>kus</t>
  </si>
  <si>
    <t>548443505</t>
  </si>
  <si>
    <t>Montáž navrtávacího sedla kanalizační přípojky v otevřeném výkopu pro hlavní potrubí betonové nebo kameninové, přípojka DN 150</t>
  </si>
  <si>
    <t>24</t>
  </si>
  <si>
    <t>895941342</t>
  </si>
  <si>
    <t>Osazení vpusti uliční DN 500 z betonových dílců dno nízké s kalištěm</t>
  </si>
  <si>
    <t>-954853212</t>
  </si>
  <si>
    <t>Osazení vpusti uliční z betonových dílců DN 500 dno nízké s kalištěm</t>
  </si>
  <si>
    <t>25</t>
  </si>
  <si>
    <t>59224469</t>
  </si>
  <si>
    <t xml:space="preserve">vpusť uliční DN 450 kaliště nízké 450/240x50mm_x000D_
</t>
  </si>
  <si>
    <t>-29819511</t>
  </si>
  <si>
    <t>30</t>
  </si>
  <si>
    <t>895941351</t>
  </si>
  <si>
    <t>Osazení vpusti uliční DN 500 z betonových dílců skruž horní pro čtvercovou vtokovou mříž</t>
  </si>
  <si>
    <t>-651359374</t>
  </si>
  <si>
    <t>Osazení vpusti uliční z betonových dílců DN 500 skruž horní pro čtvercovou vtokovou mříž</t>
  </si>
  <si>
    <t>31</t>
  </si>
  <si>
    <t>59224460</t>
  </si>
  <si>
    <t>vpusť uliční DN 450 skruž průběžná 450/645x50mm betonová se zápachovou uzávěrkou 150mm PVC</t>
  </si>
  <si>
    <t>-1647730259</t>
  </si>
  <si>
    <t>28</t>
  </si>
  <si>
    <t>895941362</t>
  </si>
  <si>
    <t>Osazení vpusti uliční DN 500 z betonových dílců skruž středová 590 mm</t>
  </si>
  <si>
    <t>671184477</t>
  </si>
  <si>
    <t>Osazení vpusti uliční z betonových dílců DN 500 skruž středová 590 mm</t>
  </si>
  <si>
    <t>29</t>
  </si>
  <si>
    <t>59224462</t>
  </si>
  <si>
    <t>skruž pro uliční vpusť středová betonová 450x295x50mm</t>
  </si>
  <si>
    <t>-723911004</t>
  </si>
  <si>
    <t>26</t>
  </si>
  <si>
    <t>895941367</t>
  </si>
  <si>
    <t>Osazení vpusti uliční DN 500 z betonových dílců skruž se zápachovou uzávěrkou</t>
  </si>
  <si>
    <t>472687123</t>
  </si>
  <si>
    <t>Osazení vpusti uliční z betonových dílců DN 500 skruž průběžná se zápachovou uzávěrkou</t>
  </si>
  <si>
    <t>27</t>
  </si>
  <si>
    <t>59224467</t>
  </si>
  <si>
    <t>skruž pro uliční vpusť horní betonová 450x295x50mm</t>
  </si>
  <si>
    <t>-399531926</t>
  </si>
  <si>
    <t>32</t>
  </si>
  <si>
    <t>899204112</t>
  </si>
  <si>
    <t>Osazení mříží litinových včetně rámů a košů na bahno pro třídu zatížení D400, E600</t>
  </si>
  <si>
    <t>-1584094250</t>
  </si>
  <si>
    <t>33</t>
  </si>
  <si>
    <t>55241040</t>
  </si>
  <si>
    <t>mříž vtoková s rámem pro uliční vpusť 500x500, zatížení 40 tun</t>
  </si>
  <si>
    <t>793786507</t>
  </si>
  <si>
    <t>34</t>
  </si>
  <si>
    <t>899331111</t>
  </si>
  <si>
    <t>Výšková úprava uličního vstupu nebo vpusti do 200 mm zvýšením poklopu</t>
  </si>
  <si>
    <t>1148082616</t>
  </si>
  <si>
    <t>Ostatní konstrukce a práce, bourání</t>
  </si>
  <si>
    <t>35</t>
  </si>
  <si>
    <t>916131113</t>
  </si>
  <si>
    <t>Osazení silničního obrubníku betonového ležatého s boční opěrou do lože z betonu prostého vč. obrubníku</t>
  </si>
  <si>
    <t>304476847</t>
  </si>
  <si>
    <t>Osazení silničního obrubníku betonového se zřízením lože, s vyplněním a zatřením spár cementovou maltou ležatého s boční opěrou z betonu prostého, do lože z betonu prostého</t>
  </si>
  <si>
    <t>36</t>
  </si>
  <si>
    <t>919112223</t>
  </si>
  <si>
    <t>Řezání spár pro vytvoření komůrky š 15 mm hl 30 mm pro těsnící zálivku v živičném krytu</t>
  </si>
  <si>
    <t>1314886914</t>
  </si>
  <si>
    <t>Řezání dilatačních spár v živičném krytu vytvoření komůrky pro těsnící zálivku šířky 15 mm, hloubky 30 mm</t>
  </si>
  <si>
    <t>18</t>
  </si>
  <si>
    <t>919721221</t>
  </si>
  <si>
    <t>Geomříž pro vyztužení asfaltového povrchu ze skelných vláken</t>
  </si>
  <si>
    <t>640107202</t>
  </si>
  <si>
    <t>37</t>
  </si>
  <si>
    <t>919731112</t>
  </si>
  <si>
    <t>Zarovnání styčné plochy podkladu nebo krytu z betonu tl do 150 mm</t>
  </si>
  <si>
    <t>-1023405109</t>
  </si>
  <si>
    <t>Zarovnání styčné plochy podkladu nebo krytu podél vybourané části komunikace nebo zpevněné plochy z betonu prostého tl. do 150 mm</t>
  </si>
  <si>
    <t>38</t>
  </si>
  <si>
    <t>919735112</t>
  </si>
  <si>
    <t>Řezání stávajícího živičného krytu hl přes 50 do 100 mm</t>
  </si>
  <si>
    <t>812679919</t>
  </si>
  <si>
    <t>Řezání stávajícího živičného krytu nebo podkladu hloubky přes 50 do 100 mm</t>
  </si>
  <si>
    <t>39</t>
  </si>
  <si>
    <t>938909331</t>
  </si>
  <si>
    <t>Čištění vozovek metením ručně podkladu nebo krytu betonového nebo živičného</t>
  </si>
  <si>
    <t>-1508085814</t>
  </si>
  <si>
    <t>Čištění vozovek metením bláta, prachu nebo hlinitého nánosu s odklizením na hromady na vzdálenost do 20 m nebo naložením na dopravní prostředek ručně povrchu podkladu nebo krytu betonového nebo živičného</t>
  </si>
  <si>
    <t>997</t>
  </si>
  <si>
    <t>Přesun sutě</t>
  </si>
  <si>
    <t>40</t>
  </si>
  <si>
    <t>997211511</t>
  </si>
  <si>
    <t>Vodorovná doprava suti po suchu na vzdálenost do 1 km</t>
  </si>
  <si>
    <t>-187545505</t>
  </si>
  <si>
    <t>Vodorovná doprava suti nebo vybouraných hmot suti se složením a hrubým urovnáním, na vzdálenost do 1 km</t>
  </si>
  <si>
    <t>304*0,3*2,4</t>
  </si>
  <si>
    <t>1842,2*0,3*2,2</t>
  </si>
  <si>
    <t>1045*0,1*2,36</t>
  </si>
  <si>
    <t>274,00*0,205</t>
  </si>
  <si>
    <t>117,96*2,2</t>
  </si>
  <si>
    <t>Součet</t>
  </si>
  <si>
    <t>41</t>
  </si>
  <si>
    <t>997211519</t>
  </si>
  <si>
    <t>Příplatek ZKD 1 km u vodorovné dopravy suti</t>
  </si>
  <si>
    <t>-286218359</t>
  </si>
  <si>
    <t>Vodorovná doprava suti nebo vybouraných hmot suti se složením a hrubým urovnáním, na vzdálenost Příplatek k ceně za každý další i započatý 1 km přes 1 km</t>
  </si>
  <si>
    <t>1997,034*3</t>
  </si>
  <si>
    <t>42</t>
  </si>
  <si>
    <t>997221875</t>
  </si>
  <si>
    <t>Poplatek za uložení stavebního odpadu na recyklační skládce (skládkovné)</t>
  </si>
  <si>
    <t>342318991</t>
  </si>
  <si>
    <t>1997,034</t>
  </si>
  <si>
    <t>998</t>
  </si>
  <si>
    <t>Přesun hmot</t>
  </si>
  <si>
    <t>43</t>
  </si>
  <si>
    <t>998225111</t>
  </si>
  <si>
    <t>Přesun hmot pro pozemní komunikace s krytem z kamene, monolitickým betonovým nebo živičným</t>
  </si>
  <si>
    <t>518717071</t>
  </si>
  <si>
    <t>Přesun hmot pro komunikace s krytem z kameniva, monolitickým betonovým nebo živičným dopravní vzdálenost do 200 m jakékoliv délky objektu</t>
  </si>
  <si>
    <t>44</t>
  </si>
  <si>
    <t>DM</t>
  </si>
  <si>
    <t>Posuvná brána - š. 4m, v. 1,8m s automatickým pojezdem</t>
  </si>
  <si>
    <t>kpl</t>
  </si>
  <si>
    <t>1931955209</t>
  </si>
  <si>
    <t>02 - Vedlejší a ostatní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</si>
  <si>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</si>
  <si>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</si>
  <si>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</si>
  <si>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</si>
  <si>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Vedlejší rozpočtové náklady</t>
  </si>
  <si>
    <t>VRN3</t>
  </si>
  <si>
    <t>Zařízení staveniště</t>
  </si>
  <si>
    <t>VRN1</t>
  </si>
  <si>
    <t>soubor</t>
  </si>
  <si>
    <t>1024</t>
  </si>
  <si>
    <t>-1721978126</t>
  </si>
  <si>
    <t>Náklady na stavební buňky</t>
  </si>
  <si>
    <t>3</t>
  </si>
  <si>
    <t>VRN2</t>
  </si>
  <si>
    <t>Koordinanční činnost</t>
  </si>
  <si>
    <t>363849463</t>
  </si>
  <si>
    <t>Zajištění zkoušek					_x000D_</t>
  </si>
  <si>
    <t>-1163347281</t>
  </si>
  <si>
    <t>VRN4</t>
  </si>
  <si>
    <t>Zeměměřičské práce při výstavbě - nivelace					_x000D_</t>
  </si>
  <si>
    <t>-1663486173</t>
  </si>
  <si>
    <t>VRN9</t>
  </si>
  <si>
    <t>Ostatní náklady</t>
  </si>
  <si>
    <t>VRN5</t>
  </si>
  <si>
    <t>Zajištění BOZP na staveništi</t>
  </si>
  <si>
    <t>-1148157395</t>
  </si>
  <si>
    <t>Náklady na opatření BOZP</t>
  </si>
  <si>
    <t>Rekonstrukce pozemních komunikací</t>
  </si>
  <si>
    <t>Nemocnice Hustopeče, p.o., Brněnská 716/41, 693 01 Hustopeče</t>
  </si>
  <si>
    <t>CZ04212029</t>
  </si>
  <si>
    <t>04212029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</si>
</sst>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95" sqref="A95"/>
    </sheetView>
  </sheetViews>
  <sheetFormatPr defaultRowHeight="10.199999999999999" x14ac:dyDescent="0.2"/>
  <cols>
    <col min="1" max="1" width="8.42578125" customWidth="1"/>
    <col min="2" max="2" width="1.7109375" customWidth="1"/>
    <col min="3" max="3" width="4.28515625" customWidth="1"/>
    <col min="4" max="33" width="2.7109375" customWidth="1"/>
    <col min="34" max="34" width="3.42578125" customWidth="1"/>
    <col min="35" max="35" width="38.85546875" customWidth="1"/>
    <col min="36" max="37" width="2.42578125" customWidth="1"/>
    <col min="38" max="38" width="8.42578125" customWidth="1"/>
    <col min="39" max="39" width="3.42578125" customWidth="1"/>
    <col min="40" max="40" width="13.7109375" customWidth="1"/>
    <col min="41" max="41" width="7.7109375" customWidth="1"/>
    <col min="42" max="42" width="4.28515625" customWidth="1"/>
    <col min="43" max="43" width="16" hidden="1" customWidth="1"/>
    <col min="44" max="44" width="14" customWidth="1"/>
    <col min="45" max="47" width="26.42578125" hidden="1" customWidth="1"/>
    <col min="48" max="49" width="22.28515625" hidden="1" customWidth="1"/>
    <col min="50" max="51" width="25.42578125" hidden="1" customWidth="1"/>
    <col min="52" max="52" width="22.28515625" hidden="1" customWidth="1"/>
    <col min="53" max="53" width="19.7109375" hidden="1" customWidth="1"/>
    <col min="54" max="54" width="25.42578125" hidden="1" customWidth="1"/>
    <col min="55" max="55" width="22.28515625" hidden="1" customWidth="1"/>
    <col min="56" max="56" width="19.7109375" hidden="1" customWidth="1"/>
    <col min="57" max="57" width="68.28515625" customWidth="1"/>
    <col min="71" max="91" width="9.1406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 x14ac:dyDescent="0.2">
      <c r="AR2" s="208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5" t="s">
        <v>6</v>
      </c>
      <c r="BT2" s="15" t="s">
        <v>7</v>
      </c>
    </row>
    <row r="3" spans="1:74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185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8"/>
      <c r="BE5" s="182" t="s">
        <v>15</v>
      </c>
      <c r="BS5" s="15" t="s">
        <v>6</v>
      </c>
    </row>
    <row r="6" spans="1:74" ht="36.9" customHeight="1" x14ac:dyDescent="0.2">
      <c r="B6" s="18"/>
      <c r="D6" s="24" t="s">
        <v>16</v>
      </c>
      <c r="K6" s="187" t="s">
        <v>365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8"/>
      <c r="BE6" s="183"/>
      <c r="BS6" s="15" t="s">
        <v>6</v>
      </c>
    </row>
    <row r="7" spans="1:74" ht="12" customHeight="1" x14ac:dyDescent="0.2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83"/>
      <c r="BS7" s="15" t="s">
        <v>6</v>
      </c>
    </row>
    <row r="8" spans="1:74" ht="12" customHeight="1" x14ac:dyDescent="0.2">
      <c r="B8" s="18"/>
      <c r="D8" s="25" t="s">
        <v>19</v>
      </c>
      <c r="K8" s="23" t="s">
        <v>20</v>
      </c>
      <c r="AK8" s="25" t="s">
        <v>21</v>
      </c>
      <c r="AN8" s="26"/>
      <c r="AR8" s="18"/>
      <c r="BE8" s="183"/>
      <c r="BS8" s="15" t="s">
        <v>6</v>
      </c>
    </row>
    <row r="9" spans="1:74" ht="14.4" customHeight="1" x14ac:dyDescent="0.2">
      <c r="B9" s="18"/>
      <c r="AR9" s="18"/>
      <c r="BE9" s="183"/>
      <c r="BS9" s="15" t="s">
        <v>6</v>
      </c>
    </row>
    <row r="10" spans="1:74" ht="12" customHeight="1" x14ac:dyDescent="0.25">
      <c r="B10" s="18"/>
      <c r="D10" s="25" t="s">
        <v>22</v>
      </c>
      <c r="K10" s="179" t="s">
        <v>366</v>
      </c>
      <c r="AK10" s="25" t="s">
        <v>23</v>
      </c>
      <c r="AN10" s="178" t="s">
        <v>368</v>
      </c>
      <c r="AR10" s="18"/>
      <c r="BE10" s="183"/>
      <c r="BS10" s="15" t="s">
        <v>6</v>
      </c>
    </row>
    <row r="11" spans="1:74" ht="18.600000000000001" customHeight="1" x14ac:dyDescent="0.2">
      <c r="B11" s="18"/>
      <c r="E11" s="23" t="s">
        <v>20</v>
      </c>
      <c r="AK11" s="25" t="s">
        <v>24</v>
      </c>
      <c r="AN11" s="23" t="s">
        <v>367</v>
      </c>
      <c r="AR11" s="18"/>
      <c r="BE11" s="183"/>
      <c r="BS11" s="15" t="s">
        <v>6</v>
      </c>
    </row>
    <row r="12" spans="1:74" ht="6.9" customHeight="1" x14ac:dyDescent="0.2">
      <c r="B12" s="18"/>
      <c r="AR12" s="18"/>
      <c r="BE12" s="183"/>
      <c r="BS12" s="15" t="s">
        <v>6</v>
      </c>
    </row>
    <row r="13" spans="1:74" ht="12" customHeight="1" x14ac:dyDescent="0.2">
      <c r="B13" s="18"/>
      <c r="D13" s="25" t="s">
        <v>25</v>
      </c>
      <c r="AK13" s="25" t="s">
        <v>23</v>
      </c>
      <c r="AN13" s="27" t="s">
        <v>26</v>
      </c>
      <c r="AR13" s="18"/>
      <c r="BE13" s="183"/>
      <c r="BS13" s="15" t="s">
        <v>6</v>
      </c>
    </row>
    <row r="14" spans="1:74" ht="13.2" x14ac:dyDescent="0.2">
      <c r="B14" s="18"/>
      <c r="E14" s="188" t="s">
        <v>26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5" t="s">
        <v>24</v>
      </c>
      <c r="AN14" s="27" t="s">
        <v>26</v>
      </c>
      <c r="AR14" s="18"/>
      <c r="BE14" s="183"/>
      <c r="BS14" s="15" t="s">
        <v>6</v>
      </c>
    </row>
    <row r="15" spans="1:74" ht="6.9" customHeight="1" x14ac:dyDescent="0.2">
      <c r="B15" s="18"/>
      <c r="AR15" s="18"/>
      <c r="BE15" s="183"/>
      <c r="BS15" s="15" t="s">
        <v>3</v>
      </c>
    </row>
    <row r="16" spans="1:74" ht="12" customHeight="1" x14ac:dyDescent="0.2">
      <c r="B16" s="18"/>
      <c r="D16" s="25"/>
      <c r="AK16" s="25"/>
      <c r="AN16" s="23" t="s">
        <v>1</v>
      </c>
      <c r="AR16" s="18"/>
      <c r="BE16" s="183"/>
      <c r="BS16" s="15" t="s">
        <v>3</v>
      </c>
    </row>
    <row r="17" spans="2:71" ht="18.600000000000001" customHeight="1" x14ac:dyDescent="0.2">
      <c r="B17" s="18"/>
      <c r="E17" s="23" t="s">
        <v>20</v>
      </c>
      <c r="AK17" s="25"/>
      <c r="AN17" s="23" t="s">
        <v>1</v>
      </c>
      <c r="AR17" s="18"/>
      <c r="BE17" s="183"/>
      <c r="BS17" s="15" t="s">
        <v>27</v>
      </c>
    </row>
    <row r="18" spans="2:71" ht="6.9" customHeight="1" x14ac:dyDescent="0.2">
      <c r="B18" s="18"/>
      <c r="AR18" s="18"/>
      <c r="BE18" s="183"/>
      <c r="BS18" s="15" t="s">
        <v>6</v>
      </c>
    </row>
    <row r="19" spans="2:71" ht="12" customHeight="1" x14ac:dyDescent="0.2">
      <c r="B19" s="18"/>
      <c r="D19" s="25" t="s">
        <v>28</v>
      </c>
      <c r="AK19" s="25" t="s">
        <v>23</v>
      </c>
      <c r="AN19" s="23" t="s">
        <v>1</v>
      </c>
      <c r="AR19" s="18"/>
      <c r="BE19" s="183"/>
      <c r="BS19" s="15" t="s">
        <v>6</v>
      </c>
    </row>
    <row r="20" spans="2:71" ht="18.600000000000001" customHeight="1" x14ac:dyDescent="0.2">
      <c r="B20" s="18"/>
      <c r="E20" s="23" t="s">
        <v>20</v>
      </c>
      <c r="AK20" s="25" t="s">
        <v>24</v>
      </c>
      <c r="AN20" s="23" t="s">
        <v>1</v>
      </c>
      <c r="AR20" s="18"/>
      <c r="BE20" s="183"/>
      <c r="BS20" s="15" t="s">
        <v>27</v>
      </c>
    </row>
    <row r="21" spans="2:71" ht="6.9" customHeight="1" x14ac:dyDescent="0.2">
      <c r="B21" s="18"/>
      <c r="AR21" s="18"/>
      <c r="BE21" s="183"/>
    </row>
    <row r="22" spans="2:71" ht="12" customHeight="1" x14ac:dyDescent="0.2">
      <c r="B22" s="18"/>
      <c r="D22" s="25" t="s">
        <v>29</v>
      </c>
      <c r="AR22" s="18"/>
      <c r="BE22" s="183"/>
    </row>
    <row r="23" spans="2:71" ht="15" customHeight="1" x14ac:dyDescent="0.2">
      <c r="B23" s="18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8"/>
      <c r="BE23" s="183"/>
    </row>
    <row r="24" spans="2:71" ht="6.9" customHeight="1" x14ac:dyDescent="0.2">
      <c r="B24" s="18"/>
      <c r="AR24" s="18"/>
      <c r="BE24" s="183"/>
    </row>
    <row r="25" spans="2:71" ht="6.9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3"/>
    </row>
    <row r="26" spans="2:71" s="1" customFormat="1" ht="25.95" customHeight="1" x14ac:dyDescent="0.2">
      <c r="B26" s="30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1">
        <f>ROUND(AG94,2)</f>
        <v>0</v>
      </c>
      <c r="AL26" s="192"/>
      <c r="AM26" s="192"/>
      <c r="AN26" s="192"/>
      <c r="AO26" s="192"/>
      <c r="AR26" s="30"/>
      <c r="BE26" s="183"/>
    </row>
    <row r="27" spans="2:71" s="1" customFormat="1" ht="6.9" customHeight="1" x14ac:dyDescent="0.2">
      <c r="B27" s="30"/>
      <c r="AR27" s="30"/>
      <c r="BE27" s="183"/>
    </row>
    <row r="28" spans="2:71" s="1" customFormat="1" ht="13.2" x14ac:dyDescent="0.2">
      <c r="B28" s="30"/>
      <c r="L28" s="193" t="s">
        <v>31</v>
      </c>
      <c r="M28" s="193"/>
      <c r="N28" s="193"/>
      <c r="O28" s="193"/>
      <c r="P28" s="193"/>
      <c r="W28" s="193" t="s">
        <v>32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33</v>
      </c>
      <c r="AL28" s="193"/>
      <c r="AM28" s="193"/>
      <c r="AN28" s="193"/>
      <c r="AO28" s="193"/>
      <c r="AR28" s="30"/>
      <c r="BE28" s="183"/>
    </row>
    <row r="29" spans="2:71" s="2" customFormat="1" ht="14.4" customHeight="1" x14ac:dyDescent="0.2">
      <c r="B29" s="34"/>
      <c r="D29" s="25" t="s">
        <v>34</v>
      </c>
      <c r="F29" s="25" t="s">
        <v>35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4"/>
      <c r="BE29" s="184"/>
    </row>
    <row r="30" spans="2:71" s="2" customFormat="1" ht="14.4" customHeight="1" x14ac:dyDescent="0.2">
      <c r="B30" s="34"/>
      <c r="F30" s="25" t="s">
        <v>36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4"/>
      <c r="BE30" s="184"/>
    </row>
    <row r="31" spans="2:71" s="2" customFormat="1" ht="14.4" hidden="1" customHeight="1" x14ac:dyDescent="0.2">
      <c r="B31" s="34"/>
      <c r="F31" s="25" t="s">
        <v>37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4"/>
      <c r="BE31" s="184"/>
    </row>
    <row r="32" spans="2:71" s="2" customFormat="1" ht="14.4" hidden="1" customHeight="1" x14ac:dyDescent="0.2">
      <c r="B32" s="34"/>
      <c r="F32" s="25" t="s">
        <v>38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4"/>
      <c r="BE32" s="184"/>
    </row>
    <row r="33" spans="2:57" s="2" customFormat="1" ht="14.4" hidden="1" customHeight="1" x14ac:dyDescent="0.2">
      <c r="B33" s="34"/>
      <c r="F33" s="25" t="s">
        <v>39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4"/>
      <c r="BE33" s="184"/>
    </row>
    <row r="34" spans="2:57" s="1" customFormat="1" ht="6.9" customHeight="1" x14ac:dyDescent="0.2">
      <c r="B34" s="30"/>
      <c r="AR34" s="30"/>
      <c r="BE34" s="183"/>
    </row>
    <row r="35" spans="2:57" s="1" customFormat="1" ht="25.95" customHeight="1" x14ac:dyDescent="0.2"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97" t="s">
        <v>42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0</v>
      </c>
      <c r="AL35" s="198"/>
      <c r="AM35" s="198"/>
      <c r="AN35" s="198"/>
      <c r="AO35" s="200"/>
      <c r="AP35" s="35"/>
      <c r="AQ35" s="35"/>
      <c r="AR35" s="30"/>
    </row>
    <row r="36" spans="2:57" s="1" customFormat="1" ht="6.9" customHeight="1" x14ac:dyDescent="0.2">
      <c r="B36" s="30"/>
      <c r="AR36" s="30"/>
    </row>
    <row r="37" spans="2:57" s="1" customFormat="1" ht="14.4" customHeight="1" x14ac:dyDescent="0.2">
      <c r="B37" s="30"/>
      <c r="AR37" s="30"/>
    </row>
    <row r="38" spans="2:57" ht="14.4" customHeight="1" x14ac:dyDescent="0.2">
      <c r="B38" s="18"/>
      <c r="AR38" s="18"/>
    </row>
    <row r="39" spans="2:57" ht="14.4" customHeight="1" x14ac:dyDescent="0.2">
      <c r="B39" s="18"/>
      <c r="AR39" s="18"/>
    </row>
    <row r="40" spans="2:57" ht="14.4" customHeight="1" x14ac:dyDescent="0.2">
      <c r="B40" s="18"/>
      <c r="AR40" s="18"/>
    </row>
    <row r="41" spans="2:57" ht="14.4" customHeight="1" x14ac:dyDescent="0.2">
      <c r="B41" s="18"/>
      <c r="AR41" s="18"/>
    </row>
    <row r="42" spans="2:57" ht="14.4" customHeight="1" x14ac:dyDescent="0.2">
      <c r="B42" s="18"/>
      <c r="AR42" s="18"/>
    </row>
    <row r="43" spans="2:57" ht="14.4" customHeight="1" x14ac:dyDescent="0.2">
      <c r="B43" s="18"/>
      <c r="AR43" s="18"/>
    </row>
    <row r="44" spans="2:57" ht="14.4" customHeight="1" x14ac:dyDescent="0.2">
      <c r="B44" s="18"/>
      <c r="AR44" s="18"/>
    </row>
    <row r="45" spans="2:57" ht="14.4" customHeight="1" x14ac:dyDescent="0.2">
      <c r="B45" s="18"/>
      <c r="AR45" s="18"/>
    </row>
    <row r="46" spans="2:57" ht="14.4" customHeight="1" x14ac:dyDescent="0.2">
      <c r="B46" s="18"/>
      <c r="AR46" s="18"/>
    </row>
    <row r="47" spans="2:57" ht="14.4" customHeight="1" x14ac:dyDescent="0.2">
      <c r="B47" s="18"/>
      <c r="AR47" s="18"/>
    </row>
    <row r="48" spans="2:57" ht="14.4" customHeight="1" x14ac:dyDescent="0.2">
      <c r="B48" s="18"/>
      <c r="AR48" s="18"/>
    </row>
    <row r="49" spans="2:44" s="1" customFormat="1" ht="14.4" customHeight="1" x14ac:dyDescent="0.2">
      <c r="B49" s="30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0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3.2" x14ac:dyDescent="0.2">
      <c r="B60" s="30"/>
      <c r="D60" s="4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44</v>
      </c>
      <c r="AI60" s="32"/>
      <c r="AJ60" s="32"/>
      <c r="AK60" s="32"/>
      <c r="AL60" s="32"/>
      <c r="AM60" s="41" t="s">
        <v>45</v>
      </c>
      <c r="AN60" s="32"/>
      <c r="AO60" s="32"/>
      <c r="AR60" s="30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3.2" x14ac:dyDescent="0.2">
      <c r="B64" s="30"/>
      <c r="D64" s="39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47</v>
      </c>
      <c r="AI64" s="40"/>
      <c r="AJ64" s="40"/>
      <c r="AK64" s="40"/>
      <c r="AL64" s="40"/>
      <c r="AM64" s="40"/>
      <c r="AN64" s="40"/>
      <c r="AO64" s="40"/>
      <c r="AR64" s="30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3.2" x14ac:dyDescent="0.2">
      <c r="B75" s="30"/>
      <c r="D75" s="41" t="s">
        <v>44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44</v>
      </c>
      <c r="AI75" s="32"/>
      <c r="AJ75" s="32"/>
      <c r="AK75" s="32"/>
      <c r="AL75" s="32"/>
      <c r="AM75" s="41" t="s">
        <v>45</v>
      </c>
      <c r="AN75" s="32"/>
      <c r="AO75" s="32"/>
      <c r="AR75" s="30"/>
    </row>
    <row r="76" spans="2:44" s="1" customFormat="1" x14ac:dyDescent="0.2">
      <c r="B76" s="30"/>
      <c r="AR76" s="30"/>
    </row>
    <row r="77" spans="2:44" s="1" customFormat="1" ht="6.9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" customHeight="1" x14ac:dyDescent="0.2">
      <c r="B82" s="30"/>
      <c r="C82" s="19" t="s">
        <v>48</v>
      </c>
      <c r="AR82" s="30"/>
    </row>
    <row r="83" spans="1:91" s="1" customFormat="1" ht="6.9" customHeight="1" x14ac:dyDescent="0.2">
      <c r="B83" s="30"/>
      <c r="AR83" s="30"/>
    </row>
    <row r="84" spans="1:91" s="3" customFormat="1" ht="12" customHeight="1" x14ac:dyDescent="0.2">
      <c r="B84" s="46"/>
      <c r="C84" s="25" t="s">
        <v>13</v>
      </c>
      <c r="L84" s="3" t="str">
        <f>K5</f>
        <v>01</v>
      </c>
      <c r="AR84" s="46"/>
    </row>
    <row r="85" spans="1:91" s="4" customFormat="1" ht="36.9" customHeight="1" x14ac:dyDescent="0.2">
      <c r="B85" s="47"/>
      <c r="C85" s="48" t="s">
        <v>16</v>
      </c>
      <c r="L85" s="219" t="str">
        <f>K6</f>
        <v>Rekonstrukce pozemních komunikací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47"/>
    </row>
    <row r="86" spans="1:91" s="1" customFormat="1" ht="6.9" customHeight="1" x14ac:dyDescent="0.2">
      <c r="B86" s="30"/>
      <c r="AR86" s="30"/>
    </row>
    <row r="87" spans="1:91" s="1" customFormat="1" ht="12" customHeight="1" x14ac:dyDescent="0.2">
      <c r="B87" s="30"/>
      <c r="C87" s="25" t="s">
        <v>19</v>
      </c>
      <c r="L87" s="49" t="str">
        <f>IF(K8="","",K8)</f>
        <v xml:space="preserve"> </v>
      </c>
      <c r="AI87" s="25" t="s">
        <v>21</v>
      </c>
      <c r="AM87" s="201"/>
      <c r="AN87" s="201"/>
      <c r="AR87" s="30"/>
    </row>
    <row r="88" spans="1:91" s="1" customFormat="1" ht="6.9" customHeight="1" x14ac:dyDescent="0.2">
      <c r="B88" s="30"/>
      <c r="AR88" s="30"/>
    </row>
    <row r="89" spans="1:91" s="1" customFormat="1" ht="14.85" customHeight="1" x14ac:dyDescent="0.2">
      <c r="B89" s="30"/>
      <c r="C89" s="25" t="s">
        <v>22</v>
      </c>
      <c r="L89" s="3" t="s">
        <v>366</v>
      </c>
      <c r="AI89" s="25"/>
      <c r="AM89" s="202" t="str">
        <f>IF(E17="","",E17)</f>
        <v xml:space="preserve"> </v>
      </c>
      <c r="AN89" s="203"/>
      <c r="AO89" s="203"/>
      <c r="AP89" s="203"/>
      <c r="AR89" s="30"/>
      <c r="AS89" s="204" t="s">
        <v>49</v>
      </c>
      <c r="AT89" s="205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4.85" customHeight="1" x14ac:dyDescent="0.2">
      <c r="B90" s="30"/>
      <c r="C90" s="25" t="s">
        <v>25</v>
      </c>
      <c r="L90" s="3" t="str">
        <f>IF(E14= "Vyplň údaj","",E14)</f>
        <v/>
      </c>
      <c r="AI90" s="25" t="s">
        <v>28</v>
      </c>
      <c r="AM90" s="202" t="str">
        <f>IF(E20="","",E20)</f>
        <v xml:space="preserve"> </v>
      </c>
      <c r="AN90" s="203"/>
      <c r="AO90" s="203"/>
      <c r="AP90" s="203"/>
      <c r="AR90" s="30"/>
      <c r="AS90" s="206"/>
      <c r="AT90" s="207"/>
      <c r="BD90" s="53"/>
    </row>
    <row r="91" spans="1:91" s="1" customFormat="1" ht="10.95" customHeight="1" x14ac:dyDescent="0.2">
      <c r="B91" s="30"/>
      <c r="AR91" s="30"/>
      <c r="AS91" s="206"/>
      <c r="AT91" s="207"/>
      <c r="BD91" s="53"/>
    </row>
    <row r="92" spans="1:91" s="1" customFormat="1" ht="29.25" customHeight="1" x14ac:dyDescent="0.2">
      <c r="B92" s="30"/>
      <c r="C92" s="214" t="s">
        <v>50</v>
      </c>
      <c r="D92" s="215"/>
      <c r="E92" s="215"/>
      <c r="F92" s="215"/>
      <c r="G92" s="215"/>
      <c r="H92" s="54"/>
      <c r="I92" s="216" t="s">
        <v>51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52</v>
      </c>
      <c r="AH92" s="215"/>
      <c r="AI92" s="215"/>
      <c r="AJ92" s="215"/>
      <c r="AK92" s="215"/>
      <c r="AL92" s="215"/>
      <c r="AM92" s="215"/>
      <c r="AN92" s="216" t="s">
        <v>53</v>
      </c>
      <c r="AO92" s="215"/>
      <c r="AP92" s="218"/>
      <c r="AQ92" s="55" t="s">
        <v>54</v>
      </c>
      <c r="AR92" s="30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</row>
    <row r="93" spans="1:91" s="1" customFormat="1" ht="10.95" customHeight="1" x14ac:dyDescent="0.2">
      <c r="B93" s="30"/>
      <c r="AR93" s="30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 x14ac:dyDescent="0.2">
      <c r="B94" s="60"/>
      <c r="C94" s="61" t="s">
        <v>67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2">
        <f>ROUND(SUM(AG95:AG96),2)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68</v>
      </c>
      <c r="BT94" s="69" t="s">
        <v>69</v>
      </c>
      <c r="BU94" s="70" t="s">
        <v>70</v>
      </c>
      <c r="BV94" s="69" t="s">
        <v>71</v>
      </c>
      <c r="BW94" s="69" t="s">
        <v>4</v>
      </c>
      <c r="BX94" s="69" t="s">
        <v>72</v>
      </c>
      <c r="CL94" s="69" t="s">
        <v>1</v>
      </c>
    </row>
    <row r="95" spans="1:91" s="6" customFormat="1" ht="15" customHeight="1" x14ac:dyDescent="0.2">
      <c r="A95" s="71" t="s">
        <v>73</v>
      </c>
      <c r="B95" s="72"/>
      <c r="C95" s="73"/>
      <c r="D95" s="211" t="s">
        <v>14</v>
      </c>
      <c r="E95" s="211"/>
      <c r="F95" s="211"/>
      <c r="G95" s="211"/>
      <c r="H95" s="211"/>
      <c r="I95" s="74"/>
      <c r="J95" s="211" t="s">
        <v>74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'01 - Zpevněné plochy'!J30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5" t="s">
        <v>75</v>
      </c>
      <c r="AR95" s="72"/>
      <c r="AS95" s="76">
        <v>0</v>
      </c>
      <c r="AT95" s="77">
        <f>ROUND(SUM(AV95:AW95),2)</f>
        <v>0</v>
      </c>
      <c r="AU95" s="78">
        <f>'01 - Zpevněné plochy'!P124</f>
        <v>0</v>
      </c>
      <c r="AV95" s="77">
        <f>'01 - Zpevněné plochy'!J33</f>
        <v>0</v>
      </c>
      <c r="AW95" s="77">
        <f>'01 - Zpevněné plochy'!J34</f>
        <v>0</v>
      </c>
      <c r="AX95" s="77">
        <f>'01 - Zpevněné plochy'!J35</f>
        <v>0</v>
      </c>
      <c r="AY95" s="77">
        <f>'01 - Zpevněné plochy'!J36</f>
        <v>0</v>
      </c>
      <c r="AZ95" s="77">
        <f>'01 - Zpevněné plochy'!F33</f>
        <v>0</v>
      </c>
      <c r="BA95" s="77">
        <f>'01 - Zpevněné plochy'!F34</f>
        <v>0</v>
      </c>
      <c r="BB95" s="77">
        <f>'01 - Zpevněné plochy'!F35</f>
        <v>0</v>
      </c>
      <c r="BC95" s="77">
        <f>'01 - Zpevněné plochy'!F36</f>
        <v>0</v>
      </c>
      <c r="BD95" s="79">
        <f>'01 - Zpevněné plochy'!F37</f>
        <v>0</v>
      </c>
      <c r="BT95" s="80" t="s">
        <v>76</v>
      </c>
      <c r="BV95" s="80" t="s">
        <v>71</v>
      </c>
      <c r="BW95" s="80" t="s">
        <v>77</v>
      </c>
      <c r="BX95" s="80" t="s">
        <v>4</v>
      </c>
      <c r="CL95" s="80" t="s">
        <v>1</v>
      </c>
      <c r="CM95" s="80" t="s">
        <v>78</v>
      </c>
    </row>
    <row r="96" spans="1:91" s="6" customFormat="1" ht="15" customHeight="1" x14ac:dyDescent="0.2">
      <c r="A96" s="71" t="s">
        <v>73</v>
      </c>
      <c r="B96" s="72"/>
      <c r="C96" s="73"/>
      <c r="D96" s="211" t="s">
        <v>79</v>
      </c>
      <c r="E96" s="211"/>
      <c r="F96" s="211"/>
      <c r="G96" s="211"/>
      <c r="H96" s="211"/>
      <c r="I96" s="74"/>
      <c r="J96" s="211" t="s">
        <v>80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'02 - Vedlejší a ostatní n...'!J30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75" t="s">
        <v>75</v>
      </c>
      <c r="AR96" s="72"/>
      <c r="AS96" s="81">
        <v>0</v>
      </c>
      <c r="AT96" s="82">
        <f>ROUND(SUM(AV96:AW96),2)</f>
        <v>0</v>
      </c>
      <c r="AU96" s="83">
        <f>'02 - Vedlejší a ostatní n...'!P119</f>
        <v>0</v>
      </c>
      <c r="AV96" s="82">
        <f>'02 - Vedlejší a ostatní n...'!J33</f>
        <v>0</v>
      </c>
      <c r="AW96" s="82">
        <f>'02 - Vedlejší a ostatní n...'!J34</f>
        <v>0</v>
      </c>
      <c r="AX96" s="82">
        <f>'02 - Vedlejší a ostatní n...'!J35</f>
        <v>0</v>
      </c>
      <c r="AY96" s="82">
        <f>'02 - Vedlejší a ostatní n...'!J36</f>
        <v>0</v>
      </c>
      <c r="AZ96" s="82">
        <f>'02 - Vedlejší a ostatní n...'!F33</f>
        <v>0</v>
      </c>
      <c r="BA96" s="82">
        <f>'02 - Vedlejší a ostatní n...'!F34</f>
        <v>0</v>
      </c>
      <c r="BB96" s="82">
        <f>'02 - Vedlejší a ostatní n...'!F35</f>
        <v>0</v>
      </c>
      <c r="BC96" s="82">
        <f>'02 - Vedlejší a ostatní n...'!F36</f>
        <v>0</v>
      </c>
      <c r="BD96" s="84">
        <f>'02 - Vedlejší a ostatní n...'!F37</f>
        <v>0</v>
      </c>
      <c r="BT96" s="80" t="s">
        <v>76</v>
      </c>
      <c r="BV96" s="80" t="s">
        <v>71</v>
      </c>
      <c r="BW96" s="80" t="s">
        <v>81</v>
      </c>
      <c r="BX96" s="80" t="s">
        <v>4</v>
      </c>
      <c r="CL96" s="80" t="s">
        <v>1</v>
      </c>
      <c r="CM96" s="80" t="s">
        <v>78</v>
      </c>
    </row>
    <row r="97" spans="2:44" s="1" customFormat="1" ht="30" customHeight="1" x14ac:dyDescent="0.2">
      <c r="B97" s="30"/>
      <c r="AR97" s="30"/>
    </row>
    <row r="98" spans="2:44" s="1" customFormat="1" ht="6.9" customHeight="1" x14ac:dyDescent="0.2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Zpevněné plochy'!C2" display="/" xr:uid="{00000000-0004-0000-0000-000000000000}"/>
    <hyperlink ref="A96" location="'02 - Vedlejší a ostatní 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5"/>
  <sheetViews>
    <sheetView showGridLines="0" workbookViewId="0">
      <selection activeCell="H209" sqref="H209"/>
    </sheetView>
  </sheetViews>
  <sheetFormatPr defaultRowHeight="10.199999999999999" x14ac:dyDescent="0.2"/>
  <cols>
    <col min="1" max="1" width="8.42578125" customWidth="1"/>
    <col min="2" max="2" width="1.140625" customWidth="1"/>
    <col min="3" max="3" width="4.28515625" customWidth="1"/>
    <col min="4" max="4" width="4.42578125" customWidth="1"/>
    <col min="5" max="5" width="17.42578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0" width="22.85546875" customWidth="1"/>
    <col min="11" max="11" width="22.85546875" hidden="1" customWidth="1"/>
    <col min="12" max="12" width="9.42578125" customWidth="1"/>
    <col min="13" max="13" width="11.140625" hidden="1" customWidth="1"/>
    <col min="14" max="14" width="9.140625" hidden="1"/>
    <col min="15" max="20" width="14.42578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 x14ac:dyDescent="0.2">
      <c r="L2" s="208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77</v>
      </c>
    </row>
    <row r="3" spans="2:46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customHeight="1" x14ac:dyDescent="0.2">
      <c r="B4" s="18"/>
      <c r="D4" s="19" t="s">
        <v>82</v>
      </c>
      <c r="L4" s="18"/>
      <c r="M4" s="85" t="s">
        <v>10</v>
      </c>
      <c r="AT4" s="15" t="s">
        <v>3</v>
      </c>
    </row>
    <row r="5" spans="2:46" ht="6.9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5" customHeight="1" x14ac:dyDescent="0.2">
      <c r="B7" s="18"/>
      <c r="E7" s="222" t="str">
        <f>'Rekapitulace stavby'!K6</f>
        <v>Rekonstrukce pozemních komunikací</v>
      </c>
      <c r="F7" s="223"/>
      <c r="G7" s="223"/>
      <c r="H7" s="223"/>
      <c r="L7" s="18"/>
    </row>
    <row r="8" spans="2:46" s="1" customFormat="1" ht="12" customHeight="1" x14ac:dyDescent="0.2">
      <c r="B8" s="30"/>
      <c r="D8" s="25" t="s">
        <v>83</v>
      </c>
      <c r="L8" s="30"/>
    </row>
    <row r="9" spans="2:46" s="1" customFormat="1" ht="15" customHeight="1" x14ac:dyDescent="0.2">
      <c r="B9" s="30"/>
      <c r="E9" s="219" t="s">
        <v>84</v>
      </c>
      <c r="F9" s="221"/>
      <c r="G9" s="221"/>
      <c r="H9" s="221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19</v>
      </c>
      <c r="F12" s="23" t="s">
        <v>20</v>
      </c>
      <c r="I12" s="25" t="s">
        <v>21</v>
      </c>
      <c r="J12" s="50"/>
      <c r="L12" s="30"/>
    </row>
    <row r="13" spans="2:46" s="1" customFormat="1" ht="10.95" customHeight="1" x14ac:dyDescent="0.2">
      <c r="B13" s="30"/>
      <c r="L13" s="30"/>
    </row>
    <row r="14" spans="2:46" s="1" customFormat="1" ht="12" customHeight="1" x14ac:dyDescent="0.2">
      <c r="B14" s="30"/>
      <c r="D14" s="25" t="s">
        <v>22</v>
      </c>
      <c r="F14" s="180" t="s">
        <v>366</v>
      </c>
      <c r="I14" s="25" t="s">
        <v>23</v>
      </c>
      <c r="J14" s="23" t="str">
        <f>IF('Rekapitulace stavby'!AN10="","",'Rekapitulace stavby'!AN10)</f>
        <v>04212029</v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>CZ04212029</v>
      </c>
      <c r="L15" s="30"/>
    </row>
    <row r="16" spans="2:46" s="1" customFormat="1" ht="6.9" customHeight="1" x14ac:dyDescent="0.2">
      <c r="B16" s="30"/>
      <c r="L16" s="30"/>
    </row>
    <row r="17" spans="2:12" s="1" customFormat="1" ht="12" customHeight="1" x14ac:dyDescent="0.2">
      <c r="B17" s="30"/>
      <c r="D17" s="25" t="s">
        <v>25</v>
      </c>
      <c r="I17" s="25" t="s">
        <v>23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24" t="str">
        <f>'Rekapitulace stavby'!E14</f>
        <v>Vyplň údaj</v>
      </c>
      <c r="F18" s="185"/>
      <c r="G18" s="185"/>
      <c r="H18" s="185"/>
      <c r="I18" s="25" t="s">
        <v>24</v>
      </c>
      <c r="J18" s="26" t="str">
        <f>'Rekapitulace stavby'!AN14</f>
        <v>Vyplň údaj</v>
      </c>
      <c r="L18" s="30"/>
    </row>
    <row r="19" spans="2:12" s="1" customFormat="1" ht="6.9" customHeight="1" x14ac:dyDescent="0.2">
      <c r="B19" s="30"/>
      <c r="L19" s="30"/>
    </row>
    <row r="20" spans="2:12" s="1" customFormat="1" ht="12" customHeight="1" x14ac:dyDescent="0.2">
      <c r="B20" s="30"/>
      <c r="D20" s="25"/>
      <c r="I20" s="25"/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/>
      <c r="J21" s="23" t="str">
        <f>IF('Rekapitulace stavby'!AN17="","",'Rekapitulace stavby'!AN17)</f>
        <v/>
      </c>
      <c r="L21" s="30"/>
    </row>
    <row r="22" spans="2:12" s="1" customFormat="1" ht="6.9" customHeight="1" x14ac:dyDescent="0.2">
      <c r="B22" s="30"/>
      <c r="L22" s="30"/>
    </row>
    <row r="23" spans="2:12" s="1" customFormat="1" ht="12" customHeight="1" x14ac:dyDescent="0.2">
      <c r="B23" s="30"/>
      <c r="D23" s="25" t="s">
        <v>28</v>
      </c>
      <c r="I23" s="25" t="s">
        <v>23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24</v>
      </c>
      <c r="J24" s="23" t="str">
        <f>IF('Rekapitulace stavby'!AN20="","",'Rekapitulace stavby'!AN20)</f>
        <v/>
      </c>
      <c r="L24" s="30"/>
    </row>
    <row r="25" spans="2:12" s="1" customFormat="1" ht="6.9" customHeight="1" x14ac:dyDescent="0.2">
      <c r="B25" s="30"/>
      <c r="L25" s="30"/>
    </row>
    <row r="26" spans="2:12" s="1" customFormat="1" ht="12" customHeight="1" x14ac:dyDescent="0.2">
      <c r="B26" s="30"/>
      <c r="D26" s="25" t="s">
        <v>29</v>
      </c>
      <c r="L26" s="30"/>
    </row>
    <row r="27" spans="2:12" s="7" customFormat="1" ht="15" customHeight="1" x14ac:dyDescent="0.2">
      <c r="B27" s="86"/>
      <c r="E27" s="190" t="s">
        <v>1</v>
      </c>
      <c r="F27" s="190"/>
      <c r="G27" s="190"/>
      <c r="H27" s="190"/>
      <c r="L27" s="86"/>
    </row>
    <row r="28" spans="2:12" s="1" customFormat="1" ht="6.9" customHeight="1" x14ac:dyDescent="0.2">
      <c r="B28" s="30"/>
      <c r="L28" s="30"/>
    </row>
    <row r="29" spans="2:12" s="1" customFormat="1" ht="6.9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7" t="s">
        <v>30</v>
      </c>
      <c r="J30" s="63">
        <f>ROUND(J124, 2)</f>
        <v>0</v>
      </c>
      <c r="L30" s="30"/>
    </row>
    <row r="31" spans="2:12" s="1" customFormat="1" ht="6.9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 x14ac:dyDescent="0.2">
      <c r="B32" s="30"/>
      <c r="F32" s="33" t="s">
        <v>32</v>
      </c>
      <c r="I32" s="33" t="s">
        <v>31</v>
      </c>
      <c r="J32" s="33" t="s">
        <v>33</v>
      </c>
      <c r="L32" s="30"/>
    </row>
    <row r="33" spans="2:12" s="1" customFormat="1" ht="14.4" customHeight="1" x14ac:dyDescent="0.2">
      <c r="B33" s="30"/>
      <c r="D33" s="88" t="s">
        <v>34</v>
      </c>
      <c r="E33" s="25" t="s">
        <v>35</v>
      </c>
      <c r="F33" s="89">
        <f>ROUND((SUM(BE124:BE224)),  2)</f>
        <v>0</v>
      </c>
      <c r="I33" s="90">
        <v>0.21</v>
      </c>
      <c r="J33" s="89">
        <f>ROUND(((SUM(BE124:BE224))*I33),  2)</f>
        <v>0</v>
      </c>
      <c r="L33" s="30"/>
    </row>
    <row r="34" spans="2:12" s="1" customFormat="1" ht="14.4" customHeight="1" x14ac:dyDescent="0.2">
      <c r="B34" s="30"/>
      <c r="E34" s="25" t="s">
        <v>36</v>
      </c>
      <c r="F34" s="89">
        <f>ROUND((SUM(BF124:BF224)),  2)</f>
        <v>0</v>
      </c>
      <c r="I34" s="90">
        <v>0.12</v>
      </c>
      <c r="J34" s="89">
        <f>ROUND(((SUM(BF124:BF224))*I34),  2)</f>
        <v>0</v>
      </c>
      <c r="L34" s="30"/>
    </row>
    <row r="35" spans="2:12" s="1" customFormat="1" ht="14.4" hidden="1" customHeight="1" x14ac:dyDescent="0.2">
      <c r="B35" s="30"/>
      <c r="E35" s="25" t="s">
        <v>37</v>
      </c>
      <c r="F35" s="89">
        <f>ROUND((SUM(BG124:BG224)),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 x14ac:dyDescent="0.2">
      <c r="B36" s="30"/>
      <c r="E36" s="25" t="s">
        <v>38</v>
      </c>
      <c r="F36" s="89">
        <f>ROUND((SUM(BH124:BH224)),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 x14ac:dyDescent="0.2">
      <c r="B37" s="30"/>
      <c r="E37" s="25" t="s">
        <v>39</v>
      </c>
      <c r="F37" s="89">
        <f>ROUND((SUM(BI124:BI224)),  2)</f>
        <v>0</v>
      </c>
      <c r="I37" s="90">
        <v>0</v>
      </c>
      <c r="J37" s="89">
        <f>0</f>
        <v>0</v>
      </c>
      <c r="L37" s="30"/>
    </row>
    <row r="38" spans="2:12" s="1" customFormat="1" ht="6.9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40</v>
      </c>
      <c r="E39" s="54"/>
      <c r="F39" s="54"/>
      <c r="G39" s="93" t="s">
        <v>41</v>
      </c>
      <c r="H39" s="94" t="s">
        <v>42</v>
      </c>
      <c r="I39" s="54"/>
      <c r="J39" s="95">
        <f>SUM(J30:J37)</f>
        <v>0</v>
      </c>
      <c r="K39" s="96"/>
      <c r="L39" s="30"/>
    </row>
    <row r="40" spans="2:12" s="1" customFormat="1" ht="14.4" customHeight="1" x14ac:dyDescent="0.2">
      <c r="B40" s="30"/>
      <c r="L40" s="30"/>
    </row>
    <row r="41" spans="2:12" ht="14.4" customHeight="1" x14ac:dyDescent="0.2">
      <c r="B41" s="18"/>
      <c r="L41" s="18"/>
    </row>
    <row r="42" spans="2:12" ht="14.4" customHeight="1" x14ac:dyDescent="0.2">
      <c r="B42" s="18"/>
      <c r="L42" s="18"/>
    </row>
    <row r="43" spans="2:12" ht="14.4" customHeight="1" x14ac:dyDescent="0.2">
      <c r="B43" s="18"/>
      <c r="L43" s="18"/>
    </row>
    <row r="44" spans="2:12" ht="14.4" customHeight="1" x14ac:dyDescent="0.2">
      <c r="B44" s="18"/>
      <c r="L44" s="18"/>
    </row>
    <row r="45" spans="2:12" ht="14.4" customHeight="1" x14ac:dyDescent="0.2">
      <c r="B45" s="18"/>
      <c r="L45" s="18"/>
    </row>
    <row r="46" spans="2:12" ht="14.4" customHeight="1" x14ac:dyDescent="0.2">
      <c r="B46" s="18"/>
      <c r="L46" s="18"/>
    </row>
    <row r="47" spans="2:12" ht="14.4" customHeight="1" x14ac:dyDescent="0.2">
      <c r="B47" s="18"/>
      <c r="L47" s="18"/>
    </row>
    <row r="48" spans="2:12" ht="14.4" customHeight="1" x14ac:dyDescent="0.2">
      <c r="B48" s="18"/>
      <c r="L48" s="18"/>
    </row>
    <row r="49" spans="2:12" ht="14.4" customHeight="1" x14ac:dyDescent="0.2">
      <c r="B49" s="18"/>
      <c r="L49" s="18"/>
    </row>
    <row r="50" spans="2:12" s="1" customFormat="1" ht="14.4" customHeight="1" x14ac:dyDescent="0.2">
      <c r="B50" s="30"/>
      <c r="D50" s="39"/>
      <c r="E50" s="40"/>
      <c r="F50" s="40"/>
      <c r="G50" s="39" t="s">
        <v>43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3.2" x14ac:dyDescent="0.2">
      <c r="B61" s="30"/>
      <c r="D61" s="41"/>
      <c r="E61" s="32"/>
      <c r="F61" s="97"/>
      <c r="G61" s="41" t="s">
        <v>44</v>
      </c>
      <c r="H61" s="32"/>
      <c r="I61" s="32"/>
      <c r="J61" s="98" t="s">
        <v>45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3.2" x14ac:dyDescent="0.2">
      <c r="B65" s="30"/>
      <c r="D65" s="39" t="s">
        <v>46</v>
      </c>
      <c r="E65" s="40"/>
      <c r="F65" s="40"/>
      <c r="G65" s="39" t="s">
        <v>47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3.2" x14ac:dyDescent="0.2">
      <c r="B76" s="30"/>
      <c r="D76" s="41" t="s">
        <v>44</v>
      </c>
      <c r="E76" s="32"/>
      <c r="F76" s="97" t="s">
        <v>45</v>
      </c>
      <c r="G76" s="41" t="s">
        <v>44</v>
      </c>
      <c r="H76" s="32"/>
      <c r="I76" s="32"/>
      <c r="J76" s="98" t="s">
        <v>45</v>
      </c>
      <c r="K76" s="32"/>
      <c r="L76" s="30"/>
    </row>
    <row r="77" spans="2:12" s="1" customFormat="1" ht="14.4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 x14ac:dyDescent="0.2">
      <c r="B82" s="30"/>
      <c r="C82" s="19" t="s">
        <v>85</v>
      </c>
      <c r="L82" s="30"/>
    </row>
    <row r="83" spans="2:47" s="1" customFormat="1" ht="6.9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5" customHeight="1" x14ac:dyDescent="0.2">
      <c r="B85" s="30"/>
      <c r="E85" s="222" t="str">
        <f>E7</f>
        <v>Rekonstrukce pozemních komunikací</v>
      </c>
      <c r="F85" s="223"/>
      <c r="G85" s="223"/>
      <c r="H85" s="223"/>
      <c r="L85" s="30"/>
    </row>
    <row r="86" spans="2:47" s="1" customFormat="1" ht="12" customHeight="1" x14ac:dyDescent="0.2">
      <c r="B86" s="30"/>
      <c r="C86" s="25" t="s">
        <v>83</v>
      </c>
      <c r="L86" s="30"/>
    </row>
    <row r="87" spans="2:47" s="1" customFormat="1" ht="15" customHeight="1" x14ac:dyDescent="0.2">
      <c r="B87" s="30"/>
      <c r="E87" s="219" t="str">
        <f>E9</f>
        <v>01 - Zpevněné plochy</v>
      </c>
      <c r="F87" s="221"/>
      <c r="G87" s="221"/>
      <c r="H87" s="221"/>
      <c r="L87" s="30"/>
    </row>
    <row r="88" spans="2:47" s="1" customFormat="1" ht="6.9" customHeight="1" x14ac:dyDescent="0.2">
      <c r="B88" s="30"/>
      <c r="L88" s="30"/>
    </row>
    <row r="89" spans="2:47" s="1" customFormat="1" ht="12" customHeight="1" x14ac:dyDescent="0.2">
      <c r="B89" s="30"/>
      <c r="C89" s="25" t="s">
        <v>19</v>
      </c>
      <c r="F89" s="23" t="str">
        <f>F12</f>
        <v xml:space="preserve"> </v>
      </c>
      <c r="I89" s="25" t="s">
        <v>21</v>
      </c>
      <c r="J89" s="50"/>
      <c r="L89" s="30"/>
    </row>
    <row r="90" spans="2:47" s="1" customFormat="1" ht="6.9" customHeight="1" x14ac:dyDescent="0.2">
      <c r="B90" s="30"/>
      <c r="L90" s="30"/>
    </row>
    <row r="91" spans="2:47" s="1" customFormat="1" ht="14.85" customHeight="1" x14ac:dyDescent="0.2">
      <c r="B91" s="30"/>
      <c r="C91" s="25" t="s">
        <v>22</v>
      </c>
      <c r="F91" s="181" t="s">
        <v>366</v>
      </c>
      <c r="I91" s="25"/>
      <c r="J91" s="28" t="str">
        <f>E21</f>
        <v xml:space="preserve"> </v>
      </c>
      <c r="L91" s="30"/>
    </row>
    <row r="92" spans="2:47" s="1" customFormat="1" ht="14.85" customHeight="1" x14ac:dyDescent="0.2">
      <c r="B92" s="30"/>
      <c r="C92" s="25" t="s">
        <v>25</v>
      </c>
      <c r="F92" s="23" t="str">
        <f>IF(E18="","",E18)</f>
        <v>Vyplň údaj</v>
      </c>
      <c r="I92" s="25" t="s">
        <v>28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86</v>
      </c>
      <c r="D94" s="91"/>
      <c r="E94" s="91"/>
      <c r="F94" s="91"/>
      <c r="G94" s="91"/>
      <c r="H94" s="91"/>
      <c r="I94" s="91"/>
      <c r="J94" s="100" t="s">
        <v>87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5" customHeight="1" x14ac:dyDescent="0.2">
      <c r="B96" s="30"/>
      <c r="C96" s="101" t="s">
        <v>88</v>
      </c>
      <c r="J96" s="63">
        <f>J124</f>
        <v>0</v>
      </c>
      <c r="L96" s="30"/>
      <c r="AU96" s="15" t="s">
        <v>89</v>
      </c>
    </row>
    <row r="97" spans="2:12" s="8" customFormat="1" ht="24.9" customHeight="1" x14ac:dyDescent="0.2">
      <c r="B97" s="102"/>
      <c r="D97" s="103" t="s">
        <v>90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2" s="9" customFormat="1" ht="19.95" customHeight="1" x14ac:dyDescent="0.2">
      <c r="B98" s="106"/>
      <c r="D98" s="107" t="s">
        <v>91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19.95" customHeight="1" x14ac:dyDescent="0.2">
      <c r="B99" s="106"/>
      <c r="D99" s="107" t="s">
        <v>92</v>
      </c>
      <c r="E99" s="108"/>
      <c r="F99" s="108"/>
      <c r="G99" s="108"/>
      <c r="H99" s="108"/>
      <c r="I99" s="108"/>
      <c r="J99" s="109">
        <f>J146</f>
        <v>0</v>
      </c>
      <c r="L99" s="106"/>
    </row>
    <row r="100" spans="2:12" s="9" customFormat="1" ht="19.95" customHeight="1" x14ac:dyDescent="0.2">
      <c r="B100" s="106"/>
      <c r="D100" s="107" t="s">
        <v>93</v>
      </c>
      <c r="E100" s="108"/>
      <c r="F100" s="108"/>
      <c r="G100" s="108"/>
      <c r="H100" s="108"/>
      <c r="I100" s="108"/>
      <c r="J100" s="109">
        <f>J149</f>
        <v>0</v>
      </c>
      <c r="L100" s="106"/>
    </row>
    <row r="101" spans="2:12" s="9" customFormat="1" ht="19.95" customHeight="1" x14ac:dyDescent="0.2">
      <c r="B101" s="106"/>
      <c r="D101" s="107" t="s">
        <v>94</v>
      </c>
      <c r="E101" s="108"/>
      <c r="F101" s="108"/>
      <c r="G101" s="108"/>
      <c r="H101" s="108"/>
      <c r="I101" s="108"/>
      <c r="J101" s="109">
        <f>J166</f>
        <v>0</v>
      </c>
      <c r="L101" s="106"/>
    </row>
    <row r="102" spans="2:12" s="9" customFormat="1" ht="19.95" customHeight="1" x14ac:dyDescent="0.2">
      <c r="B102" s="106"/>
      <c r="D102" s="107" t="s">
        <v>95</v>
      </c>
      <c r="E102" s="108"/>
      <c r="F102" s="108"/>
      <c r="G102" s="108"/>
      <c r="H102" s="108"/>
      <c r="I102" s="108"/>
      <c r="J102" s="109">
        <f>J193</f>
        <v>0</v>
      </c>
      <c r="L102" s="106"/>
    </row>
    <row r="103" spans="2:12" s="9" customFormat="1" ht="19.95" customHeight="1" x14ac:dyDescent="0.2">
      <c r="B103" s="106"/>
      <c r="D103" s="107" t="s">
        <v>96</v>
      </c>
      <c r="E103" s="108"/>
      <c r="F103" s="108"/>
      <c r="G103" s="108"/>
      <c r="H103" s="108"/>
      <c r="I103" s="108"/>
      <c r="J103" s="109">
        <f>J206</f>
        <v>0</v>
      </c>
      <c r="L103" s="106"/>
    </row>
    <row r="104" spans="2:12" s="9" customFormat="1" ht="19.95" customHeight="1" x14ac:dyDescent="0.2">
      <c r="B104" s="106"/>
      <c r="D104" s="107" t="s">
        <v>97</v>
      </c>
      <c r="E104" s="108"/>
      <c r="F104" s="108"/>
      <c r="G104" s="108"/>
      <c r="H104" s="108"/>
      <c r="I104" s="108"/>
      <c r="J104" s="109">
        <f>J220</f>
        <v>0</v>
      </c>
      <c r="L104" s="106"/>
    </row>
    <row r="105" spans="2:12" s="1" customFormat="1" ht="21.75" customHeight="1" x14ac:dyDescent="0.2">
      <c r="B105" s="30"/>
      <c r="L105" s="30"/>
    </row>
    <row r="106" spans="2:12" s="1" customFormat="1" ht="6.9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12" s="1" customFormat="1" ht="6.9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" customHeight="1" x14ac:dyDescent="0.2">
      <c r="B111" s="30"/>
      <c r="C111" s="19" t="s">
        <v>98</v>
      </c>
      <c r="L111" s="30"/>
    </row>
    <row r="112" spans="2:12" s="1" customFormat="1" ht="6.9" customHeight="1" x14ac:dyDescent="0.2">
      <c r="B112" s="30"/>
      <c r="L112" s="30"/>
    </row>
    <row r="113" spans="2:65" s="1" customFormat="1" ht="12" customHeight="1" x14ac:dyDescent="0.2">
      <c r="B113" s="30"/>
      <c r="C113" s="25" t="s">
        <v>16</v>
      </c>
      <c r="L113" s="30"/>
    </row>
    <row r="114" spans="2:65" s="1" customFormat="1" ht="15" customHeight="1" x14ac:dyDescent="0.2">
      <c r="B114" s="30"/>
      <c r="E114" s="222" t="str">
        <f>E7</f>
        <v>Rekonstrukce pozemních komunikací</v>
      </c>
      <c r="F114" s="223"/>
      <c r="G114" s="223"/>
      <c r="H114" s="223"/>
      <c r="L114" s="30"/>
    </row>
    <row r="115" spans="2:65" s="1" customFormat="1" ht="12" customHeight="1" x14ac:dyDescent="0.2">
      <c r="B115" s="30"/>
      <c r="C115" s="25" t="s">
        <v>83</v>
      </c>
      <c r="L115" s="30"/>
    </row>
    <row r="116" spans="2:65" s="1" customFormat="1" ht="15" customHeight="1" x14ac:dyDescent="0.2">
      <c r="B116" s="30"/>
      <c r="E116" s="219" t="str">
        <f>E9</f>
        <v>01 - Zpevněné plochy</v>
      </c>
      <c r="F116" s="221"/>
      <c r="G116" s="221"/>
      <c r="H116" s="221"/>
      <c r="L116" s="30"/>
    </row>
    <row r="117" spans="2:65" s="1" customFormat="1" ht="6.9" customHeight="1" x14ac:dyDescent="0.2">
      <c r="B117" s="30"/>
      <c r="L117" s="30"/>
    </row>
    <row r="118" spans="2:65" s="1" customFormat="1" ht="12" customHeight="1" x14ac:dyDescent="0.2">
      <c r="B118" s="30"/>
      <c r="C118" s="25" t="s">
        <v>19</v>
      </c>
      <c r="F118" s="23" t="str">
        <f>F12</f>
        <v xml:space="preserve"> </v>
      </c>
      <c r="I118" s="25" t="s">
        <v>21</v>
      </c>
      <c r="J118" s="50" t="str">
        <f>IF(J12="","",J12)</f>
        <v/>
      </c>
      <c r="L118" s="30"/>
    </row>
    <row r="119" spans="2:65" s="1" customFormat="1" ht="6.9" customHeight="1" x14ac:dyDescent="0.2">
      <c r="B119" s="30"/>
      <c r="L119" s="30"/>
    </row>
    <row r="120" spans="2:65" s="1" customFormat="1" ht="14.85" customHeight="1" x14ac:dyDescent="0.2">
      <c r="B120" s="30"/>
      <c r="C120" s="25" t="s">
        <v>22</v>
      </c>
      <c r="F120" s="181" t="s">
        <v>366</v>
      </c>
      <c r="I120" s="25"/>
      <c r="J120" s="28" t="str">
        <f>E21</f>
        <v xml:space="preserve"> </v>
      </c>
      <c r="L120" s="30"/>
    </row>
    <row r="121" spans="2:65" s="1" customFormat="1" ht="14.85" customHeight="1" x14ac:dyDescent="0.2">
      <c r="B121" s="30"/>
      <c r="C121" s="25" t="s">
        <v>25</v>
      </c>
      <c r="F121" s="23" t="str">
        <f>IF(E18="","",E18)</f>
        <v>Vyplň údaj</v>
      </c>
      <c r="I121" s="25" t="s">
        <v>28</v>
      </c>
      <c r="J121" s="28" t="str">
        <f>E24</f>
        <v xml:space="preserve"> </v>
      </c>
      <c r="L121" s="30"/>
    </row>
    <row r="122" spans="2:65" s="1" customFormat="1" ht="10.35" customHeight="1" x14ac:dyDescent="0.2">
      <c r="B122" s="30"/>
      <c r="L122" s="30"/>
    </row>
    <row r="123" spans="2:65" s="10" customFormat="1" ht="29.25" customHeight="1" x14ac:dyDescent="0.2">
      <c r="B123" s="110"/>
      <c r="C123" s="111" t="s">
        <v>99</v>
      </c>
      <c r="D123" s="112" t="s">
        <v>54</v>
      </c>
      <c r="E123" s="112" t="s">
        <v>50</v>
      </c>
      <c r="F123" s="112" t="s">
        <v>51</v>
      </c>
      <c r="G123" s="112" t="s">
        <v>100</v>
      </c>
      <c r="H123" s="112" t="s">
        <v>101</v>
      </c>
      <c r="I123" s="112" t="s">
        <v>102</v>
      </c>
      <c r="J123" s="113" t="s">
        <v>87</v>
      </c>
      <c r="K123" s="114" t="s">
        <v>103</v>
      </c>
      <c r="L123" s="110"/>
      <c r="M123" s="56" t="s">
        <v>1</v>
      </c>
      <c r="N123" s="57" t="s">
        <v>34</v>
      </c>
      <c r="O123" s="57" t="s">
        <v>104</v>
      </c>
      <c r="P123" s="57" t="s">
        <v>105</v>
      </c>
      <c r="Q123" s="57" t="s">
        <v>106</v>
      </c>
      <c r="R123" s="57" t="s">
        <v>107</v>
      </c>
      <c r="S123" s="57" t="s">
        <v>108</v>
      </c>
      <c r="T123" s="58" t="s">
        <v>109</v>
      </c>
    </row>
    <row r="124" spans="2:65" s="1" customFormat="1" ht="22.95" customHeight="1" x14ac:dyDescent="0.3">
      <c r="B124" s="30"/>
      <c r="C124" s="61" t="s">
        <v>110</v>
      </c>
      <c r="J124" s="115">
        <f>BK124</f>
        <v>0</v>
      </c>
      <c r="L124" s="30"/>
      <c r="M124" s="59"/>
      <c r="N124" s="51"/>
      <c r="O124" s="51"/>
      <c r="P124" s="116">
        <f>P125</f>
        <v>0</v>
      </c>
      <c r="Q124" s="51"/>
      <c r="R124" s="116">
        <f>R125</f>
        <v>175.08522900000003</v>
      </c>
      <c r="S124" s="51"/>
      <c r="T124" s="117">
        <f>T125</f>
        <v>1341.2780000000002</v>
      </c>
      <c r="AT124" s="15" t="s">
        <v>68</v>
      </c>
      <c r="AU124" s="15" t="s">
        <v>89</v>
      </c>
      <c r="BK124" s="118">
        <f>BK125</f>
        <v>0</v>
      </c>
    </row>
    <row r="125" spans="2:65" s="11" customFormat="1" ht="25.95" customHeight="1" x14ac:dyDescent="0.25">
      <c r="B125" s="119"/>
      <c r="D125" s="120" t="s">
        <v>68</v>
      </c>
      <c r="E125" s="121" t="s">
        <v>111</v>
      </c>
      <c r="F125" s="121" t="s">
        <v>112</v>
      </c>
      <c r="I125" s="122"/>
      <c r="J125" s="123">
        <f>BK125</f>
        <v>0</v>
      </c>
      <c r="L125" s="119"/>
      <c r="M125" s="124"/>
      <c r="P125" s="125">
        <f>P126+P146+P149+P166+P193+P206+P220</f>
        <v>0</v>
      </c>
      <c r="R125" s="125">
        <f>R126+R146+R149+R166+R193+R206+R220</f>
        <v>175.08522900000003</v>
      </c>
      <c r="T125" s="126">
        <f>T126+T146+T149+T166+T193+T206+T220</f>
        <v>1341.2780000000002</v>
      </c>
      <c r="AR125" s="120" t="s">
        <v>76</v>
      </c>
      <c r="AT125" s="127" t="s">
        <v>68</v>
      </c>
      <c r="AU125" s="127" t="s">
        <v>69</v>
      </c>
      <c r="AY125" s="120" t="s">
        <v>113</v>
      </c>
      <c r="BK125" s="128">
        <f>BK126+BK146+BK149+BK166+BK193+BK206+BK220</f>
        <v>0</v>
      </c>
    </row>
    <row r="126" spans="2:65" s="11" customFormat="1" ht="22.95" customHeight="1" x14ac:dyDescent="0.25">
      <c r="B126" s="119"/>
      <c r="D126" s="120" t="s">
        <v>68</v>
      </c>
      <c r="E126" s="129" t="s">
        <v>76</v>
      </c>
      <c r="F126" s="129" t="s">
        <v>114</v>
      </c>
      <c r="I126" s="122"/>
      <c r="J126" s="130">
        <f>BK126</f>
        <v>0</v>
      </c>
      <c r="L126" s="119"/>
      <c r="M126" s="124"/>
      <c r="P126" s="125">
        <f>SUM(P127:P145)</f>
        <v>0</v>
      </c>
      <c r="R126" s="125">
        <f>SUM(R127:R145)</f>
        <v>1.9513499999999999</v>
      </c>
      <c r="T126" s="126">
        <f>SUM(T127:T145)</f>
        <v>1320.3780000000002</v>
      </c>
      <c r="AR126" s="120" t="s">
        <v>76</v>
      </c>
      <c r="AT126" s="127" t="s">
        <v>68</v>
      </c>
      <c r="AU126" s="127" t="s">
        <v>76</v>
      </c>
      <c r="AY126" s="120" t="s">
        <v>113</v>
      </c>
      <c r="BK126" s="128">
        <f>SUM(BK127:BK145)</f>
        <v>0</v>
      </c>
    </row>
    <row r="127" spans="2:65" s="1" customFormat="1" ht="31.95" customHeight="1" x14ac:dyDescent="0.2">
      <c r="B127" s="131"/>
      <c r="C127" s="132" t="s">
        <v>76</v>
      </c>
      <c r="D127" s="132" t="s">
        <v>115</v>
      </c>
      <c r="E127" s="133" t="s">
        <v>116</v>
      </c>
      <c r="F127" s="134" t="s">
        <v>117</v>
      </c>
      <c r="G127" s="135" t="s">
        <v>118</v>
      </c>
      <c r="H127" s="136">
        <v>304</v>
      </c>
      <c r="I127" s="137"/>
      <c r="J127" s="138">
        <f>ROUND(I127*H127,2)</f>
        <v>0</v>
      </c>
      <c r="K127" s="139"/>
      <c r="L127" s="30"/>
      <c r="M127" s="140" t="s">
        <v>1</v>
      </c>
      <c r="N127" s="141" t="s">
        <v>35</v>
      </c>
      <c r="P127" s="142">
        <f>O127*H127</f>
        <v>0</v>
      </c>
      <c r="Q127" s="142">
        <v>0</v>
      </c>
      <c r="R127" s="142">
        <f>Q127*H127</f>
        <v>0</v>
      </c>
      <c r="S127" s="142">
        <v>0.625</v>
      </c>
      <c r="T127" s="143">
        <f>S127*H127</f>
        <v>190</v>
      </c>
      <c r="AR127" s="144" t="s">
        <v>119</v>
      </c>
      <c r="AT127" s="144" t="s">
        <v>115</v>
      </c>
      <c r="AU127" s="144" t="s">
        <v>78</v>
      </c>
      <c r="AY127" s="15" t="s">
        <v>113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5" t="s">
        <v>76</v>
      </c>
      <c r="BK127" s="145">
        <f>ROUND(I127*H127,2)</f>
        <v>0</v>
      </c>
      <c r="BL127" s="15" t="s">
        <v>119</v>
      </c>
      <c r="BM127" s="144" t="s">
        <v>120</v>
      </c>
    </row>
    <row r="128" spans="2:65" s="1" customFormat="1" ht="38.4" x14ac:dyDescent="0.2">
      <c r="B128" s="30"/>
      <c r="D128" s="146" t="s">
        <v>121</v>
      </c>
      <c r="F128" s="147" t="s">
        <v>122</v>
      </c>
      <c r="I128" s="148"/>
      <c r="L128" s="30"/>
      <c r="M128" s="149"/>
      <c r="T128" s="53"/>
      <c r="AT128" s="15" t="s">
        <v>121</v>
      </c>
      <c r="AU128" s="15" t="s">
        <v>78</v>
      </c>
    </row>
    <row r="129" spans="2:65" s="1" customFormat="1" ht="23.7" customHeight="1" x14ac:dyDescent="0.2">
      <c r="B129" s="131"/>
      <c r="C129" s="132" t="s">
        <v>78</v>
      </c>
      <c r="D129" s="132" t="s">
        <v>115</v>
      </c>
      <c r="E129" s="133" t="s">
        <v>123</v>
      </c>
      <c r="F129" s="134" t="s">
        <v>124</v>
      </c>
      <c r="G129" s="135" t="s">
        <v>118</v>
      </c>
      <c r="H129" s="136">
        <v>1842.2</v>
      </c>
      <c r="I129" s="137"/>
      <c r="J129" s="138">
        <f>ROUND(I129*H129,2)</f>
        <v>0</v>
      </c>
      <c r="K129" s="139"/>
      <c r="L129" s="30"/>
      <c r="M129" s="140" t="s">
        <v>1</v>
      </c>
      <c r="N129" s="141" t="s">
        <v>35</v>
      </c>
      <c r="P129" s="142">
        <f>O129*H129</f>
        <v>0</v>
      </c>
      <c r="Q129" s="142">
        <v>0</v>
      </c>
      <c r="R129" s="142">
        <f>Q129*H129</f>
        <v>0</v>
      </c>
      <c r="S129" s="142">
        <v>0.44</v>
      </c>
      <c r="T129" s="143">
        <f>S129*H129</f>
        <v>810.56799999999998</v>
      </c>
      <c r="AR129" s="144" t="s">
        <v>119</v>
      </c>
      <c r="AT129" s="144" t="s">
        <v>115</v>
      </c>
      <c r="AU129" s="144" t="s">
        <v>78</v>
      </c>
      <c r="AY129" s="15" t="s">
        <v>113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5" t="s">
        <v>76</v>
      </c>
      <c r="BK129" s="145">
        <f>ROUND(I129*H129,2)</f>
        <v>0</v>
      </c>
      <c r="BL129" s="15" t="s">
        <v>119</v>
      </c>
      <c r="BM129" s="144" t="s">
        <v>125</v>
      </c>
    </row>
    <row r="130" spans="2:65" s="1" customFormat="1" ht="38.4" x14ac:dyDescent="0.2">
      <c r="B130" s="30"/>
      <c r="D130" s="146" t="s">
        <v>121</v>
      </c>
      <c r="F130" s="147" t="s">
        <v>126</v>
      </c>
      <c r="I130" s="148"/>
      <c r="L130" s="30"/>
      <c r="M130" s="149"/>
      <c r="T130" s="53"/>
      <c r="AT130" s="15" t="s">
        <v>121</v>
      </c>
      <c r="AU130" s="15" t="s">
        <v>78</v>
      </c>
    </row>
    <row r="131" spans="2:65" s="1" customFormat="1" ht="23.7" customHeight="1" x14ac:dyDescent="0.2">
      <c r="B131" s="131"/>
      <c r="C131" s="132">
        <v>3</v>
      </c>
      <c r="D131" s="132" t="s">
        <v>115</v>
      </c>
      <c r="E131" s="133" t="s">
        <v>127</v>
      </c>
      <c r="F131" s="134" t="s">
        <v>128</v>
      </c>
      <c r="G131" s="135" t="s">
        <v>118</v>
      </c>
      <c r="H131" s="136">
        <v>1045</v>
      </c>
      <c r="I131" s="137"/>
      <c r="J131" s="138">
        <f>ROUND(I131*H131,2)</f>
        <v>0</v>
      </c>
      <c r="K131" s="139"/>
      <c r="L131" s="30"/>
      <c r="M131" s="140" t="s">
        <v>1</v>
      </c>
      <c r="N131" s="141" t="s">
        <v>35</v>
      </c>
      <c r="P131" s="142">
        <f>O131*H131</f>
        <v>0</v>
      </c>
      <c r="Q131" s="142">
        <v>3.0000000000000001E-5</v>
      </c>
      <c r="R131" s="142">
        <f>Q131*H131</f>
        <v>3.1350000000000003E-2</v>
      </c>
      <c r="S131" s="142">
        <v>0.23</v>
      </c>
      <c r="T131" s="143">
        <f>S131*H131</f>
        <v>240.35000000000002</v>
      </c>
      <c r="AR131" s="144" t="s">
        <v>119</v>
      </c>
      <c r="AT131" s="144" t="s">
        <v>115</v>
      </c>
      <c r="AU131" s="144" t="s">
        <v>78</v>
      </c>
      <c r="AY131" s="15" t="s">
        <v>113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5" t="s">
        <v>76</v>
      </c>
      <c r="BK131" s="145">
        <f>ROUND(I131*H131,2)</f>
        <v>0</v>
      </c>
      <c r="BL131" s="15" t="s">
        <v>119</v>
      </c>
      <c r="BM131" s="144" t="s">
        <v>129</v>
      </c>
    </row>
    <row r="132" spans="2:65" s="1" customFormat="1" ht="28.8" x14ac:dyDescent="0.2">
      <c r="B132" s="30"/>
      <c r="D132" s="146" t="s">
        <v>121</v>
      </c>
      <c r="F132" s="147" t="s">
        <v>130</v>
      </c>
      <c r="I132" s="148"/>
      <c r="L132" s="30"/>
      <c r="M132" s="149"/>
      <c r="T132" s="53"/>
      <c r="AT132" s="15" t="s">
        <v>121</v>
      </c>
      <c r="AU132" s="15" t="s">
        <v>78</v>
      </c>
    </row>
    <row r="133" spans="2:65" s="1" customFormat="1" ht="15" customHeight="1" x14ac:dyDescent="0.2">
      <c r="B133" s="131"/>
      <c r="C133" s="132" t="s">
        <v>119</v>
      </c>
      <c r="D133" s="132" t="s">
        <v>115</v>
      </c>
      <c r="E133" s="133" t="s">
        <v>131</v>
      </c>
      <c r="F133" s="134" t="s">
        <v>132</v>
      </c>
      <c r="G133" s="135" t="s">
        <v>133</v>
      </c>
      <c r="H133" s="136">
        <v>274</v>
      </c>
      <c r="I133" s="137"/>
      <c r="J133" s="138">
        <f>ROUND(I133*H133,2)</f>
        <v>0</v>
      </c>
      <c r="K133" s="139"/>
      <c r="L133" s="30"/>
      <c r="M133" s="140" t="s">
        <v>1</v>
      </c>
      <c r="N133" s="141" t="s">
        <v>35</v>
      </c>
      <c r="P133" s="142">
        <f>O133*H133</f>
        <v>0</v>
      </c>
      <c r="Q133" s="142">
        <v>0</v>
      </c>
      <c r="R133" s="142">
        <f>Q133*H133</f>
        <v>0</v>
      </c>
      <c r="S133" s="142">
        <v>0.28999999999999998</v>
      </c>
      <c r="T133" s="143">
        <f>S133*H133</f>
        <v>79.459999999999994</v>
      </c>
      <c r="AR133" s="144" t="s">
        <v>119</v>
      </c>
      <c r="AT133" s="144" t="s">
        <v>115</v>
      </c>
      <c r="AU133" s="144" t="s">
        <v>78</v>
      </c>
      <c r="AY133" s="15" t="s">
        <v>113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5" t="s">
        <v>76</v>
      </c>
      <c r="BK133" s="145">
        <f>ROUND(I133*H133,2)</f>
        <v>0</v>
      </c>
      <c r="BL133" s="15" t="s">
        <v>119</v>
      </c>
      <c r="BM133" s="144" t="s">
        <v>134</v>
      </c>
    </row>
    <row r="134" spans="2:65" s="1" customFormat="1" ht="28.8" x14ac:dyDescent="0.2">
      <c r="B134" s="30"/>
      <c r="D134" s="146" t="s">
        <v>121</v>
      </c>
      <c r="F134" s="147" t="s">
        <v>135</v>
      </c>
      <c r="I134" s="148"/>
      <c r="L134" s="30"/>
      <c r="M134" s="149"/>
      <c r="T134" s="53"/>
      <c r="AT134" s="15" t="s">
        <v>121</v>
      </c>
      <c r="AU134" s="15" t="s">
        <v>78</v>
      </c>
    </row>
    <row r="135" spans="2:65" s="1" customFormat="1" ht="31.95" customHeight="1" x14ac:dyDescent="0.2">
      <c r="B135" s="131"/>
      <c r="C135" s="132" t="s">
        <v>136</v>
      </c>
      <c r="D135" s="132" t="s">
        <v>115</v>
      </c>
      <c r="E135" s="133" t="s">
        <v>137</v>
      </c>
      <c r="F135" s="134" t="s">
        <v>138</v>
      </c>
      <c r="G135" s="135" t="s">
        <v>139</v>
      </c>
      <c r="H135" s="136">
        <v>117.96</v>
      </c>
      <c r="I135" s="137"/>
      <c r="J135" s="138">
        <f>ROUND(I135*H135,2)</f>
        <v>0</v>
      </c>
      <c r="K135" s="139"/>
      <c r="L135" s="30"/>
      <c r="M135" s="140" t="s">
        <v>1</v>
      </c>
      <c r="N135" s="141" t="s">
        <v>35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119</v>
      </c>
      <c r="AT135" s="144" t="s">
        <v>115</v>
      </c>
      <c r="AU135" s="144" t="s">
        <v>78</v>
      </c>
      <c r="AY135" s="15" t="s">
        <v>113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5" t="s">
        <v>76</v>
      </c>
      <c r="BK135" s="145">
        <f>ROUND(I135*H135,2)</f>
        <v>0</v>
      </c>
      <c r="BL135" s="15" t="s">
        <v>119</v>
      </c>
      <c r="BM135" s="144" t="s">
        <v>140</v>
      </c>
    </row>
    <row r="136" spans="2:65" s="1" customFormat="1" ht="28.8" x14ac:dyDescent="0.2">
      <c r="B136" s="30"/>
      <c r="D136" s="146" t="s">
        <v>121</v>
      </c>
      <c r="F136" s="147" t="s">
        <v>141</v>
      </c>
      <c r="I136" s="148"/>
      <c r="L136" s="30"/>
      <c r="M136" s="149"/>
      <c r="T136" s="53"/>
      <c r="AT136" s="15" t="s">
        <v>121</v>
      </c>
      <c r="AU136" s="15" t="s">
        <v>78</v>
      </c>
    </row>
    <row r="137" spans="2:65" s="1" customFormat="1" ht="31.95" customHeight="1" x14ac:dyDescent="0.2">
      <c r="B137" s="131"/>
      <c r="C137" s="132" t="s">
        <v>142</v>
      </c>
      <c r="D137" s="132" t="s">
        <v>115</v>
      </c>
      <c r="E137" s="133" t="s">
        <v>143</v>
      </c>
      <c r="F137" s="134" t="s">
        <v>144</v>
      </c>
      <c r="G137" s="135" t="s">
        <v>139</v>
      </c>
      <c r="H137" s="136">
        <v>5.7</v>
      </c>
      <c r="I137" s="137"/>
      <c r="J137" s="138">
        <f>ROUND(I137*H137,2)</f>
        <v>0</v>
      </c>
      <c r="K137" s="139"/>
      <c r="L137" s="30"/>
      <c r="M137" s="140" t="s">
        <v>1</v>
      </c>
      <c r="N137" s="141" t="s">
        <v>35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119</v>
      </c>
      <c r="AT137" s="144" t="s">
        <v>115</v>
      </c>
      <c r="AU137" s="144" t="s">
        <v>78</v>
      </c>
      <c r="AY137" s="15" t="s">
        <v>113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5" t="s">
        <v>76</v>
      </c>
      <c r="BK137" s="145">
        <f>ROUND(I137*H137,2)</f>
        <v>0</v>
      </c>
      <c r="BL137" s="15" t="s">
        <v>119</v>
      </c>
      <c r="BM137" s="144" t="s">
        <v>145</v>
      </c>
    </row>
    <row r="138" spans="2:65" s="1" customFormat="1" ht="38.4" x14ac:dyDescent="0.2">
      <c r="B138" s="30"/>
      <c r="D138" s="146" t="s">
        <v>121</v>
      </c>
      <c r="F138" s="147" t="s">
        <v>146</v>
      </c>
      <c r="I138" s="148"/>
      <c r="L138" s="30"/>
      <c r="M138" s="149"/>
      <c r="T138" s="53"/>
      <c r="AT138" s="15" t="s">
        <v>121</v>
      </c>
      <c r="AU138" s="15" t="s">
        <v>78</v>
      </c>
    </row>
    <row r="139" spans="2:65" s="1" customFormat="1" ht="23.7" customHeight="1" x14ac:dyDescent="0.2">
      <c r="B139" s="131"/>
      <c r="C139" s="132" t="s">
        <v>147</v>
      </c>
      <c r="D139" s="132" t="s">
        <v>115</v>
      </c>
      <c r="E139" s="133" t="s">
        <v>148</v>
      </c>
      <c r="F139" s="134" t="s">
        <v>149</v>
      </c>
      <c r="G139" s="135" t="s">
        <v>139</v>
      </c>
      <c r="H139" s="136">
        <v>0.96</v>
      </c>
      <c r="I139" s="137"/>
      <c r="J139" s="138">
        <f>ROUND(I139*H139,2)</f>
        <v>0</v>
      </c>
      <c r="K139" s="139"/>
      <c r="L139" s="30"/>
      <c r="M139" s="140" t="s">
        <v>1</v>
      </c>
      <c r="N139" s="141" t="s">
        <v>35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119</v>
      </c>
      <c r="AT139" s="144" t="s">
        <v>115</v>
      </c>
      <c r="AU139" s="144" t="s">
        <v>78</v>
      </c>
      <c r="AY139" s="15" t="s">
        <v>113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5" t="s">
        <v>76</v>
      </c>
      <c r="BK139" s="145">
        <f>ROUND(I139*H139,2)</f>
        <v>0</v>
      </c>
      <c r="BL139" s="15" t="s">
        <v>119</v>
      </c>
      <c r="BM139" s="144" t="s">
        <v>150</v>
      </c>
    </row>
    <row r="140" spans="2:65" s="1" customFormat="1" ht="38.4" x14ac:dyDescent="0.2">
      <c r="B140" s="30"/>
      <c r="D140" s="146" t="s">
        <v>121</v>
      </c>
      <c r="F140" s="147" t="s">
        <v>151</v>
      </c>
      <c r="I140" s="148"/>
      <c r="L140" s="30"/>
      <c r="M140" s="149"/>
      <c r="T140" s="53"/>
      <c r="AT140" s="15" t="s">
        <v>121</v>
      </c>
      <c r="AU140" s="15" t="s">
        <v>78</v>
      </c>
    </row>
    <row r="141" spans="2:65" s="1" customFormat="1" ht="15" customHeight="1" x14ac:dyDescent="0.2">
      <c r="B141" s="131"/>
      <c r="C141" s="150" t="s">
        <v>152</v>
      </c>
      <c r="D141" s="150" t="s">
        <v>153</v>
      </c>
      <c r="E141" s="151" t="s">
        <v>154</v>
      </c>
      <c r="F141" s="152" t="s">
        <v>155</v>
      </c>
      <c r="G141" s="153" t="s">
        <v>156</v>
      </c>
      <c r="H141" s="154">
        <v>1.92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35</v>
      </c>
      <c r="P141" s="142">
        <f>O141*H141</f>
        <v>0</v>
      </c>
      <c r="Q141" s="142">
        <v>1</v>
      </c>
      <c r="R141" s="142">
        <f>Q141*H141</f>
        <v>1.92</v>
      </c>
      <c r="S141" s="142">
        <v>0</v>
      </c>
      <c r="T141" s="143">
        <f>S141*H141</f>
        <v>0</v>
      </c>
      <c r="AR141" s="144" t="s">
        <v>152</v>
      </c>
      <c r="AT141" s="144" t="s">
        <v>153</v>
      </c>
      <c r="AU141" s="144" t="s">
        <v>78</v>
      </c>
      <c r="AY141" s="15" t="s">
        <v>113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5" t="s">
        <v>76</v>
      </c>
      <c r="BK141" s="145">
        <f>ROUND(I141*H141,2)</f>
        <v>0</v>
      </c>
      <c r="BL141" s="15" t="s">
        <v>119</v>
      </c>
      <c r="BM141" s="144" t="s">
        <v>157</v>
      </c>
    </row>
    <row r="142" spans="2:65" s="1" customFormat="1" x14ac:dyDescent="0.2">
      <c r="B142" s="30"/>
      <c r="D142" s="146" t="s">
        <v>121</v>
      </c>
      <c r="F142" s="147" t="s">
        <v>158</v>
      </c>
      <c r="I142" s="148"/>
      <c r="L142" s="30"/>
      <c r="M142" s="149"/>
      <c r="T142" s="53"/>
      <c r="AT142" s="15" t="s">
        <v>121</v>
      </c>
      <c r="AU142" s="15" t="s">
        <v>78</v>
      </c>
    </row>
    <row r="143" spans="2:65" s="12" customFormat="1" x14ac:dyDescent="0.2">
      <c r="B143" s="161"/>
      <c r="D143" s="146" t="s">
        <v>159</v>
      </c>
      <c r="F143" s="162" t="s">
        <v>160</v>
      </c>
      <c r="H143" s="163">
        <v>1.92</v>
      </c>
      <c r="I143" s="164"/>
      <c r="L143" s="161"/>
      <c r="M143" s="165"/>
      <c r="T143" s="166"/>
      <c r="AT143" s="167" t="s">
        <v>159</v>
      </c>
      <c r="AU143" s="167" t="s">
        <v>78</v>
      </c>
      <c r="AV143" s="12" t="s">
        <v>78</v>
      </c>
      <c r="AW143" s="12" t="s">
        <v>3</v>
      </c>
      <c r="AX143" s="12" t="s">
        <v>76</v>
      </c>
      <c r="AY143" s="167" t="s">
        <v>113</v>
      </c>
    </row>
    <row r="144" spans="2:65" s="1" customFormat="1" ht="23.7" customHeight="1" x14ac:dyDescent="0.2">
      <c r="B144" s="131"/>
      <c r="C144" s="132" t="s">
        <v>161</v>
      </c>
      <c r="D144" s="132" t="s">
        <v>115</v>
      </c>
      <c r="E144" s="133" t="s">
        <v>162</v>
      </c>
      <c r="F144" s="134" t="s">
        <v>163</v>
      </c>
      <c r="G144" s="135" t="s">
        <v>118</v>
      </c>
      <c r="H144" s="136">
        <v>2077.4</v>
      </c>
      <c r="I144" s="137"/>
      <c r="J144" s="138">
        <f>ROUND(I144*H144,2)</f>
        <v>0</v>
      </c>
      <c r="K144" s="139"/>
      <c r="L144" s="30"/>
      <c r="M144" s="140" t="s">
        <v>1</v>
      </c>
      <c r="N144" s="141" t="s">
        <v>35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119</v>
      </c>
      <c r="AT144" s="144" t="s">
        <v>115</v>
      </c>
      <c r="AU144" s="144" t="s">
        <v>78</v>
      </c>
      <c r="AY144" s="15" t="s">
        <v>113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5" t="s">
        <v>76</v>
      </c>
      <c r="BK144" s="145">
        <f>ROUND(I144*H144,2)</f>
        <v>0</v>
      </c>
      <c r="BL144" s="15" t="s">
        <v>119</v>
      </c>
      <c r="BM144" s="144" t="s">
        <v>164</v>
      </c>
    </row>
    <row r="145" spans="2:65" s="1" customFormat="1" ht="19.2" x14ac:dyDescent="0.2">
      <c r="B145" s="30"/>
      <c r="D145" s="146" t="s">
        <v>121</v>
      </c>
      <c r="F145" s="147" t="s">
        <v>165</v>
      </c>
      <c r="I145" s="148"/>
      <c r="L145" s="30"/>
      <c r="M145" s="149"/>
      <c r="T145" s="53"/>
      <c r="AT145" s="15" t="s">
        <v>121</v>
      </c>
      <c r="AU145" s="15" t="s">
        <v>78</v>
      </c>
    </row>
    <row r="146" spans="2:65" s="11" customFormat="1" ht="22.95" customHeight="1" x14ac:dyDescent="0.25">
      <c r="B146" s="119"/>
      <c r="D146" s="120" t="s">
        <v>68</v>
      </c>
      <c r="E146" s="129" t="s">
        <v>119</v>
      </c>
      <c r="F146" s="129" t="s">
        <v>166</v>
      </c>
      <c r="I146" s="122"/>
      <c r="J146" s="130">
        <f>BK146</f>
        <v>0</v>
      </c>
      <c r="L146" s="119"/>
      <c r="M146" s="124"/>
      <c r="P146" s="125">
        <f>SUM(P147:P148)</f>
        <v>0</v>
      </c>
      <c r="R146" s="125">
        <f>SUM(R147:R148)</f>
        <v>0</v>
      </c>
      <c r="T146" s="126">
        <f>SUM(T147:T148)</f>
        <v>0</v>
      </c>
      <c r="AR146" s="120" t="s">
        <v>76</v>
      </c>
      <c r="AT146" s="127" t="s">
        <v>68</v>
      </c>
      <c r="AU146" s="127" t="s">
        <v>76</v>
      </c>
      <c r="AY146" s="120" t="s">
        <v>113</v>
      </c>
      <c r="BK146" s="128">
        <f>SUM(BK147:BK148)</f>
        <v>0</v>
      </c>
    </row>
    <row r="147" spans="2:65" s="1" customFormat="1" ht="15" customHeight="1" x14ac:dyDescent="0.2">
      <c r="B147" s="131"/>
      <c r="C147" s="132" t="s">
        <v>167</v>
      </c>
      <c r="D147" s="132" t="s">
        <v>115</v>
      </c>
      <c r="E147" s="133" t="s">
        <v>168</v>
      </c>
      <c r="F147" s="134" t="s">
        <v>169</v>
      </c>
      <c r="G147" s="135" t="s">
        <v>139</v>
      </c>
      <c r="H147" s="136">
        <v>0.72</v>
      </c>
      <c r="I147" s="137"/>
      <c r="J147" s="138">
        <f>ROUND(I147*H147,2)</f>
        <v>0</v>
      </c>
      <c r="K147" s="139"/>
      <c r="L147" s="30"/>
      <c r="M147" s="140" t="s">
        <v>1</v>
      </c>
      <c r="N147" s="141" t="s">
        <v>35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119</v>
      </c>
      <c r="AT147" s="144" t="s">
        <v>115</v>
      </c>
      <c r="AU147" s="144" t="s">
        <v>78</v>
      </c>
      <c r="AY147" s="15" t="s">
        <v>113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5" t="s">
        <v>76</v>
      </c>
      <c r="BK147" s="145">
        <f>ROUND(I147*H147,2)</f>
        <v>0</v>
      </c>
      <c r="BL147" s="15" t="s">
        <v>119</v>
      </c>
      <c r="BM147" s="144" t="s">
        <v>170</v>
      </c>
    </row>
    <row r="148" spans="2:65" s="1" customFormat="1" ht="19.2" x14ac:dyDescent="0.2">
      <c r="B148" s="30"/>
      <c r="D148" s="146" t="s">
        <v>121</v>
      </c>
      <c r="F148" s="147" t="s">
        <v>171</v>
      </c>
      <c r="I148" s="148"/>
      <c r="L148" s="30"/>
      <c r="M148" s="149"/>
      <c r="T148" s="53"/>
      <c r="AT148" s="15" t="s">
        <v>121</v>
      </c>
      <c r="AU148" s="15" t="s">
        <v>78</v>
      </c>
    </row>
    <row r="149" spans="2:65" s="11" customFormat="1" ht="22.95" customHeight="1" x14ac:dyDescent="0.25">
      <c r="B149" s="119"/>
      <c r="D149" s="120" t="s">
        <v>68</v>
      </c>
      <c r="E149" s="129" t="s">
        <v>136</v>
      </c>
      <c r="F149" s="129" t="s">
        <v>172</v>
      </c>
      <c r="I149" s="122"/>
      <c r="J149" s="130">
        <f>BK149</f>
        <v>0</v>
      </c>
      <c r="L149" s="119"/>
      <c r="M149" s="124"/>
      <c r="P149" s="125">
        <f>SUM(P150:P165)</f>
        <v>0</v>
      </c>
      <c r="R149" s="125">
        <f>SUM(R150:R165)</f>
        <v>45.670819999999999</v>
      </c>
      <c r="T149" s="126">
        <f>SUM(T150:T165)</f>
        <v>0</v>
      </c>
      <c r="AR149" s="120" t="s">
        <v>76</v>
      </c>
      <c r="AT149" s="127" t="s">
        <v>68</v>
      </c>
      <c r="AU149" s="127" t="s">
        <v>76</v>
      </c>
      <c r="AY149" s="120" t="s">
        <v>113</v>
      </c>
      <c r="BK149" s="128">
        <f>SUM(BK150:BK165)</f>
        <v>0</v>
      </c>
    </row>
    <row r="150" spans="2:65" s="1" customFormat="1" ht="21.45" customHeight="1" x14ac:dyDescent="0.2">
      <c r="B150" s="131"/>
      <c r="C150" s="132" t="s">
        <v>173</v>
      </c>
      <c r="D150" s="132" t="s">
        <v>115</v>
      </c>
      <c r="E150" s="133" t="s">
        <v>174</v>
      </c>
      <c r="F150" s="134" t="s">
        <v>175</v>
      </c>
      <c r="G150" s="135" t="s">
        <v>118</v>
      </c>
      <c r="H150" s="136">
        <v>1842.2</v>
      </c>
      <c r="I150" s="137"/>
      <c r="J150" s="138">
        <f>ROUND(I150*H150,2)</f>
        <v>0</v>
      </c>
      <c r="K150" s="139"/>
      <c r="L150" s="30"/>
      <c r="M150" s="140" t="s">
        <v>1</v>
      </c>
      <c r="N150" s="141" t="s">
        <v>35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119</v>
      </c>
      <c r="AT150" s="144" t="s">
        <v>115</v>
      </c>
      <c r="AU150" s="144" t="s">
        <v>78</v>
      </c>
      <c r="AY150" s="15" t="s">
        <v>113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5" t="s">
        <v>76</v>
      </c>
      <c r="BK150" s="145">
        <f>ROUND(I150*H150,2)</f>
        <v>0</v>
      </c>
      <c r="BL150" s="15" t="s">
        <v>119</v>
      </c>
      <c r="BM150" s="144" t="s">
        <v>176</v>
      </c>
    </row>
    <row r="151" spans="2:65" s="1" customFormat="1" ht="19.2" x14ac:dyDescent="0.2">
      <c r="B151" s="30"/>
      <c r="D151" s="146" t="s">
        <v>121</v>
      </c>
      <c r="F151" s="147" t="s">
        <v>177</v>
      </c>
      <c r="I151" s="148"/>
      <c r="L151" s="30"/>
      <c r="M151" s="149"/>
      <c r="T151" s="53"/>
      <c r="AT151" s="15" t="s">
        <v>121</v>
      </c>
      <c r="AU151" s="15" t="s">
        <v>78</v>
      </c>
    </row>
    <row r="152" spans="2:65" s="1" customFormat="1" ht="23.7" customHeight="1" x14ac:dyDescent="0.2">
      <c r="B152" s="131"/>
      <c r="C152" s="132" t="s">
        <v>8</v>
      </c>
      <c r="D152" s="132" t="s">
        <v>115</v>
      </c>
      <c r="E152" s="133" t="s">
        <v>178</v>
      </c>
      <c r="F152" s="134" t="s">
        <v>179</v>
      </c>
      <c r="G152" s="135" t="s">
        <v>118</v>
      </c>
      <c r="H152" s="136">
        <v>1607</v>
      </c>
      <c r="I152" s="137"/>
      <c r="J152" s="138">
        <f>ROUND(I152*H152,2)</f>
        <v>0</v>
      </c>
      <c r="K152" s="139"/>
      <c r="L152" s="30"/>
      <c r="M152" s="140" t="s">
        <v>1</v>
      </c>
      <c r="N152" s="141" t="s">
        <v>35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119</v>
      </c>
      <c r="AT152" s="144" t="s">
        <v>115</v>
      </c>
      <c r="AU152" s="144" t="s">
        <v>78</v>
      </c>
      <c r="AY152" s="15" t="s">
        <v>113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5" t="s">
        <v>76</v>
      </c>
      <c r="BK152" s="145">
        <f>ROUND(I152*H152,2)</f>
        <v>0</v>
      </c>
      <c r="BL152" s="15" t="s">
        <v>119</v>
      </c>
      <c r="BM152" s="144" t="s">
        <v>180</v>
      </c>
    </row>
    <row r="153" spans="2:65" s="1" customFormat="1" ht="19.2" x14ac:dyDescent="0.2">
      <c r="B153" s="30"/>
      <c r="D153" s="146" t="s">
        <v>121</v>
      </c>
      <c r="F153" s="147" t="s">
        <v>181</v>
      </c>
      <c r="I153" s="148"/>
      <c r="L153" s="30"/>
      <c r="M153" s="149"/>
      <c r="T153" s="53"/>
      <c r="AT153" s="15" t="s">
        <v>121</v>
      </c>
      <c r="AU153" s="15" t="s">
        <v>78</v>
      </c>
    </row>
    <row r="154" spans="2:65" s="1" customFormat="1" ht="23.7" customHeight="1" x14ac:dyDescent="0.2">
      <c r="B154" s="131"/>
      <c r="C154" s="132" t="s">
        <v>182</v>
      </c>
      <c r="D154" s="132" t="s">
        <v>115</v>
      </c>
      <c r="E154" s="133" t="s">
        <v>183</v>
      </c>
      <c r="F154" s="134" t="s">
        <v>184</v>
      </c>
      <c r="G154" s="135" t="s">
        <v>118</v>
      </c>
      <c r="H154" s="136">
        <v>5214.3</v>
      </c>
      <c r="I154" s="137"/>
      <c r="J154" s="138">
        <f>ROUND(I154*H154,2)</f>
        <v>0</v>
      </c>
      <c r="K154" s="139"/>
      <c r="L154" s="30"/>
      <c r="M154" s="140" t="s">
        <v>1</v>
      </c>
      <c r="N154" s="141" t="s">
        <v>35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119</v>
      </c>
      <c r="AT154" s="144" t="s">
        <v>115</v>
      </c>
      <c r="AU154" s="144" t="s">
        <v>78</v>
      </c>
      <c r="AY154" s="15" t="s">
        <v>113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5" t="s">
        <v>76</v>
      </c>
      <c r="BK154" s="145">
        <f>ROUND(I154*H154,2)</f>
        <v>0</v>
      </c>
      <c r="BL154" s="15" t="s">
        <v>119</v>
      </c>
      <c r="BM154" s="144" t="s">
        <v>185</v>
      </c>
    </row>
    <row r="155" spans="2:65" s="1" customFormat="1" ht="19.2" x14ac:dyDescent="0.2">
      <c r="B155" s="30"/>
      <c r="D155" s="146" t="s">
        <v>121</v>
      </c>
      <c r="F155" s="147" t="s">
        <v>186</v>
      </c>
      <c r="I155" s="148"/>
      <c r="L155" s="30"/>
      <c r="M155" s="149"/>
      <c r="T155" s="53"/>
      <c r="AT155" s="15" t="s">
        <v>121</v>
      </c>
      <c r="AU155" s="15" t="s">
        <v>78</v>
      </c>
    </row>
    <row r="156" spans="2:65" s="1" customFormat="1" ht="23.7" customHeight="1" x14ac:dyDescent="0.2">
      <c r="B156" s="131"/>
      <c r="C156" s="132" t="s">
        <v>187</v>
      </c>
      <c r="D156" s="132" t="s">
        <v>115</v>
      </c>
      <c r="E156" s="133" t="s">
        <v>188</v>
      </c>
      <c r="F156" s="134" t="s">
        <v>189</v>
      </c>
      <c r="G156" s="135" t="s">
        <v>118</v>
      </c>
      <c r="H156" s="136">
        <v>2607.15</v>
      </c>
      <c r="I156" s="137"/>
      <c r="J156" s="138">
        <f>ROUND(I156*H156,2)</f>
        <v>0</v>
      </c>
      <c r="K156" s="139"/>
      <c r="L156" s="30"/>
      <c r="M156" s="140" t="s">
        <v>1</v>
      </c>
      <c r="N156" s="141" t="s">
        <v>35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119</v>
      </c>
      <c r="AT156" s="144" t="s">
        <v>115</v>
      </c>
      <c r="AU156" s="144" t="s">
        <v>78</v>
      </c>
      <c r="AY156" s="15" t="s">
        <v>113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5" t="s">
        <v>76</v>
      </c>
      <c r="BK156" s="145">
        <f>ROUND(I156*H156,2)</f>
        <v>0</v>
      </c>
      <c r="BL156" s="15" t="s">
        <v>119</v>
      </c>
      <c r="BM156" s="144" t="s">
        <v>190</v>
      </c>
    </row>
    <row r="157" spans="2:65" s="1" customFormat="1" ht="28.8" x14ac:dyDescent="0.2">
      <c r="B157" s="30"/>
      <c r="D157" s="146" t="s">
        <v>121</v>
      </c>
      <c r="F157" s="147" t="s">
        <v>191</v>
      </c>
      <c r="I157" s="148"/>
      <c r="L157" s="30"/>
      <c r="M157" s="149"/>
      <c r="T157" s="53"/>
      <c r="AT157" s="15" t="s">
        <v>121</v>
      </c>
      <c r="AU157" s="15" t="s">
        <v>78</v>
      </c>
    </row>
    <row r="158" spans="2:65" s="1" customFormat="1" ht="23.7" customHeight="1" x14ac:dyDescent="0.2">
      <c r="B158" s="131"/>
      <c r="C158" s="132" t="s">
        <v>192</v>
      </c>
      <c r="D158" s="132" t="s">
        <v>115</v>
      </c>
      <c r="E158" s="133" t="s">
        <v>193</v>
      </c>
      <c r="F158" s="134" t="s">
        <v>194</v>
      </c>
      <c r="G158" s="135" t="s">
        <v>118</v>
      </c>
      <c r="H158" s="136">
        <v>2607.15</v>
      </c>
      <c r="I158" s="137"/>
      <c r="J158" s="138">
        <f>ROUND(I158*H158,2)</f>
        <v>0</v>
      </c>
      <c r="K158" s="139"/>
      <c r="L158" s="30"/>
      <c r="M158" s="140" t="s">
        <v>1</v>
      </c>
      <c r="N158" s="141" t="s">
        <v>35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119</v>
      </c>
      <c r="AT158" s="144" t="s">
        <v>115</v>
      </c>
      <c r="AU158" s="144" t="s">
        <v>78</v>
      </c>
      <c r="AY158" s="15" t="s">
        <v>113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5" t="s">
        <v>76</v>
      </c>
      <c r="BK158" s="145">
        <f>ROUND(I158*H158,2)</f>
        <v>0</v>
      </c>
      <c r="BL158" s="15" t="s">
        <v>119</v>
      </c>
      <c r="BM158" s="144" t="s">
        <v>195</v>
      </c>
    </row>
    <row r="159" spans="2:65" s="1" customFormat="1" ht="28.8" x14ac:dyDescent="0.2">
      <c r="B159" s="30"/>
      <c r="D159" s="146" t="s">
        <v>121</v>
      </c>
      <c r="F159" s="147" t="s">
        <v>196</v>
      </c>
      <c r="I159" s="148"/>
      <c r="L159" s="30"/>
      <c r="M159" s="149"/>
      <c r="T159" s="53"/>
      <c r="AT159" s="15" t="s">
        <v>121</v>
      </c>
      <c r="AU159" s="15" t="s">
        <v>78</v>
      </c>
    </row>
    <row r="160" spans="2:65" s="1" customFormat="1" ht="31.95" customHeight="1" x14ac:dyDescent="0.2">
      <c r="B160" s="131"/>
      <c r="C160" s="132" t="s">
        <v>197</v>
      </c>
      <c r="D160" s="132" t="s">
        <v>115</v>
      </c>
      <c r="E160" s="133" t="s">
        <v>198</v>
      </c>
      <c r="F160" s="134" t="s">
        <v>199</v>
      </c>
      <c r="G160" s="135" t="s">
        <v>118</v>
      </c>
      <c r="H160" s="136">
        <v>173</v>
      </c>
      <c r="I160" s="137"/>
      <c r="J160" s="138">
        <f>ROUND(I160*H160,2)</f>
        <v>0</v>
      </c>
      <c r="K160" s="139"/>
      <c r="L160" s="30"/>
      <c r="M160" s="140" t="s">
        <v>1</v>
      </c>
      <c r="N160" s="141" t="s">
        <v>35</v>
      </c>
      <c r="P160" s="142">
        <f>O160*H160</f>
        <v>0</v>
      </c>
      <c r="Q160" s="142">
        <v>0.11162</v>
      </c>
      <c r="R160" s="142">
        <f>Q160*H160</f>
        <v>19.31026</v>
      </c>
      <c r="S160" s="142">
        <v>0</v>
      </c>
      <c r="T160" s="143">
        <f>S160*H160</f>
        <v>0</v>
      </c>
      <c r="AR160" s="144" t="s">
        <v>119</v>
      </c>
      <c r="AT160" s="144" t="s">
        <v>115</v>
      </c>
      <c r="AU160" s="144" t="s">
        <v>78</v>
      </c>
      <c r="AY160" s="15" t="s">
        <v>113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5" t="s">
        <v>76</v>
      </c>
      <c r="BK160" s="145">
        <f>ROUND(I160*H160,2)</f>
        <v>0</v>
      </c>
      <c r="BL160" s="15" t="s">
        <v>119</v>
      </c>
      <c r="BM160" s="144" t="s">
        <v>200</v>
      </c>
    </row>
    <row r="161" spans="2:65" s="1" customFormat="1" ht="48" x14ac:dyDescent="0.2">
      <c r="B161" s="30"/>
      <c r="D161" s="146" t="s">
        <v>121</v>
      </c>
      <c r="F161" s="147" t="s">
        <v>201</v>
      </c>
      <c r="I161" s="148"/>
      <c r="L161" s="30"/>
      <c r="M161" s="149"/>
      <c r="T161" s="53"/>
      <c r="AT161" s="15" t="s">
        <v>121</v>
      </c>
      <c r="AU161" s="15" t="s">
        <v>78</v>
      </c>
    </row>
    <row r="162" spans="2:65" s="1" customFormat="1" ht="21.45" customHeight="1" x14ac:dyDescent="0.2">
      <c r="B162" s="131"/>
      <c r="C162" s="150" t="s">
        <v>202</v>
      </c>
      <c r="D162" s="150" t="s">
        <v>153</v>
      </c>
      <c r="E162" s="151" t="s">
        <v>203</v>
      </c>
      <c r="F162" s="152" t="s">
        <v>204</v>
      </c>
      <c r="G162" s="153" t="s">
        <v>118</v>
      </c>
      <c r="H162" s="154">
        <v>173</v>
      </c>
      <c r="I162" s="155"/>
      <c r="J162" s="156">
        <f>ROUND(I162*H162,2)</f>
        <v>0</v>
      </c>
      <c r="K162" s="157"/>
      <c r="L162" s="158"/>
      <c r="M162" s="159" t="s">
        <v>1</v>
      </c>
      <c r="N162" s="160" t="s">
        <v>35</v>
      </c>
      <c r="P162" s="142">
        <f>O162*H162</f>
        <v>0</v>
      </c>
      <c r="Q162" s="142">
        <v>0.14792</v>
      </c>
      <c r="R162" s="142">
        <f>Q162*H162</f>
        <v>25.590160000000001</v>
      </c>
      <c r="S162" s="142">
        <v>0</v>
      </c>
      <c r="T162" s="143">
        <f>S162*H162</f>
        <v>0</v>
      </c>
      <c r="AR162" s="144" t="s">
        <v>152</v>
      </c>
      <c r="AT162" s="144" t="s">
        <v>153</v>
      </c>
      <c r="AU162" s="144" t="s">
        <v>78</v>
      </c>
      <c r="AY162" s="15" t="s">
        <v>113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5" t="s">
        <v>76</v>
      </c>
      <c r="BK162" s="145">
        <f>ROUND(I162*H162,2)</f>
        <v>0</v>
      </c>
      <c r="BL162" s="15" t="s">
        <v>119</v>
      </c>
      <c r="BM162" s="144" t="s">
        <v>205</v>
      </c>
    </row>
    <row r="163" spans="2:65" s="1" customFormat="1" x14ac:dyDescent="0.2">
      <c r="B163" s="30"/>
      <c r="D163" s="146" t="s">
        <v>121</v>
      </c>
      <c r="F163" s="147" t="s">
        <v>204</v>
      </c>
      <c r="I163" s="148"/>
      <c r="L163" s="30"/>
      <c r="M163" s="149"/>
      <c r="T163" s="53"/>
      <c r="AT163" s="15" t="s">
        <v>121</v>
      </c>
      <c r="AU163" s="15" t="s">
        <v>78</v>
      </c>
    </row>
    <row r="164" spans="2:65" s="1" customFormat="1" ht="21.45" customHeight="1" x14ac:dyDescent="0.2">
      <c r="B164" s="131"/>
      <c r="C164" s="132" t="s">
        <v>206</v>
      </c>
      <c r="D164" s="132" t="s">
        <v>115</v>
      </c>
      <c r="E164" s="133" t="s">
        <v>207</v>
      </c>
      <c r="F164" s="134" t="s">
        <v>208</v>
      </c>
      <c r="G164" s="135" t="s">
        <v>133</v>
      </c>
      <c r="H164" s="136">
        <v>214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35</v>
      </c>
      <c r="P164" s="142">
        <f>O164*H164</f>
        <v>0</v>
      </c>
      <c r="Q164" s="142">
        <v>3.5999999999999999E-3</v>
      </c>
      <c r="R164" s="142">
        <f>Q164*H164</f>
        <v>0.77039999999999997</v>
      </c>
      <c r="S164" s="142">
        <v>0</v>
      </c>
      <c r="T164" s="143">
        <f>S164*H164</f>
        <v>0</v>
      </c>
      <c r="AR164" s="144" t="s">
        <v>119</v>
      </c>
      <c r="AT164" s="144" t="s">
        <v>115</v>
      </c>
      <c r="AU164" s="144" t="s">
        <v>78</v>
      </c>
      <c r="AY164" s="15" t="s">
        <v>113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5" t="s">
        <v>76</v>
      </c>
      <c r="BK164" s="145">
        <f>ROUND(I164*H164,2)</f>
        <v>0</v>
      </c>
      <c r="BL164" s="15" t="s">
        <v>119</v>
      </c>
      <c r="BM164" s="144" t="s">
        <v>209</v>
      </c>
    </row>
    <row r="165" spans="2:65" s="1" customFormat="1" ht="19.2" x14ac:dyDescent="0.2">
      <c r="B165" s="30"/>
      <c r="D165" s="146" t="s">
        <v>121</v>
      </c>
      <c r="F165" s="147" t="s">
        <v>210</v>
      </c>
      <c r="I165" s="148"/>
      <c r="L165" s="30"/>
      <c r="M165" s="149"/>
      <c r="T165" s="53"/>
      <c r="AT165" s="15" t="s">
        <v>121</v>
      </c>
      <c r="AU165" s="15" t="s">
        <v>78</v>
      </c>
    </row>
    <row r="166" spans="2:65" s="11" customFormat="1" ht="22.95" customHeight="1" x14ac:dyDescent="0.25">
      <c r="B166" s="119"/>
      <c r="D166" s="120" t="s">
        <v>68</v>
      </c>
      <c r="E166" s="129" t="s">
        <v>152</v>
      </c>
      <c r="F166" s="129" t="s">
        <v>211</v>
      </c>
      <c r="I166" s="122"/>
      <c r="J166" s="130">
        <f>BK166</f>
        <v>0</v>
      </c>
      <c r="L166" s="119"/>
      <c r="M166" s="124"/>
      <c r="P166" s="125">
        <f>SUM(P167:P192)</f>
        <v>0</v>
      </c>
      <c r="R166" s="125">
        <f>SUM(R167:R192)</f>
        <v>12.069479999999999</v>
      </c>
      <c r="T166" s="126">
        <f>SUM(T167:T192)</f>
        <v>0</v>
      </c>
      <c r="AR166" s="120" t="s">
        <v>76</v>
      </c>
      <c r="AT166" s="127" t="s">
        <v>68</v>
      </c>
      <c r="AU166" s="127" t="s">
        <v>76</v>
      </c>
      <c r="AY166" s="120" t="s">
        <v>113</v>
      </c>
      <c r="BK166" s="128">
        <f>SUM(BK167:BK192)</f>
        <v>0</v>
      </c>
    </row>
    <row r="167" spans="2:65" s="1" customFormat="1" ht="42.6" customHeight="1" x14ac:dyDescent="0.2">
      <c r="B167" s="131"/>
      <c r="C167" s="132" t="s">
        <v>212</v>
      </c>
      <c r="D167" s="132" t="s">
        <v>115</v>
      </c>
      <c r="E167" s="133" t="s">
        <v>213</v>
      </c>
      <c r="F167" s="134" t="s">
        <v>214</v>
      </c>
      <c r="G167" s="135" t="s">
        <v>133</v>
      </c>
      <c r="H167" s="136">
        <v>24</v>
      </c>
      <c r="I167" s="137"/>
      <c r="J167" s="138">
        <f>ROUND(I167*H167,2)</f>
        <v>0</v>
      </c>
      <c r="K167" s="139"/>
      <c r="L167" s="30"/>
      <c r="M167" s="140" t="s">
        <v>1</v>
      </c>
      <c r="N167" s="141" t="s">
        <v>35</v>
      </c>
      <c r="P167" s="142">
        <f>O167*H167</f>
        <v>0</v>
      </c>
      <c r="Q167" s="142">
        <v>1.0000000000000001E-5</v>
      </c>
      <c r="R167" s="142">
        <f>Q167*H167</f>
        <v>2.4000000000000003E-4</v>
      </c>
      <c r="S167" s="142">
        <v>0</v>
      </c>
      <c r="T167" s="143">
        <f>S167*H167</f>
        <v>0</v>
      </c>
      <c r="AR167" s="144" t="s">
        <v>119</v>
      </c>
      <c r="AT167" s="144" t="s">
        <v>115</v>
      </c>
      <c r="AU167" s="144" t="s">
        <v>78</v>
      </c>
      <c r="AY167" s="15" t="s">
        <v>113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5" t="s">
        <v>76</v>
      </c>
      <c r="BK167" s="145">
        <f>ROUND(I167*H167,2)</f>
        <v>0</v>
      </c>
      <c r="BL167" s="15" t="s">
        <v>119</v>
      </c>
      <c r="BM167" s="144" t="s">
        <v>215</v>
      </c>
    </row>
    <row r="168" spans="2:65" s="1" customFormat="1" ht="28.8" x14ac:dyDescent="0.2">
      <c r="B168" s="30"/>
      <c r="D168" s="146" t="s">
        <v>121</v>
      </c>
      <c r="F168" s="147" t="s">
        <v>216</v>
      </c>
      <c r="I168" s="148"/>
      <c r="L168" s="30"/>
      <c r="M168" s="149"/>
      <c r="T168" s="53"/>
      <c r="AT168" s="15" t="s">
        <v>121</v>
      </c>
      <c r="AU168" s="15" t="s">
        <v>78</v>
      </c>
    </row>
    <row r="169" spans="2:65" s="1" customFormat="1" ht="36.6" customHeight="1" x14ac:dyDescent="0.2">
      <c r="B169" s="131"/>
      <c r="C169" s="132" t="s">
        <v>217</v>
      </c>
      <c r="D169" s="132" t="s">
        <v>115</v>
      </c>
      <c r="E169" s="133" t="s">
        <v>218</v>
      </c>
      <c r="F169" s="134" t="s">
        <v>219</v>
      </c>
      <c r="G169" s="135" t="s">
        <v>220</v>
      </c>
      <c r="H169" s="136">
        <v>12</v>
      </c>
      <c r="I169" s="137"/>
      <c r="J169" s="138">
        <f>ROUND(I169*H169,2)</f>
        <v>0</v>
      </c>
      <c r="K169" s="139"/>
      <c r="L169" s="30"/>
      <c r="M169" s="140" t="s">
        <v>1</v>
      </c>
      <c r="N169" s="141" t="s">
        <v>35</v>
      </c>
      <c r="P169" s="142">
        <f>O169*H169</f>
        <v>0</v>
      </c>
      <c r="Q169" s="142">
        <v>3.0000000000000001E-5</v>
      </c>
      <c r="R169" s="142">
        <f>Q169*H169</f>
        <v>3.6000000000000002E-4</v>
      </c>
      <c r="S169" s="142">
        <v>0</v>
      </c>
      <c r="T169" s="143">
        <f>S169*H169</f>
        <v>0</v>
      </c>
      <c r="AR169" s="144" t="s">
        <v>119</v>
      </c>
      <c r="AT169" s="144" t="s">
        <v>115</v>
      </c>
      <c r="AU169" s="144" t="s">
        <v>78</v>
      </c>
      <c r="AY169" s="15" t="s">
        <v>113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5" t="s">
        <v>76</v>
      </c>
      <c r="BK169" s="145">
        <f>ROUND(I169*H169,2)</f>
        <v>0</v>
      </c>
      <c r="BL169" s="15" t="s">
        <v>119</v>
      </c>
      <c r="BM169" s="144" t="s">
        <v>221</v>
      </c>
    </row>
    <row r="170" spans="2:65" s="1" customFormat="1" ht="28.8" x14ac:dyDescent="0.2">
      <c r="B170" s="30"/>
      <c r="D170" s="146" t="s">
        <v>121</v>
      </c>
      <c r="F170" s="147" t="s">
        <v>222</v>
      </c>
      <c r="I170" s="148"/>
      <c r="L170" s="30"/>
      <c r="M170" s="149"/>
      <c r="T170" s="53"/>
      <c r="AT170" s="15" t="s">
        <v>121</v>
      </c>
      <c r="AU170" s="15" t="s">
        <v>78</v>
      </c>
    </row>
    <row r="171" spans="2:65" s="1" customFormat="1" ht="23.7" customHeight="1" x14ac:dyDescent="0.2">
      <c r="B171" s="131"/>
      <c r="C171" s="132" t="s">
        <v>223</v>
      </c>
      <c r="D171" s="132" t="s">
        <v>115</v>
      </c>
      <c r="E171" s="133" t="s">
        <v>224</v>
      </c>
      <c r="F171" s="134" t="s">
        <v>225</v>
      </c>
      <c r="G171" s="135" t="s">
        <v>220</v>
      </c>
      <c r="H171" s="136">
        <v>6</v>
      </c>
      <c r="I171" s="137"/>
      <c r="J171" s="138">
        <f>ROUND(I171*H171,2)</f>
        <v>0</v>
      </c>
      <c r="K171" s="139"/>
      <c r="L171" s="30"/>
      <c r="M171" s="140" t="s">
        <v>1</v>
      </c>
      <c r="N171" s="141" t="s">
        <v>35</v>
      </c>
      <c r="P171" s="142">
        <f>O171*H171</f>
        <v>0</v>
      </c>
      <c r="Q171" s="142">
        <v>0.12526000000000001</v>
      </c>
      <c r="R171" s="142">
        <f>Q171*H171</f>
        <v>0.75156000000000001</v>
      </c>
      <c r="S171" s="142">
        <v>0</v>
      </c>
      <c r="T171" s="143">
        <f>S171*H171</f>
        <v>0</v>
      </c>
      <c r="AR171" s="144" t="s">
        <v>119</v>
      </c>
      <c r="AT171" s="144" t="s">
        <v>115</v>
      </c>
      <c r="AU171" s="144" t="s">
        <v>78</v>
      </c>
      <c r="AY171" s="15" t="s">
        <v>113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5" t="s">
        <v>76</v>
      </c>
      <c r="BK171" s="145">
        <f>ROUND(I171*H171,2)</f>
        <v>0</v>
      </c>
      <c r="BL171" s="15" t="s">
        <v>119</v>
      </c>
      <c r="BM171" s="144" t="s">
        <v>226</v>
      </c>
    </row>
    <row r="172" spans="2:65" s="1" customFormat="1" ht="19.2" x14ac:dyDescent="0.2">
      <c r="B172" s="30"/>
      <c r="D172" s="146" t="s">
        <v>121</v>
      </c>
      <c r="F172" s="147" t="s">
        <v>227</v>
      </c>
      <c r="I172" s="148"/>
      <c r="L172" s="30"/>
      <c r="M172" s="149"/>
      <c r="T172" s="53"/>
      <c r="AT172" s="15" t="s">
        <v>121</v>
      </c>
      <c r="AU172" s="15" t="s">
        <v>78</v>
      </c>
    </row>
    <row r="173" spans="2:65" s="1" customFormat="1" ht="23.7" customHeight="1" x14ac:dyDescent="0.2">
      <c r="B173" s="131"/>
      <c r="C173" s="150" t="s">
        <v>228</v>
      </c>
      <c r="D173" s="150" t="s">
        <v>153</v>
      </c>
      <c r="E173" s="151" t="s">
        <v>229</v>
      </c>
      <c r="F173" s="152" t="s">
        <v>230</v>
      </c>
      <c r="G173" s="153" t="s">
        <v>220</v>
      </c>
      <c r="H173" s="154">
        <v>6</v>
      </c>
      <c r="I173" s="155"/>
      <c r="J173" s="156">
        <f>ROUND(I173*H173,2)</f>
        <v>0</v>
      </c>
      <c r="K173" s="157"/>
      <c r="L173" s="158"/>
      <c r="M173" s="159" t="s">
        <v>1</v>
      </c>
      <c r="N173" s="160" t="s">
        <v>35</v>
      </c>
      <c r="P173" s="142">
        <f>O173*H173</f>
        <v>0</v>
      </c>
      <c r="Q173" s="142">
        <v>0.1</v>
      </c>
      <c r="R173" s="142">
        <f>Q173*H173</f>
        <v>0.60000000000000009</v>
      </c>
      <c r="S173" s="142">
        <v>0</v>
      </c>
      <c r="T173" s="143">
        <f>S173*H173</f>
        <v>0</v>
      </c>
      <c r="AR173" s="144" t="s">
        <v>152</v>
      </c>
      <c r="AT173" s="144" t="s">
        <v>153</v>
      </c>
      <c r="AU173" s="144" t="s">
        <v>78</v>
      </c>
      <c r="AY173" s="15" t="s">
        <v>113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5" t="s">
        <v>76</v>
      </c>
      <c r="BK173" s="145">
        <f>ROUND(I173*H173,2)</f>
        <v>0</v>
      </c>
      <c r="BL173" s="15" t="s">
        <v>119</v>
      </c>
      <c r="BM173" s="144" t="s">
        <v>231</v>
      </c>
    </row>
    <row r="174" spans="2:65" s="1" customFormat="1" x14ac:dyDescent="0.2">
      <c r="B174" s="30"/>
      <c r="D174" s="146" t="s">
        <v>121</v>
      </c>
      <c r="F174" s="147"/>
      <c r="I174" s="148"/>
      <c r="L174" s="30"/>
      <c r="M174" s="149"/>
      <c r="T174" s="53"/>
      <c r="AT174" s="15" t="s">
        <v>121</v>
      </c>
      <c r="AU174" s="15" t="s">
        <v>78</v>
      </c>
    </row>
    <row r="175" spans="2:65" s="1" customFormat="1" ht="23.7" customHeight="1" x14ac:dyDescent="0.2">
      <c r="B175" s="131"/>
      <c r="C175" s="132" t="s">
        <v>232</v>
      </c>
      <c r="D175" s="132" t="s">
        <v>115</v>
      </c>
      <c r="E175" s="133" t="s">
        <v>233</v>
      </c>
      <c r="F175" s="134" t="s">
        <v>234</v>
      </c>
      <c r="G175" s="135" t="s">
        <v>220</v>
      </c>
      <c r="H175" s="136">
        <v>6</v>
      </c>
      <c r="I175" s="137"/>
      <c r="J175" s="138">
        <f>ROUND(I175*H175,2)</f>
        <v>0</v>
      </c>
      <c r="K175" s="139"/>
      <c r="L175" s="30"/>
      <c r="M175" s="140" t="s">
        <v>1</v>
      </c>
      <c r="N175" s="141" t="s">
        <v>35</v>
      </c>
      <c r="P175" s="142">
        <f>O175*H175</f>
        <v>0</v>
      </c>
      <c r="Q175" s="142">
        <v>3.0759999999999999E-2</v>
      </c>
      <c r="R175" s="142">
        <f>Q175*H175</f>
        <v>0.18456</v>
      </c>
      <c r="S175" s="142">
        <v>0</v>
      </c>
      <c r="T175" s="143">
        <f>S175*H175</f>
        <v>0</v>
      </c>
      <c r="AR175" s="144" t="s">
        <v>119</v>
      </c>
      <c r="AT175" s="144" t="s">
        <v>115</v>
      </c>
      <c r="AU175" s="144" t="s">
        <v>78</v>
      </c>
      <c r="AY175" s="15" t="s">
        <v>113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5" t="s">
        <v>76</v>
      </c>
      <c r="BK175" s="145">
        <f>ROUND(I175*H175,2)</f>
        <v>0</v>
      </c>
      <c r="BL175" s="15" t="s">
        <v>119</v>
      </c>
      <c r="BM175" s="144" t="s">
        <v>235</v>
      </c>
    </row>
    <row r="176" spans="2:65" s="1" customFormat="1" ht="19.2" x14ac:dyDescent="0.2">
      <c r="B176" s="30"/>
      <c r="D176" s="146" t="s">
        <v>121</v>
      </c>
      <c r="F176" s="147" t="s">
        <v>236</v>
      </c>
      <c r="I176" s="148"/>
      <c r="L176" s="30"/>
      <c r="M176" s="149"/>
      <c r="T176" s="53"/>
      <c r="AT176" s="15" t="s">
        <v>121</v>
      </c>
      <c r="AU176" s="15" t="s">
        <v>78</v>
      </c>
    </row>
    <row r="177" spans="2:65" s="1" customFormat="1" ht="31.95" customHeight="1" x14ac:dyDescent="0.2">
      <c r="B177" s="131"/>
      <c r="C177" s="150" t="s">
        <v>237</v>
      </c>
      <c r="D177" s="150" t="s">
        <v>153</v>
      </c>
      <c r="E177" s="151" t="s">
        <v>238</v>
      </c>
      <c r="F177" s="152" t="s">
        <v>239</v>
      </c>
      <c r="G177" s="153" t="s">
        <v>220</v>
      </c>
      <c r="H177" s="154">
        <v>6</v>
      </c>
      <c r="I177" s="155"/>
      <c r="J177" s="156">
        <f>ROUND(I177*H177,2)</f>
        <v>0</v>
      </c>
      <c r="K177" s="157"/>
      <c r="L177" s="158"/>
      <c r="M177" s="159" t="s">
        <v>1</v>
      </c>
      <c r="N177" s="160" t="s">
        <v>35</v>
      </c>
      <c r="P177" s="142">
        <f>O177*H177</f>
        <v>0</v>
      </c>
      <c r="Q177" s="142">
        <v>7.0000000000000007E-2</v>
      </c>
      <c r="R177" s="142">
        <f>Q177*H177</f>
        <v>0.42000000000000004</v>
      </c>
      <c r="S177" s="142">
        <v>0</v>
      </c>
      <c r="T177" s="143">
        <f>S177*H177</f>
        <v>0</v>
      </c>
      <c r="AR177" s="144" t="s">
        <v>152</v>
      </c>
      <c r="AT177" s="144" t="s">
        <v>153</v>
      </c>
      <c r="AU177" s="144" t="s">
        <v>78</v>
      </c>
      <c r="AY177" s="15" t="s">
        <v>113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5" t="s">
        <v>76</v>
      </c>
      <c r="BK177" s="145">
        <f>ROUND(I177*H177,2)</f>
        <v>0</v>
      </c>
      <c r="BL177" s="15" t="s">
        <v>119</v>
      </c>
      <c r="BM177" s="144" t="s">
        <v>240</v>
      </c>
    </row>
    <row r="178" spans="2:65" s="1" customFormat="1" x14ac:dyDescent="0.2">
      <c r="B178" s="30"/>
      <c r="D178" s="146" t="s">
        <v>121</v>
      </c>
      <c r="F178" s="147"/>
      <c r="I178" s="148"/>
      <c r="L178" s="30"/>
      <c r="M178" s="149"/>
      <c r="T178" s="53"/>
      <c r="AT178" s="15" t="s">
        <v>121</v>
      </c>
      <c r="AU178" s="15" t="s">
        <v>78</v>
      </c>
    </row>
    <row r="179" spans="2:65" s="1" customFormat="1" ht="23.7" customHeight="1" x14ac:dyDescent="0.2">
      <c r="B179" s="131"/>
      <c r="C179" s="132" t="s">
        <v>241</v>
      </c>
      <c r="D179" s="132" t="s">
        <v>115</v>
      </c>
      <c r="E179" s="133" t="s">
        <v>242</v>
      </c>
      <c r="F179" s="134" t="s">
        <v>243</v>
      </c>
      <c r="G179" s="135" t="s">
        <v>220</v>
      </c>
      <c r="H179" s="136">
        <v>6</v>
      </c>
      <c r="I179" s="137"/>
      <c r="J179" s="138">
        <f>ROUND(I179*H179,2)</f>
        <v>0</v>
      </c>
      <c r="K179" s="139"/>
      <c r="L179" s="30"/>
      <c r="M179" s="140" t="s">
        <v>1</v>
      </c>
      <c r="N179" s="141" t="s">
        <v>35</v>
      </c>
      <c r="P179" s="142">
        <f>O179*H179</f>
        <v>0</v>
      </c>
      <c r="Q179" s="142">
        <v>3.0759999999999999E-2</v>
      </c>
      <c r="R179" s="142">
        <f>Q179*H179</f>
        <v>0.18456</v>
      </c>
      <c r="S179" s="142">
        <v>0</v>
      </c>
      <c r="T179" s="143">
        <f>S179*H179</f>
        <v>0</v>
      </c>
      <c r="AR179" s="144" t="s">
        <v>119</v>
      </c>
      <c r="AT179" s="144" t="s">
        <v>115</v>
      </c>
      <c r="AU179" s="144" t="s">
        <v>78</v>
      </c>
      <c r="AY179" s="15" t="s">
        <v>113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5" t="s">
        <v>76</v>
      </c>
      <c r="BK179" s="145">
        <f>ROUND(I179*H179,2)</f>
        <v>0</v>
      </c>
      <c r="BL179" s="15" t="s">
        <v>119</v>
      </c>
      <c r="BM179" s="144" t="s">
        <v>244</v>
      </c>
    </row>
    <row r="180" spans="2:65" s="1" customFormat="1" ht="19.2" x14ac:dyDescent="0.2">
      <c r="B180" s="30"/>
      <c r="D180" s="146" t="s">
        <v>121</v>
      </c>
      <c r="F180" s="147" t="s">
        <v>245</v>
      </c>
      <c r="I180" s="148"/>
      <c r="L180" s="30"/>
      <c r="M180" s="149"/>
      <c r="T180" s="53"/>
      <c r="AT180" s="15" t="s">
        <v>121</v>
      </c>
      <c r="AU180" s="15" t="s">
        <v>78</v>
      </c>
    </row>
    <row r="181" spans="2:65" s="1" customFormat="1" ht="21.45" customHeight="1" x14ac:dyDescent="0.2">
      <c r="B181" s="131"/>
      <c r="C181" s="150" t="s">
        <v>246</v>
      </c>
      <c r="D181" s="150" t="s">
        <v>153</v>
      </c>
      <c r="E181" s="151" t="s">
        <v>247</v>
      </c>
      <c r="F181" s="152" t="s">
        <v>248</v>
      </c>
      <c r="G181" s="153" t="s">
        <v>220</v>
      </c>
      <c r="H181" s="154">
        <v>6</v>
      </c>
      <c r="I181" s="155"/>
      <c r="J181" s="156">
        <f>ROUND(I181*H181,2)</f>
        <v>0</v>
      </c>
      <c r="K181" s="157"/>
      <c r="L181" s="158"/>
      <c r="M181" s="159" t="s">
        <v>1</v>
      </c>
      <c r="N181" s="160" t="s">
        <v>35</v>
      </c>
      <c r="P181" s="142">
        <f>O181*H181</f>
        <v>0</v>
      </c>
      <c r="Q181" s="142">
        <v>0.155</v>
      </c>
      <c r="R181" s="142">
        <f>Q181*H181</f>
        <v>0.92999999999999994</v>
      </c>
      <c r="S181" s="142">
        <v>0</v>
      </c>
      <c r="T181" s="143">
        <f>S181*H181</f>
        <v>0</v>
      </c>
      <c r="AR181" s="144" t="s">
        <v>152</v>
      </c>
      <c r="AT181" s="144" t="s">
        <v>153</v>
      </c>
      <c r="AU181" s="144" t="s">
        <v>78</v>
      </c>
      <c r="AY181" s="15" t="s">
        <v>113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5" t="s">
        <v>76</v>
      </c>
      <c r="BK181" s="145">
        <f>ROUND(I181*H181,2)</f>
        <v>0</v>
      </c>
      <c r="BL181" s="15" t="s">
        <v>119</v>
      </c>
      <c r="BM181" s="144" t="s">
        <v>249</v>
      </c>
    </row>
    <row r="182" spans="2:65" s="1" customFormat="1" x14ac:dyDescent="0.2">
      <c r="B182" s="30"/>
      <c r="D182" s="146" t="s">
        <v>121</v>
      </c>
      <c r="F182" s="147"/>
      <c r="I182" s="148"/>
      <c r="L182" s="30"/>
      <c r="M182" s="149"/>
      <c r="T182" s="53"/>
      <c r="AT182" s="15" t="s">
        <v>121</v>
      </c>
      <c r="AU182" s="15" t="s">
        <v>78</v>
      </c>
    </row>
    <row r="183" spans="2:65" s="1" customFormat="1" ht="23.7" customHeight="1" x14ac:dyDescent="0.2">
      <c r="B183" s="131"/>
      <c r="C183" s="132" t="s">
        <v>250</v>
      </c>
      <c r="D183" s="132" t="s">
        <v>115</v>
      </c>
      <c r="E183" s="133" t="s">
        <v>251</v>
      </c>
      <c r="F183" s="134" t="s">
        <v>252</v>
      </c>
      <c r="G183" s="135" t="s">
        <v>220</v>
      </c>
      <c r="H183" s="136">
        <v>6</v>
      </c>
      <c r="I183" s="137"/>
      <c r="J183" s="138">
        <f>ROUND(I183*H183,2)</f>
        <v>0</v>
      </c>
      <c r="K183" s="139"/>
      <c r="L183" s="30"/>
      <c r="M183" s="140" t="s">
        <v>1</v>
      </c>
      <c r="N183" s="141" t="s">
        <v>35</v>
      </c>
      <c r="P183" s="142">
        <f>O183*H183</f>
        <v>0</v>
      </c>
      <c r="Q183" s="142">
        <v>3.0759999999999999E-2</v>
      </c>
      <c r="R183" s="142">
        <f>Q183*H183</f>
        <v>0.18456</v>
      </c>
      <c r="S183" s="142">
        <v>0</v>
      </c>
      <c r="T183" s="143">
        <f>S183*H183</f>
        <v>0</v>
      </c>
      <c r="AR183" s="144" t="s">
        <v>119</v>
      </c>
      <c r="AT183" s="144" t="s">
        <v>115</v>
      </c>
      <c r="AU183" s="144" t="s">
        <v>78</v>
      </c>
      <c r="AY183" s="15" t="s">
        <v>113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5" t="s">
        <v>76</v>
      </c>
      <c r="BK183" s="145">
        <f>ROUND(I183*H183,2)</f>
        <v>0</v>
      </c>
      <c r="BL183" s="15" t="s">
        <v>119</v>
      </c>
      <c r="BM183" s="144" t="s">
        <v>253</v>
      </c>
    </row>
    <row r="184" spans="2:65" s="1" customFormat="1" ht="19.2" x14ac:dyDescent="0.2">
      <c r="B184" s="30"/>
      <c r="D184" s="146" t="s">
        <v>121</v>
      </c>
      <c r="F184" s="147" t="s">
        <v>254</v>
      </c>
      <c r="I184" s="148"/>
      <c r="L184" s="30"/>
      <c r="M184" s="149"/>
      <c r="T184" s="53"/>
      <c r="AT184" s="15" t="s">
        <v>121</v>
      </c>
      <c r="AU184" s="15" t="s">
        <v>78</v>
      </c>
    </row>
    <row r="185" spans="2:65" s="1" customFormat="1" ht="21.45" customHeight="1" x14ac:dyDescent="0.2">
      <c r="B185" s="131"/>
      <c r="C185" s="150" t="s">
        <v>255</v>
      </c>
      <c r="D185" s="150" t="s">
        <v>153</v>
      </c>
      <c r="E185" s="151" t="s">
        <v>256</v>
      </c>
      <c r="F185" s="152" t="s">
        <v>257</v>
      </c>
      <c r="G185" s="153" t="s">
        <v>220</v>
      </c>
      <c r="H185" s="154">
        <v>6</v>
      </c>
      <c r="I185" s="155"/>
      <c r="J185" s="156">
        <f>ROUND(I185*H185,2)</f>
        <v>0</v>
      </c>
      <c r="K185" s="157"/>
      <c r="L185" s="158"/>
      <c r="M185" s="159" t="s">
        <v>1</v>
      </c>
      <c r="N185" s="160" t="s">
        <v>35</v>
      </c>
      <c r="P185" s="142">
        <f>O185*H185</f>
        <v>0</v>
      </c>
      <c r="Q185" s="142">
        <v>0.35</v>
      </c>
      <c r="R185" s="142">
        <f>Q185*H185</f>
        <v>2.0999999999999996</v>
      </c>
      <c r="S185" s="142">
        <v>0</v>
      </c>
      <c r="T185" s="143">
        <f>S185*H185</f>
        <v>0</v>
      </c>
      <c r="AR185" s="144" t="s">
        <v>152</v>
      </c>
      <c r="AT185" s="144" t="s">
        <v>153</v>
      </c>
      <c r="AU185" s="144" t="s">
        <v>78</v>
      </c>
      <c r="AY185" s="15" t="s">
        <v>113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5" t="s">
        <v>76</v>
      </c>
      <c r="BK185" s="145">
        <f>ROUND(I185*H185,2)</f>
        <v>0</v>
      </c>
      <c r="BL185" s="15" t="s">
        <v>119</v>
      </c>
      <c r="BM185" s="144" t="s">
        <v>258</v>
      </c>
    </row>
    <row r="186" spans="2:65" s="1" customFormat="1" x14ac:dyDescent="0.2">
      <c r="B186" s="30"/>
      <c r="D186" s="146" t="s">
        <v>121</v>
      </c>
      <c r="F186" s="147"/>
      <c r="I186" s="148"/>
      <c r="L186" s="30"/>
      <c r="M186" s="149"/>
      <c r="T186" s="53"/>
      <c r="AT186" s="15" t="s">
        <v>121</v>
      </c>
      <c r="AU186" s="15" t="s">
        <v>78</v>
      </c>
    </row>
    <row r="187" spans="2:65" s="1" customFormat="1" ht="23.7" customHeight="1" x14ac:dyDescent="0.2">
      <c r="B187" s="131"/>
      <c r="C187" s="132" t="s">
        <v>259</v>
      </c>
      <c r="D187" s="132" t="s">
        <v>115</v>
      </c>
      <c r="E187" s="133" t="s">
        <v>260</v>
      </c>
      <c r="F187" s="134" t="s">
        <v>261</v>
      </c>
      <c r="G187" s="135" t="s">
        <v>220</v>
      </c>
      <c r="H187" s="136">
        <v>6</v>
      </c>
      <c r="I187" s="137"/>
      <c r="J187" s="138">
        <f>ROUND(I187*H187,2)</f>
        <v>0</v>
      </c>
      <c r="K187" s="139"/>
      <c r="L187" s="30"/>
      <c r="M187" s="140" t="s">
        <v>1</v>
      </c>
      <c r="N187" s="141" t="s">
        <v>35</v>
      </c>
      <c r="P187" s="142">
        <f>O187*H187</f>
        <v>0</v>
      </c>
      <c r="Q187" s="142">
        <v>0.21734000000000001</v>
      </c>
      <c r="R187" s="142">
        <f>Q187*H187</f>
        <v>1.3040400000000001</v>
      </c>
      <c r="S187" s="142">
        <v>0</v>
      </c>
      <c r="T187" s="143">
        <f>S187*H187</f>
        <v>0</v>
      </c>
      <c r="AR187" s="144" t="s">
        <v>119</v>
      </c>
      <c r="AT187" s="144" t="s">
        <v>115</v>
      </c>
      <c r="AU187" s="144" t="s">
        <v>78</v>
      </c>
      <c r="AY187" s="15" t="s">
        <v>113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5" t="s">
        <v>76</v>
      </c>
      <c r="BK187" s="145">
        <f>ROUND(I187*H187,2)</f>
        <v>0</v>
      </c>
      <c r="BL187" s="15" t="s">
        <v>119</v>
      </c>
      <c r="BM187" s="144" t="s">
        <v>262</v>
      </c>
    </row>
    <row r="188" spans="2:65" s="1" customFormat="1" ht="19.2" x14ac:dyDescent="0.2">
      <c r="B188" s="30"/>
      <c r="D188" s="146" t="s">
        <v>121</v>
      </c>
      <c r="F188" s="147" t="s">
        <v>261</v>
      </c>
      <c r="I188" s="148"/>
      <c r="L188" s="30"/>
      <c r="M188" s="149"/>
      <c r="T188" s="53"/>
      <c r="AT188" s="15" t="s">
        <v>121</v>
      </c>
      <c r="AU188" s="15" t="s">
        <v>78</v>
      </c>
    </row>
    <row r="189" spans="2:65" s="1" customFormat="1" ht="23.7" customHeight="1" x14ac:dyDescent="0.2">
      <c r="B189" s="131"/>
      <c r="C189" s="150" t="s">
        <v>263</v>
      </c>
      <c r="D189" s="150" t="s">
        <v>153</v>
      </c>
      <c r="E189" s="151" t="s">
        <v>264</v>
      </c>
      <c r="F189" s="152" t="s">
        <v>265</v>
      </c>
      <c r="G189" s="153" t="s">
        <v>220</v>
      </c>
      <c r="H189" s="154">
        <v>6</v>
      </c>
      <c r="I189" s="155"/>
      <c r="J189" s="156">
        <f>ROUND(I189*H189,2)</f>
        <v>0</v>
      </c>
      <c r="K189" s="157"/>
      <c r="L189" s="158"/>
      <c r="M189" s="159" t="s">
        <v>1</v>
      </c>
      <c r="N189" s="160" t="s">
        <v>35</v>
      </c>
      <c r="P189" s="142">
        <f>O189*H189</f>
        <v>0</v>
      </c>
      <c r="Q189" s="142">
        <v>0.06</v>
      </c>
      <c r="R189" s="142">
        <f>Q189*H189</f>
        <v>0.36</v>
      </c>
      <c r="S189" s="142">
        <v>0</v>
      </c>
      <c r="T189" s="143">
        <f>S189*H189</f>
        <v>0</v>
      </c>
      <c r="AR189" s="144" t="s">
        <v>152</v>
      </c>
      <c r="AT189" s="144" t="s">
        <v>153</v>
      </c>
      <c r="AU189" s="144" t="s">
        <v>78</v>
      </c>
      <c r="AY189" s="15" t="s">
        <v>113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5" t="s">
        <v>76</v>
      </c>
      <c r="BK189" s="145">
        <f>ROUND(I189*H189,2)</f>
        <v>0</v>
      </c>
      <c r="BL189" s="15" t="s">
        <v>119</v>
      </c>
      <c r="BM189" s="144" t="s">
        <v>266</v>
      </c>
    </row>
    <row r="190" spans="2:65" s="1" customFormat="1" x14ac:dyDescent="0.2">
      <c r="B190" s="30"/>
      <c r="D190" s="146" t="s">
        <v>121</v>
      </c>
      <c r="F190" s="147"/>
      <c r="I190" s="148"/>
      <c r="L190" s="30"/>
      <c r="M190" s="149"/>
      <c r="T190" s="53"/>
      <c r="AT190" s="15" t="s">
        <v>121</v>
      </c>
      <c r="AU190" s="15" t="s">
        <v>78</v>
      </c>
    </row>
    <row r="191" spans="2:65" s="1" customFormat="1" ht="23.7" customHeight="1" x14ac:dyDescent="0.2">
      <c r="B191" s="131"/>
      <c r="C191" s="132" t="s">
        <v>267</v>
      </c>
      <c r="D191" s="132" t="s">
        <v>115</v>
      </c>
      <c r="E191" s="133" t="s">
        <v>268</v>
      </c>
      <c r="F191" s="134" t="s">
        <v>269</v>
      </c>
      <c r="G191" s="135" t="s">
        <v>220</v>
      </c>
      <c r="H191" s="136">
        <v>12</v>
      </c>
      <c r="I191" s="137"/>
      <c r="J191" s="138">
        <f>ROUND(I191*H191,2)</f>
        <v>0</v>
      </c>
      <c r="K191" s="139"/>
      <c r="L191" s="30"/>
      <c r="M191" s="140" t="s">
        <v>1</v>
      </c>
      <c r="N191" s="141" t="s">
        <v>35</v>
      </c>
      <c r="P191" s="142">
        <f>O191*H191</f>
        <v>0</v>
      </c>
      <c r="Q191" s="142">
        <v>0.42080000000000001</v>
      </c>
      <c r="R191" s="142">
        <f>Q191*H191</f>
        <v>5.0495999999999999</v>
      </c>
      <c r="S191" s="142">
        <v>0</v>
      </c>
      <c r="T191" s="143">
        <f>S191*H191</f>
        <v>0</v>
      </c>
      <c r="AR191" s="144" t="s">
        <v>119</v>
      </c>
      <c r="AT191" s="144" t="s">
        <v>115</v>
      </c>
      <c r="AU191" s="144" t="s">
        <v>78</v>
      </c>
      <c r="AY191" s="15" t="s">
        <v>113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5" t="s">
        <v>76</v>
      </c>
      <c r="BK191" s="145">
        <f>ROUND(I191*H191,2)</f>
        <v>0</v>
      </c>
      <c r="BL191" s="15" t="s">
        <v>119</v>
      </c>
      <c r="BM191" s="144" t="s">
        <v>270</v>
      </c>
    </row>
    <row r="192" spans="2:65" s="1" customFormat="1" ht="19.2" x14ac:dyDescent="0.2">
      <c r="B192" s="30"/>
      <c r="D192" s="146" t="s">
        <v>121</v>
      </c>
      <c r="F192" s="147" t="s">
        <v>269</v>
      </c>
      <c r="I192" s="148"/>
      <c r="L192" s="30"/>
      <c r="M192" s="149"/>
      <c r="T192" s="53"/>
      <c r="AT192" s="15" t="s">
        <v>121</v>
      </c>
      <c r="AU192" s="15" t="s">
        <v>78</v>
      </c>
    </row>
    <row r="193" spans="2:65" s="11" customFormat="1" ht="22.95" customHeight="1" x14ac:dyDescent="0.25">
      <c r="B193" s="119"/>
      <c r="D193" s="120" t="s">
        <v>68</v>
      </c>
      <c r="E193" s="129" t="s">
        <v>142</v>
      </c>
      <c r="F193" s="129" t="s">
        <v>271</v>
      </c>
      <c r="I193" s="122"/>
      <c r="J193" s="130">
        <f>BK193</f>
        <v>0</v>
      </c>
      <c r="L193" s="119"/>
      <c r="M193" s="124"/>
      <c r="P193" s="125">
        <f>SUM(P194:P205)</f>
        <v>0</v>
      </c>
      <c r="R193" s="125">
        <f>SUM(R194:R205)</f>
        <v>115.39357900000002</v>
      </c>
      <c r="T193" s="126">
        <f>SUM(T194:T205)</f>
        <v>20.900000000000002</v>
      </c>
      <c r="AR193" s="120" t="s">
        <v>76</v>
      </c>
      <c r="AT193" s="127" t="s">
        <v>68</v>
      </c>
      <c r="AU193" s="127" t="s">
        <v>76</v>
      </c>
      <c r="AY193" s="120" t="s">
        <v>113</v>
      </c>
      <c r="BK193" s="128">
        <f>SUM(BK194:BK205)</f>
        <v>0</v>
      </c>
    </row>
    <row r="194" spans="2:65" s="1" customFormat="1" ht="31.95" customHeight="1" x14ac:dyDescent="0.2">
      <c r="B194" s="131"/>
      <c r="C194" s="132" t="s">
        <v>272</v>
      </c>
      <c r="D194" s="132" t="s">
        <v>115</v>
      </c>
      <c r="E194" s="133" t="s">
        <v>273</v>
      </c>
      <c r="F194" s="134" t="s">
        <v>274</v>
      </c>
      <c r="G194" s="135" t="s">
        <v>133</v>
      </c>
      <c r="H194" s="136">
        <v>392</v>
      </c>
      <c r="I194" s="137"/>
      <c r="J194" s="138">
        <f>ROUND(I194*H194,2)</f>
        <v>0</v>
      </c>
      <c r="K194" s="139"/>
      <c r="L194" s="30"/>
      <c r="M194" s="140" t="s">
        <v>1</v>
      </c>
      <c r="N194" s="141" t="s">
        <v>35</v>
      </c>
      <c r="P194" s="142">
        <f>O194*H194</f>
        <v>0</v>
      </c>
      <c r="Q194" s="142">
        <v>0.20219000000000001</v>
      </c>
      <c r="R194" s="142">
        <f>Q194*H194</f>
        <v>79.258480000000006</v>
      </c>
      <c r="S194" s="142">
        <v>0</v>
      </c>
      <c r="T194" s="143">
        <f>S194*H194</f>
        <v>0</v>
      </c>
      <c r="AR194" s="144" t="s">
        <v>119</v>
      </c>
      <c r="AT194" s="144" t="s">
        <v>115</v>
      </c>
      <c r="AU194" s="144" t="s">
        <v>78</v>
      </c>
      <c r="AY194" s="15" t="s">
        <v>113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5" t="s">
        <v>76</v>
      </c>
      <c r="BK194" s="145">
        <f>ROUND(I194*H194,2)</f>
        <v>0</v>
      </c>
      <c r="BL194" s="15" t="s">
        <v>119</v>
      </c>
      <c r="BM194" s="144" t="s">
        <v>275</v>
      </c>
    </row>
    <row r="195" spans="2:65" s="1" customFormat="1" ht="28.8" x14ac:dyDescent="0.2">
      <c r="B195" s="30"/>
      <c r="D195" s="146" t="s">
        <v>121</v>
      </c>
      <c r="F195" s="147" t="s">
        <v>276</v>
      </c>
      <c r="I195" s="148"/>
      <c r="L195" s="30"/>
      <c r="M195" s="149"/>
      <c r="T195" s="53"/>
      <c r="AT195" s="15" t="s">
        <v>121</v>
      </c>
      <c r="AU195" s="15" t="s">
        <v>78</v>
      </c>
    </row>
    <row r="196" spans="2:65" s="1" customFormat="1" ht="23.7" customHeight="1" x14ac:dyDescent="0.2">
      <c r="B196" s="131"/>
      <c r="C196" s="132" t="s">
        <v>277</v>
      </c>
      <c r="D196" s="132" t="s">
        <v>115</v>
      </c>
      <c r="E196" s="133" t="s">
        <v>278</v>
      </c>
      <c r="F196" s="134" t="s">
        <v>279</v>
      </c>
      <c r="G196" s="135" t="s">
        <v>133</v>
      </c>
      <c r="H196" s="136">
        <v>214</v>
      </c>
      <c r="I196" s="137"/>
      <c r="J196" s="138">
        <f>ROUND(I196*H196,2)</f>
        <v>0</v>
      </c>
      <c r="K196" s="139"/>
      <c r="L196" s="30"/>
      <c r="M196" s="140" t="s">
        <v>1</v>
      </c>
      <c r="N196" s="141" t="s">
        <v>35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119</v>
      </c>
      <c r="AT196" s="144" t="s">
        <v>115</v>
      </c>
      <c r="AU196" s="144" t="s">
        <v>78</v>
      </c>
      <c r="AY196" s="15" t="s">
        <v>113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5" t="s">
        <v>76</v>
      </c>
      <c r="BK196" s="145">
        <f>ROUND(I196*H196,2)</f>
        <v>0</v>
      </c>
      <c r="BL196" s="15" t="s">
        <v>119</v>
      </c>
      <c r="BM196" s="144" t="s">
        <v>280</v>
      </c>
    </row>
    <row r="197" spans="2:65" s="1" customFormat="1" ht="19.2" x14ac:dyDescent="0.2">
      <c r="B197" s="30"/>
      <c r="D197" s="146" t="s">
        <v>121</v>
      </c>
      <c r="F197" s="147" t="s">
        <v>281</v>
      </c>
      <c r="I197" s="148"/>
      <c r="L197" s="30"/>
      <c r="M197" s="149"/>
      <c r="T197" s="53"/>
      <c r="AT197" s="15" t="s">
        <v>121</v>
      </c>
      <c r="AU197" s="15" t="s">
        <v>78</v>
      </c>
    </row>
    <row r="198" spans="2:65" s="1" customFormat="1" ht="23.7" customHeight="1" x14ac:dyDescent="0.2">
      <c r="B198" s="131"/>
      <c r="C198" s="132" t="s">
        <v>282</v>
      </c>
      <c r="D198" s="132" t="s">
        <v>115</v>
      </c>
      <c r="E198" s="133" t="s">
        <v>283</v>
      </c>
      <c r="F198" s="134" t="s">
        <v>284</v>
      </c>
      <c r="G198" s="135" t="s">
        <v>118</v>
      </c>
      <c r="H198" s="136">
        <v>2607.15</v>
      </c>
      <c r="I198" s="137"/>
      <c r="J198" s="138">
        <f>ROUND(I198*H198,2)</f>
        <v>0</v>
      </c>
      <c r="K198" s="139"/>
      <c r="L198" s="30"/>
      <c r="M198" s="140" t="s">
        <v>1</v>
      </c>
      <c r="N198" s="141" t="s">
        <v>35</v>
      </c>
      <c r="P198" s="142">
        <f>O198*H198</f>
        <v>0</v>
      </c>
      <c r="Q198" s="142">
        <v>1.3860000000000001E-2</v>
      </c>
      <c r="R198" s="142">
        <f>Q198*H198</f>
        <v>36.135099000000004</v>
      </c>
      <c r="S198" s="142">
        <v>0</v>
      </c>
      <c r="T198" s="143">
        <f>S198*H198</f>
        <v>0</v>
      </c>
      <c r="AR198" s="144" t="s">
        <v>119</v>
      </c>
      <c r="AT198" s="144" t="s">
        <v>115</v>
      </c>
      <c r="AU198" s="144" t="s">
        <v>78</v>
      </c>
      <c r="AY198" s="15" t="s">
        <v>113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5" t="s">
        <v>76</v>
      </c>
      <c r="BK198" s="145">
        <f>ROUND(I198*H198,2)</f>
        <v>0</v>
      </c>
      <c r="BL198" s="15" t="s">
        <v>119</v>
      </c>
      <c r="BM198" s="144" t="s">
        <v>285</v>
      </c>
    </row>
    <row r="199" spans="2:65" s="1" customFormat="1" x14ac:dyDescent="0.2">
      <c r="B199" s="30"/>
      <c r="D199" s="146" t="s">
        <v>121</v>
      </c>
      <c r="F199" s="147" t="s">
        <v>284</v>
      </c>
      <c r="I199" s="148"/>
      <c r="L199" s="30"/>
      <c r="M199" s="149"/>
      <c r="T199" s="53"/>
      <c r="AT199" s="15" t="s">
        <v>121</v>
      </c>
      <c r="AU199" s="15" t="s">
        <v>78</v>
      </c>
    </row>
    <row r="200" spans="2:65" s="1" customFormat="1" ht="23.7" customHeight="1" x14ac:dyDescent="0.2">
      <c r="B200" s="131"/>
      <c r="C200" s="132" t="s">
        <v>286</v>
      </c>
      <c r="D200" s="132" t="s">
        <v>115</v>
      </c>
      <c r="E200" s="133" t="s">
        <v>287</v>
      </c>
      <c r="F200" s="134" t="s">
        <v>288</v>
      </c>
      <c r="G200" s="135" t="s">
        <v>133</v>
      </c>
      <c r="H200" s="136">
        <v>214</v>
      </c>
      <c r="I200" s="137"/>
      <c r="J200" s="138">
        <f>ROUND(I200*H200,2)</f>
        <v>0</v>
      </c>
      <c r="K200" s="139"/>
      <c r="L200" s="30"/>
      <c r="M200" s="140" t="s">
        <v>1</v>
      </c>
      <c r="N200" s="141" t="s">
        <v>35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119</v>
      </c>
      <c r="AT200" s="144" t="s">
        <v>115</v>
      </c>
      <c r="AU200" s="144" t="s">
        <v>78</v>
      </c>
      <c r="AY200" s="15" t="s">
        <v>113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5" t="s">
        <v>76</v>
      </c>
      <c r="BK200" s="145">
        <f>ROUND(I200*H200,2)</f>
        <v>0</v>
      </c>
      <c r="BL200" s="15" t="s">
        <v>119</v>
      </c>
      <c r="BM200" s="144" t="s">
        <v>289</v>
      </c>
    </row>
    <row r="201" spans="2:65" s="1" customFormat="1" ht="28.8" x14ac:dyDescent="0.2">
      <c r="B201" s="30"/>
      <c r="D201" s="146" t="s">
        <v>121</v>
      </c>
      <c r="F201" s="147" t="s">
        <v>290</v>
      </c>
      <c r="I201" s="148"/>
      <c r="L201" s="30"/>
      <c r="M201" s="149"/>
      <c r="T201" s="53"/>
      <c r="AT201" s="15" t="s">
        <v>121</v>
      </c>
      <c r="AU201" s="15" t="s">
        <v>78</v>
      </c>
    </row>
    <row r="202" spans="2:65" s="1" customFormat="1" ht="21.45" customHeight="1" x14ac:dyDescent="0.2">
      <c r="B202" s="131"/>
      <c r="C202" s="132" t="s">
        <v>291</v>
      </c>
      <c r="D202" s="132" t="s">
        <v>115</v>
      </c>
      <c r="E202" s="133" t="s">
        <v>292</v>
      </c>
      <c r="F202" s="134" t="s">
        <v>293</v>
      </c>
      <c r="G202" s="135" t="s">
        <v>133</v>
      </c>
      <c r="H202" s="136">
        <v>214</v>
      </c>
      <c r="I202" s="137"/>
      <c r="J202" s="138">
        <f>ROUND(I202*H202,2)</f>
        <v>0</v>
      </c>
      <c r="K202" s="139"/>
      <c r="L202" s="30"/>
      <c r="M202" s="140" t="s">
        <v>1</v>
      </c>
      <c r="N202" s="141" t="s">
        <v>35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119</v>
      </c>
      <c r="AT202" s="144" t="s">
        <v>115</v>
      </c>
      <c r="AU202" s="144" t="s">
        <v>78</v>
      </c>
      <c r="AY202" s="15" t="s">
        <v>113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5" t="s">
        <v>76</v>
      </c>
      <c r="BK202" s="145">
        <f>ROUND(I202*H202,2)</f>
        <v>0</v>
      </c>
      <c r="BL202" s="15" t="s">
        <v>119</v>
      </c>
      <c r="BM202" s="144" t="s">
        <v>294</v>
      </c>
    </row>
    <row r="203" spans="2:65" s="1" customFormat="1" ht="19.2" x14ac:dyDescent="0.2">
      <c r="B203" s="30"/>
      <c r="D203" s="146" t="s">
        <v>121</v>
      </c>
      <c r="F203" s="147" t="s">
        <v>295</v>
      </c>
      <c r="I203" s="148"/>
      <c r="L203" s="30"/>
      <c r="M203" s="149"/>
      <c r="T203" s="53"/>
      <c r="AT203" s="15" t="s">
        <v>121</v>
      </c>
      <c r="AU203" s="15" t="s">
        <v>78</v>
      </c>
    </row>
    <row r="204" spans="2:65" s="1" customFormat="1" ht="23.7" customHeight="1" x14ac:dyDescent="0.2">
      <c r="B204" s="131"/>
      <c r="C204" s="132" t="s">
        <v>296</v>
      </c>
      <c r="D204" s="132" t="s">
        <v>115</v>
      </c>
      <c r="E204" s="133" t="s">
        <v>297</v>
      </c>
      <c r="F204" s="134" t="s">
        <v>298</v>
      </c>
      <c r="G204" s="135" t="s">
        <v>118</v>
      </c>
      <c r="H204" s="136">
        <v>1045</v>
      </c>
      <c r="I204" s="137"/>
      <c r="J204" s="138">
        <f>ROUND(I204*H204,2)</f>
        <v>0</v>
      </c>
      <c r="K204" s="139"/>
      <c r="L204" s="30"/>
      <c r="M204" s="140" t="s">
        <v>1</v>
      </c>
      <c r="N204" s="141" t="s">
        <v>35</v>
      </c>
      <c r="P204" s="142">
        <f>O204*H204</f>
        <v>0</v>
      </c>
      <c r="Q204" s="142">
        <v>0</v>
      </c>
      <c r="R204" s="142">
        <f>Q204*H204</f>
        <v>0</v>
      </c>
      <c r="S204" s="142">
        <v>0.02</v>
      </c>
      <c r="T204" s="143">
        <f>S204*H204</f>
        <v>20.900000000000002</v>
      </c>
      <c r="AR204" s="144" t="s">
        <v>119</v>
      </c>
      <c r="AT204" s="144" t="s">
        <v>115</v>
      </c>
      <c r="AU204" s="144" t="s">
        <v>78</v>
      </c>
      <c r="AY204" s="15" t="s">
        <v>113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5" t="s">
        <v>76</v>
      </c>
      <c r="BK204" s="145">
        <f>ROUND(I204*H204,2)</f>
        <v>0</v>
      </c>
      <c r="BL204" s="15" t="s">
        <v>119</v>
      </c>
      <c r="BM204" s="144" t="s">
        <v>299</v>
      </c>
    </row>
    <row r="205" spans="2:65" s="1" customFormat="1" ht="38.4" x14ac:dyDescent="0.2">
      <c r="B205" s="30"/>
      <c r="D205" s="146" t="s">
        <v>121</v>
      </c>
      <c r="F205" s="147" t="s">
        <v>300</v>
      </c>
      <c r="I205" s="148"/>
      <c r="L205" s="30"/>
      <c r="M205" s="149"/>
      <c r="T205" s="53"/>
      <c r="AT205" s="15" t="s">
        <v>121</v>
      </c>
      <c r="AU205" s="15" t="s">
        <v>78</v>
      </c>
    </row>
    <row r="206" spans="2:65" s="11" customFormat="1" ht="22.95" customHeight="1" x14ac:dyDescent="0.25">
      <c r="B206" s="119"/>
      <c r="D206" s="120" t="s">
        <v>68</v>
      </c>
      <c r="E206" s="129" t="s">
        <v>301</v>
      </c>
      <c r="F206" s="129" t="s">
        <v>302</v>
      </c>
      <c r="I206" s="122"/>
      <c r="J206" s="130">
        <f>BK206</f>
        <v>0</v>
      </c>
      <c r="L206" s="119"/>
      <c r="M206" s="124"/>
      <c r="P206" s="125">
        <f>SUM(P207:P219)</f>
        <v>0</v>
      </c>
      <c r="R206" s="125">
        <f>SUM(R207:R219)</f>
        <v>0</v>
      </c>
      <c r="T206" s="126">
        <f>SUM(T207:T219)</f>
        <v>0</v>
      </c>
      <c r="AR206" s="120" t="s">
        <v>76</v>
      </c>
      <c r="AT206" s="127" t="s">
        <v>68</v>
      </c>
      <c r="AU206" s="127" t="s">
        <v>76</v>
      </c>
      <c r="AY206" s="120" t="s">
        <v>113</v>
      </c>
      <c r="BK206" s="128">
        <f>SUM(BK207:BK219)</f>
        <v>0</v>
      </c>
    </row>
    <row r="207" spans="2:65" s="1" customFormat="1" ht="21.45" customHeight="1" x14ac:dyDescent="0.2">
      <c r="B207" s="131"/>
      <c r="C207" s="132" t="s">
        <v>303</v>
      </c>
      <c r="D207" s="132" t="s">
        <v>115</v>
      </c>
      <c r="E207" s="133" t="s">
        <v>304</v>
      </c>
      <c r="F207" s="134" t="s">
        <v>305</v>
      </c>
      <c r="G207" s="135" t="s">
        <v>156</v>
      </c>
      <c r="H207" s="136">
        <v>1997.0340000000001</v>
      </c>
      <c r="I207" s="137"/>
      <c r="J207" s="138">
        <f>ROUND(I207*H207,2)</f>
        <v>0</v>
      </c>
      <c r="K207" s="139"/>
      <c r="L207" s="30"/>
      <c r="M207" s="140" t="s">
        <v>1</v>
      </c>
      <c r="N207" s="141" t="s">
        <v>35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119</v>
      </c>
      <c r="AT207" s="144" t="s">
        <v>115</v>
      </c>
      <c r="AU207" s="144" t="s">
        <v>78</v>
      </c>
      <c r="AY207" s="15" t="s">
        <v>113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5" t="s">
        <v>76</v>
      </c>
      <c r="BK207" s="145">
        <f>ROUND(I207*H207,2)</f>
        <v>0</v>
      </c>
      <c r="BL207" s="15" t="s">
        <v>119</v>
      </c>
      <c r="BM207" s="144" t="s">
        <v>306</v>
      </c>
    </row>
    <row r="208" spans="2:65" s="1" customFormat="1" ht="19.2" x14ac:dyDescent="0.2">
      <c r="B208" s="30"/>
      <c r="D208" s="146" t="s">
        <v>121</v>
      </c>
      <c r="F208" s="147" t="s">
        <v>307</v>
      </c>
      <c r="I208" s="148"/>
      <c r="L208" s="30"/>
      <c r="M208" s="149"/>
      <c r="T208" s="53"/>
      <c r="AT208" s="15" t="s">
        <v>121</v>
      </c>
      <c r="AU208" s="15" t="s">
        <v>78</v>
      </c>
    </row>
    <row r="209" spans="2:65" s="12" customFormat="1" x14ac:dyDescent="0.2">
      <c r="B209" s="161"/>
      <c r="D209" s="146" t="s">
        <v>159</v>
      </c>
      <c r="E209" s="167" t="s">
        <v>1</v>
      </c>
      <c r="F209" s="162" t="s">
        <v>308</v>
      </c>
      <c r="H209" s="163">
        <v>218.88</v>
      </c>
      <c r="I209" s="164"/>
      <c r="L209" s="161"/>
      <c r="M209" s="165"/>
      <c r="T209" s="166"/>
      <c r="AT209" s="167" t="s">
        <v>159</v>
      </c>
      <c r="AU209" s="167" t="s">
        <v>78</v>
      </c>
      <c r="AV209" s="12" t="s">
        <v>78</v>
      </c>
      <c r="AW209" s="12" t="s">
        <v>27</v>
      </c>
      <c r="AX209" s="12" t="s">
        <v>69</v>
      </c>
      <c r="AY209" s="167" t="s">
        <v>113</v>
      </c>
    </row>
    <row r="210" spans="2:65" s="12" customFormat="1" x14ac:dyDescent="0.2">
      <c r="B210" s="161"/>
      <c r="D210" s="146" t="s">
        <v>159</v>
      </c>
      <c r="E210" s="167" t="s">
        <v>1</v>
      </c>
      <c r="F210" s="162" t="s">
        <v>309</v>
      </c>
      <c r="H210" s="163">
        <v>1215.8520000000001</v>
      </c>
      <c r="I210" s="164"/>
      <c r="L210" s="161"/>
      <c r="M210" s="165"/>
      <c r="T210" s="166"/>
      <c r="AT210" s="167" t="s">
        <v>159</v>
      </c>
      <c r="AU210" s="167" t="s">
        <v>78</v>
      </c>
      <c r="AV210" s="12" t="s">
        <v>78</v>
      </c>
      <c r="AW210" s="12" t="s">
        <v>27</v>
      </c>
      <c r="AX210" s="12" t="s">
        <v>69</v>
      </c>
      <c r="AY210" s="167" t="s">
        <v>113</v>
      </c>
    </row>
    <row r="211" spans="2:65" s="12" customFormat="1" x14ac:dyDescent="0.2">
      <c r="B211" s="161"/>
      <c r="D211" s="146" t="s">
        <v>159</v>
      </c>
      <c r="E211" s="167" t="s">
        <v>1</v>
      </c>
      <c r="F211" s="162" t="s">
        <v>310</v>
      </c>
      <c r="H211" s="163">
        <v>246.62</v>
      </c>
      <c r="I211" s="164"/>
      <c r="L211" s="161"/>
      <c r="M211" s="165"/>
      <c r="T211" s="166"/>
      <c r="AT211" s="167" t="s">
        <v>159</v>
      </c>
      <c r="AU211" s="167" t="s">
        <v>78</v>
      </c>
      <c r="AV211" s="12" t="s">
        <v>78</v>
      </c>
      <c r="AW211" s="12" t="s">
        <v>27</v>
      </c>
      <c r="AX211" s="12" t="s">
        <v>69</v>
      </c>
      <c r="AY211" s="167" t="s">
        <v>113</v>
      </c>
    </row>
    <row r="212" spans="2:65" s="12" customFormat="1" x14ac:dyDescent="0.2">
      <c r="B212" s="161"/>
      <c r="D212" s="146" t="s">
        <v>159</v>
      </c>
      <c r="E212" s="167" t="s">
        <v>1</v>
      </c>
      <c r="F212" s="162" t="s">
        <v>311</v>
      </c>
      <c r="H212" s="163">
        <v>56.17</v>
      </c>
      <c r="I212" s="164"/>
      <c r="L212" s="161"/>
      <c r="M212" s="165"/>
      <c r="T212" s="166"/>
      <c r="AT212" s="167" t="s">
        <v>159</v>
      </c>
      <c r="AU212" s="167" t="s">
        <v>78</v>
      </c>
      <c r="AV212" s="12" t="s">
        <v>78</v>
      </c>
      <c r="AW212" s="12" t="s">
        <v>27</v>
      </c>
      <c r="AX212" s="12" t="s">
        <v>69</v>
      </c>
      <c r="AY212" s="167" t="s">
        <v>113</v>
      </c>
    </row>
    <row r="213" spans="2:65" s="12" customFormat="1" x14ac:dyDescent="0.2">
      <c r="B213" s="161"/>
      <c r="D213" s="146" t="s">
        <v>159</v>
      </c>
      <c r="E213" s="167" t="s">
        <v>1</v>
      </c>
      <c r="F213" s="162" t="s">
        <v>312</v>
      </c>
      <c r="H213" s="163">
        <v>259.512</v>
      </c>
      <c r="I213" s="164"/>
      <c r="L213" s="161"/>
      <c r="M213" s="165"/>
      <c r="T213" s="166"/>
      <c r="AT213" s="167" t="s">
        <v>159</v>
      </c>
      <c r="AU213" s="167" t="s">
        <v>78</v>
      </c>
      <c r="AV213" s="12" t="s">
        <v>78</v>
      </c>
      <c r="AW213" s="12" t="s">
        <v>27</v>
      </c>
      <c r="AX213" s="12" t="s">
        <v>69</v>
      </c>
      <c r="AY213" s="167" t="s">
        <v>113</v>
      </c>
    </row>
    <row r="214" spans="2:65" s="13" customFormat="1" x14ac:dyDescent="0.2">
      <c r="B214" s="168"/>
      <c r="D214" s="146" t="s">
        <v>159</v>
      </c>
      <c r="E214" s="169" t="s">
        <v>1</v>
      </c>
      <c r="F214" s="170" t="s">
        <v>313</v>
      </c>
      <c r="H214" s="171">
        <v>1997.0339999999999</v>
      </c>
      <c r="I214" s="172"/>
      <c r="L214" s="168"/>
      <c r="M214" s="173"/>
      <c r="T214" s="174"/>
      <c r="AT214" s="169" t="s">
        <v>159</v>
      </c>
      <c r="AU214" s="169" t="s">
        <v>78</v>
      </c>
      <c r="AV214" s="13" t="s">
        <v>119</v>
      </c>
      <c r="AW214" s="13" t="s">
        <v>27</v>
      </c>
      <c r="AX214" s="13" t="s">
        <v>76</v>
      </c>
      <c r="AY214" s="169" t="s">
        <v>113</v>
      </c>
    </row>
    <row r="215" spans="2:65" s="1" customFormat="1" ht="15" customHeight="1" x14ac:dyDescent="0.2">
      <c r="B215" s="131"/>
      <c r="C215" s="132" t="s">
        <v>314</v>
      </c>
      <c r="D215" s="132" t="s">
        <v>115</v>
      </c>
      <c r="E215" s="133" t="s">
        <v>315</v>
      </c>
      <c r="F215" s="134" t="s">
        <v>316</v>
      </c>
      <c r="G215" s="135" t="s">
        <v>156</v>
      </c>
      <c r="H215" s="136">
        <v>5991.1019999999999</v>
      </c>
      <c r="I215" s="137"/>
      <c r="J215" s="138">
        <f>ROUND(I215*H215,2)</f>
        <v>0</v>
      </c>
      <c r="K215" s="139"/>
      <c r="L215" s="30"/>
      <c r="M215" s="140" t="s">
        <v>1</v>
      </c>
      <c r="N215" s="141" t="s">
        <v>35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119</v>
      </c>
      <c r="AT215" s="144" t="s">
        <v>115</v>
      </c>
      <c r="AU215" s="144" t="s">
        <v>78</v>
      </c>
      <c r="AY215" s="15" t="s">
        <v>113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5" t="s">
        <v>76</v>
      </c>
      <c r="BK215" s="145">
        <f>ROUND(I215*H215,2)</f>
        <v>0</v>
      </c>
      <c r="BL215" s="15" t="s">
        <v>119</v>
      </c>
      <c r="BM215" s="144" t="s">
        <v>317</v>
      </c>
    </row>
    <row r="216" spans="2:65" s="1" customFormat="1" ht="28.8" x14ac:dyDescent="0.2">
      <c r="B216" s="30"/>
      <c r="D216" s="146" t="s">
        <v>121</v>
      </c>
      <c r="F216" s="147" t="s">
        <v>318</v>
      </c>
      <c r="I216" s="148"/>
      <c r="L216" s="30"/>
      <c r="M216" s="149"/>
      <c r="T216" s="53"/>
      <c r="AT216" s="15" t="s">
        <v>121</v>
      </c>
      <c r="AU216" s="15" t="s">
        <v>78</v>
      </c>
    </row>
    <row r="217" spans="2:65" s="12" customFormat="1" x14ac:dyDescent="0.2">
      <c r="B217" s="161"/>
      <c r="D217" s="146" t="s">
        <v>159</v>
      </c>
      <c r="E217" s="167" t="s">
        <v>1</v>
      </c>
      <c r="F217" s="162" t="s">
        <v>319</v>
      </c>
      <c r="H217" s="163">
        <v>5991.1019999999999</v>
      </c>
      <c r="I217" s="164"/>
      <c r="L217" s="161"/>
      <c r="M217" s="165"/>
      <c r="T217" s="166"/>
      <c r="AT217" s="167" t="s">
        <v>159</v>
      </c>
      <c r="AU217" s="167" t="s">
        <v>78</v>
      </c>
      <c r="AV217" s="12" t="s">
        <v>78</v>
      </c>
      <c r="AW217" s="12" t="s">
        <v>27</v>
      </c>
      <c r="AX217" s="12" t="s">
        <v>76</v>
      </c>
      <c r="AY217" s="167" t="s">
        <v>113</v>
      </c>
    </row>
    <row r="218" spans="2:65" s="1" customFormat="1" ht="23.7" customHeight="1" x14ac:dyDescent="0.2">
      <c r="B218" s="131"/>
      <c r="C218" s="132" t="s">
        <v>320</v>
      </c>
      <c r="D218" s="132" t="s">
        <v>115</v>
      </c>
      <c r="E218" s="133" t="s">
        <v>321</v>
      </c>
      <c r="F218" s="134" t="s">
        <v>322</v>
      </c>
      <c r="G218" s="135" t="s">
        <v>156</v>
      </c>
      <c r="H218" s="136">
        <v>1997.0340000000001</v>
      </c>
      <c r="I218" s="137"/>
      <c r="J218" s="138">
        <f>ROUND(I218*H218,2)</f>
        <v>0</v>
      </c>
      <c r="K218" s="139"/>
      <c r="L218" s="30"/>
      <c r="M218" s="140" t="s">
        <v>1</v>
      </c>
      <c r="N218" s="141" t="s">
        <v>35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119</v>
      </c>
      <c r="AT218" s="144" t="s">
        <v>115</v>
      </c>
      <c r="AU218" s="144" t="s">
        <v>78</v>
      </c>
      <c r="AY218" s="15" t="s">
        <v>113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5" t="s">
        <v>76</v>
      </c>
      <c r="BK218" s="145">
        <f>ROUND(I218*H218,2)</f>
        <v>0</v>
      </c>
      <c r="BL218" s="15" t="s">
        <v>119</v>
      </c>
      <c r="BM218" s="144" t="s">
        <v>323</v>
      </c>
    </row>
    <row r="219" spans="2:65" s="12" customFormat="1" x14ac:dyDescent="0.2">
      <c r="B219" s="161"/>
      <c r="D219" s="146" t="s">
        <v>159</v>
      </c>
      <c r="E219" s="167" t="s">
        <v>1</v>
      </c>
      <c r="F219" s="162" t="s">
        <v>324</v>
      </c>
      <c r="H219" s="163">
        <v>1997.0340000000001</v>
      </c>
      <c r="I219" s="164"/>
      <c r="L219" s="161"/>
      <c r="M219" s="165"/>
      <c r="T219" s="166"/>
      <c r="AT219" s="167" t="s">
        <v>159</v>
      </c>
      <c r="AU219" s="167" t="s">
        <v>78</v>
      </c>
      <c r="AV219" s="12" t="s">
        <v>78</v>
      </c>
      <c r="AW219" s="12" t="s">
        <v>27</v>
      </c>
      <c r="AX219" s="12" t="s">
        <v>76</v>
      </c>
      <c r="AY219" s="167" t="s">
        <v>113</v>
      </c>
    </row>
    <row r="220" spans="2:65" s="11" customFormat="1" ht="22.95" customHeight="1" x14ac:dyDescent="0.25">
      <c r="B220" s="119"/>
      <c r="D220" s="120" t="s">
        <v>68</v>
      </c>
      <c r="E220" s="129" t="s">
        <v>325</v>
      </c>
      <c r="F220" s="129" t="s">
        <v>326</v>
      </c>
      <c r="I220" s="122"/>
      <c r="J220" s="130">
        <f>BK220</f>
        <v>0</v>
      </c>
      <c r="L220" s="119"/>
      <c r="M220" s="124"/>
      <c r="P220" s="125">
        <f>SUM(P221:P224)</f>
        <v>0</v>
      </c>
      <c r="R220" s="125">
        <f>SUM(R221:R224)</f>
        <v>0</v>
      </c>
      <c r="T220" s="126">
        <f>SUM(T221:T224)</f>
        <v>0</v>
      </c>
      <c r="AR220" s="120" t="s">
        <v>76</v>
      </c>
      <c r="AT220" s="127" t="s">
        <v>68</v>
      </c>
      <c r="AU220" s="127" t="s">
        <v>76</v>
      </c>
      <c r="AY220" s="120" t="s">
        <v>113</v>
      </c>
      <c r="BK220" s="128">
        <f>SUM(BK221:BK224)</f>
        <v>0</v>
      </c>
    </row>
    <row r="221" spans="2:65" s="1" customFormat="1" ht="23.7" customHeight="1" x14ac:dyDescent="0.2">
      <c r="B221" s="131"/>
      <c r="C221" s="132" t="s">
        <v>327</v>
      </c>
      <c r="D221" s="132" t="s">
        <v>115</v>
      </c>
      <c r="E221" s="133" t="s">
        <v>328</v>
      </c>
      <c r="F221" s="134" t="s">
        <v>329</v>
      </c>
      <c r="G221" s="135" t="s">
        <v>156</v>
      </c>
      <c r="H221" s="136">
        <v>2294.29</v>
      </c>
      <c r="I221" s="137"/>
      <c r="J221" s="138">
        <f>ROUND(I221*H221,2)</f>
        <v>0</v>
      </c>
      <c r="K221" s="139"/>
      <c r="L221" s="30"/>
      <c r="M221" s="140" t="s">
        <v>1</v>
      </c>
      <c r="N221" s="141" t="s">
        <v>35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119</v>
      </c>
      <c r="AT221" s="144" t="s">
        <v>115</v>
      </c>
      <c r="AU221" s="144" t="s">
        <v>78</v>
      </c>
      <c r="AY221" s="15" t="s">
        <v>113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5" t="s">
        <v>76</v>
      </c>
      <c r="BK221" s="145">
        <f>ROUND(I221*H221,2)</f>
        <v>0</v>
      </c>
      <c r="BL221" s="15" t="s">
        <v>119</v>
      </c>
      <c r="BM221" s="144" t="s">
        <v>330</v>
      </c>
    </row>
    <row r="222" spans="2:65" s="1" customFormat="1" ht="28.8" x14ac:dyDescent="0.2">
      <c r="B222" s="30"/>
      <c r="D222" s="146" t="s">
        <v>121</v>
      </c>
      <c r="F222" s="147" t="s">
        <v>331</v>
      </c>
      <c r="I222" s="148"/>
      <c r="L222" s="30"/>
      <c r="M222" s="149"/>
      <c r="T222" s="53"/>
      <c r="AT222" s="15" t="s">
        <v>121</v>
      </c>
      <c r="AU222" s="15" t="s">
        <v>78</v>
      </c>
    </row>
    <row r="223" spans="2:65" s="1" customFormat="1" ht="23.7" customHeight="1" x14ac:dyDescent="0.2">
      <c r="B223" s="131"/>
      <c r="C223" s="132" t="s">
        <v>332</v>
      </c>
      <c r="D223" s="132" t="s">
        <v>115</v>
      </c>
      <c r="E223" s="133" t="s">
        <v>333</v>
      </c>
      <c r="F223" s="134" t="s">
        <v>334</v>
      </c>
      <c r="G223" s="135" t="s">
        <v>335</v>
      </c>
      <c r="H223" s="136">
        <v>1</v>
      </c>
      <c r="I223" s="137"/>
      <c r="J223" s="138">
        <f>ROUND(I223*H223,2)</f>
        <v>0</v>
      </c>
      <c r="K223" s="139"/>
      <c r="L223" s="30"/>
      <c r="M223" s="140" t="s">
        <v>1</v>
      </c>
      <c r="N223" s="141" t="s">
        <v>35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119</v>
      </c>
      <c r="AT223" s="144" t="s">
        <v>115</v>
      </c>
      <c r="AU223" s="144" t="s">
        <v>78</v>
      </c>
      <c r="AY223" s="15" t="s">
        <v>113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5" t="s">
        <v>76</v>
      </c>
      <c r="BK223" s="145">
        <f>ROUND(I223*H223,2)</f>
        <v>0</v>
      </c>
      <c r="BL223" s="15" t="s">
        <v>119</v>
      </c>
      <c r="BM223" s="144" t="s">
        <v>336</v>
      </c>
    </row>
    <row r="224" spans="2:65" s="1" customFormat="1" x14ac:dyDescent="0.2">
      <c r="B224" s="30"/>
      <c r="D224" s="146" t="s">
        <v>121</v>
      </c>
      <c r="F224" s="147" t="s">
        <v>334</v>
      </c>
      <c r="I224" s="148"/>
      <c r="L224" s="30"/>
      <c r="M224" s="175"/>
      <c r="N224" s="176"/>
      <c r="O224" s="176"/>
      <c r="P224" s="176"/>
      <c r="Q224" s="176"/>
      <c r="R224" s="176"/>
      <c r="S224" s="176"/>
      <c r="T224" s="177"/>
      <c r="AT224" s="15" t="s">
        <v>121</v>
      </c>
      <c r="AU224" s="15" t="s">
        <v>78</v>
      </c>
    </row>
    <row r="225" spans="2:12" s="1" customFormat="1" ht="6.9" customHeight="1" x14ac:dyDescent="0.2">
      <c r="B225" s="42"/>
      <c r="C225" s="43"/>
      <c r="D225" s="43"/>
      <c r="E225" s="43"/>
      <c r="F225" s="43"/>
      <c r="G225" s="43"/>
      <c r="H225" s="43"/>
      <c r="I225" s="43"/>
      <c r="J225" s="43"/>
      <c r="K225" s="43"/>
      <c r="L225" s="30"/>
    </row>
  </sheetData>
  <autoFilter ref="C123:K224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3"/>
  <sheetViews>
    <sheetView showGridLines="0" workbookViewId="0">
      <selection activeCell="I115" sqref="I115"/>
    </sheetView>
  </sheetViews>
  <sheetFormatPr defaultRowHeight="10.199999999999999" x14ac:dyDescent="0.2"/>
  <cols>
    <col min="1" max="1" width="8.42578125" customWidth="1"/>
    <col min="2" max="2" width="1.140625" customWidth="1"/>
    <col min="3" max="3" width="4.28515625" customWidth="1"/>
    <col min="4" max="4" width="4.42578125" customWidth="1"/>
    <col min="5" max="5" width="17.42578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0" width="22.85546875" customWidth="1"/>
    <col min="11" max="11" width="22.85546875" hidden="1" customWidth="1"/>
    <col min="12" max="12" width="9.42578125" customWidth="1"/>
    <col min="13" max="13" width="11.140625" hidden="1" customWidth="1"/>
    <col min="14" max="14" width="9.140625" hidden="1"/>
    <col min="15" max="20" width="14.42578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 x14ac:dyDescent="0.2">
      <c r="L2" s="208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81</v>
      </c>
    </row>
    <row r="3" spans="2:46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customHeight="1" x14ac:dyDescent="0.2">
      <c r="B4" s="18"/>
      <c r="D4" s="19" t="s">
        <v>82</v>
      </c>
      <c r="L4" s="18"/>
      <c r="M4" s="85" t="s">
        <v>10</v>
      </c>
      <c r="AT4" s="15" t="s">
        <v>3</v>
      </c>
    </row>
    <row r="5" spans="2:46" ht="6.9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5" customHeight="1" x14ac:dyDescent="0.2">
      <c r="B7" s="18"/>
      <c r="E7" s="222" t="str">
        <f>'Rekapitulace stavby'!K6</f>
        <v>Rekonstrukce pozemních komunikací</v>
      </c>
      <c r="F7" s="223"/>
      <c r="G7" s="223"/>
      <c r="H7" s="223"/>
      <c r="L7" s="18"/>
    </row>
    <row r="8" spans="2:46" s="1" customFormat="1" ht="12" customHeight="1" x14ac:dyDescent="0.2">
      <c r="B8" s="30"/>
      <c r="D8" s="25" t="s">
        <v>83</v>
      </c>
      <c r="L8" s="30"/>
    </row>
    <row r="9" spans="2:46" s="1" customFormat="1" ht="15" customHeight="1" x14ac:dyDescent="0.2">
      <c r="B9" s="30"/>
      <c r="E9" s="219" t="s">
        <v>337</v>
      </c>
      <c r="F9" s="221"/>
      <c r="G9" s="221"/>
      <c r="H9" s="221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19</v>
      </c>
      <c r="F12" s="23" t="s">
        <v>20</v>
      </c>
      <c r="I12" s="25" t="s">
        <v>21</v>
      </c>
      <c r="J12" s="50"/>
      <c r="L12" s="30"/>
    </row>
    <row r="13" spans="2:46" s="1" customFormat="1" ht="10.95" customHeight="1" x14ac:dyDescent="0.2">
      <c r="B13" s="30"/>
      <c r="L13" s="30"/>
    </row>
    <row r="14" spans="2:46" s="1" customFormat="1" ht="12" customHeight="1" x14ac:dyDescent="0.2">
      <c r="B14" s="30"/>
      <c r="D14" s="25" t="s">
        <v>22</v>
      </c>
      <c r="F14" s="180" t="s">
        <v>366</v>
      </c>
      <c r="I14" s="25" t="s">
        <v>23</v>
      </c>
      <c r="J14" s="23" t="str">
        <f>IF('Rekapitulace stavby'!AN10="","",'Rekapitulace stavby'!AN10)</f>
        <v>04212029</v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>CZ04212029</v>
      </c>
      <c r="L15" s="30"/>
    </row>
    <row r="16" spans="2:46" s="1" customFormat="1" ht="6.9" customHeight="1" x14ac:dyDescent="0.2">
      <c r="B16" s="30"/>
      <c r="L16" s="30"/>
    </row>
    <row r="17" spans="2:12" s="1" customFormat="1" ht="12" customHeight="1" x14ac:dyDescent="0.2">
      <c r="B17" s="30"/>
      <c r="D17" s="25" t="s">
        <v>25</v>
      </c>
      <c r="I17" s="25" t="s">
        <v>23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24" t="str">
        <f>'Rekapitulace stavby'!E14</f>
        <v>Vyplň údaj</v>
      </c>
      <c r="F18" s="185"/>
      <c r="G18" s="185"/>
      <c r="H18" s="185"/>
      <c r="I18" s="25" t="s">
        <v>24</v>
      </c>
      <c r="J18" s="26" t="str">
        <f>'Rekapitulace stavby'!AN14</f>
        <v>Vyplň údaj</v>
      </c>
      <c r="L18" s="30"/>
    </row>
    <row r="19" spans="2:12" s="1" customFormat="1" ht="6.9" customHeight="1" x14ac:dyDescent="0.2">
      <c r="B19" s="30"/>
      <c r="L19" s="30"/>
    </row>
    <row r="20" spans="2:12" s="1" customFormat="1" ht="12" customHeight="1" x14ac:dyDescent="0.2">
      <c r="B20" s="30"/>
      <c r="D20" s="25"/>
      <c r="I20" s="25"/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/>
      <c r="J21" s="23" t="str">
        <f>IF('Rekapitulace stavby'!AN17="","",'Rekapitulace stavby'!AN17)</f>
        <v/>
      </c>
      <c r="L21" s="30"/>
    </row>
    <row r="22" spans="2:12" s="1" customFormat="1" ht="6.9" customHeight="1" x14ac:dyDescent="0.2">
      <c r="B22" s="30"/>
      <c r="L22" s="30"/>
    </row>
    <row r="23" spans="2:12" s="1" customFormat="1" ht="12" customHeight="1" x14ac:dyDescent="0.2">
      <c r="B23" s="30"/>
      <c r="D23" s="25" t="s">
        <v>28</v>
      </c>
      <c r="I23" s="25" t="s">
        <v>23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24</v>
      </c>
      <c r="J24" s="23" t="str">
        <f>IF('Rekapitulace stavby'!AN20="","",'Rekapitulace stavby'!AN20)</f>
        <v/>
      </c>
      <c r="L24" s="30"/>
    </row>
    <row r="25" spans="2:12" s="1" customFormat="1" ht="6.9" customHeight="1" x14ac:dyDescent="0.2">
      <c r="B25" s="30"/>
      <c r="L25" s="30"/>
    </row>
    <row r="26" spans="2:12" s="1" customFormat="1" ht="12" customHeight="1" x14ac:dyDescent="0.2">
      <c r="B26" s="30"/>
      <c r="D26" s="25" t="s">
        <v>29</v>
      </c>
      <c r="L26" s="30"/>
    </row>
    <row r="27" spans="2:12" s="7" customFormat="1" ht="15" customHeight="1" x14ac:dyDescent="0.2">
      <c r="B27" s="86"/>
      <c r="E27" s="190" t="s">
        <v>1</v>
      </c>
      <c r="F27" s="190"/>
      <c r="G27" s="190"/>
      <c r="H27" s="190"/>
      <c r="L27" s="86"/>
    </row>
    <row r="28" spans="2:12" s="1" customFormat="1" ht="6.9" customHeight="1" x14ac:dyDescent="0.2">
      <c r="B28" s="30"/>
      <c r="L28" s="30"/>
    </row>
    <row r="29" spans="2:12" s="1" customFormat="1" ht="6.9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7" t="s">
        <v>30</v>
      </c>
      <c r="J30" s="63">
        <f>ROUND(J119, 2)</f>
        <v>0</v>
      </c>
      <c r="L30" s="30"/>
    </row>
    <row r="31" spans="2:12" s="1" customFormat="1" ht="6.9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 x14ac:dyDescent="0.2">
      <c r="B32" s="30"/>
      <c r="F32" s="33" t="s">
        <v>32</v>
      </c>
      <c r="I32" s="33" t="s">
        <v>31</v>
      </c>
      <c r="J32" s="33" t="s">
        <v>33</v>
      </c>
      <c r="L32" s="30"/>
    </row>
    <row r="33" spans="2:12" s="1" customFormat="1" ht="14.4" customHeight="1" x14ac:dyDescent="0.2">
      <c r="B33" s="30"/>
      <c r="D33" s="88" t="s">
        <v>34</v>
      </c>
      <c r="E33" s="25" t="s">
        <v>35</v>
      </c>
      <c r="F33" s="89">
        <f>ROUND((SUM(BE119:BE132)),  2)</f>
        <v>0</v>
      </c>
      <c r="I33" s="90">
        <v>0.21</v>
      </c>
      <c r="J33" s="89">
        <f>ROUND(((SUM(BE119:BE132))*I33),  2)</f>
        <v>0</v>
      </c>
      <c r="L33" s="30"/>
    </row>
    <row r="34" spans="2:12" s="1" customFormat="1" ht="14.4" customHeight="1" x14ac:dyDescent="0.2">
      <c r="B34" s="30"/>
      <c r="E34" s="25" t="s">
        <v>36</v>
      </c>
      <c r="F34" s="89">
        <f>ROUND((SUM(BF119:BF132)),  2)</f>
        <v>0</v>
      </c>
      <c r="I34" s="90">
        <v>0.12</v>
      </c>
      <c r="J34" s="89">
        <f>ROUND(((SUM(BF119:BF132))*I34),  2)</f>
        <v>0</v>
      </c>
      <c r="L34" s="30"/>
    </row>
    <row r="35" spans="2:12" s="1" customFormat="1" ht="14.4" hidden="1" customHeight="1" x14ac:dyDescent="0.2">
      <c r="B35" s="30"/>
      <c r="E35" s="25" t="s">
        <v>37</v>
      </c>
      <c r="F35" s="89">
        <f>ROUND((SUM(BG119:BG132)),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 x14ac:dyDescent="0.2">
      <c r="B36" s="30"/>
      <c r="E36" s="25" t="s">
        <v>38</v>
      </c>
      <c r="F36" s="89">
        <f>ROUND((SUM(BH119:BH132)),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 x14ac:dyDescent="0.2">
      <c r="B37" s="30"/>
      <c r="E37" s="25" t="s">
        <v>39</v>
      </c>
      <c r="F37" s="89">
        <f>ROUND((SUM(BI119:BI132)),  2)</f>
        <v>0</v>
      </c>
      <c r="I37" s="90">
        <v>0</v>
      </c>
      <c r="J37" s="89">
        <f>0</f>
        <v>0</v>
      </c>
      <c r="L37" s="30"/>
    </row>
    <row r="38" spans="2:12" s="1" customFormat="1" ht="6.9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40</v>
      </c>
      <c r="E39" s="54"/>
      <c r="F39" s="54"/>
      <c r="G39" s="93" t="s">
        <v>41</v>
      </c>
      <c r="H39" s="94" t="s">
        <v>42</v>
      </c>
      <c r="I39" s="54"/>
      <c r="J39" s="95">
        <f>SUM(J30:J37)</f>
        <v>0</v>
      </c>
      <c r="K39" s="96"/>
      <c r="L39" s="30"/>
    </row>
    <row r="40" spans="2:12" s="1" customFormat="1" ht="14.4" customHeight="1" x14ac:dyDescent="0.2">
      <c r="B40" s="30"/>
      <c r="L40" s="30"/>
    </row>
    <row r="41" spans="2:12" ht="14.4" customHeight="1" x14ac:dyDescent="0.2">
      <c r="B41" s="18"/>
      <c r="L41" s="18"/>
    </row>
    <row r="42" spans="2:12" ht="14.4" customHeight="1" x14ac:dyDescent="0.2">
      <c r="B42" s="18"/>
      <c r="L42" s="18"/>
    </row>
    <row r="43" spans="2:12" ht="14.4" customHeight="1" x14ac:dyDescent="0.2">
      <c r="B43" s="18"/>
      <c r="L43" s="18"/>
    </row>
    <row r="44" spans="2:12" ht="14.4" customHeight="1" x14ac:dyDescent="0.2">
      <c r="B44" s="18"/>
      <c r="L44" s="18"/>
    </row>
    <row r="45" spans="2:12" ht="14.4" customHeight="1" x14ac:dyDescent="0.2">
      <c r="B45" s="18"/>
      <c r="L45" s="18"/>
    </row>
    <row r="46" spans="2:12" ht="14.4" customHeight="1" x14ac:dyDescent="0.2">
      <c r="B46" s="18"/>
      <c r="L46" s="18"/>
    </row>
    <row r="47" spans="2:12" ht="14.4" customHeight="1" x14ac:dyDescent="0.2">
      <c r="B47" s="18"/>
      <c r="L47" s="18"/>
    </row>
    <row r="48" spans="2:12" ht="14.4" customHeight="1" x14ac:dyDescent="0.2">
      <c r="B48" s="18"/>
      <c r="L48" s="18"/>
    </row>
    <row r="49" spans="2:12" ht="14.4" customHeight="1" x14ac:dyDescent="0.2">
      <c r="B49" s="18"/>
      <c r="L49" s="18"/>
    </row>
    <row r="50" spans="2:12" s="1" customFormat="1" ht="14.4" customHeight="1" x14ac:dyDescent="0.2">
      <c r="B50" s="30"/>
      <c r="D50" s="39"/>
      <c r="E50" s="40"/>
      <c r="F50" s="40"/>
      <c r="G50" s="39" t="s">
        <v>43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3.2" x14ac:dyDescent="0.2">
      <c r="B61" s="30"/>
      <c r="D61" s="41"/>
      <c r="E61" s="32"/>
      <c r="F61" s="97"/>
      <c r="G61" s="41" t="s">
        <v>44</v>
      </c>
      <c r="H61" s="32"/>
      <c r="I61" s="32"/>
      <c r="J61" s="98" t="s">
        <v>45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3.2" x14ac:dyDescent="0.2">
      <c r="B65" s="30"/>
      <c r="D65" s="39" t="s">
        <v>46</v>
      </c>
      <c r="E65" s="40"/>
      <c r="F65" s="40"/>
      <c r="G65" s="39" t="s">
        <v>47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3.2" x14ac:dyDescent="0.2">
      <c r="B76" s="30"/>
      <c r="D76" s="41" t="s">
        <v>44</v>
      </c>
      <c r="E76" s="32"/>
      <c r="F76" s="97" t="s">
        <v>45</v>
      </c>
      <c r="G76" s="41" t="s">
        <v>44</v>
      </c>
      <c r="H76" s="32"/>
      <c r="I76" s="32"/>
      <c r="J76" s="98" t="s">
        <v>45</v>
      </c>
      <c r="K76" s="32"/>
      <c r="L76" s="30"/>
    </row>
    <row r="77" spans="2:12" s="1" customFormat="1" ht="14.4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 x14ac:dyDescent="0.2">
      <c r="B82" s="30"/>
      <c r="C82" s="19" t="s">
        <v>85</v>
      </c>
      <c r="L82" s="30"/>
    </row>
    <row r="83" spans="2:47" s="1" customFormat="1" ht="6.9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5" customHeight="1" x14ac:dyDescent="0.2">
      <c r="B85" s="30"/>
      <c r="E85" s="222" t="str">
        <f>E7</f>
        <v>Rekonstrukce pozemních komunikací</v>
      </c>
      <c r="F85" s="223"/>
      <c r="G85" s="223"/>
      <c r="H85" s="223"/>
      <c r="L85" s="30"/>
    </row>
    <row r="86" spans="2:47" s="1" customFormat="1" ht="12" customHeight="1" x14ac:dyDescent="0.2">
      <c r="B86" s="30"/>
      <c r="C86" s="25" t="s">
        <v>83</v>
      </c>
      <c r="L86" s="30"/>
    </row>
    <row r="87" spans="2:47" s="1" customFormat="1" ht="15" customHeight="1" x14ac:dyDescent="0.2">
      <c r="B87" s="30"/>
      <c r="E87" s="219" t="str">
        <f>E9</f>
        <v>02 - Vedlejší a ostatní náklady</v>
      </c>
      <c r="F87" s="221"/>
      <c r="G87" s="221"/>
      <c r="H87" s="221"/>
      <c r="L87" s="30"/>
    </row>
    <row r="88" spans="2:47" s="1" customFormat="1" ht="6.9" customHeight="1" x14ac:dyDescent="0.2">
      <c r="B88" s="30"/>
      <c r="L88" s="30"/>
    </row>
    <row r="89" spans="2:47" s="1" customFormat="1" ht="12" customHeight="1" x14ac:dyDescent="0.2">
      <c r="B89" s="30"/>
      <c r="C89" s="25" t="s">
        <v>19</v>
      </c>
      <c r="F89" s="23" t="str">
        <f>F12</f>
        <v xml:space="preserve"> </v>
      </c>
      <c r="I89" s="25" t="s">
        <v>21</v>
      </c>
      <c r="J89" s="50" t="str">
        <f>IF(J12="","",J12)</f>
        <v/>
      </c>
      <c r="L89" s="30"/>
    </row>
    <row r="90" spans="2:47" s="1" customFormat="1" ht="6.9" customHeight="1" x14ac:dyDescent="0.2">
      <c r="B90" s="30"/>
      <c r="L90" s="30"/>
    </row>
    <row r="91" spans="2:47" s="1" customFormat="1" ht="14.85" customHeight="1" x14ac:dyDescent="0.2">
      <c r="B91" s="30"/>
      <c r="C91" s="25" t="s">
        <v>22</v>
      </c>
      <c r="F91" s="181" t="s">
        <v>366</v>
      </c>
      <c r="I91" s="25"/>
      <c r="J91" s="28" t="str">
        <f>E21</f>
        <v xml:space="preserve"> </v>
      </c>
      <c r="L91" s="30"/>
    </row>
    <row r="92" spans="2:47" s="1" customFormat="1" ht="14.85" customHeight="1" x14ac:dyDescent="0.2">
      <c r="B92" s="30"/>
      <c r="C92" s="25" t="s">
        <v>25</v>
      </c>
      <c r="F92" s="23" t="str">
        <f>IF(E18="","",E18)</f>
        <v>Vyplň údaj</v>
      </c>
      <c r="I92" s="25" t="s">
        <v>28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86</v>
      </c>
      <c r="D94" s="91"/>
      <c r="E94" s="91"/>
      <c r="F94" s="91"/>
      <c r="G94" s="91"/>
      <c r="H94" s="91"/>
      <c r="I94" s="91"/>
      <c r="J94" s="100" t="s">
        <v>87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5" customHeight="1" x14ac:dyDescent="0.2">
      <c r="B96" s="30"/>
      <c r="C96" s="101" t="s">
        <v>88</v>
      </c>
      <c r="J96" s="63">
        <f>J119</f>
        <v>0</v>
      </c>
      <c r="L96" s="30"/>
      <c r="AU96" s="15" t="s">
        <v>89</v>
      </c>
    </row>
    <row r="97" spans="2:12" s="8" customFormat="1" ht="24.9" customHeight="1" x14ac:dyDescent="0.2">
      <c r="B97" s="102"/>
      <c r="D97" s="103" t="s">
        <v>338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95" customHeight="1" x14ac:dyDescent="0.2">
      <c r="B98" s="106"/>
      <c r="D98" s="107" t="s">
        <v>339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95" customHeight="1" x14ac:dyDescent="0.2">
      <c r="B99" s="106"/>
      <c r="D99" s="107" t="s">
        <v>340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12" s="1" customFormat="1" ht="21.75" customHeight="1" x14ac:dyDescent="0.2">
      <c r="B100" s="30"/>
      <c r="L100" s="30"/>
    </row>
    <row r="101" spans="2:12" s="1" customFormat="1" ht="6.9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" customHeight="1" x14ac:dyDescent="0.2">
      <c r="B106" s="30"/>
      <c r="C106" s="19" t="s">
        <v>98</v>
      </c>
      <c r="L106" s="30"/>
    </row>
    <row r="107" spans="2:12" s="1" customFormat="1" ht="6.9" customHeight="1" x14ac:dyDescent="0.2">
      <c r="B107" s="30"/>
      <c r="L107" s="30"/>
    </row>
    <row r="108" spans="2:12" s="1" customFormat="1" ht="12" customHeight="1" x14ac:dyDescent="0.2">
      <c r="B108" s="30"/>
      <c r="C108" s="25" t="s">
        <v>16</v>
      </c>
      <c r="L108" s="30"/>
    </row>
    <row r="109" spans="2:12" s="1" customFormat="1" ht="15" customHeight="1" x14ac:dyDescent="0.2">
      <c r="B109" s="30"/>
      <c r="E109" s="222" t="str">
        <f>E7</f>
        <v>Rekonstrukce pozemních komunikací</v>
      </c>
      <c r="F109" s="223"/>
      <c r="G109" s="223"/>
      <c r="H109" s="223"/>
      <c r="L109" s="30"/>
    </row>
    <row r="110" spans="2:12" s="1" customFormat="1" ht="12" customHeight="1" x14ac:dyDescent="0.2">
      <c r="B110" s="30"/>
      <c r="C110" s="25" t="s">
        <v>83</v>
      </c>
      <c r="L110" s="30"/>
    </row>
    <row r="111" spans="2:12" s="1" customFormat="1" ht="15" customHeight="1" x14ac:dyDescent="0.2">
      <c r="B111" s="30"/>
      <c r="E111" s="219" t="str">
        <f>E9</f>
        <v>02 - Vedlejší a ostatní náklady</v>
      </c>
      <c r="F111" s="221"/>
      <c r="G111" s="221"/>
      <c r="H111" s="221"/>
      <c r="L111" s="30"/>
    </row>
    <row r="112" spans="2:12" s="1" customFormat="1" ht="6.9" customHeight="1" x14ac:dyDescent="0.2">
      <c r="B112" s="30"/>
      <c r="L112" s="30"/>
    </row>
    <row r="113" spans="2:65" s="1" customFormat="1" ht="12" customHeight="1" x14ac:dyDescent="0.2">
      <c r="B113" s="30"/>
      <c r="C113" s="25" t="s">
        <v>19</v>
      </c>
      <c r="F113" s="23" t="str">
        <f>F12</f>
        <v xml:space="preserve"> </v>
      </c>
      <c r="I113" s="25" t="s">
        <v>21</v>
      </c>
      <c r="J113" s="50" t="str">
        <f>IF(J12="","",J12)</f>
        <v/>
      </c>
      <c r="L113" s="30"/>
    </row>
    <row r="114" spans="2:65" s="1" customFormat="1" ht="6.9" customHeight="1" x14ac:dyDescent="0.2">
      <c r="B114" s="30"/>
      <c r="L114" s="30"/>
    </row>
    <row r="115" spans="2:65" s="1" customFormat="1" ht="14.85" customHeight="1" x14ac:dyDescent="0.2">
      <c r="B115" s="30"/>
      <c r="C115" s="25" t="s">
        <v>22</v>
      </c>
      <c r="F115" s="181" t="s">
        <v>366</v>
      </c>
      <c r="I115" s="25"/>
      <c r="J115" s="28" t="str">
        <f>E21</f>
        <v xml:space="preserve"> </v>
      </c>
      <c r="L115" s="30"/>
    </row>
    <row r="116" spans="2:65" s="1" customFormat="1" ht="14.85" customHeight="1" x14ac:dyDescent="0.2">
      <c r="B116" s="30"/>
      <c r="C116" s="25" t="s">
        <v>25</v>
      </c>
      <c r="F116" s="23" t="str">
        <f>IF(E18="","",E18)</f>
        <v>Vyplň údaj</v>
      </c>
      <c r="I116" s="25" t="s">
        <v>28</v>
      </c>
      <c r="J116" s="28" t="str">
        <f>E24</f>
        <v xml:space="preserve"> </v>
      </c>
      <c r="L116" s="30"/>
    </row>
    <row r="117" spans="2:65" s="1" customFormat="1" ht="10.35" customHeight="1" x14ac:dyDescent="0.2">
      <c r="B117" s="30"/>
      <c r="L117" s="30"/>
    </row>
    <row r="118" spans="2:65" s="10" customFormat="1" ht="29.25" customHeight="1" x14ac:dyDescent="0.2">
      <c r="B118" s="110"/>
      <c r="C118" s="111" t="s">
        <v>99</v>
      </c>
      <c r="D118" s="112" t="s">
        <v>54</v>
      </c>
      <c r="E118" s="112" t="s">
        <v>50</v>
      </c>
      <c r="F118" s="112" t="s">
        <v>51</v>
      </c>
      <c r="G118" s="112" t="s">
        <v>100</v>
      </c>
      <c r="H118" s="112" t="s">
        <v>101</v>
      </c>
      <c r="I118" s="112" t="s">
        <v>102</v>
      </c>
      <c r="J118" s="113" t="s">
        <v>87</v>
      </c>
      <c r="K118" s="114" t="s">
        <v>103</v>
      </c>
      <c r="L118" s="110"/>
      <c r="M118" s="56" t="s">
        <v>1</v>
      </c>
      <c r="N118" s="57" t="s">
        <v>34</v>
      </c>
      <c r="O118" s="57" t="s">
        <v>104</v>
      </c>
      <c r="P118" s="57" t="s">
        <v>105</v>
      </c>
      <c r="Q118" s="57" t="s">
        <v>106</v>
      </c>
      <c r="R118" s="57" t="s">
        <v>107</v>
      </c>
      <c r="S118" s="57" t="s">
        <v>108</v>
      </c>
      <c r="T118" s="58" t="s">
        <v>109</v>
      </c>
    </row>
    <row r="119" spans="2:65" s="1" customFormat="1" ht="22.95" customHeight="1" x14ac:dyDescent="0.3">
      <c r="B119" s="30"/>
      <c r="C119" s="61" t="s">
        <v>110</v>
      </c>
      <c r="J119" s="115">
        <f>BK119</f>
        <v>0</v>
      </c>
      <c r="L119" s="30"/>
      <c r="M119" s="59"/>
      <c r="N119" s="51"/>
      <c r="O119" s="51"/>
      <c r="P119" s="116">
        <f>P120</f>
        <v>0</v>
      </c>
      <c r="Q119" s="51"/>
      <c r="R119" s="116">
        <f>R120</f>
        <v>0</v>
      </c>
      <c r="S119" s="51"/>
      <c r="T119" s="117">
        <f>T120</f>
        <v>0</v>
      </c>
      <c r="AT119" s="15" t="s">
        <v>68</v>
      </c>
      <c r="AU119" s="15" t="s">
        <v>89</v>
      </c>
      <c r="BK119" s="118">
        <f>BK120</f>
        <v>0</v>
      </c>
    </row>
    <row r="120" spans="2:65" s="11" customFormat="1" ht="25.95" customHeight="1" x14ac:dyDescent="0.25">
      <c r="B120" s="119"/>
      <c r="D120" s="120" t="s">
        <v>68</v>
      </c>
      <c r="E120" s="121" t="s">
        <v>341</v>
      </c>
      <c r="F120" s="121" t="s">
        <v>342</v>
      </c>
      <c r="I120" s="122"/>
      <c r="J120" s="123">
        <f>BK120</f>
        <v>0</v>
      </c>
      <c r="L120" s="119"/>
      <c r="M120" s="124"/>
      <c r="P120" s="125">
        <f>P121+P130</f>
        <v>0</v>
      </c>
      <c r="R120" s="125">
        <f>R121+R130</f>
        <v>0</v>
      </c>
      <c r="T120" s="126">
        <f>T121+T130</f>
        <v>0</v>
      </c>
      <c r="AR120" s="120" t="s">
        <v>136</v>
      </c>
      <c r="AT120" s="127" t="s">
        <v>68</v>
      </c>
      <c r="AU120" s="127" t="s">
        <v>69</v>
      </c>
      <c r="AY120" s="120" t="s">
        <v>113</v>
      </c>
      <c r="BK120" s="128">
        <f>BK121+BK130</f>
        <v>0</v>
      </c>
    </row>
    <row r="121" spans="2:65" s="11" customFormat="1" ht="22.95" customHeight="1" x14ac:dyDescent="0.25">
      <c r="B121" s="119"/>
      <c r="D121" s="120" t="s">
        <v>68</v>
      </c>
      <c r="E121" s="129" t="s">
        <v>343</v>
      </c>
      <c r="F121" s="129" t="s">
        <v>344</v>
      </c>
      <c r="I121" s="122"/>
      <c r="J121" s="130">
        <f>BK121</f>
        <v>0</v>
      </c>
      <c r="L121" s="119"/>
      <c r="M121" s="124"/>
      <c r="P121" s="125">
        <f>SUM(P122:P129)</f>
        <v>0</v>
      </c>
      <c r="R121" s="125">
        <f>SUM(R122:R129)</f>
        <v>0</v>
      </c>
      <c r="T121" s="126">
        <f>SUM(T122:T129)</f>
        <v>0</v>
      </c>
      <c r="AR121" s="120" t="s">
        <v>136</v>
      </c>
      <c r="AT121" s="127" t="s">
        <v>68</v>
      </c>
      <c r="AU121" s="127" t="s">
        <v>76</v>
      </c>
      <c r="AY121" s="120" t="s">
        <v>113</v>
      </c>
      <c r="BK121" s="128">
        <f>SUM(BK122:BK129)</f>
        <v>0</v>
      </c>
    </row>
    <row r="122" spans="2:65" s="1" customFormat="1" ht="15" customHeight="1" x14ac:dyDescent="0.2">
      <c r="B122" s="131"/>
      <c r="C122" s="132" t="s">
        <v>76</v>
      </c>
      <c r="D122" s="132" t="s">
        <v>115</v>
      </c>
      <c r="E122" s="133" t="s">
        <v>345</v>
      </c>
      <c r="F122" s="134" t="s">
        <v>344</v>
      </c>
      <c r="G122" s="135" t="s">
        <v>346</v>
      </c>
      <c r="H122" s="136">
        <v>1</v>
      </c>
      <c r="I122" s="137"/>
      <c r="J122" s="138">
        <f>ROUND(I122*H122,2)</f>
        <v>0</v>
      </c>
      <c r="K122" s="139"/>
      <c r="L122" s="30"/>
      <c r="M122" s="140" t="s">
        <v>1</v>
      </c>
      <c r="N122" s="141" t="s">
        <v>35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347</v>
      </c>
      <c r="AT122" s="144" t="s">
        <v>115</v>
      </c>
      <c r="AU122" s="144" t="s">
        <v>78</v>
      </c>
      <c r="AY122" s="15" t="s">
        <v>113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5" t="s">
        <v>76</v>
      </c>
      <c r="BK122" s="145">
        <f>ROUND(I122*H122,2)</f>
        <v>0</v>
      </c>
      <c r="BL122" s="15" t="s">
        <v>347</v>
      </c>
      <c r="BM122" s="144" t="s">
        <v>348</v>
      </c>
    </row>
    <row r="123" spans="2:65" s="1" customFormat="1" x14ac:dyDescent="0.2">
      <c r="B123" s="30"/>
      <c r="D123" s="146" t="s">
        <v>121</v>
      </c>
      <c r="F123" s="147" t="s">
        <v>349</v>
      </c>
      <c r="I123" s="148"/>
      <c r="L123" s="30"/>
      <c r="M123" s="149"/>
      <c r="T123" s="53"/>
      <c r="AT123" s="15" t="s">
        <v>121</v>
      </c>
      <c r="AU123" s="15" t="s">
        <v>78</v>
      </c>
    </row>
    <row r="124" spans="2:65" s="1" customFormat="1" ht="15" customHeight="1" x14ac:dyDescent="0.2">
      <c r="B124" s="131"/>
      <c r="C124" s="132" t="s">
        <v>350</v>
      </c>
      <c r="D124" s="132" t="s">
        <v>115</v>
      </c>
      <c r="E124" s="133" t="s">
        <v>351</v>
      </c>
      <c r="F124" s="134" t="s">
        <v>352</v>
      </c>
      <c r="G124" s="135" t="s">
        <v>335</v>
      </c>
      <c r="H124" s="136">
        <v>1</v>
      </c>
      <c r="I124" s="137"/>
      <c r="J124" s="138">
        <f>ROUND(I124*H124,2)</f>
        <v>0</v>
      </c>
      <c r="K124" s="139"/>
      <c r="L124" s="30"/>
      <c r="M124" s="140" t="s">
        <v>1</v>
      </c>
      <c r="N124" s="141" t="s">
        <v>35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347</v>
      </c>
      <c r="AT124" s="144" t="s">
        <v>115</v>
      </c>
      <c r="AU124" s="144" t="s">
        <v>78</v>
      </c>
      <c r="AY124" s="15" t="s">
        <v>113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5" t="s">
        <v>76</v>
      </c>
      <c r="BK124" s="145">
        <f>ROUND(I124*H124,2)</f>
        <v>0</v>
      </c>
      <c r="BL124" s="15" t="s">
        <v>347</v>
      </c>
      <c r="BM124" s="144" t="s">
        <v>353</v>
      </c>
    </row>
    <row r="125" spans="2:65" s="1" customFormat="1" x14ac:dyDescent="0.2">
      <c r="B125" s="30"/>
      <c r="D125" s="146" t="s">
        <v>121</v>
      </c>
      <c r="F125" s="147" t="s">
        <v>352</v>
      </c>
      <c r="I125" s="148"/>
      <c r="L125" s="30"/>
      <c r="M125" s="149"/>
      <c r="T125" s="53"/>
      <c r="AT125" s="15" t="s">
        <v>121</v>
      </c>
      <c r="AU125" s="15" t="s">
        <v>78</v>
      </c>
    </row>
    <row r="126" spans="2:65" s="1" customFormat="1" ht="23.7" customHeight="1" x14ac:dyDescent="0.2">
      <c r="B126" s="131"/>
      <c r="C126" s="132" t="s">
        <v>119</v>
      </c>
      <c r="D126" s="132" t="s">
        <v>115</v>
      </c>
      <c r="E126" s="133" t="s">
        <v>343</v>
      </c>
      <c r="F126" s="134" t="s">
        <v>354</v>
      </c>
      <c r="G126" s="135" t="s">
        <v>335</v>
      </c>
      <c r="H126" s="136">
        <v>1</v>
      </c>
      <c r="I126" s="137"/>
      <c r="J126" s="138">
        <f>ROUND(I126*H126,2)</f>
        <v>0</v>
      </c>
      <c r="K126" s="139"/>
      <c r="L126" s="30"/>
      <c r="M126" s="140" t="s">
        <v>1</v>
      </c>
      <c r="N126" s="141" t="s">
        <v>35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347</v>
      </c>
      <c r="AT126" s="144" t="s">
        <v>115</v>
      </c>
      <c r="AU126" s="144" t="s">
        <v>78</v>
      </c>
      <c r="AY126" s="15" t="s">
        <v>113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5" t="s">
        <v>76</v>
      </c>
      <c r="BK126" s="145">
        <f>ROUND(I126*H126,2)</f>
        <v>0</v>
      </c>
      <c r="BL126" s="15" t="s">
        <v>347</v>
      </c>
      <c r="BM126" s="144" t="s">
        <v>355</v>
      </c>
    </row>
    <row r="127" spans="2:65" s="1" customFormat="1" x14ac:dyDescent="0.2">
      <c r="B127" s="30"/>
      <c r="D127" s="146" t="s">
        <v>121</v>
      </c>
      <c r="F127" s="147" t="s">
        <v>352</v>
      </c>
      <c r="I127" s="148"/>
      <c r="L127" s="30"/>
      <c r="M127" s="149"/>
      <c r="T127" s="53"/>
      <c r="AT127" s="15" t="s">
        <v>121</v>
      </c>
      <c r="AU127" s="15" t="s">
        <v>78</v>
      </c>
    </row>
    <row r="128" spans="2:65" s="1" customFormat="1" ht="31.95" customHeight="1" x14ac:dyDescent="0.2">
      <c r="B128" s="131"/>
      <c r="C128" s="132" t="s">
        <v>136</v>
      </c>
      <c r="D128" s="132" t="s">
        <v>115</v>
      </c>
      <c r="E128" s="133" t="s">
        <v>356</v>
      </c>
      <c r="F128" s="134" t="s">
        <v>357</v>
      </c>
      <c r="G128" s="135" t="s">
        <v>335</v>
      </c>
      <c r="H128" s="136">
        <v>1</v>
      </c>
      <c r="I128" s="137"/>
      <c r="J128" s="138">
        <f>ROUND(I128*H128,2)</f>
        <v>0</v>
      </c>
      <c r="K128" s="139"/>
      <c r="L128" s="30"/>
      <c r="M128" s="140" t="s">
        <v>1</v>
      </c>
      <c r="N128" s="141" t="s">
        <v>35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347</v>
      </c>
      <c r="AT128" s="144" t="s">
        <v>115</v>
      </c>
      <c r="AU128" s="144" t="s">
        <v>78</v>
      </c>
      <c r="AY128" s="15" t="s">
        <v>113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5" t="s">
        <v>76</v>
      </c>
      <c r="BK128" s="145">
        <f>ROUND(I128*H128,2)</f>
        <v>0</v>
      </c>
      <c r="BL128" s="15" t="s">
        <v>347</v>
      </c>
      <c r="BM128" s="144" t="s">
        <v>358</v>
      </c>
    </row>
    <row r="129" spans="2:65" s="1" customFormat="1" x14ac:dyDescent="0.2">
      <c r="B129" s="30"/>
      <c r="D129" s="146" t="s">
        <v>121</v>
      </c>
      <c r="F129" s="147" t="s">
        <v>352</v>
      </c>
      <c r="I129" s="148"/>
      <c r="L129" s="30"/>
      <c r="M129" s="149"/>
      <c r="T129" s="53"/>
      <c r="AT129" s="15" t="s">
        <v>121</v>
      </c>
      <c r="AU129" s="15" t="s">
        <v>78</v>
      </c>
    </row>
    <row r="130" spans="2:65" s="11" customFormat="1" ht="22.95" customHeight="1" x14ac:dyDescent="0.25">
      <c r="B130" s="119"/>
      <c r="D130" s="120" t="s">
        <v>68</v>
      </c>
      <c r="E130" s="129" t="s">
        <v>359</v>
      </c>
      <c r="F130" s="129" t="s">
        <v>360</v>
      </c>
      <c r="I130" s="122"/>
      <c r="J130" s="130">
        <f>BK130</f>
        <v>0</v>
      </c>
      <c r="L130" s="119"/>
      <c r="M130" s="124"/>
      <c r="P130" s="125">
        <f>SUM(P131:P132)</f>
        <v>0</v>
      </c>
      <c r="R130" s="125">
        <f>SUM(R131:R132)</f>
        <v>0</v>
      </c>
      <c r="T130" s="126">
        <f>SUM(T131:T132)</f>
        <v>0</v>
      </c>
      <c r="AR130" s="120" t="s">
        <v>136</v>
      </c>
      <c r="AT130" s="127" t="s">
        <v>68</v>
      </c>
      <c r="AU130" s="127" t="s">
        <v>76</v>
      </c>
      <c r="AY130" s="120" t="s">
        <v>113</v>
      </c>
      <c r="BK130" s="128">
        <f>SUM(BK131:BK132)</f>
        <v>0</v>
      </c>
    </row>
    <row r="131" spans="2:65" s="1" customFormat="1" ht="15" customHeight="1" x14ac:dyDescent="0.2">
      <c r="B131" s="131"/>
      <c r="C131" s="132" t="s">
        <v>78</v>
      </c>
      <c r="D131" s="132" t="s">
        <v>115</v>
      </c>
      <c r="E131" s="133" t="s">
        <v>361</v>
      </c>
      <c r="F131" s="134" t="s">
        <v>362</v>
      </c>
      <c r="G131" s="135" t="s">
        <v>346</v>
      </c>
      <c r="H131" s="136">
        <v>1</v>
      </c>
      <c r="I131" s="137"/>
      <c r="J131" s="138">
        <f>ROUND(I131*H131,2)</f>
        <v>0</v>
      </c>
      <c r="K131" s="139"/>
      <c r="L131" s="30"/>
      <c r="M131" s="140" t="s">
        <v>1</v>
      </c>
      <c r="N131" s="141" t="s">
        <v>35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347</v>
      </c>
      <c r="AT131" s="144" t="s">
        <v>115</v>
      </c>
      <c r="AU131" s="144" t="s">
        <v>78</v>
      </c>
      <c r="AY131" s="15" t="s">
        <v>113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5" t="s">
        <v>76</v>
      </c>
      <c r="BK131" s="145">
        <f>ROUND(I131*H131,2)</f>
        <v>0</v>
      </c>
      <c r="BL131" s="15" t="s">
        <v>347</v>
      </c>
      <c r="BM131" s="144" t="s">
        <v>363</v>
      </c>
    </row>
    <row r="132" spans="2:65" s="1" customFormat="1" x14ac:dyDescent="0.2">
      <c r="B132" s="30"/>
      <c r="D132" s="146" t="s">
        <v>121</v>
      </c>
      <c r="F132" s="147" t="s">
        <v>364</v>
      </c>
      <c r="I132" s="148"/>
      <c r="L132" s="30"/>
      <c r="M132" s="175"/>
      <c r="N132" s="176"/>
      <c r="O132" s="176"/>
      <c r="P132" s="176"/>
      <c r="Q132" s="176"/>
      <c r="R132" s="176"/>
      <c r="S132" s="176"/>
      <c r="T132" s="177"/>
      <c r="AT132" s="15" t="s">
        <v>121</v>
      </c>
      <c r="AU132" s="15" t="s">
        <v>78</v>
      </c>
    </row>
    <row r="133" spans="2:65" s="1" customFormat="1" ht="6.9" customHeight="1" x14ac:dyDescent="0.2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0"/>
    </row>
  </sheetData>
  <autoFilter ref="C118:K132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Zpevněné plochy</vt:lpstr>
      <vt:lpstr>02 - Vedlejší a ostatní n...</vt:lpstr>
      <vt:lpstr>'01 - Zpevněné plochy'!Názvy_tisku</vt:lpstr>
      <vt:lpstr>'02 - Vedlejší a ostatní n...'!Názvy_tisku</vt:lpstr>
      <vt:lpstr>'Rekapitulace stavby'!Názvy_tisku</vt:lpstr>
      <vt:lpstr>'01 - Zpevněné plochy'!Oblast_tisku</vt:lpstr>
      <vt:lpstr>'02 -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Hyblerova</dc:creator>
  <cp:lastModifiedBy>Michaela Hyblerova</cp:lastModifiedBy>
  <dcterms:created xsi:type="dcterms:W3CDTF">2024-08-20T07:33:13Z</dcterms:created>
  <dcterms:modified xsi:type="dcterms:W3CDTF">2024-08-20T12:46:42Z</dcterms:modified>
</cp:coreProperties>
</file>