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B43429B5-2D2E-49E0-BBD8-239400A3AE63}" xr6:coauthVersionLast="47" xr6:coauthVersionMax="47" xr10:uidLastSave="{00000000-0000-0000-0000-000000000000}"/>
  <bookViews>
    <workbookView xWindow="-120" yWindow="-120" windowWidth="29040" windowHeight="15510" tabRatio="921" firstSheet="2" activeTab="12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3" l="1"/>
  <c r="G36" i="33"/>
  <c r="G39" i="33" l="1"/>
  <c r="G38" i="33"/>
  <c r="G37" i="33"/>
  <c r="G35" i="33"/>
  <c r="G34" i="33"/>
  <c r="G33" i="33"/>
  <c r="G32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41" i="33" l="1"/>
  <c r="I18" i="2" s="1"/>
  <c r="BK218" i="32"/>
  <c r="BI218" i="32"/>
  <c r="BH218" i="32"/>
  <c r="BG218" i="32"/>
  <c r="BF218" i="32"/>
  <c r="T218" i="32"/>
  <c r="R218" i="32"/>
  <c r="P218" i="32"/>
  <c r="J218" i="32"/>
  <c r="BE218" i="32" s="1"/>
  <c r="BK217" i="32"/>
  <c r="BI217" i="32"/>
  <c r="BH217" i="32"/>
  <c r="BG217" i="32"/>
  <c r="BF217" i="32"/>
  <c r="T217" i="32"/>
  <c r="R217" i="32"/>
  <c r="R216" i="32" s="1"/>
  <c r="P217" i="32"/>
  <c r="J217" i="32"/>
  <c r="BE217" i="32" s="1"/>
  <c r="BK216" i="32"/>
  <c r="J216" i="32" s="1"/>
  <c r="J108" i="32" s="1"/>
  <c r="T216" i="32"/>
  <c r="BK215" i="32"/>
  <c r="BI215" i="32"/>
  <c r="BH215" i="32"/>
  <c r="BG215" i="32"/>
  <c r="BF215" i="32"/>
  <c r="T215" i="32"/>
  <c r="R215" i="32"/>
  <c r="P215" i="32"/>
  <c r="J215" i="32"/>
  <c r="BE215" i="32" s="1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T213" i="32"/>
  <c r="R213" i="32"/>
  <c r="P213" i="32"/>
  <c r="J213" i="32"/>
  <c r="BE213" i="32" s="1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T208" i="32"/>
  <c r="R208" i="32"/>
  <c r="P208" i="32"/>
  <c r="J208" i="32"/>
  <c r="BE208" i="32" s="1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T206" i="32"/>
  <c r="R206" i="32"/>
  <c r="P206" i="32"/>
  <c r="J206" i="32"/>
  <c r="BE206" i="32" s="1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P198" i="32"/>
  <c r="J198" i="32"/>
  <c r="BE198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T193" i="32"/>
  <c r="R193" i="32"/>
  <c r="P193" i="32"/>
  <c r="J193" i="32"/>
  <c r="BE193" i="32" s="1"/>
  <c r="BK192" i="32"/>
  <c r="BI192" i="32"/>
  <c r="BH192" i="32"/>
  <c r="BG192" i="32"/>
  <c r="BF192" i="32"/>
  <c r="T192" i="32"/>
  <c r="R192" i="32"/>
  <c r="P192" i="32"/>
  <c r="J192" i="32"/>
  <c r="BE192" i="32" s="1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T190" i="32"/>
  <c r="R190" i="32"/>
  <c r="P190" i="32"/>
  <c r="J190" i="32"/>
  <c r="BE190" i="32" s="1"/>
  <c r="BK189" i="32"/>
  <c r="BI189" i="32"/>
  <c r="BH189" i="32"/>
  <c r="BG189" i="32"/>
  <c r="BF189" i="32"/>
  <c r="BE189" i="32"/>
  <c r="T189" i="32"/>
  <c r="R189" i="32"/>
  <c r="P189" i="32"/>
  <c r="J189" i="32"/>
  <c r="BK188" i="32"/>
  <c r="BI188" i="32"/>
  <c r="BH188" i="32"/>
  <c r="BG188" i="32"/>
  <c r="BF188" i="32"/>
  <c r="T188" i="32"/>
  <c r="R188" i="32"/>
  <c r="P188" i="32"/>
  <c r="J188" i="32"/>
  <c r="BE188" i="32" s="1"/>
  <c r="BK187" i="32"/>
  <c r="BI187" i="32"/>
  <c r="BH187" i="32"/>
  <c r="BG187" i="32"/>
  <c r="BF187" i="32"/>
  <c r="BE187" i="32"/>
  <c r="T187" i="32"/>
  <c r="R187" i="32"/>
  <c r="P187" i="32"/>
  <c r="J187" i="32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R182" i="32"/>
  <c r="P182" i="32"/>
  <c r="J182" i="32"/>
  <c r="BE182" i="32" s="1"/>
  <c r="BK181" i="32"/>
  <c r="BI181" i="32"/>
  <c r="BH181" i="32"/>
  <c r="BG181" i="32"/>
  <c r="BF181" i="32"/>
  <c r="T181" i="32"/>
  <c r="R181" i="32"/>
  <c r="P181" i="32"/>
  <c r="J181" i="32"/>
  <c r="BE181" i="32" s="1"/>
  <c r="BK180" i="32"/>
  <c r="BI180" i="32"/>
  <c r="BH180" i="32"/>
  <c r="BG180" i="32"/>
  <c r="BF180" i="32"/>
  <c r="T180" i="32"/>
  <c r="R180" i="32"/>
  <c r="P180" i="32"/>
  <c r="J180" i="32"/>
  <c r="BE180" i="32" s="1"/>
  <c r="BK179" i="32"/>
  <c r="BI179" i="32"/>
  <c r="BH179" i="32"/>
  <c r="BG179" i="32"/>
  <c r="BF179" i="32"/>
  <c r="T179" i="32"/>
  <c r="R179" i="32"/>
  <c r="P179" i="32"/>
  <c r="J179" i="32"/>
  <c r="BE179" i="32" s="1"/>
  <c r="BK178" i="32"/>
  <c r="BI178" i="32"/>
  <c r="BH178" i="32"/>
  <c r="BG178" i="32"/>
  <c r="BF178" i="32"/>
  <c r="BE178" i="32"/>
  <c r="T178" i="32"/>
  <c r="R178" i="32"/>
  <c r="P178" i="32"/>
  <c r="J178" i="32"/>
  <c r="BK177" i="32"/>
  <c r="BI177" i="32"/>
  <c r="BH177" i="32"/>
  <c r="BG177" i="32"/>
  <c r="BF177" i="32"/>
  <c r="T177" i="32"/>
  <c r="R177" i="32"/>
  <c r="P177" i="32"/>
  <c r="J177" i="32"/>
  <c r="BE177" i="32" s="1"/>
  <c r="BK175" i="32"/>
  <c r="BI175" i="32"/>
  <c r="BH175" i="32"/>
  <c r="BG175" i="32"/>
  <c r="BF175" i="32"/>
  <c r="T175" i="32"/>
  <c r="R175" i="32"/>
  <c r="P175" i="32"/>
  <c r="J175" i="32"/>
  <c r="BE175" i="32" s="1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T163" i="32"/>
  <c r="R163" i="32"/>
  <c r="P163" i="32"/>
  <c r="J163" i="32"/>
  <c r="BE163" i="32" s="1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T161" i="32"/>
  <c r="R161" i="32"/>
  <c r="P161" i="32"/>
  <c r="J161" i="32"/>
  <c r="BE161" i="32" s="1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T159" i="32"/>
  <c r="R159" i="32"/>
  <c r="P159" i="32"/>
  <c r="J159" i="32"/>
  <c r="BE159" i="32" s="1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T155" i="32"/>
  <c r="R155" i="32"/>
  <c r="P155" i="32"/>
  <c r="J155" i="32"/>
  <c r="BE155" i="32" s="1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T152" i="32"/>
  <c r="R152" i="32"/>
  <c r="P152" i="32"/>
  <c r="J152" i="32"/>
  <c r="BE152" i="32" s="1"/>
  <c r="BK151" i="32"/>
  <c r="BI151" i="32"/>
  <c r="BH151" i="32"/>
  <c r="BG151" i="32"/>
  <c r="BF151" i="32"/>
  <c r="T151" i="32"/>
  <c r="R151" i="32"/>
  <c r="R150" i="32" s="1"/>
  <c r="P151" i="32"/>
  <c r="J151" i="32"/>
  <c r="BE151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BE147" i="32"/>
  <c r="T147" i="32"/>
  <c r="R147" i="32"/>
  <c r="P147" i="32"/>
  <c r="J147" i="32"/>
  <c r="BK146" i="32"/>
  <c r="BI146" i="32"/>
  <c r="BH146" i="32"/>
  <c r="BG146" i="32"/>
  <c r="BF146" i="32"/>
  <c r="T146" i="32"/>
  <c r="R146" i="32"/>
  <c r="P146" i="32"/>
  <c r="J146" i="32"/>
  <c r="BE146" i="32" s="1"/>
  <c r="BK145" i="32"/>
  <c r="BI145" i="32"/>
  <c r="BH145" i="32"/>
  <c r="BG145" i="32"/>
  <c r="BF145" i="32"/>
  <c r="T145" i="32"/>
  <c r="R145" i="32"/>
  <c r="P145" i="32"/>
  <c r="J145" i="32"/>
  <c r="BE145" i="32" s="1"/>
  <c r="BK144" i="32"/>
  <c r="BI144" i="32"/>
  <c r="BH144" i="32"/>
  <c r="BG144" i="32"/>
  <c r="BF144" i="32"/>
  <c r="T144" i="32"/>
  <c r="R144" i="32"/>
  <c r="P144" i="32"/>
  <c r="J144" i="32"/>
  <c r="BE144" i="32" s="1"/>
  <c r="BK143" i="32"/>
  <c r="BI143" i="32"/>
  <c r="BH143" i="32"/>
  <c r="BG143" i="32"/>
  <c r="BF143" i="32"/>
  <c r="T143" i="32"/>
  <c r="R143" i="32"/>
  <c r="R142" i="32" s="1"/>
  <c r="P143" i="32"/>
  <c r="J143" i="32"/>
  <c r="BE143" i="32" s="1"/>
  <c r="BK141" i="32"/>
  <c r="BI141" i="32"/>
  <c r="BH141" i="32"/>
  <c r="BG141" i="32"/>
  <c r="BF141" i="32"/>
  <c r="T141" i="32"/>
  <c r="T138" i="32" s="1"/>
  <c r="R141" i="32"/>
  <c r="R138" i="32" s="1"/>
  <c r="P141" i="32"/>
  <c r="J141" i="32"/>
  <c r="BE141" i="32" s="1"/>
  <c r="BK140" i="32"/>
  <c r="BI140" i="32"/>
  <c r="BH140" i="32"/>
  <c r="BG140" i="32"/>
  <c r="BF140" i="32"/>
  <c r="T140" i="32"/>
  <c r="R140" i="32"/>
  <c r="P140" i="32"/>
  <c r="J140" i="32"/>
  <c r="BE140" i="32" s="1"/>
  <c r="BK139" i="32"/>
  <c r="BI139" i="32"/>
  <c r="BH139" i="32"/>
  <c r="BG139" i="32"/>
  <c r="BF139" i="32"/>
  <c r="T139" i="32"/>
  <c r="R139" i="32"/>
  <c r="P139" i="32"/>
  <c r="J139" i="32"/>
  <c r="BE139" i="32" s="1"/>
  <c r="BK137" i="32"/>
  <c r="BI137" i="32"/>
  <c r="BH137" i="32"/>
  <c r="BG137" i="32"/>
  <c r="BF137" i="32"/>
  <c r="T137" i="32"/>
  <c r="R137" i="32"/>
  <c r="P137" i="32"/>
  <c r="J137" i="32"/>
  <c r="BE137" i="32" s="1"/>
  <c r="BK136" i="32"/>
  <c r="BK135" i="32" s="1"/>
  <c r="J135" i="32" s="1"/>
  <c r="J100" i="32" s="1"/>
  <c r="BI136" i="32"/>
  <c r="BH136" i="32"/>
  <c r="BG136" i="32"/>
  <c r="BF136" i="32"/>
  <c r="T136" i="32"/>
  <c r="T135" i="32" s="1"/>
  <c r="R136" i="32"/>
  <c r="P136" i="32"/>
  <c r="J136" i="32"/>
  <c r="BE136" i="32" s="1"/>
  <c r="BK134" i="32"/>
  <c r="BI134" i="32"/>
  <c r="BH134" i="32"/>
  <c r="BG134" i="32"/>
  <c r="BF134" i="32"/>
  <c r="T134" i="32"/>
  <c r="R134" i="32"/>
  <c r="R133" i="32" s="1"/>
  <c r="P134" i="32"/>
  <c r="P133" i="32" s="1"/>
  <c r="J134" i="32"/>
  <c r="BE134" i="32" s="1"/>
  <c r="BK133" i="32"/>
  <c r="J133" i="32" s="1"/>
  <c r="J99" i="32" s="1"/>
  <c r="T133" i="32"/>
  <c r="BK132" i="32"/>
  <c r="BI132" i="32"/>
  <c r="BH132" i="32"/>
  <c r="BG132" i="32"/>
  <c r="BF132" i="32"/>
  <c r="T132" i="32"/>
  <c r="R132" i="32"/>
  <c r="P132" i="32"/>
  <c r="J132" i="32"/>
  <c r="BE132" i="32" s="1"/>
  <c r="BK131" i="32"/>
  <c r="BI131" i="32"/>
  <c r="BH131" i="32"/>
  <c r="BG131" i="32"/>
  <c r="BF131" i="32"/>
  <c r="T131" i="32"/>
  <c r="T130" i="32" s="1"/>
  <c r="R131" i="32"/>
  <c r="P131" i="32"/>
  <c r="J131" i="32"/>
  <c r="BE131" i="32" s="1"/>
  <c r="R130" i="32"/>
  <c r="J125" i="32"/>
  <c r="J124" i="32"/>
  <c r="F122" i="32"/>
  <c r="E120" i="32"/>
  <c r="J92" i="32"/>
  <c r="F89" i="32"/>
  <c r="E87" i="32"/>
  <c r="J37" i="32"/>
  <c r="J36" i="32"/>
  <c r="J35" i="32"/>
  <c r="J91" i="32"/>
  <c r="F92" i="32"/>
  <c r="F91" i="32"/>
  <c r="E118" i="32"/>
  <c r="P138" i="32" l="1"/>
  <c r="BK196" i="32"/>
  <c r="J196" i="32" s="1"/>
  <c r="J107" i="32" s="1"/>
  <c r="P150" i="32"/>
  <c r="T176" i="32"/>
  <c r="BK153" i="32"/>
  <c r="J153" i="32" s="1"/>
  <c r="J105" i="32" s="1"/>
  <c r="R153" i="32"/>
  <c r="R149" i="32" s="1"/>
  <c r="P130" i="32"/>
  <c r="BK138" i="32"/>
  <c r="J138" i="32" s="1"/>
  <c r="J101" i="32" s="1"/>
  <c r="R196" i="32"/>
  <c r="J34" i="32"/>
  <c r="P135" i="32"/>
  <c r="T150" i="32"/>
  <c r="T149" i="32" s="1"/>
  <c r="BK176" i="32"/>
  <c r="J176" i="32" s="1"/>
  <c r="J106" i="32" s="1"/>
  <c r="P176" i="32"/>
  <c r="P142" i="32"/>
  <c r="T153" i="32"/>
  <c r="T196" i="32"/>
  <c r="F35" i="32"/>
  <c r="F37" i="32"/>
  <c r="R135" i="32"/>
  <c r="R129" i="32" s="1"/>
  <c r="BK142" i="32"/>
  <c r="J142" i="32" s="1"/>
  <c r="J102" i="32" s="1"/>
  <c r="T142" i="32"/>
  <c r="T129" i="32" s="1"/>
  <c r="BK150" i="32"/>
  <c r="J150" i="32" s="1"/>
  <c r="J104" i="32" s="1"/>
  <c r="P153" i="32"/>
  <c r="R176" i="32"/>
  <c r="P196" i="32"/>
  <c r="P216" i="32"/>
  <c r="BK130" i="32"/>
  <c r="J130" i="32" s="1"/>
  <c r="J98" i="32" s="1"/>
  <c r="F36" i="32"/>
  <c r="J33" i="32"/>
  <c r="F33" i="32"/>
  <c r="E85" i="32"/>
  <c r="F124" i="32"/>
  <c r="F125" i="32"/>
  <c r="F34" i="32"/>
  <c r="P149" i="32" l="1"/>
  <c r="T128" i="32"/>
  <c r="P129" i="32"/>
  <c r="R128" i="32"/>
  <c r="BK129" i="32"/>
  <c r="BK128" i="32" s="1"/>
  <c r="J128" i="32" s="1"/>
  <c r="I17" i="2" s="1"/>
  <c r="BK149" i="32"/>
  <c r="J149" i="32" s="1"/>
  <c r="J103" i="32" s="1"/>
  <c r="J122" i="32"/>
  <c r="J89" i="32"/>
  <c r="J129" i="32" l="1"/>
  <c r="J97" i="32" s="1"/>
  <c r="P128" i="32"/>
  <c r="J30" i="32"/>
  <c r="J39" i="32" s="1"/>
  <c r="J96" i="32"/>
  <c r="K355" i="27" l="1"/>
  <c r="I355" i="27"/>
  <c r="G355" i="27"/>
  <c r="M355" i="27" s="1"/>
  <c r="Q454" i="27" l="1"/>
  <c r="O454" i="27"/>
  <c r="K454" i="27"/>
  <c r="I454" i="27"/>
  <c r="G454" i="27"/>
  <c r="M454" i="27" s="1"/>
  <c r="Q405" i="27" l="1"/>
  <c r="O405" i="27"/>
  <c r="K405" i="27"/>
  <c r="I405" i="27"/>
  <c r="G405" i="27"/>
  <c r="M405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 l="1"/>
  <c r="J39" i="78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85" i="34" l="1"/>
  <c r="G93" i="34"/>
  <c r="G27" i="34"/>
  <c r="G49" i="34"/>
  <c r="G65" i="34"/>
  <c r="G95" i="34" l="1"/>
  <c r="I20" i="2" s="1"/>
  <c r="G85" i="71" l="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6" i="71" l="1"/>
  <c r="I19" i="2" s="1"/>
  <c r="AE565" i="27"/>
  <c r="V563" i="27"/>
  <c r="Q563" i="27"/>
  <c r="O563" i="27"/>
  <c r="K563" i="27"/>
  <c r="I563" i="27"/>
  <c r="G563" i="27"/>
  <c r="M563" i="27" s="1"/>
  <c r="V562" i="27"/>
  <c r="Q562" i="27"/>
  <c r="O562" i="27"/>
  <c r="K562" i="27"/>
  <c r="I562" i="27"/>
  <c r="G562" i="27"/>
  <c r="M562" i="27" s="1"/>
  <c r="V560" i="27"/>
  <c r="Q560" i="27"/>
  <c r="O560" i="27"/>
  <c r="K560" i="27"/>
  <c r="I560" i="27"/>
  <c r="G560" i="27"/>
  <c r="V556" i="27"/>
  <c r="Q556" i="27"/>
  <c r="Q553" i="27" s="1"/>
  <c r="O556" i="27"/>
  <c r="K556" i="27"/>
  <c r="I556" i="27"/>
  <c r="G556" i="27"/>
  <c r="V554" i="27"/>
  <c r="Q554" i="27"/>
  <c r="O554" i="27"/>
  <c r="K554" i="27"/>
  <c r="I554" i="27"/>
  <c r="G554" i="27"/>
  <c r="M554" i="27" s="1"/>
  <c r="V552" i="27"/>
  <c r="Q552" i="27"/>
  <c r="O552" i="27"/>
  <c r="K552" i="27"/>
  <c r="I552" i="27"/>
  <c r="G552" i="27"/>
  <c r="M552" i="27" s="1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V547" i="27"/>
  <c r="Q547" i="27"/>
  <c r="O547" i="27"/>
  <c r="K547" i="27"/>
  <c r="I547" i="27"/>
  <c r="G547" i="27"/>
  <c r="M547" i="27" s="1"/>
  <c r="V537" i="27"/>
  <c r="Q537" i="27"/>
  <c r="O537" i="27"/>
  <c r="K537" i="27"/>
  <c r="I537" i="27"/>
  <c r="G537" i="27"/>
  <c r="M537" i="27" s="1"/>
  <c r="V536" i="27"/>
  <c r="Q536" i="27"/>
  <c r="O536" i="27"/>
  <c r="K536" i="27"/>
  <c r="I536" i="27"/>
  <c r="G536" i="27"/>
  <c r="M536" i="27" s="1"/>
  <c r="BA530" i="27"/>
  <c r="V529" i="27"/>
  <c r="Q529" i="27"/>
  <c r="O529" i="27"/>
  <c r="K529" i="27"/>
  <c r="I529" i="27"/>
  <c r="G529" i="27"/>
  <c r="V527" i="27"/>
  <c r="Q527" i="27"/>
  <c r="O527" i="27"/>
  <c r="K527" i="27"/>
  <c r="I527" i="27"/>
  <c r="G527" i="27"/>
  <c r="M527" i="27" s="1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V513" i="27"/>
  <c r="Q513" i="27"/>
  <c r="O513" i="27"/>
  <c r="K513" i="27"/>
  <c r="I513" i="27"/>
  <c r="G513" i="27"/>
  <c r="M513" i="27" s="1"/>
  <c r="V512" i="27"/>
  <c r="Q512" i="27"/>
  <c r="O512" i="27"/>
  <c r="K512" i="27"/>
  <c r="I512" i="27"/>
  <c r="G512" i="27"/>
  <c r="M512" i="27" s="1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M486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7" i="27"/>
  <c r="Q427" i="27"/>
  <c r="O427" i="27"/>
  <c r="K427" i="27"/>
  <c r="I427" i="27"/>
  <c r="G427" i="27"/>
  <c r="M427" i="27" s="1"/>
  <c r="V423" i="27"/>
  <c r="Q423" i="27"/>
  <c r="O423" i="27"/>
  <c r="K423" i="27"/>
  <c r="I423" i="27"/>
  <c r="G423" i="27"/>
  <c r="M423" i="27" s="1"/>
  <c r="V419" i="27"/>
  <c r="Q419" i="27"/>
  <c r="O419" i="27"/>
  <c r="K419" i="27"/>
  <c r="I419" i="27"/>
  <c r="G419" i="27"/>
  <c r="M419" i="27" s="1"/>
  <c r="V416" i="27"/>
  <c r="Q416" i="27"/>
  <c r="O416" i="27"/>
  <c r="K416" i="27"/>
  <c r="I416" i="27"/>
  <c r="G416" i="27"/>
  <c r="M416" i="27" s="1"/>
  <c r="V413" i="27"/>
  <c r="Q413" i="27"/>
  <c r="O413" i="27"/>
  <c r="K413" i="27"/>
  <c r="I413" i="27"/>
  <c r="G413" i="27"/>
  <c r="M413" i="27" s="1"/>
  <c r="V410" i="27"/>
  <c r="Q410" i="27"/>
  <c r="O410" i="27"/>
  <c r="K410" i="27"/>
  <c r="I410" i="27"/>
  <c r="G410" i="27"/>
  <c r="V407" i="27"/>
  <c r="Q407" i="27"/>
  <c r="O407" i="27"/>
  <c r="K407" i="27"/>
  <c r="I407" i="27"/>
  <c r="G407" i="27"/>
  <c r="M407" i="27" s="1"/>
  <c r="V405" i="27"/>
  <c r="V403" i="27"/>
  <c r="Q403" i="27"/>
  <c r="O403" i="27"/>
  <c r="K403" i="27"/>
  <c r="I403" i="27"/>
  <c r="G403" i="27"/>
  <c r="M403" i="27" s="1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6" i="27"/>
  <c r="Q396" i="27"/>
  <c r="O396" i="27"/>
  <c r="K396" i="27"/>
  <c r="I396" i="27"/>
  <c r="G396" i="27"/>
  <c r="M396" i="27" s="1"/>
  <c r="V391" i="27"/>
  <c r="Q391" i="27"/>
  <c r="O391" i="27"/>
  <c r="K391" i="27"/>
  <c r="I391" i="27"/>
  <c r="G391" i="27"/>
  <c r="M391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3" i="27"/>
  <c r="Q383" i="27"/>
  <c r="O383" i="27"/>
  <c r="K383" i="27"/>
  <c r="I383" i="27"/>
  <c r="G383" i="27"/>
  <c r="M383" i="27" s="1"/>
  <c r="BA379" i="27"/>
  <c r="V378" i="27"/>
  <c r="Q378" i="27"/>
  <c r="O378" i="27"/>
  <c r="K378" i="27"/>
  <c r="I378" i="27"/>
  <c r="G378" i="27"/>
  <c r="M378" i="27" s="1"/>
  <c r="V371" i="27"/>
  <c r="Q371" i="27"/>
  <c r="O371" i="27"/>
  <c r="K371" i="27"/>
  <c r="I371" i="27"/>
  <c r="G371" i="27"/>
  <c r="M371" i="27" s="1"/>
  <c r="V366" i="27"/>
  <c r="Q366" i="27"/>
  <c r="O366" i="27"/>
  <c r="K366" i="27"/>
  <c r="I366" i="27"/>
  <c r="G366" i="27"/>
  <c r="M366" i="27" s="1"/>
  <c r="V363" i="27"/>
  <c r="Q363" i="27"/>
  <c r="O363" i="27"/>
  <c r="K363" i="27"/>
  <c r="I363" i="27"/>
  <c r="G363" i="27"/>
  <c r="M363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V553" i="27" l="1"/>
  <c r="I559" i="27"/>
  <c r="O559" i="27"/>
  <c r="Q559" i="27"/>
  <c r="G553" i="27"/>
  <c r="V559" i="27"/>
  <c r="Q535" i="27"/>
  <c r="K553" i="27"/>
  <c r="O553" i="27"/>
  <c r="K535" i="27"/>
  <c r="Q526" i="27"/>
  <c r="G409" i="27"/>
  <c r="G433" i="27"/>
  <c r="O526" i="27"/>
  <c r="K409" i="27"/>
  <c r="G526" i="27"/>
  <c r="V433" i="27"/>
  <c r="V526" i="27"/>
  <c r="O186" i="27"/>
  <c r="V8" i="27"/>
  <c r="K433" i="27"/>
  <c r="I508" i="27"/>
  <c r="I262" i="27"/>
  <c r="K526" i="27"/>
  <c r="G535" i="27"/>
  <c r="Q88" i="27"/>
  <c r="Q409" i="27"/>
  <c r="I535" i="27"/>
  <c r="Q508" i="27"/>
  <c r="K8" i="27"/>
  <c r="G489" i="27"/>
  <c r="I321" i="27"/>
  <c r="G186" i="27"/>
  <c r="K262" i="27"/>
  <c r="V88" i="27"/>
  <c r="O262" i="27"/>
  <c r="I297" i="27"/>
  <c r="K19" i="27"/>
  <c r="Q262" i="27"/>
  <c r="K297" i="27"/>
  <c r="K365" i="27"/>
  <c r="I448" i="27"/>
  <c r="O489" i="27"/>
  <c r="V508" i="27"/>
  <c r="G19" i="27"/>
  <c r="Q321" i="27"/>
  <c r="G508" i="27"/>
  <c r="I186" i="27"/>
  <c r="Q448" i="27"/>
  <c r="K489" i="27"/>
  <c r="I489" i="27"/>
  <c r="Q8" i="27"/>
  <c r="O19" i="27"/>
  <c r="O365" i="27"/>
  <c r="K448" i="27"/>
  <c r="Q489" i="27"/>
  <c r="Q19" i="27"/>
  <c r="V186" i="27"/>
  <c r="Q365" i="27"/>
  <c r="V489" i="27"/>
  <c r="K508" i="27"/>
  <c r="Q142" i="27"/>
  <c r="O508" i="27"/>
  <c r="I526" i="27"/>
  <c r="K88" i="27"/>
  <c r="G297" i="27"/>
  <c r="I8" i="27"/>
  <c r="V19" i="27"/>
  <c r="O142" i="27"/>
  <c r="V365" i="27"/>
  <c r="I19" i="27"/>
  <c r="O8" i="27"/>
  <c r="V142" i="27"/>
  <c r="K186" i="27"/>
  <c r="V321" i="27"/>
  <c r="O409" i="27"/>
  <c r="I433" i="27"/>
  <c r="V535" i="27"/>
  <c r="K559" i="27"/>
  <c r="I142" i="27"/>
  <c r="Q186" i="27"/>
  <c r="V262" i="27"/>
  <c r="O297" i="27"/>
  <c r="K321" i="27"/>
  <c r="G321" i="27"/>
  <c r="V409" i="27"/>
  <c r="O433" i="27"/>
  <c r="Q297" i="27"/>
  <c r="O321" i="27"/>
  <c r="Q433" i="27"/>
  <c r="O88" i="27"/>
  <c r="V297" i="27"/>
  <c r="G365" i="27"/>
  <c r="I365" i="27"/>
  <c r="I409" i="27"/>
  <c r="O448" i="27"/>
  <c r="O535" i="27"/>
  <c r="I88" i="27"/>
  <c r="K142" i="27"/>
  <c r="G448" i="27"/>
  <c r="V448" i="27"/>
  <c r="I553" i="27"/>
  <c r="G559" i="27"/>
  <c r="M556" i="27"/>
  <c r="M553" i="27" s="1"/>
  <c r="M493" i="27"/>
  <c r="M489" i="27" s="1"/>
  <c r="M410" i="27"/>
  <c r="M409" i="27" s="1"/>
  <c r="M365" i="27"/>
  <c r="M19" i="27"/>
  <c r="AF565" i="27"/>
  <c r="M88" i="27"/>
  <c r="M262" i="27"/>
  <c r="M448" i="27"/>
  <c r="M142" i="27"/>
  <c r="G262" i="27"/>
  <c r="M529" i="27"/>
  <c r="M526" i="27" s="1"/>
  <c r="M549" i="27"/>
  <c r="M535" i="27" s="1"/>
  <c r="M9" i="27"/>
  <c r="M8" i="27" s="1"/>
  <c r="M187" i="27"/>
  <c r="M186" i="27" s="1"/>
  <c r="M328" i="27"/>
  <c r="M321" i="27" s="1"/>
  <c r="M518" i="27"/>
  <c r="M508" i="27" s="1"/>
  <c r="M560" i="27"/>
  <c r="M559" i="27" s="1"/>
  <c r="G142" i="27"/>
  <c r="M295" i="27"/>
  <c r="M294" i="27" s="1"/>
  <c r="M305" i="27"/>
  <c r="M297" i="27" s="1"/>
  <c r="M434" i="27"/>
  <c r="M433" i="27" s="1"/>
  <c r="G8" i="27"/>
  <c r="G88" i="27"/>
  <c r="G565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 s="1"/>
  <c r="A32" i="2"/>
  <c r="G22" i="35"/>
  <c r="G23" i="35" l="1"/>
  <c r="I21" i="2"/>
  <c r="I24" i="2" s="1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<sst xmlns="http://schemas.openxmlformats.org/spreadsheetml/2006/main" count="5977" uniqueCount="1785">
  <si>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</si>
  <si>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</si>
  <si>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</si>
  <si>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</si>
  <si>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</si>
  <si>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</si>
  <si>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</si>
  <si>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</si>
  <si>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</si>
  <si>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</si>
  <si>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</si>
  <si>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</si>
  <si>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</si>
  <si>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</si>
  <si>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</si>
  <si>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</si>
  <si>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</si>
  <si>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</si>
  <si>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</si>
  <si>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</si>
  <si>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</si>
  <si>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</si>
  <si>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</si>
  <si>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</si>
  <si>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</si>
  <si>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</si>
  <si>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</si>
  <si>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</si>
  <si>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</si>
  <si>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</si>
  <si>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</si>
  <si>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</si>
  <si>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</si>
  <si>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</si>
  <si>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</si>
  <si>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</si>
  <si>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</si>
  <si>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</si>
  <si>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</si>
  <si>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</si>
  <si>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</si>
  <si>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</si>
  <si>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</si>
  <si>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</si>
  <si>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</si>
  <si>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</si>
  <si>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</si>
  <si>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</si>
  <si>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</si>
  <si>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</si>
  <si>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</si>
  <si>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</si>
  <si>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</si>
  <si>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</si>
  <si>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</si>
  <si>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</si>
  <si>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</si>
  <si>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</si>
  <si>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</si>
  <si>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</si>
  <si>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</si>
  <si>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</si>
  <si>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</si>
  <si>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</si>
  <si>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</si>
  <si>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</si>
  <si>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</si>
  <si>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</si>
  <si>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</si>
  <si>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</si>
  <si>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</si>
  <si>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</si>
  <si>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</si>
  <si>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</si>
  <si>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</si>
  <si>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</si>
  <si>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</si>
  <si>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</si>
  <si>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</si>
  <si>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</si>
  <si>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</si>
  <si>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</si>
  <si>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</si>
  <si>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</si>
  <si>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</si>
  <si>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</si>
  <si>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</si>
  <si>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</si>
  <si>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</si>
  <si>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</si>
  <si>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</si>
  <si>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</si>
  <si>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</si>
  <si>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</si>
  <si>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</si>
  <si>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</si>
  <si>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</si>
  <si>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</si>
  <si>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</si>
  <si>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</si>
  <si>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</si>
  <si>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</si>
  <si>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</si>
  <si>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</si>
  <si>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</si>
  <si>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</si>
  <si>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</si>
  <si>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</si>
  <si>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</si>
  <si>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</si>
  <si>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</si>
  <si>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</si>
  <si>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</si>
  <si>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</si>
  <si>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</si>
  <si>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</si>
  <si>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</si>
  <si>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</si>
  <si>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</si>
  <si>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</si>
  <si>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</si>
  <si>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</si>
  <si>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</si>
  <si>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</si>
  <si>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</si>
  <si>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</si>
  <si>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</si>
  <si>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</si>
  <si>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</si>
  <si>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</si>
  <si>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</si>
  <si>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</si>
  <si>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</si>
  <si>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</si>
  <si>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</si>
  <si>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</si>
  <si>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</si>
  <si>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</si>
  <si>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</si>
  <si>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</si>
  <si>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</si>
  <si>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</si>
  <si>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</si>
  <si>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</si>
  <si>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</si>
  <si>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</si>
  <si>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</si>
  <si>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</si>
  <si>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</si>
  <si>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</si>
  <si>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</si>
  <si>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</si>
  <si>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</si>
  <si>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</si>
  <si>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</si>
  <si>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</si>
  <si>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</si>
  <si>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</si>
  <si>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</si>
  <si>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</si>
  <si>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</si>
  <si>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</si>
  <si>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</si>
  <si>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</si>
  <si>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</si>
  <si>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</si>
  <si>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</si>
  <si>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</si>
  <si>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</si>
  <si>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</si>
  <si>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</si>
  <si>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</si>
  <si>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</si>
  <si>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</si>
  <si>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</si>
  <si>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</si>
  <si>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</si>
  <si>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</si>
  <si>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</si>
  <si>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</si>
  <si>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</si>
  <si>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</si>
  <si>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</si>
  <si>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</si>
  <si>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</si>
  <si>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</si>
  <si>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</si>
  <si>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</si>
  <si>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</si>
  <si>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</si>
  <si>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</si>
  <si>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</si>
  <si>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</si>
  <si>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</si>
  <si>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</si>
  <si>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</si>
  <si>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</si>
  <si>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</si>
  <si>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</si>
  <si>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</si>
  <si>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</si>
  <si>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</si>
  <si>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</si>
  <si>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</si>
  <si>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</si>
  <si>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</si>
  <si>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</si>
  <si>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</si>
  <si>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</si>
  <si>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</si>
  <si>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</si>
  <si>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</si>
  <si>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</si>
  <si>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</si>
  <si>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</si>
  <si>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</si>
  <si>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</si>
  <si>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</si>
  <si>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</si>
  <si>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</si>
  <si>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</si>
  <si>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</si>
  <si>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</si>
  <si>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</si>
  <si>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</si>
  <si>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</si>
  <si>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</si>
  <si>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</si>
  <si>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</si>
  <si>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</si>
  <si>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</si>
  <si>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</si>
  <si>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</si>
  <si>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</si>
  <si>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</si>
  <si>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</si>
  <si>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</si>
  <si>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</si>
  <si>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</si>
  <si>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</si>
  <si>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</si>
  <si>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</si>
  <si>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</si>
  <si>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</si>
  <si>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</si>
  <si>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</si>
  <si>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</si>
  <si>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</si>
  <si>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</si>
  <si>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</si>
  <si>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</si>
  <si>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</si>
  <si>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</si>
  <si>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</si>
  <si>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</si>
  <si>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</si>
  <si>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</si>
  <si>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</si>
  <si>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</si>
  <si>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</si>
  <si>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</si>
  <si>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</si>
  <si>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</si>
  <si>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</si>
  <si>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</si>
  <si>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</si>
  <si>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</si>
  <si>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</si>
  <si>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</si>
  <si>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</si>
  <si>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</si>
  <si>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</si>
  <si>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</si>
  <si>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</si>
  <si>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</si>
  <si>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</si>
  <si>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</si>
  <si>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</si>
  <si>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</si>
  <si>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</si>
  <si>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</si>
  <si>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</si>
  <si>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</si>
  <si>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</si>
  <si>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</si>
  <si>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</si>
  <si>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</si>
  <si>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</si>
  <si>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</si>
  <si>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</si>
  <si>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</si>
  <si>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</si>
  <si>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</si>
  <si>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</si>
  <si>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</si>
  <si>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</si>
  <si>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</si>
  <si>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</si>
  <si>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</si>
  <si>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</si>
  <si>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</si>
  <si>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</si>
  <si>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</si>
  <si>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</si>
  <si>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</si>
  <si>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</si>
  <si>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</si>
  <si>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</si>
  <si>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</si>
  <si>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</si>
  <si>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</si>
  <si>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</si>
  <si>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</si>
  <si>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</si>
  <si>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</si>
  <si>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</si>
  <si>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</si>
  <si>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</si>
  <si>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</si>
  <si>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</si>
  <si>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</si>
  <si>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</si>
  <si>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</si>
  <si>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</si>
  <si>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</si>
  <si>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</si>
  <si>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</si>
  <si>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</si>
  <si>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</si>
  <si>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</si>
  <si>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</si>
  <si>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</si>
  <si>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</si>
  <si>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</si>
  <si>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</si>
  <si>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</si>
  <si>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</si>
  <si>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</si>
  <si>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</si>
  <si>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</si>
  <si>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</si>
  <si>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</si>
  <si>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</si>
  <si>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</si>
  <si>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</si>
  <si>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</si>
  <si>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</si>
  <si>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</si>
  <si>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</si>
  <si>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</si>
  <si>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</si>
  <si>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</si>
  <si>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</si>
  <si>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</si>
  <si>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</si>
  <si>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</si>
  <si>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</si>
  <si>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</si>
  <si>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</si>
  <si>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</si>
  <si>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</si>
  <si>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</si>
  <si>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</si>
  <si>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</si>
  <si>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</si>
  <si>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</si>
  <si>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</si>
  <si>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</si>
  <si>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</si>
  <si>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</si>
  <si>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</si>
  <si>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</si>
  <si>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</si>
  <si>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</si>
  <si>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</si>
  <si>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</si>
  <si>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</si>
  <si>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</si>
  <si>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</si>
  <si>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</si>
  <si>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</si>
  <si>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</si>
  <si>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</si>
  <si>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</si>
  <si>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</si>
  <si>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</si>
  <si>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</si>
  <si>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</si>
  <si>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</si>
  <si>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</si>
  <si>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</si>
  <si>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</si>
  <si>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</si>
  <si>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</si>
  <si>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</si>
  <si>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</si>
  <si>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</si>
  <si>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</si>
  <si>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</si>
  <si>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</si>
  <si>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</si>
  <si>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</si>
  <si>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</si>
  <si>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</si>
  <si>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</si>
  <si>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</si>
  <si>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</si>
  <si>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</si>
  <si>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</si>
  <si>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</si>
  <si>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</si>
  <si>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</si>
  <si>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</si>
  <si>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</si>
  <si>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</si>
  <si>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</si>
  <si>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</si>
  <si>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</si>
  <si>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</si>
  <si>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</si>
  <si>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</si>
  <si>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</si>
  <si>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</si>
  <si>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</si>
  <si>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</si>
  <si>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</si>
  <si>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</si>
  <si>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</si>
  <si>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</si>
  <si>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</si>
  <si>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</si>
  <si>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</si>
  <si>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</si>
  <si>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</si>
  <si>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</si>
  <si>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</si>
  <si>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</si>
  <si>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</si>
  <si>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</si>
  <si>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</si>
  <si>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</si>
  <si>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</si>
  <si>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</si>
  <si>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</si>
  <si>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</si>
  <si>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</si>
  <si>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</si>
  <si>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</si>
  <si>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</si>
  <si>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</si>
  <si>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</si>
  <si>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</si>
  <si>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</si>
  <si>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</si>
  <si>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</si>
  <si>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</si>
  <si>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</si>
  <si>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</si>
  <si>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</si>
  <si>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</si>
  <si>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</si>
  <si>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</si>
  <si>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</si>
  <si>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</si>
  <si>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</si>
  <si>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</si>
  <si>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</si>
  <si>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</si>
  <si>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</si>
  <si>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</si>
  <si>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</si>
  <si>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</si>
  <si>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</si>
  <si>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</si>
  <si>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</si>
  <si>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</si>
  <si>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</si>
  <si>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</si>
  <si>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</si>
  <si>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</si>
  <si>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</si>
  <si>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</si>
  <si>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</si>
  <si>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</si>
  <si>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</si>
  <si>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</si>
  <si>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</si>
  <si>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</si>
  <si>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</si>
  <si>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</si>
  <si>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</si>
  <si>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</si>
  <si>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</si>
  <si>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</si>
  <si>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</si>
  <si>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</si>
  <si>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</si>
  <si>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</si>
  <si>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</si>
  <si>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</si>
  <si>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</si>
  <si>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</si>
  <si>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</si>
  <si>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</si>
  <si>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</si>
  <si>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</si>
  <si>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</si>
  <si>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</si>
  <si>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</si>
  <si>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</si>
  <si>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</si>
  <si>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</si>
  <si>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</si>
  <si>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</si>
  <si>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</si>
  <si>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</si>
  <si>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</si>
  <si>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</si>
  <si>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</si>
  <si>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</si>
  <si>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</si>
  <si>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</si>
  <si>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</si>
  <si>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</si>
  <si>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</si>
  <si>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</si>
  <si>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</si>
  <si>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</si>
  <si>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</si>
  <si>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</si>
  <si>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</si>
  <si>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</si>
  <si>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</si>
  <si>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</si>
  <si>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</si>
  <si>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</si>
  <si>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</si>
  <si>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</si>
  <si>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</si>
  <si>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</si>
  <si>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</si>
  <si>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</si>
  <si>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</si>
  <si>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</si>
  <si>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</si>
  <si>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</si>
  <si>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</si>
  <si>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</si>
  <si>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</si>
  <si>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</si>
  <si>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</si>
  <si>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</si>
  <si>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</si>
  <si>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</si>
  <si>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</si>
  <si>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</si>
  <si>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</si>
  <si>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</si>
  <si>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</si>
  <si>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</si>
  <si>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</si>
  <si>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</si>
  <si>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</si>
  <si>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</si>
  <si>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</si>
  <si>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</si>
  <si>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</si>
  <si>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</si>
  <si>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</si>
  <si>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</si>
  <si>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</si>
  <si>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</si>
  <si>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</si>
  <si>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</si>
  <si>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</si>
  <si>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</si>
  <si>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</si>
  <si>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</si>
  <si>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</si>
  <si>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</si>
  <si>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</si>
  <si>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</si>
  <si>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</si>
  <si>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</si>
  <si>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</si>
  <si>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</si>
  <si>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</si>
  <si>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</si>
  <si>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</si>
  <si>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</si>
  <si>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</si>
  <si>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</si>
  <si>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</si>
  <si>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</si>
  <si>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</si>
  <si>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</si>
  <si>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</si>
  <si>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</si>
  <si>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</si>
  <si>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</si>
  <si>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</si>
  <si>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</si>
  <si>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</si>
  <si>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</si>
  <si>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</si>
  <si>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</si>
  <si>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</si>
  <si>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</si>
  <si>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</si>
  <si>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</si>
  <si>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</si>
  <si>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</si>
  <si>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</si>
  <si>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</si>
  <si>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</si>
  <si>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</si>
  <si>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</si>
  <si>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</si>
  <si>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</si>
  <si>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</si>
  <si>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</si>
  <si>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</si>
  <si>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</si>
  <si>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</si>
  <si>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</si>
  <si>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</si>
  <si>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</si>
  <si>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</si>
  <si>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</si>
  <si>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</si>
  <si>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</si>
  <si>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</si>
  <si>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</si>
  <si>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</si>
  <si>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</si>
  <si>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</si>
  <si>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</si>
  <si>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</si>
  <si>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</si>
  <si>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</si>
  <si>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</si>
  <si>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</si>
  <si>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</si>
  <si>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</si>
  <si>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</si>
  <si>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</si>
  <si>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</si>
  <si>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</si>
  <si>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</si>
  <si>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</si>
  <si>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</si>
  <si>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</si>
  <si>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</si>
  <si>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</si>
  <si>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</si>
  <si>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</si>
  <si>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</si>
  <si>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</si>
  <si>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</si>
  <si>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</si>
  <si>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</si>
  <si>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</si>
  <si>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</si>
  <si>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</si>
  <si>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</si>
  <si>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</si>
  <si>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</si>
  <si>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</si>
  <si>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</si>
  <si>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</si>
  <si>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</si>
  <si>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</si>
  <si>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</si>
  <si>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</si>
  <si>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</si>
  <si>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</si>
  <si>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</si>
  <si>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</si>
  <si>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</si>
  <si>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</si>
  <si>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</si>
  <si>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</si>
  <si>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</si>
  <si>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</si>
  <si>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</si>
  <si>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</si>
  <si>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</si>
  <si>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</si>
  <si>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</si>
  <si>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</si>
  <si>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</si>
  <si>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</si>
  <si>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</si>
  <si>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</si>
  <si>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</si>
  <si>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</si>
  <si>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</si>
  <si>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</si>
  <si>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</si>
  <si>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</si>
  <si>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</si>
  <si>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</si>
  <si>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</si>
  <si>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</si>
  <si>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</si>
  <si>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</si>
  <si>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</si>
  <si>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</si>
  <si>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</si>
  <si>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</si>
  <si>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</si>
  <si>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</si>
  <si>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</si>
  <si>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</si>
  <si>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</si>
  <si>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</si>
  <si>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</si>
  <si>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</si>
  <si>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</si>
  <si>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</si>
  <si>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</si>
  <si>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</si>
  <si>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</si>
  <si>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</si>
  <si>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</si>
  <si>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</si>
  <si>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</si>
  <si>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</si>
  <si>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</si>
  <si>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</si>
  <si>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</si>
  <si>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</si>
  <si>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</si>
  <si>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</si>
  <si>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</si>
  <si>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</si>
  <si>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</si>
  <si>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</si>
  <si>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</si>
  <si>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</si>
  <si>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</si>
  <si>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</si>
  <si>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</si>
  <si>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</si>
  <si>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</si>
  <si>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</si>
  <si>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</si>
  <si>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</si>
  <si>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</si>
  <si>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</si>
  <si>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</si>
  <si>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</si>
  <si>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</si>
  <si>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</si>
  <si>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</si>
  <si>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</si>
  <si>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</si>
  <si>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</si>
  <si>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</si>
  <si>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</si>
  <si>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</si>
  <si>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</si>
  <si>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</si>
  <si>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</si>
  <si>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</si>
  <si>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</si>
  <si>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</si>
  <si>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</si>
  <si>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</si>
  <si>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</si>
  <si>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</si>
  <si>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</si>
  <si>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</si>
  <si>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</si>
  <si>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</si>
  <si>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</si>
  <si>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</si>
  <si>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</si>
  <si>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</si>
  <si>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</si>
  <si>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</si>
  <si>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</si>
  <si>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</si>
  <si>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</si>
  <si>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</si>
  <si>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</si>
  <si>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</si>
  <si>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</si>
  <si>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</si>
  <si>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</si>
  <si>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</si>
  <si>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</si>
  <si>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</si>
  <si>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</si>
  <si>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</si>
  <si>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</si>
  <si>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</si>
  <si>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</si>
  <si>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</si>
  <si>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</si>
  <si>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</si>
  <si>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</si>
  <si>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</si>
  <si>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</si>
  <si>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</si>
  <si>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</si>
  <si>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</si>
  <si>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</si>
  <si>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</si>
  <si>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</si>
  <si>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</si>
  <si>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</si>
  <si>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</si>
  <si>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</si>
  <si>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</si>
  <si>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</si>
  <si>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</si>
  <si>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</si>
  <si>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</si>
  <si>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</si>
  <si>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</si>
  <si>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</si>
  <si>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</si>
  <si>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</si>
  <si>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</si>
  <si>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</si>
  <si>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</si>
  <si>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</si>
  <si>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</si>
  <si>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</si>
  <si>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</si>
  <si>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</si>
  <si>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</si>
  <si>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</si>
  <si>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</si>
  <si>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</si>
  <si>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</si>
  <si>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</si>
  <si>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</si>
  <si>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</si>
  <si>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</si>
  <si>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</si>
  <si>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</si>
  <si>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</si>
  <si>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</si>
  <si>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</si>
  <si>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</si>
  <si>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</si>
  <si>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</si>
  <si>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</si>
  <si>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</si>
  <si>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</si>
  <si>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</si>
  <si>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</si>
  <si>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</si>
  <si>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</si>
  <si>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</si>
  <si>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</si>
  <si>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</si>
  <si>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</si>
  <si>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</si>
  <si>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</si>
  <si>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</si>
  <si>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</si>
  <si>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</si>
  <si>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</si>
  <si>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</si>
  <si>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</si>
  <si>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</si>
  <si>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</si>
  <si>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</si>
  <si>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</si>
  <si>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</si>
  <si>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</si>
  <si>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</si>
  <si>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</si>
  <si>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</si>
  <si>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</si>
  <si>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</si>
  <si>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</si>
  <si>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</si>
  <si>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</si>
  <si>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</si>
  <si>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</si>
  <si>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</si>
  <si>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</si>
  <si>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</si>
  <si>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</si>
  <si>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</si>
  <si>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</si>
  <si>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</si>
  <si>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</si>
  <si>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</si>
  <si>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</si>
  <si>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</si>
  <si>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</si>
  <si>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</si>
  <si>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</si>
  <si>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</si>
  <si>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</si>
  <si>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</si>
  <si>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</si>
  <si>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</si>
  <si>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</si>
  <si>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</si>
  <si>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</si>
  <si>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</si>
  <si>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</si>
  <si>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</si>
  <si>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</si>
  <si>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</si>
  <si>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</si>
  <si>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</si>
  <si>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</si>
  <si>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</si>
  <si>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</si>
  <si>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</si>
  <si>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</si>
  <si>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</si>
  <si>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</si>
  <si>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</si>
  <si>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</si>
  <si>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</si>
  <si>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</si>
  <si>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</si>
  <si>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</si>
  <si>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</si>
  <si>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</si>
  <si>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</si>
  <si>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</si>
  <si>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</si>
  <si>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</si>
  <si>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</si>
  <si>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</si>
  <si>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</si>
  <si>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</si>
  <si>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</si>
  <si>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</si>
  <si>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</si>
  <si>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</si>
  <si>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</si>
  <si>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</si>
  <si>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</si>
  <si>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</si>
  <si>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</si>
  <si>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</si>
  <si>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</si>
  <si>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</si>
  <si>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</si>
  <si>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</si>
  <si>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</si>
  <si>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</si>
  <si>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</si>
  <si>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</si>
  <si>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</si>
  <si>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</si>
  <si>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</si>
  <si>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</si>
  <si>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</si>
  <si>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</si>
  <si>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</si>
  <si>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</si>
  <si>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</si>
  <si>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</si>
  <si>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</si>
  <si>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</si>
  <si>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</si>
  <si>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</si>
  <si>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</si>
  <si>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</si>
  <si>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</si>
  <si>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</si>
  <si>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</si>
  <si>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</si>
  <si>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</si>
  <si>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</si>
  <si>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</si>
  <si>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</si>
  <si>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</si>
  <si>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</si>
  <si>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</si>
  <si>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</si>
  <si>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</si>
  <si>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</si>
  <si>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</si>
  <si>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</si>
  <si>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</si>
  <si>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</si>
  <si>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</si>
  <si>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</si>
  <si>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</si>
  <si>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</si>
  <si>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</si>
  <si>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</si>
  <si>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</si>
  <si>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</si>
  <si>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</si>
  <si>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</si>
  <si>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</si>
  <si>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</si>
  <si>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</si>
  <si>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</si>
  <si>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</si>
  <si>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</si>
  <si>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</si>
  <si>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</si>
  <si>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</si>
  <si>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</si>
  <si>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</si>
  <si>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</si>
  <si>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</si>
  <si>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</si>
  <si>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</si>
  <si>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</si>
  <si>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</si>
  <si>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</si>
  <si>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</si>
  <si>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</si>
  <si>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</si>
  <si>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</si>
  <si>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</si>
  <si>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</si>
  <si>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</si>
  <si>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</si>
  <si>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</si>
  <si>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</si>
  <si>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</si>
  <si>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</si>
  <si>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</si>
  <si>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</si>
  <si>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</si>
  <si>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</si>
  <si>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</si>
  <si>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</si>
  <si>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</si>
  <si>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</si>
  <si>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</si>
  <si>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</si>
  <si>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</si>
  <si>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</si>
  <si>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</si>
  <si>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</si>
  <si>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</si>
  <si>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</si>
  <si>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</si>
  <si>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</si>
  <si>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</si>
  <si>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</si>
  <si>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</si>
  <si>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</si>
  <si>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</si>
  <si>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</si>
  <si>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</si>
  <si>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</si>
  <si>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</si>
  <si>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</si>
  <si>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</si>
  <si>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</si>
  <si>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</si>
  <si>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</si>
  <si>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</si>
  <si>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</si>
  <si>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</si>
  <si>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</si>
  <si>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</si>
  <si>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</si>
  <si>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</si>
  <si>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</si>
  <si>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</si>
  <si>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</si>
  <si>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</si>
  <si>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</si>
  <si>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</si>
  <si>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</si>
  <si>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</si>
  <si>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</si>
  <si>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</si>
  <si>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</si>
  <si>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</si>
  <si>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</si>
  <si>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</si>
  <si>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</si>
  <si>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</si>
  <si>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</si>
  <si>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</si>
  <si>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</si>
  <si>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</si>
  <si>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</si>
  <si>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</si>
  <si>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</si>
  <si>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</si>
  <si>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</si>
  <si>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</si>
  <si>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</si>
  <si>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</si>
  <si>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</si>
  <si>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</si>
  <si>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</si>
  <si>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</si>
  <si>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</si>
  <si>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</si>
  <si>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</si>
  <si>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</si>
  <si>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</si>
  <si>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</si>
  <si>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</si>
  <si>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</si>
  <si>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</si>
  <si>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</si>
  <si>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</si>
  <si>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</si>
  <si>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</si>
  <si>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</si>
  <si>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</si>
  <si>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</si>
  <si>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</si>
  <si>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</si>
  <si>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</si>
  <si>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</si>
  <si>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</si>
  <si>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</si>
  <si>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</si>
  <si>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</si>
  <si>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</si>
  <si>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</si>
  <si>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</si>
  <si>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</si>
  <si>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</si>
  <si>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</si>
  <si>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</si>
  <si>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</si>
  <si>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</si>
  <si>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</si>
  <si>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</si>
  <si>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</si>
  <si>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</si>
  <si>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</si>
  <si>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</si>
  <si>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</si>
  <si>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</si>
  <si>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</si>
  <si>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</si>
  <si>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</si>
  <si>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</si>
  <si>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</si>
  <si>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</si>
  <si>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</si>
  <si>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</si>
  <si>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</si>
  <si>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</si>
  <si>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</si>
  <si>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</si>
  <si>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</si>
  <si>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</si>
  <si>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</si>
  <si>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</si>
  <si>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</si>
  <si>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</si>
  <si>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</si>
  <si>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</si>
  <si>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</si>
  <si>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</si>
  <si>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</si>
  <si>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</si>
  <si>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</si>
  <si>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</si>
  <si>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</si>
  <si>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</si>
  <si>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</si>
  <si>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</si>
  <si>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</si>
  <si>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</si>
  <si>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</si>
  <si>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</si>
  <si>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</si>
  <si>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</si>
  <si>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</si>
  <si>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</si>
  <si>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</si>
  <si>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</si>
  <si>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</si>
  <si>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</si>
  <si>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</si>
  <si>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</si>
  <si>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</si>
  <si>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</si>
  <si>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</si>
  <si>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</si>
  <si>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</si>
  <si>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</si>
  <si>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</si>
  <si>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</si>
  <si>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</si>
  <si>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</si>
  <si>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</si>
  <si>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</si>
  <si>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</si>
  <si>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</si>
  <si>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</si>
  <si>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</si>
  <si>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</si>
  <si>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</si>
  <si>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</si>
  <si>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</si>
  <si>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</si>
  <si>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</si>
  <si>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</si>
  <si>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</si>
  <si>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</si>
  <si>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</si>
  <si>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</si>
  <si>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</si>
  <si>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</si>
  <si>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</si>
  <si>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</si>
  <si>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</si>
  <si>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</si>
  <si>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</si>
  <si>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</si>
  <si>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</si>
  <si>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</si>
  <si>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</si>
  <si>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</si>
  <si>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</si>
  <si>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</si>
  <si>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</si>
  <si>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</si>
  <si>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</si>
  <si>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</si>
  <si>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</si>
  <si>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</si>
  <si>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</si>
  <si>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</si>
  <si>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</si>
  <si>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</si>
  <si>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</si>
  <si>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</si>
  <si>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</si>
  <si>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</si>
  <si>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</si>
  <si>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</si>
  <si>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</si>
  <si>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</si>
  <si>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</si>
  <si>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</si>
  <si>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</si>
  <si>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</si>
  <si>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</si>
  <si>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</si>
  <si>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</si>
  <si>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</si>
  <si>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</si>
  <si>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</si>
  <si>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</si>
  <si>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</si>
  <si>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</si>
  <si>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</si>
  <si>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</si>
  <si>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</si>
  <si>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</si>
  <si>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</si>
  <si>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</si>
  <si>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</si>
  <si>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</si>
  <si>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</si>
  <si>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</si>
  <si>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</si>
  <si>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</si>
  <si>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</si>
  <si>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</si>
  <si>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</si>
  <si>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</si>
  <si>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</si>
  <si>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</si>
  <si>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</si>
  <si>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</si>
  <si>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</si>
  <si>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</si>
  <si>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</si>
  <si>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</si>
  <si>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</si>
  <si>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</si>
  <si>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</si>
  <si>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</si>
  <si>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</si>
  <si>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</si>
  <si>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</si>
  <si>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</si>
  <si>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</si>
  <si>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</si>
  <si>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</si>
  <si>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</si>
  <si>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</si>
  <si>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</si>
  <si>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</si>
  <si>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</si>
  <si>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</si>
  <si>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</si>
  <si>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</si>
  <si>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</si>
  <si>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</si>
  <si>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</si>
  <si>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</si>
  <si>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</si>
  <si>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</si>
  <si>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</si>
  <si>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</si>
  <si>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</si>
  <si>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</si>
  <si>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</si>
  <si>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</si>
  <si>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</si>
  <si>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</si>
  <si>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</si>
  <si>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</si>
  <si>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</si>
  <si>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</si>
  <si>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</si>
  <si>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</si>
  <si>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</si>
  <si>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</si>
  <si>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</si>
  <si>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</si>
  <si>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</si>
  <si>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</si>
  <si>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</si>
  <si>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</si>
  <si>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</si>
  <si>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</si>
  <si>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</si>
  <si>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</si>
  <si>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</si>
  <si>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</si>
  <si>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</si>
  <si>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</si>
  <si>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</si>
  <si>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</si>
  <si>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</si>
  <si>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</si>
  <si>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</si>
  <si>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</si>
  <si>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</si>
  <si>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</si>
  <si>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</si>
  <si>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</si>
  <si>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</si>
  <si>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</si>
  <si>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</si>
  <si>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</si>
  <si>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</si>
  <si>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</si>
  <si>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</si>
  <si>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</si>
  <si>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</si>
  <si>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</si>
  <si>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</si>
  <si>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</si>
  <si>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</si>
  <si>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</si>
  <si>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</si>
  <si>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</si>
  <si>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</si>
  <si>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</si>
  <si>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</si>
  <si>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</si>
  <si>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</si>
  <si>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</si>
  <si>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</si>
  <si>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</si>
  <si>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</si>
  <si>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</si>
  <si>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</si>
  <si>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</si>
  <si>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</si>
  <si>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</si>
  <si>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</si>
  <si>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</si>
  <si>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</si>
  <si>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</si>
  <si>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</si>
  <si>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</si>
  <si>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</si>
  <si>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</si>
  <si>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</si>
  <si>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</si>
  <si>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</si>
  <si>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</si>
  <si>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</si>
  <si>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</si>
  <si>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</si>
  <si>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</si>
  <si>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</si>
  <si>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</si>
  <si>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</si>
  <si>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</si>
  <si>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</si>
  <si>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</si>
  <si>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</si>
  <si>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</si>
  <si>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</si>
  <si>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</si>
  <si>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</si>
  <si>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</si>
  <si>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</si>
  <si>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</si>
  <si>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</si>
  <si>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</si>
  <si>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</si>
  <si>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</si>
  <si>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</si>
  <si>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</si>
  <si>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</si>
  <si>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</si>
  <si>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</si>
  <si>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</si>
  <si>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</si>
  <si>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</si>
  <si>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</si>
  <si>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</si>
  <si>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</si>
  <si>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</si>
  <si>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</si>
  <si>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</si>
  <si>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</si>
  <si>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</si>
  <si>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</si>
  <si>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</si>
  <si>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</si>
  <si>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</si>
  <si>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</si>
  <si>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</si>
  <si>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</si>
  <si>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</si>
  <si>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</si>
  <si>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</si>
  <si>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</si>
  <si>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</si>
  <si>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</si>
  <si>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</si>
  <si>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</si>
  <si>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</si>
  <si>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</si>
  <si>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</si>
  <si>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</si>
  <si>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</si>
  <si>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</si>
  <si>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</si>
  <si>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</si>
  <si>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</si>
  <si>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</si>
  <si>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</si>
  <si>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</si>
  <si>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</si>
  <si>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</si>
  <si>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</si>
  <si>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</si>
  <si>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</si>
  <si>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</si>
  <si>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</si>
  <si>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</si>
  <si>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</si>
  <si>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</si>
  <si>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</si>
  <si>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</si>
  <si>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</si>
  <si>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</si>
  <si>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</si>
  <si>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</si>
  <si>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</si>
  <si>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</si>
  <si>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</si>
  <si>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</si>
  <si>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</si>
  <si>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</si>
  <si>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</si>
  <si>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</si>
  <si>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</si>
  <si>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</si>
  <si>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</si>
  <si>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</si>
  <si>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</si>
  <si>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</si>
  <si>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</si>
  <si>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</si>
  <si>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</si>
  <si>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</si>
  <si>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</si>
  <si>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</si>
  <si>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</si>
  <si>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</si>
  <si>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</si>
  <si>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</si>
  <si>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</si>
  <si>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</si>
  <si>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</si>
  <si>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</si>
  <si>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</si>
  <si>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</si>
  <si>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</si>
  <si>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</si>
  <si>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</si>
  <si>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</si>
  <si>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</si>
  <si>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</si>
  <si>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</si>
  <si>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</si>
  <si>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</si>
  <si>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</si>
  <si>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</si>
  <si>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</si>
  <si>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</si>
  <si>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</si>
  <si>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</si>
  <si>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</si>
  <si>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</si>
  <si>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</si>
  <si>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</si>
  <si>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</si>
  <si>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</si>
  <si>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</si>
  <si>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</si>
  <si>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</si>
  <si>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</si>
  <si>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</si>
  <si>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</si>
  <si>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</si>
  <si>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</si>
  <si>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</si>
  <si>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</si>
  <si>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</si>
  <si>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</si>
  <si>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</si>
  <si>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</si>
  <si>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</si>
  <si>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</si>
  <si>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</si>
  <si>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</si>
  <si>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</si>
  <si>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</si>
  <si>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</si>
  <si>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</si>
  <si>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</si>
  <si>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</si>
  <si>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</si>
  <si>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</si>
  <si>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</si>
  <si>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</si>
  <si>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</si>
  <si>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</si>
  <si>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</si>
  <si>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</si>
  <si>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</si>
  <si>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</si>
  <si>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</si>
  <si>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</si>
  <si>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</si>
  <si>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</si>
  <si>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</si>
  <si>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</si>
  <si>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</si>
  <si>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</si>
  <si>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</si>
  <si>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</si>
  <si>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</si>
  <si>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</si>
  <si>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</si>
  <si>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</si>
  <si>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</si>
  <si>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</si>
  <si>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</si>
  <si>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</si>
  <si>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</si>
  <si>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</si>
  <si>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</si>
  <si>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</si>
  <si>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</si>
  <si>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</si>
  <si>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</si>
  <si>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</si>
  <si>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</si>
  <si>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</si>
  <si>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</si>
  <si>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</si>
  <si>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</si>
  <si>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</si>
  <si>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</si>
  <si>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</si>
  <si>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</si>
  <si>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</si>
  <si>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</si>
  <si>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</si>
  <si>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</si>
  <si>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</si>
  <si>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</si>
  <si>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</si>
  <si>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</si>
  <si>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</si>
  <si>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</si>
  <si>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</si>
  <si>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</si>
  <si>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</si>
  <si>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</si>
  <si>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</si>
  <si>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</si>
  <si>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</si>
  <si>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</si>
  <si>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</si>
  <si>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</si>
  <si>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</si>
  <si>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</si>
  <si>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</si>
  <si>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</si>
  <si>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</si>
  <si>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</si>
  <si>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</si>
  <si>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</si>
  <si>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</si>
  <si>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</si>
  <si>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</si>
  <si>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</si>
  <si>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</si>
  <si>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</si>
  <si>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</si>
  <si>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</si>
  <si>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</si>
  <si>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</si>
  <si>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</si>
  <si>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</si>
  <si>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</si>
  <si>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</si>
  <si>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</si>
  <si>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</si>
  <si>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</si>
  <si>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</si>
  <si>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</si>
  <si>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</si>
  <si>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</si>
  <si>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</si>
  <si>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</si>
  <si>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</si>
  <si>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</si>
  <si>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</si>
  <si>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</si>
  <si>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</si>
  <si>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</si>
  <si>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</si>
  <si>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</si>
  <si>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</si>
  <si>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</si>
  <si>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</si>
  <si>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</si>
  <si>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</si>
  <si>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</si>
  <si>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</si>
  <si>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</si>
  <si>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</si>
  <si>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</si>
  <si>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</si>
  <si>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</si>
  <si>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</si>
  <si>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</si>
  <si>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</si>
  <si>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</si>
  <si>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</si>
  <si>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</si>
  <si>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</si>
  <si>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</si>
  <si>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</si>
  <si>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</si>
  <si>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</si>
  <si>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</si>
  <si>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</si>
  <si>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</si>
  <si>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</si>
  <si>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</si>
  <si>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</si>
  <si>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</si>
  <si>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</si>
  <si>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</si>
  <si>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</si>
  <si>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</si>
  <si>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</si>
  <si>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</si>
  <si>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</si>
  <si>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</si>
  <si>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</si>
  <si>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</si>
  <si>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</si>
  <si>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</si>
  <si>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</si>
  <si>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</si>
  <si>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</si>
  <si>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</si>
  <si>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</si>
  <si>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</si>
  <si>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</si>
  <si>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</si>
  <si>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</si>
  <si>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</si>
  <si>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</si>
  <si>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</si>
  <si>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</si>
  <si>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</si>
  <si>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</si>
  <si>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</si>
  <si>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</si>
  <si>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</si>
  <si>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</si>
  <si>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</si>
  <si>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</si>
  <si>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</si>
  <si>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</si>
  <si>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</si>
  <si>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</si>
  <si>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</si>
  <si>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</si>
  <si>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</si>
  <si>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</si>
  <si>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</si>
  <si>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</si>
  <si>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</si>
  <si>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</si>
  <si>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</si>
  <si>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</si>
  <si>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</si>
  <si>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</si>
  <si>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</si>
  <si>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</si>
  <si>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</si>
  <si>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</si>
  <si>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</si>
  <si>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</si>
  <si>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</si>
  <si>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</si>
  <si>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</si>
  <si>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</si>
  <si>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</si>
  <si>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</si>
  <si>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</si>
  <si>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</si>
  <si>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</si>
  <si>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</si>
  <si>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</si>
  <si>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</si>
  <si>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</si>
  <si>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</si>
  <si>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</si>
  <si>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</si>
  <si>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</si>
  <si>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</si>
  <si>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</si>
  <si>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</si>
  <si>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</si>
  <si>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</si>
  <si>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</si>
  <si>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</si>
  <si>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</si>
  <si>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</si>
  <si>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</si>
  <si>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</si>
  <si>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</si>
  <si>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</si>
  <si>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</si>
  <si>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</si>
  <si>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</si>
  <si>
    <t>id d02- sř1+2 : 444,98</t>
  </si>
  <si>
    <t>id - d04 - sř1+2 : 444,98</t>
  </si>
  <si>
    <t>Nařezání pásů na potřebný tvar, položení fólie a přelepení spojů včetně dodávky pásů.</t>
  </si>
  <si>
    <t>id - d02 : 647,805*1,1*2 = 1425,171</t>
  </si>
  <si>
    <t>106b</t>
  </si>
  <si>
    <t>id - h12 - sř 1+2: 647,805 - výpočet viz p.č. 102</t>
  </si>
  <si>
    <t>7110001R00</t>
  </si>
  <si>
    <t>Penetrace asfaltová; funkce: zpevnění povrchu, adhezní můstek; ředidlo: organické</t>
  </si>
  <si>
    <t>104</t>
  </si>
  <si>
    <t>721211422</t>
  </si>
  <si>
    <t>Vpusť podlahová se svislým odtokem DN 50/75/110 mřížka nerez 138x138</t>
  </si>
  <si>
    <t>1796269821</t>
  </si>
  <si>
    <t>id - k10 - sř1 : 365,81*0,03*1,1</t>
  </si>
  <si>
    <t>e18 : 365,81</t>
  </si>
  <si>
    <t>id - k10 - sř1 : 365,81</t>
  </si>
  <si>
    <t>id - k05 - sř2 : 79,17*0,11</t>
  </si>
  <si>
    <t>Montovaná obvodová stěna - trap.plech M08+Al rošt M09+dif.f. D13+miv.vata E11+E10+C profil M07, nosný rošt M10 a kotvy M11, D+M vč.řešení detailů</t>
  </si>
  <si>
    <t>Otopné těleso trubkové teplovodní výška/délka 1 820/600 mm</t>
  </si>
  <si>
    <t>Půjčovné a stavba lěšení / plošina pro montáž teplovzdušnuch jednotek</t>
  </si>
  <si>
    <t>Napojení na současný rozdělovač v kotelně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</si>
</sst>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>
      <alignment wrapText="1"/>
    </xf>
    <xf numFmtId="0" fontId="3" fillId="0" borderId="0" applyNumberFormat="0" applyFill="0" applyBorder="0" applyAlignment="0" applyProtection="0"/>
    <xf numFmtId="0" fontId="40" fillId="0" borderId="0"/>
  </cellStyleXfs>
  <cellXfs count="609">
    <xf numFmtId="0" fontId="0" fillId="0" borderId="0" xfId="0"/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 wrapText="1"/>
    </xf>
    <xf numFmtId="4" fontId="22" fillId="0" borderId="16" xfId="0" applyNumberFormat="1" applyFont="1" applyBorder="1" applyAlignment="1">
      <alignment horizontal="right" vertical="center" indent="1"/>
    </xf>
    <xf numFmtId="4" fontId="22" fillId="0" borderId="15" xfId="0" applyNumberFormat="1" applyFont="1" applyBorder="1" applyAlignment="1">
      <alignment horizontal="right" vertical="center" indent="1"/>
    </xf>
    <xf numFmtId="0" fontId="19" fillId="0" borderId="1" xfId="0" applyFont="1" applyBorder="1"/>
    <xf numFmtId="0" fontId="19" fillId="0" borderId="5" xfId="0" applyFont="1" applyBorder="1"/>
    <xf numFmtId="0" fontId="30" fillId="2" borderId="5" xfId="0" applyFont="1" applyFill="1" applyBorder="1" applyAlignment="1">
      <alignment horizontal="left" vertical="center" indent="1"/>
    </xf>
    <xf numFmtId="49" fontId="21" fillId="2" borderId="0" xfId="0" applyNumberFormat="1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indent="1"/>
    </xf>
    <xf numFmtId="0" fontId="19" fillId="2" borderId="9" xfId="0" applyFont="1" applyFill="1" applyBorder="1" applyAlignment="1">
      <alignment horizontal="left" vertical="center" indent="1"/>
    </xf>
    <xf numFmtId="0" fontId="19" fillId="2" borderId="10" xfId="0" applyFont="1" applyFill="1" applyBorder="1" applyAlignment="1">
      <alignment wrapText="1"/>
    </xf>
    <xf numFmtId="0" fontId="18" fillId="2" borderId="10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indent="1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8" xfId="0" applyFont="1" applyBorder="1"/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/>
    <xf numFmtId="0" fontId="19" fillId="0" borderId="9" xfId="0" applyFont="1" applyBorder="1" applyAlignment="1">
      <alignment horizontal="left" indent="1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top" indent="1"/>
    </xf>
    <xf numFmtId="0" fontId="19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/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49" fontId="19" fillId="0" borderId="5" xfId="0" applyNumberFormat="1" applyFont="1" applyBorder="1"/>
    <xf numFmtId="0" fontId="19" fillId="0" borderId="13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wrapText="1"/>
    </xf>
    <xf numFmtId="1" fontId="18" fillId="0" borderId="14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indent="1"/>
    </xf>
    <xf numFmtId="0" fontId="18" fillId="0" borderId="14" xfId="0" applyFont="1" applyBorder="1" applyAlignment="1">
      <alignment vertical="center"/>
    </xf>
    <xf numFmtId="49" fontId="19" fillId="0" borderId="17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indent="1"/>
    </xf>
    <xf numFmtId="49" fontId="19" fillId="0" borderId="11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" fontId="19" fillId="0" borderId="0" xfId="0" applyNumberFormat="1" applyFont="1" applyAlignment="1">
      <alignment horizontal="left" vertical="center" wrapText="1"/>
    </xf>
    <xf numFmtId="4" fontId="19" fillId="0" borderId="0" xfId="0" applyNumberFormat="1" applyFont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 indent="1"/>
    </xf>
    <xf numFmtId="0" fontId="18" fillId="2" borderId="20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4" fontId="21" fillId="2" borderId="20" xfId="0" applyNumberFormat="1" applyFont="1" applyFill="1" applyBorder="1" applyAlignment="1">
      <alignment horizontal="left" vertical="center"/>
    </xf>
    <xf numFmtId="49" fontId="19" fillId="2" borderId="21" xfId="0" applyNumberFormat="1" applyFont="1" applyFill="1" applyBorder="1" applyAlignment="1">
      <alignment horizontal="left" vertical="center"/>
    </xf>
    <xf numFmtId="0" fontId="19" fillId="2" borderId="20" xfId="0" applyFont="1" applyFill="1" applyBorder="1" applyAlignment="1">
      <alignment wrapText="1"/>
    </xf>
    <xf numFmtId="0" fontId="19" fillId="2" borderId="20" xfId="0" applyFont="1" applyFill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top"/>
    </xf>
    <xf numFmtId="14" fontId="18" fillId="0" borderId="10" xfId="0" applyNumberFormat="1" applyFont="1" applyBorder="1" applyAlignment="1">
      <alignment horizontal="center" vertical="top"/>
    </xf>
    <xf numFmtId="0" fontId="18" fillId="0" borderId="0" xfId="0" applyFont="1"/>
    <xf numFmtId="0" fontId="18" fillId="0" borderId="5" xfId="0" applyFont="1" applyBorder="1"/>
    <xf numFmtId="0" fontId="18" fillId="0" borderId="0" xfId="0" applyFont="1" applyAlignment="1">
      <alignment wrapText="1"/>
    </xf>
    <xf numFmtId="0" fontId="18" fillId="0" borderId="8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22" xfId="0" applyFont="1" applyBorder="1"/>
    <xf numFmtId="0" fontId="19" fillId="0" borderId="23" xfId="0" applyFont="1" applyBorder="1" applyAlignment="1">
      <alignment wrapText="1"/>
    </xf>
    <xf numFmtId="0" fontId="19" fillId="0" borderId="23" xfId="0" applyFont="1" applyBorder="1"/>
    <xf numFmtId="0" fontId="19" fillId="0" borderId="24" xfId="0" applyFont="1" applyBorder="1" applyAlignment="1">
      <alignment horizontal="right"/>
    </xf>
    <xf numFmtId="0" fontId="19" fillId="0" borderId="0" xfId="0" applyFont="1"/>
    <xf numFmtId="0" fontId="21" fillId="0" borderId="0" xfId="0" applyFont="1"/>
    <xf numFmtId="4" fontId="19" fillId="0" borderId="0" xfId="0" applyNumberFormat="1" applyFont="1"/>
    <xf numFmtId="171" fontId="19" fillId="0" borderId="0" xfId="0" applyNumberFormat="1" applyFont="1"/>
    <xf numFmtId="0" fontId="19" fillId="0" borderId="0" xfId="0" applyFont="1" applyAlignment="1">
      <alignment wrapText="1"/>
    </xf>
    <xf numFmtId="0" fontId="19" fillId="0" borderId="25" xfId="0" applyFont="1" applyBorder="1" applyAlignment="1">
      <alignment vertical="center"/>
    </xf>
    <xf numFmtId="49" fontId="19" fillId="0" borderId="14" xfId="0" applyNumberFormat="1" applyFont="1" applyBorder="1" applyAlignment="1">
      <alignment vertical="center"/>
    </xf>
    <xf numFmtId="49" fontId="19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2" borderId="26" xfId="0" applyFont="1" applyFill="1" applyBorder="1" applyAlignment="1">
      <alignment vertical="top"/>
    </xf>
    <xf numFmtId="164" fontId="18" fillId="2" borderId="6" xfId="0" applyNumberFormat="1" applyFont="1" applyFill="1" applyBorder="1" applyAlignment="1">
      <alignment vertical="top" shrinkToFit="1"/>
    </xf>
    <xf numFmtId="4" fontId="18" fillId="2" borderId="6" xfId="0" applyNumberFormat="1" applyFont="1" applyFill="1" applyBorder="1" applyAlignment="1">
      <alignment vertical="top" shrinkToFit="1"/>
    </xf>
    <xf numFmtId="4" fontId="18" fillId="2" borderId="0" xfId="0" applyNumberFormat="1" applyFont="1" applyFill="1" applyAlignment="1">
      <alignment vertical="top" shrinkToFit="1"/>
    </xf>
    <xf numFmtId="0" fontId="2" fillId="0" borderId="0" xfId="0" applyFont="1"/>
    <xf numFmtId="4" fontId="2" fillId="0" borderId="0" xfId="0" applyNumberFormat="1" applyFont="1" applyAlignment="1">
      <alignment vertical="top" shrinkToFit="1"/>
    </xf>
    <xf numFmtId="4" fontId="18" fillId="2" borderId="16" xfId="0" applyNumberFormat="1" applyFont="1" applyFill="1" applyBorder="1" applyAlignment="1">
      <alignment vertical="top" shrinkToFit="1"/>
    </xf>
    <xf numFmtId="0" fontId="18" fillId="2" borderId="15" xfId="0" applyFont="1" applyFill="1" applyBorder="1" applyAlignment="1">
      <alignment vertical="top"/>
    </xf>
    <xf numFmtId="49" fontId="18" fillId="2" borderId="14" xfId="0" applyNumberFormat="1" applyFont="1" applyFill="1" applyBorder="1" applyAlignment="1">
      <alignment vertical="top"/>
    </xf>
    <xf numFmtId="0" fontId="18" fillId="2" borderId="14" xfId="0" applyFont="1" applyFill="1" applyBorder="1" applyAlignment="1">
      <alignment vertical="top"/>
    </xf>
    <xf numFmtId="49" fontId="19" fillId="0" borderId="0" xfId="0" applyNumberFormat="1" applyFont="1"/>
    <xf numFmtId="0" fontId="19" fillId="2" borderId="25" xfId="0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0" fontId="19" fillId="4" borderId="25" xfId="0" applyFont="1" applyFill="1" applyBorder="1"/>
    <xf numFmtId="49" fontId="19" fillId="4" borderId="25" xfId="0" applyNumberFormat="1" applyFont="1" applyFill="1" applyBorder="1"/>
    <xf numFmtId="0" fontId="19" fillId="4" borderId="25" xfId="0" applyFont="1" applyFill="1" applyBorder="1" applyAlignment="1">
      <alignment horizontal="center"/>
    </xf>
    <xf numFmtId="0" fontId="19" fillId="4" borderId="15" xfId="0" applyFont="1" applyFill="1" applyBorder="1"/>
    <xf numFmtId="0" fontId="19" fillId="4" borderId="25" xfId="0" applyFont="1" applyFill="1" applyBorder="1" applyAlignment="1">
      <alignment wrapText="1"/>
    </xf>
    <xf numFmtId="164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49" fontId="18" fillId="2" borderId="6" xfId="0" applyNumberFormat="1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top" shrinkToFit="1"/>
    </xf>
    <xf numFmtId="4" fontId="18" fillId="2" borderId="27" xfId="0" applyNumberFormat="1" applyFont="1" applyFill="1" applyBorder="1" applyAlignment="1">
      <alignment vertical="top" shrinkToFit="1"/>
    </xf>
    <xf numFmtId="164" fontId="2" fillId="0" borderId="0" xfId="0" applyNumberFormat="1" applyFont="1" applyAlignment="1">
      <alignment vertical="top" shrinkToFit="1"/>
    </xf>
    <xf numFmtId="49" fontId="19" fillId="0" borderId="0" xfId="0" applyNumberFormat="1" applyFont="1" applyAlignment="1">
      <alignment horizontal="left" vertical="top" wrapText="1"/>
    </xf>
    <xf numFmtId="49" fontId="18" fillId="2" borderId="14" xfId="0" applyNumberFormat="1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center" vertical="top"/>
    </xf>
    <xf numFmtId="0" fontId="7" fillId="0" borderId="0" xfId="0" applyFont="1"/>
    <xf numFmtId="0" fontId="27" fillId="0" borderId="0" xfId="0" applyFont="1"/>
    <xf numFmtId="0" fontId="26" fillId="0" borderId="10" xfId="0" applyFont="1" applyBorder="1"/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6" xfId="0" applyFont="1" applyBorder="1" applyAlignment="1">
      <alignment wrapText="1"/>
    </xf>
    <xf numFmtId="0" fontId="22" fillId="0" borderId="6" xfId="0" applyFont="1" applyBorder="1"/>
    <xf numFmtId="0" fontId="22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0" fontId="20" fillId="0" borderId="6" xfId="0" applyFont="1" applyBorder="1"/>
    <xf numFmtId="164" fontId="18" fillId="2" borderId="0" xfId="0" applyNumberFormat="1" applyFont="1" applyFill="1" applyAlignment="1">
      <alignment vertical="top" shrinkToFit="1"/>
    </xf>
    <xf numFmtId="0" fontId="2" fillId="0" borderId="15" xfId="0" applyFont="1" applyBorder="1" applyAlignment="1">
      <alignment vertical="top"/>
    </xf>
    <xf numFmtId="0" fontId="17" fillId="0" borderId="25" xfId="0" applyFont="1" applyBorder="1" applyAlignment="1">
      <alignment vertical="center" wrapText="1"/>
    </xf>
    <xf numFmtId="4" fontId="2" fillId="3" borderId="0" xfId="0" applyNumberFormat="1" applyFont="1" applyFill="1" applyAlignment="1" applyProtection="1">
      <alignment vertical="top" shrinkToFit="1"/>
      <protection locked="0"/>
    </xf>
    <xf numFmtId="49" fontId="2" fillId="0" borderId="25" xfId="0" applyNumberFormat="1" applyFont="1" applyBorder="1" applyAlignment="1">
      <alignment vertical="top"/>
    </xf>
    <xf numFmtId="168" fontId="4" fillId="0" borderId="38" xfId="0" applyNumberFormat="1" applyFont="1" applyBorder="1" applyAlignment="1">
      <alignment horizontal="right"/>
    </xf>
    <xf numFmtId="0" fontId="4" fillId="0" borderId="3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49" fontId="14" fillId="0" borderId="37" xfId="0" applyNumberFormat="1" applyFont="1" applyBorder="1" applyAlignment="1">
      <alignment horizontal="center" vertical="top" wrapText="1"/>
    </xf>
    <xf numFmtId="0" fontId="4" fillId="0" borderId="40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49" fontId="13" fillId="0" borderId="42" xfId="0" applyNumberFormat="1" applyFont="1" applyBorder="1" applyAlignment="1">
      <alignment horizontal="left" vertical="top" wrapText="1"/>
    </xf>
    <xf numFmtId="2" fontId="4" fillId="0" borderId="42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left"/>
    </xf>
    <xf numFmtId="168" fontId="4" fillId="0" borderId="43" xfId="0" applyNumberFormat="1" applyFont="1" applyBorder="1" applyAlignment="1">
      <alignment horizontal="right"/>
    </xf>
    <xf numFmtId="0" fontId="10" fillId="0" borderId="44" xfId="0" applyFont="1" applyBorder="1" applyAlignment="1">
      <alignment horizontal="center" vertical="top"/>
    </xf>
    <xf numFmtId="0" fontId="10" fillId="0" borderId="44" xfId="0" applyFont="1" applyBorder="1" applyAlignment="1">
      <alignment horizontal="left" vertical="top"/>
    </xf>
    <xf numFmtId="0" fontId="10" fillId="5" borderId="45" xfId="0" quotePrefix="1" applyFont="1" applyFill="1" applyBorder="1" applyAlignment="1">
      <alignment horizontal="center" vertical="center"/>
    </xf>
    <xf numFmtId="166" fontId="10" fillId="5" borderId="45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top"/>
    </xf>
    <xf numFmtId="1" fontId="10" fillId="0" borderId="25" xfId="1" applyNumberFormat="1" applyFont="1" applyBorder="1" applyAlignment="1">
      <alignment horizontal="left" vertical="center"/>
    </xf>
    <xf numFmtId="167" fontId="5" fillId="0" borderId="45" xfId="0" applyNumberFormat="1" applyFont="1" applyBorder="1" applyAlignment="1">
      <alignment horizontal="right" vertical="top" shrinkToFit="1"/>
    </xf>
    <xf numFmtId="166" fontId="10" fillId="0" borderId="45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right" vertical="top" shrinkToFit="1"/>
    </xf>
    <xf numFmtId="0" fontId="10" fillId="0" borderId="45" xfId="0" applyFont="1" applyBorder="1" applyAlignment="1">
      <alignment horizontal="left" vertical="top" wrapText="1"/>
    </xf>
    <xf numFmtId="9" fontId="10" fillId="0" borderId="45" xfId="0" applyNumberFormat="1" applyFont="1" applyBorder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16" fontId="5" fillId="0" borderId="0" xfId="0" quotePrefix="1" applyNumberFormat="1" applyFont="1" applyAlignment="1">
      <alignment horizontal="center" vertical="center"/>
    </xf>
    <xf numFmtId="49" fontId="5" fillId="0" borderId="25" xfId="0" applyNumberFormat="1" applyFont="1" applyBorder="1" applyAlignment="1">
      <alignment horizontal="left" vertical="top" wrapText="1"/>
    </xf>
    <xf numFmtId="0" fontId="5" fillId="0" borderId="25" xfId="0" applyFont="1" applyBorder="1"/>
    <xf numFmtId="0" fontId="5" fillId="0" borderId="0" xfId="0" applyFont="1"/>
    <xf numFmtId="0" fontId="10" fillId="0" borderId="25" xfId="0" applyFont="1" applyBorder="1"/>
    <xf numFmtId="0" fontId="8" fillId="0" borderId="25" xfId="0" applyFont="1" applyBorder="1"/>
    <xf numFmtId="166" fontId="10" fillId="0" borderId="46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9" fillId="0" borderId="0" xfId="0" applyNumberFormat="1" applyFont="1" applyAlignment="1">
      <alignment horizontal="right" vertical="center"/>
    </xf>
    <xf numFmtId="166" fontId="8" fillId="0" borderId="25" xfId="0" applyNumberFormat="1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left" vertical="top" wrapText="1"/>
    </xf>
    <xf numFmtId="3" fontId="7" fillId="0" borderId="0" xfId="0" applyNumberFormat="1" applyFont="1"/>
    <xf numFmtId="166" fontId="6" fillId="0" borderId="25" xfId="0" applyNumberFormat="1" applyFont="1" applyBorder="1"/>
    <xf numFmtId="49" fontId="7" fillId="0" borderId="25" xfId="0" applyNumberFormat="1" applyFont="1" applyBorder="1" applyAlignment="1">
      <alignment horizontal="left" vertical="top" wrapText="1"/>
    </xf>
    <xf numFmtId="166" fontId="7" fillId="0" borderId="25" xfId="0" applyNumberFormat="1" applyFont="1" applyBorder="1"/>
    <xf numFmtId="0" fontId="5" fillId="0" borderId="0" xfId="0" applyFont="1" applyAlignment="1">
      <alignment wrapText="1"/>
    </xf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2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2" fillId="0" borderId="13" xfId="0" applyFont="1" applyBorder="1" applyAlignment="1">
      <alignment horizontal="left" vertical="center" indent="1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wrapText="1"/>
    </xf>
    <xf numFmtId="4" fontId="33" fillId="0" borderId="15" xfId="0" applyNumberFormat="1" applyFont="1" applyBorder="1" applyAlignment="1">
      <alignment horizontal="right" vertical="center" indent="1"/>
    </xf>
    <xf numFmtId="4" fontId="33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2" fillId="2" borderId="6" xfId="0" applyNumberFormat="1" applyFont="1" applyFill="1" applyBorder="1" applyAlignment="1">
      <alignment vertical="top"/>
    </xf>
    <xf numFmtId="49" fontId="32" fillId="2" borderId="6" xfId="0" applyNumberFormat="1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horizontal="center" vertical="top" shrinkToFit="1"/>
    </xf>
    <xf numFmtId="164" fontId="32" fillId="2" borderId="6" xfId="0" applyNumberFormat="1" applyFont="1" applyFill="1" applyBorder="1" applyAlignment="1">
      <alignment vertical="top" shrinkToFit="1"/>
    </xf>
    <xf numFmtId="4" fontId="32" fillId="2" borderId="6" xfId="0" applyNumberFormat="1" applyFont="1" applyFill="1" applyBorder="1" applyAlignment="1">
      <alignment vertical="top" shrinkToFit="1"/>
    </xf>
    <xf numFmtId="4" fontId="32" fillId="2" borderId="27" xfId="0" applyNumberFormat="1" applyFont="1" applyFill="1" applyBorder="1" applyAlignment="1">
      <alignment vertical="top" shrinkToFit="1"/>
    </xf>
    <xf numFmtId="4" fontId="32" fillId="2" borderId="0" xfId="0" applyNumberFormat="1" applyFont="1" applyFill="1" applyAlignment="1">
      <alignment vertical="top" shrinkToFit="1"/>
    </xf>
    <xf numFmtId="0" fontId="35" fillId="0" borderId="58" xfId="0" applyFont="1" applyBorder="1" applyAlignment="1">
      <alignment vertical="top"/>
    </xf>
    <xf numFmtId="49" fontId="35" fillId="0" borderId="59" xfId="0" applyNumberFormat="1" applyFont="1" applyBorder="1" applyAlignment="1">
      <alignment vertical="top"/>
    </xf>
    <xf numFmtId="49" fontId="35" fillId="0" borderId="59" xfId="0" applyNumberFormat="1" applyFont="1" applyBorder="1" applyAlignment="1">
      <alignment horizontal="left" vertical="top" wrapText="1"/>
    </xf>
    <xf numFmtId="0" fontId="35" fillId="0" borderId="59" xfId="0" applyFont="1" applyBorder="1" applyAlignment="1">
      <alignment horizontal="center" vertical="top" shrinkToFit="1"/>
    </xf>
    <xf numFmtId="164" fontId="35" fillId="0" borderId="59" xfId="0" applyNumberFormat="1" applyFont="1" applyBorder="1" applyAlignment="1">
      <alignment vertical="top" shrinkToFit="1"/>
    </xf>
    <xf numFmtId="4" fontId="35" fillId="3" borderId="59" xfId="0" applyNumberFormat="1" applyFont="1" applyFill="1" applyBorder="1" applyAlignment="1" applyProtection="1">
      <alignment vertical="top" shrinkToFit="1"/>
      <protection locked="0"/>
    </xf>
    <xf numFmtId="4" fontId="35" fillId="0" borderId="59" xfId="0" applyNumberFormat="1" applyFont="1" applyBorder="1" applyAlignment="1">
      <alignment vertical="top" shrinkToFit="1"/>
    </xf>
    <xf numFmtId="4" fontId="35" fillId="0" borderId="60" xfId="0" applyNumberFormat="1" applyFont="1" applyBorder="1" applyAlignment="1">
      <alignment vertical="top" shrinkToFit="1"/>
    </xf>
    <xf numFmtId="4" fontId="35" fillId="0" borderId="0" xfId="0" applyNumberFormat="1" applyFont="1" applyAlignment="1">
      <alignment vertical="top" shrinkToFit="1"/>
    </xf>
    <xf numFmtId="0" fontId="35" fillId="0" borderId="0" xfId="0" applyFont="1"/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164" fontId="35" fillId="0" borderId="0" xfId="0" applyNumberFormat="1" applyFont="1" applyAlignment="1">
      <alignment vertical="top" shrinkToFit="1"/>
    </xf>
    <xf numFmtId="164" fontId="36" fillId="0" borderId="0" xfId="0" quotePrefix="1" applyNumberFormat="1" applyFont="1" applyAlignment="1">
      <alignment horizontal="left" vertical="top" wrapText="1"/>
    </xf>
    <xf numFmtId="164" fontId="36" fillId="0" borderId="0" xfId="0" applyNumberFormat="1" applyFont="1" applyAlignment="1">
      <alignment horizontal="center" vertical="top" wrapText="1" shrinkToFit="1"/>
    </xf>
    <xf numFmtId="164" fontId="36" fillId="0" borderId="0" xfId="0" applyNumberFormat="1" applyFont="1" applyAlignment="1">
      <alignment vertical="top" wrapText="1" shrinkToFit="1"/>
    </xf>
    <xf numFmtId="0" fontId="35" fillId="0" borderId="61" xfId="0" applyFont="1" applyBorder="1" applyAlignment="1">
      <alignment vertical="top"/>
    </xf>
    <xf numFmtId="49" fontId="35" fillId="0" borderId="62" xfId="0" applyNumberFormat="1" applyFont="1" applyBorder="1" applyAlignment="1">
      <alignment vertical="top"/>
    </xf>
    <xf numFmtId="49" fontId="35" fillId="0" borderId="62" xfId="0" applyNumberFormat="1" applyFont="1" applyBorder="1" applyAlignment="1">
      <alignment horizontal="left" vertical="top" wrapText="1"/>
    </xf>
    <xf numFmtId="0" fontId="35" fillId="0" borderId="62" xfId="0" applyFont="1" applyBorder="1" applyAlignment="1">
      <alignment horizontal="center" vertical="top" shrinkToFit="1"/>
    </xf>
    <xf numFmtId="164" fontId="35" fillId="0" borderId="62" xfId="0" applyNumberFormat="1" applyFont="1" applyBorder="1" applyAlignment="1">
      <alignment vertical="top" shrinkToFit="1"/>
    </xf>
    <xf numFmtId="4" fontId="35" fillId="3" borderId="62" xfId="0" applyNumberFormat="1" applyFont="1" applyFill="1" applyBorder="1" applyAlignment="1" applyProtection="1">
      <alignment vertical="top" shrinkToFit="1"/>
      <protection locked="0"/>
    </xf>
    <xf numFmtId="4" fontId="35" fillId="0" borderId="62" xfId="0" applyNumberFormat="1" applyFont="1" applyBorder="1" applyAlignment="1">
      <alignment vertical="top" shrinkToFit="1"/>
    </xf>
    <xf numFmtId="4" fontId="35" fillId="0" borderId="63" xfId="0" applyNumberFormat="1" applyFont="1" applyBorder="1" applyAlignment="1">
      <alignment vertical="top" shrinkToFit="1"/>
    </xf>
    <xf numFmtId="0" fontId="32" fillId="2" borderId="64" xfId="0" applyFont="1" applyFill="1" applyBorder="1" applyAlignment="1">
      <alignment vertical="top"/>
    </xf>
    <xf numFmtId="0" fontId="38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2" fillId="2" borderId="65" xfId="0" applyFont="1" applyFill="1" applyBorder="1" applyAlignment="1">
      <alignment vertical="top"/>
    </xf>
    <xf numFmtId="49" fontId="32" fillId="2" borderId="14" xfId="0" applyNumberFormat="1" applyFont="1" applyFill="1" applyBorder="1" applyAlignment="1">
      <alignment vertical="top"/>
    </xf>
    <xf numFmtId="49" fontId="32" fillId="2" borderId="14" xfId="0" applyNumberFormat="1" applyFont="1" applyFill="1" applyBorder="1" applyAlignment="1">
      <alignment horizontal="left" vertical="top" wrapText="1"/>
    </xf>
    <xf numFmtId="0" fontId="32" fillId="2" borderId="14" xfId="0" applyFont="1" applyFill="1" applyBorder="1" applyAlignment="1">
      <alignment horizontal="center" vertical="top"/>
    </xf>
    <xf numFmtId="0" fontId="32" fillId="2" borderId="14" xfId="0" applyFont="1" applyFill="1" applyBorder="1" applyAlignment="1">
      <alignment vertical="top"/>
    </xf>
    <xf numFmtId="4" fontId="32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7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4" fontId="47" fillId="0" borderId="0" xfId="0" applyNumberFormat="1" applyFont="1" applyAlignment="1">
      <alignment vertical="center"/>
    </xf>
    <xf numFmtId="173" fontId="47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3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3" fillId="7" borderId="71" xfId="0" applyFont="1" applyFill="1" applyBorder="1" applyAlignment="1">
      <alignment horizontal="right" vertical="center"/>
    </xf>
    <xf numFmtId="0" fontId="53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4" fillId="7" borderId="0" xfId="0" applyFont="1" applyFill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47" xfId="0" applyFont="1" applyBorder="1" applyAlignment="1">
      <alignment vertical="center"/>
    </xf>
    <xf numFmtId="0" fontId="57" fillId="0" borderId="55" xfId="0" applyFont="1" applyBorder="1" applyAlignment="1">
      <alignment horizontal="left" vertical="center"/>
    </xf>
    <xf numFmtId="0" fontId="57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4" fillId="7" borderId="73" xfId="0" applyFont="1" applyFill="1" applyBorder="1" applyAlignment="1">
      <alignment horizontal="center" vertical="center" wrapText="1"/>
    </xf>
    <xf numFmtId="0" fontId="54" fillId="7" borderId="74" xfId="0" applyFont="1" applyFill="1" applyBorder="1" applyAlignment="1">
      <alignment horizontal="center" vertical="center" wrapText="1"/>
    </xf>
    <xf numFmtId="0" fontId="58" fillId="0" borderId="73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vertical="center" wrapText="1"/>
    </xf>
    <xf numFmtId="0" fontId="58" fillId="0" borderId="75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9" fillId="0" borderId="49" xfId="0" applyNumberFormat="1" applyFont="1" applyBorder="1"/>
    <xf numFmtId="4" fontId="60" fillId="0" borderId="0" xfId="0" applyNumberFormat="1" applyFont="1" applyAlignment="1">
      <alignment vertical="center"/>
    </xf>
    <xf numFmtId="0" fontId="61" fillId="0" borderId="0" xfId="0" applyFont="1"/>
    <xf numFmtId="0" fontId="61" fillId="0" borderId="47" xfId="0" applyFont="1" applyBorder="1"/>
    <xf numFmtId="0" fontId="61" fillId="0" borderId="0" xfId="0" applyFont="1" applyAlignment="1">
      <alignment horizontal="left"/>
    </xf>
    <xf numFmtId="0" fontId="61" fillId="0" borderId="51" xfId="0" applyFont="1" applyBorder="1"/>
    <xf numFmtId="164" fontId="61" fillId="0" borderId="0" xfId="0" applyNumberFormat="1" applyFont="1"/>
    <xf numFmtId="0" fontId="61" fillId="0" borderId="0" xfId="0" applyFont="1" applyAlignment="1">
      <alignment horizontal="center"/>
    </xf>
    <xf numFmtId="4" fontId="61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4" fillId="0" borderId="53" xfId="0" applyNumberFormat="1" applyFont="1" applyBorder="1" applyAlignment="1" applyProtection="1">
      <alignment vertical="center"/>
      <protection locked="0"/>
    </xf>
    <xf numFmtId="0" fontId="58" fillId="0" borderId="51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164" fontId="58" fillId="0" borderId="0" xfId="0" applyNumberFormat="1" applyFont="1" applyAlignment="1">
      <alignment vertical="center"/>
    </xf>
    <xf numFmtId="0" fontId="5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3" fillId="0" borderId="53" xfId="0" applyNumberFormat="1" applyFont="1" applyBorder="1" applyAlignment="1" applyProtection="1">
      <alignment vertical="center"/>
      <protection locked="0"/>
    </xf>
    <xf numFmtId="0" fontId="64" fillId="0" borderId="47" xfId="0" applyFont="1" applyBorder="1" applyAlignment="1">
      <alignment vertical="center"/>
    </xf>
    <xf numFmtId="0" fontId="63" fillId="0" borderId="51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5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7" fillId="0" borderId="77" xfId="0" applyFont="1" applyBorder="1" applyAlignment="1">
      <alignment horizontal="center" vertical="center"/>
    </xf>
    <xf numFmtId="0" fontId="54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1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8" fillId="0" borderId="52" xfId="0" applyFont="1" applyBorder="1" applyAlignment="1">
      <alignment horizontal="left" vertical="center"/>
    </xf>
    <xf numFmtId="0" fontId="64" fillId="0" borderId="53" xfId="0" applyFont="1" applyBorder="1" applyAlignment="1" applyProtection="1">
      <alignment vertical="center"/>
      <protection locked="0"/>
    </xf>
    <xf numFmtId="4" fontId="22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 applyAlignment="1">
      <alignment wrapText="1"/>
    </xf>
    <xf numFmtId="0" fontId="72" fillId="0" borderId="10" xfId="0" applyFont="1" applyBorder="1"/>
    <xf numFmtId="0" fontId="72" fillId="0" borderId="10" xfId="0" applyFont="1" applyBorder="1" applyAlignment="1">
      <alignment wrapText="1"/>
    </xf>
    <xf numFmtId="0" fontId="72" fillId="0" borderId="10" xfId="0" applyFont="1" applyBorder="1" applyAlignment="1">
      <alignment horizontal="right"/>
    </xf>
    <xf numFmtId="0" fontId="69" fillId="0" borderId="10" xfId="0" applyFont="1" applyBorder="1" applyAlignment="1">
      <alignment horizontal="right"/>
    </xf>
    <xf numFmtId="0" fontId="72" fillId="0" borderId="0" xfId="0" applyFont="1"/>
    <xf numFmtId="0" fontId="72" fillId="0" borderId="0" xfId="0" applyFont="1" applyAlignment="1">
      <alignment wrapText="1"/>
    </xf>
    <xf numFmtId="0" fontId="72" fillId="0" borderId="0" xfId="0" applyFont="1" applyAlignment="1">
      <alignment vertical="center"/>
    </xf>
    <xf numFmtId="169" fontId="69" fillId="0" borderId="0" xfId="0" applyNumberFormat="1" applyFont="1"/>
    <xf numFmtId="0" fontId="69" fillId="0" borderId="6" xfId="0" applyFont="1" applyBorder="1"/>
    <xf numFmtId="0" fontId="0" fillId="0" borderId="6" xfId="0" applyBorder="1"/>
    <xf numFmtId="169" fontId="33" fillId="0" borderId="6" xfId="0" applyNumberFormat="1" applyFont="1" applyBorder="1"/>
    <xf numFmtId="0" fontId="0" fillId="0" borderId="0" xfId="0" applyAlignment="1">
      <alignment horizontal="right"/>
    </xf>
    <xf numFmtId="169" fontId="32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3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2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3" fillId="0" borderId="0" xfId="0" applyFont="1"/>
    <xf numFmtId="169" fontId="72" fillId="0" borderId="0" xfId="0" applyNumberFormat="1" applyFont="1"/>
    <xf numFmtId="169" fontId="33" fillId="0" borderId="0" xfId="0" applyNumberFormat="1" applyFont="1"/>
    <xf numFmtId="0" fontId="16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top" shrinkToFit="1"/>
    </xf>
    <xf numFmtId="164" fontId="2" fillId="0" borderId="25" xfId="0" applyNumberFormat="1" applyFont="1" applyBorder="1" applyAlignment="1">
      <alignment vertical="top" shrinkToFit="1"/>
    </xf>
    <xf numFmtId="4" fontId="2" fillId="3" borderId="25" xfId="0" applyNumberFormat="1" applyFont="1" applyFill="1" applyBorder="1" applyAlignment="1" applyProtection="1">
      <alignment vertical="top" shrinkToFit="1"/>
      <protection locked="0"/>
    </xf>
    <xf numFmtId="4" fontId="2" fillId="0" borderId="25" xfId="0" applyNumberFormat="1" applyFont="1" applyBorder="1" applyAlignment="1">
      <alignment vertical="top" shrinkToFit="1"/>
    </xf>
    <xf numFmtId="0" fontId="16" fillId="0" borderId="25" xfId="0" applyFont="1" applyBorder="1"/>
    <xf numFmtId="49" fontId="2" fillId="0" borderId="25" xfId="0" applyNumberFormat="1" applyFont="1" applyBorder="1" applyAlignment="1">
      <alignment horizontal="left" vertical="top" wrapText="1"/>
    </xf>
    <xf numFmtId="49" fontId="18" fillId="2" borderId="68" xfId="0" applyNumberFormat="1" applyFont="1" applyFill="1" applyBorder="1" applyAlignment="1">
      <alignment vertical="top"/>
    </xf>
    <xf numFmtId="0" fontId="43" fillId="8" borderId="66" xfId="0" applyFont="1" applyFill="1" applyBorder="1"/>
    <xf numFmtId="4" fontId="27" fillId="8" borderId="66" xfId="0" applyNumberFormat="1" applyFont="1" applyFill="1" applyBorder="1"/>
    <xf numFmtId="0" fontId="35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6" xfId="0" applyFont="1" applyBorder="1" applyAlignment="1">
      <alignment vertical="top" wrapText="1"/>
    </xf>
    <xf numFmtId="0" fontId="49" fillId="0" borderId="0" xfId="0" applyFont="1" applyAlignment="1">
      <alignment horizontal="left" vertical="center" wrapText="1"/>
    </xf>
    <xf numFmtId="0" fontId="34" fillId="0" borderId="0" xfId="0" applyFont="1"/>
    <xf numFmtId="0" fontId="34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2" fillId="2" borderId="6" xfId="0" applyNumberFormat="1" applyFont="1" applyFill="1" applyBorder="1" applyAlignment="1" applyProtection="1">
      <alignment vertical="top" shrinkToFit="1"/>
      <protection locked="0"/>
    </xf>
    <xf numFmtId="0" fontId="35" fillId="0" borderId="6" xfId="0" applyFont="1" applyBorder="1" applyAlignment="1" applyProtection="1">
      <alignment vertical="top" wrapText="1"/>
      <protection locked="0"/>
    </xf>
    <xf numFmtId="4" fontId="35" fillId="0" borderId="0" xfId="0" applyNumberFormat="1" applyFont="1" applyAlignment="1" applyProtection="1">
      <alignment vertical="top" shrinkToFit="1"/>
      <protection locked="0"/>
    </xf>
    <xf numFmtId="0" fontId="37" fillId="0" borderId="0" xfId="0" applyFont="1" applyAlignment="1" applyProtection="1">
      <alignment vertical="top" wrapTex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2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1" fillId="0" borderId="0" xfId="0" applyFont="1" applyProtection="1">
      <protection locked="0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4" fillId="0" borderId="53" xfId="0" applyFont="1" applyBorder="1" applyAlignment="1">
      <alignment horizontal="center" vertical="center"/>
    </xf>
    <xf numFmtId="49" fontId="54" fillId="0" borderId="53" xfId="0" applyNumberFormat="1" applyFont="1" applyBorder="1" applyAlignment="1">
      <alignment horizontal="left" vertical="center" wrapText="1"/>
    </xf>
    <xf numFmtId="0" fontId="54" fillId="0" borderId="53" xfId="0" applyFont="1" applyBorder="1" applyAlignment="1">
      <alignment horizontal="left" vertical="center" wrapText="1"/>
    </xf>
    <xf numFmtId="0" fontId="54" fillId="0" borderId="53" xfId="0" applyFont="1" applyBorder="1" applyAlignment="1">
      <alignment horizontal="center" vertical="center" wrapText="1"/>
    </xf>
    <xf numFmtId="165" fontId="54" fillId="0" borderId="53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3" fillId="0" borderId="53" xfId="0" applyFont="1" applyBorder="1" applyAlignment="1">
      <alignment horizontal="center" vertical="center"/>
    </xf>
    <xf numFmtId="49" fontId="63" fillId="0" borderId="53" xfId="0" applyNumberFormat="1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center" vertical="center" wrapText="1"/>
    </xf>
    <xf numFmtId="165" fontId="63" fillId="0" borderId="53" xfId="0" applyNumberFormat="1" applyFont="1" applyBorder="1" applyAlignment="1">
      <alignment vertical="center"/>
    </xf>
    <xf numFmtId="172" fontId="49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4" fontId="53" fillId="7" borderId="71" xfId="0" applyNumberFormat="1" applyFont="1" applyFill="1" applyBorder="1" applyAlignment="1">
      <alignment vertical="center"/>
    </xf>
    <xf numFmtId="0" fontId="47" fillId="0" borderId="77" xfId="0" applyFont="1" applyBorder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4" fontId="5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vertical="center"/>
    </xf>
    <xf numFmtId="0" fontId="54" fillId="7" borderId="75" xfId="0" applyFont="1" applyFill="1" applyBorder="1" applyAlignment="1">
      <alignment horizontal="center" vertical="center" wrapText="1"/>
    </xf>
    <xf numFmtId="4" fontId="51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4" fontId="54" fillId="0" borderId="53" xfId="0" applyNumberFormat="1" applyFont="1" applyBorder="1" applyAlignment="1">
      <alignment vertical="center"/>
    </xf>
    <xf numFmtId="4" fontId="63" fillId="0" borderId="53" xfId="0" applyNumberFormat="1" applyFont="1" applyBorder="1" applyAlignment="1">
      <alignment vertical="center"/>
    </xf>
    <xf numFmtId="4" fontId="42" fillId="0" borderId="66" xfId="3" applyNumberFormat="1" applyFont="1" applyBorder="1" applyAlignment="1" applyProtection="1">
      <alignment vertical="top" wrapText="1" readingOrder="1"/>
      <protection locked="0"/>
    </xf>
    <xf numFmtId="4" fontId="27" fillId="0" borderId="66" xfId="0" applyNumberFormat="1" applyFont="1" applyBorder="1" applyProtection="1">
      <protection locked="0"/>
    </xf>
    <xf numFmtId="0" fontId="42" fillId="0" borderId="66" xfId="3" applyFont="1" applyBorder="1" applyAlignment="1">
      <alignment vertical="top" wrapText="1" readingOrder="1"/>
    </xf>
    <xf numFmtId="0" fontId="27" fillId="0" borderId="66" xfId="0" applyFont="1" applyBorder="1"/>
    <xf numFmtId="0" fontId="42" fillId="0" borderId="66" xfId="3" applyFont="1" applyBorder="1" applyAlignment="1">
      <alignment horizontal="right" vertical="top" wrapText="1" readingOrder="1"/>
    </xf>
    <xf numFmtId="170" fontId="42" fillId="0" borderId="66" xfId="3" applyNumberFormat="1" applyFont="1" applyBorder="1" applyAlignment="1">
      <alignment vertical="top" wrapText="1" readingOrder="1"/>
    </xf>
    <xf numFmtId="0" fontId="43" fillId="0" borderId="66" xfId="0" applyFont="1" applyBorder="1" applyAlignment="1">
      <alignment horizontal="right"/>
    </xf>
    <xf numFmtId="0" fontId="43" fillId="0" borderId="66" xfId="0" applyFont="1" applyBorder="1"/>
    <xf numFmtId="0" fontId="42" fillId="0" borderId="66" xfId="3" applyFont="1" applyBorder="1" applyAlignment="1">
      <alignment vertical="top" readingOrder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8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2" fillId="0" borderId="10" xfId="0" applyFont="1" applyBorder="1" applyAlignment="1" applyProtection="1">
      <alignment horizontal="right"/>
      <protection locked="0"/>
    </xf>
    <xf numFmtId="0" fontId="69" fillId="0" borderId="0" xfId="0" applyFont="1" applyProtection="1">
      <protection locked="0"/>
    </xf>
    <xf numFmtId="0" fontId="72" fillId="0" borderId="0" xfId="0" applyFont="1" applyProtection="1">
      <protection locked="0"/>
    </xf>
    <xf numFmtId="0" fontId="22" fillId="0" borderId="6" xfId="0" applyFont="1" applyBorder="1" applyProtection="1">
      <protection locked="0"/>
    </xf>
    <xf numFmtId="0" fontId="19" fillId="0" borderId="0" xfId="0" applyFont="1" applyProtection="1">
      <protection locked="0"/>
    </xf>
    <xf numFmtId="0" fontId="72" fillId="0" borderId="0" xfId="0" applyFont="1" applyAlignment="1" applyProtection="1">
      <alignment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horizontal="right" vertical="center"/>
      <protection locked="0"/>
    </xf>
    <xf numFmtId="166" fontId="10" fillId="0" borderId="45" xfId="0" applyNumberFormat="1" applyFont="1" applyBorder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left" vertical="top"/>
      <protection locked="0"/>
    </xf>
    <xf numFmtId="166" fontId="5" fillId="0" borderId="25" xfId="0" applyNumberFormat="1" applyFont="1" applyBorder="1" applyAlignment="1" applyProtection="1">
      <alignment vertical="center"/>
      <protection locked="0"/>
    </xf>
    <xf numFmtId="166" fontId="10" fillId="0" borderId="25" xfId="0" applyNumberFormat="1" applyFont="1" applyBorder="1" applyAlignment="1" applyProtection="1">
      <alignment horizontal="right" vertical="center"/>
      <protection locked="0"/>
    </xf>
    <xf numFmtId="0" fontId="74" fillId="0" borderId="0" xfId="2" applyFont="1" applyAlignment="1" applyProtection="1">
      <alignment vertical="center" wrapText="1"/>
    </xf>
    <xf numFmtId="4" fontId="35" fillId="0" borderId="59" xfId="0" applyNumberFormat="1" applyFont="1" applyBorder="1" applyAlignment="1" applyProtection="1">
      <alignment vertical="top" shrinkToFit="1"/>
      <protection locked="0"/>
    </xf>
    <xf numFmtId="4" fontId="35" fillId="0" borderId="62" xfId="0" applyNumberFormat="1" applyFont="1" applyBorder="1" applyAlignment="1" applyProtection="1">
      <alignment vertical="top" shrinkToFit="1"/>
      <protection locked="0"/>
    </xf>
    <xf numFmtId="4" fontId="35" fillId="0" borderId="79" xfId="0" applyNumberFormat="1" applyFont="1" applyBorder="1" applyAlignment="1" applyProtection="1">
      <alignment vertical="top" shrinkToFit="1"/>
      <protection locked="0"/>
    </xf>
    <xf numFmtId="4" fontId="35" fillId="0" borderId="79" xfId="0" applyNumberFormat="1" applyFont="1" applyBorder="1" applyAlignment="1">
      <alignment vertical="top" shrinkToFit="1"/>
    </xf>
    <xf numFmtId="164" fontId="35" fillId="0" borderId="79" xfId="0" applyNumberFormat="1" applyFont="1" applyBorder="1" applyAlignment="1">
      <alignment vertical="top" shrinkToFit="1"/>
    </xf>
    <xf numFmtId="4" fontId="35" fillId="0" borderId="80" xfId="0" applyNumberFormat="1" applyFont="1" applyBorder="1" applyAlignment="1">
      <alignment vertical="top" shrinkToFit="1"/>
    </xf>
    <xf numFmtId="4" fontId="35" fillId="0" borderId="82" xfId="0" applyNumberFormat="1" applyFont="1" applyBorder="1" applyAlignment="1" applyProtection="1">
      <alignment vertical="top" shrinkToFit="1"/>
      <protection locked="0"/>
    </xf>
    <xf numFmtId="4" fontId="35" fillId="0" borderId="82" xfId="0" applyNumberFormat="1" applyFont="1" applyBorder="1" applyAlignment="1">
      <alignment vertical="top" shrinkToFit="1"/>
    </xf>
    <xf numFmtId="164" fontId="35" fillId="0" borderId="82" xfId="0" applyNumberFormat="1" applyFont="1" applyBorder="1" applyAlignment="1">
      <alignment vertical="top" shrinkToFit="1"/>
    </xf>
    <xf numFmtId="4" fontId="35" fillId="0" borderId="83" xfId="0" applyNumberFormat="1" applyFont="1" applyBorder="1" applyAlignment="1">
      <alignment vertical="top" shrinkToFit="1"/>
    </xf>
    <xf numFmtId="0" fontId="35" fillId="0" borderId="61" xfId="0" applyFont="1" applyBorder="1" applyAlignment="1">
      <alignment horizontal="right" vertical="top"/>
    </xf>
    <xf numFmtId="0" fontId="35" fillId="0" borderId="78" xfId="0" applyFont="1" applyBorder="1" applyAlignment="1">
      <alignment vertical="top"/>
    </xf>
    <xf numFmtId="49" fontId="35" fillId="0" borderId="79" xfId="0" applyNumberFormat="1" applyFont="1" applyBorder="1" applyAlignment="1">
      <alignment vertical="top"/>
    </xf>
    <xf numFmtId="49" fontId="35" fillId="0" borderId="79" xfId="0" applyNumberFormat="1" applyFont="1" applyBorder="1" applyAlignment="1">
      <alignment horizontal="left" vertical="top" wrapText="1"/>
    </xf>
    <xf numFmtId="0" fontId="35" fillId="0" borderId="79" xfId="0" applyFont="1" applyBorder="1" applyAlignment="1">
      <alignment horizontal="center" vertical="top" shrinkToFit="1"/>
    </xf>
    <xf numFmtId="0" fontId="35" fillId="0" borderId="81" xfId="0" applyFont="1" applyBorder="1" applyAlignment="1">
      <alignment vertical="top"/>
    </xf>
    <xf numFmtId="49" fontId="35" fillId="0" borderId="82" xfId="0" applyNumberFormat="1" applyFont="1" applyBorder="1" applyAlignment="1">
      <alignment vertical="top"/>
    </xf>
    <xf numFmtId="49" fontId="35" fillId="0" borderId="82" xfId="0" applyNumberFormat="1" applyFont="1" applyBorder="1" applyAlignment="1">
      <alignment horizontal="left" vertical="top" wrapText="1"/>
    </xf>
    <xf numFmtId="0" fontId="35" fillId="0" borderId="82" xfId="0" applyFont="1" applyBorder="1" applyAlignment="1">
      <alignment horizontal="center" vertical="top" shrinkToFit="1"/>
    </xf>
    <xf numFmtId="0" fontId="4" fillId="0" borderId="66" xfId="0" applyFont="1" applyBorder="1" applyAlignment="1">
      <alignment horizontal="left" vertical="top" wrapText="1"/>
    </xf>
    <xf numFmtId="2" fontId="4" fillId="0" borderId="66" xfId="0" applyNumberFormat="1" applyFont="1" applyBorder="1" applyAlignment="1">
      <alignment horizontal="center"/>
    </xf>
    <xf numFmtId="49" fontId="4" fillId="0" borderId="66" xfId="0" applyNumberFormat="1" applyFont="1" applyBorder="1" applyAlignment="1">
      <alignment horizontal="left"/>
    </xf>
    <xf numFmtId="49" fontId="4" fillId="0" borderId="66" xfId="0" applyNumberFormat="1" applyFont="1" applyBorder="1" applyAlignment="1">
      <alignment horizontal="left" vertical="top" wrapText="1"/>
    </xf>
    <xf numFmtId="49" fontId="4" fillId="0" borderId="68" xfId="0" applyNumberFormat="1" applyFont="1" applyBorder="1" applyAlignment="1">
      <alignment horizontal="left" vertical="top" wrapText="1"/>
    </xf>
    <xf numFmtId="2" fontId="4" fillId="0" borderId="84" xfId="0" applyNumberFormat="1" applyFont="1" applyBorder="1" applyAlignment="1">
      <alignment horizontal="center"/>
    </xf>
    <xf numFmtId="49" fontId="4" fillId="0" borderId="84" xfId="0" applyNumberFormat="1" applyFont="1" applyBorder="1" applyAlignment="1">
      <alignment horizontal="left"/>
    </xf>
    <xf numFmtId="166" fontId="6" fillId="0" borderId="66" xfId="0" applyNumberFormat="1" applyFont="1" applyBorder="1" applyAlignment="1">
      <alignment horizontal="center"/>
    </xf>
    <xf numFmtId="0" fontId="54" fillId="0" borderId="53" xfId="0" applyFont="1" applyBorder="1" applyAlignment="1" applyProtection="1">
      <alignment horizontal="left" vertical="center" wrapText="1"/>
      <protection locked="0"/>
    </xf>
    <xf numFmtId="4" fontId="54" fillId="9" borderId="53" xfId="0" applyNumberFormat="1" applyFont="1" applyFill="1" applyBorder="1" applyAlignment="1" applyProtection="1">
      <alignment vertical="center"/>
      <protection locked="0"/>
    </xf>
    <xf numFmtId="0" fontId="58" fillId="9" borderId="51" xfId="0" applyFont="1" applyFill="1" applyBorder="1" applyAlignment="1" applyProtection="1">
      <alignment horizontal="left" vertical="center"/>
      <protection locked="0"/>
    </xf>
    <xf numFmtId="0" fontId="63" fillId="0" borderId="53" xfId="0" applyFont="1" applyBorder="1" applyAlignment="1" applyProtection="1">
      <alignment horizontal="left" vertical="center" wrapText="1"/>
      <protection locked="0"/>
    </xf>
    <xf numFmtId="4" fontId="63" fillId="9" borderId="53" xfId="0" applyNumberFormat="1" applyFont="1" applyFill="1" applyBorder="1" applyAlignment="1" applyProtection="1">
      <alignment vertical="center"/>
      <protection locked="0"/>
    </xf>
    <xf numFmtId="0" fontId="63" fillId="9" borderId="51" xfId="0" applyFont="1" applyFill="1" applyBorder="1" applyAlignment="1" applyProtection="1">
      <alignment horizontal="left" vertical="center"/>
      <protection locked="0"/>
    </xf>
    <xf numFmtId="0" fontId="58" fillId="9" borderId="54" xfId="0" applyFont="1" applyFill="1" applyBorder="1" applyAlignment="1" applyProtection="1">
      <alignment horizontal="left" vertical="center"/>
      <protection locked="0"/>
    </xf>
    <xf numFmtId="0" fontId="58" fillId="0" borderId="55" xfId="0" applyFont="1" applyBorder="1" applyAlignment="1">
      <alignment horizontal="center" vertical="center"/>
    </xf>
    <xf numFmtId="164" fontId="58" fillId="0" borderId="55" xfId="0" applyNumberFormat="1" applyFont="1" applyBorder="1" applyAlignment="1">
      <alignment vertical="center"/>
    </xf>
    <xf numFmtId="0" fontId="58" fillId="0" borderId="56" xfId="0" applyFont="1" applyBorder="1" applyAlignment="1">
      <alignment horizontal="left" vertical="center"/>
    </xf>
    <xf numFmtId="164" fontId="35" fillId="0" borderId="6" xfId="0" applyNumberFormat="1" applyFont="1" applyBorder="1" applyAlignment="1">
      <alignment vertical="top" shrinkToFit="1"/>
    </xf>
    <xf numFmtId="4" fontId="35" fillId="3" borderId="6" xfId="0" applyNumberFormat="1" applyFont="1" applyFill="1" applyBorder="1" applyAlignment="1" applyProtection="1">
      <alignment vertical="top" shrinkToFit="1"/>
      <protection locked="0"/>
    </xf>
    <xf numFmtId="4" fontId="35" fillId="0" borderId="6" xfId="0" applyNumberFormat="1" applyFont="1" applyBorder="1" applyAlignment="1">
      <alignment vertical="top" shrinkToFit="1"/>
    </xf>
    <xf numFmtId="4" fontId="35" fillId="0" borderId="27" xfId="0" applyNumberFormat="1" applyFont="1" applyBorder="1" applyAlignment="1">
      <alignment vertical="top" shrinkToFit="1"/>
    </xf>
    <xf numFmtId="0" fontId="35" fillId="0" borderId="64" xfId="0" applyFont="1" applyBorder="1" applyAlignment="1">
      <alignment vertical="top"/>
    </xf>
    <xf numFmtId="49" fontId="35" fillId="0" borderId="6" xfId="0" applyNumberFormat="1" applyFont="1" applyBorder="1" applyAlignment="1">
      <alignment vertical="top"/>
    </xf>
    <xf numFmtId="0" fontId="35" fillId="0" borderId="6" xfId="0" applyFont="1" applyBorder="1" applyAlignment="1">
      <alignment horizontal="center" vertical="top" shrinkToFit="1"/>
    </xf>
    <xf numFmtId="4" fontId="35" fillId="3" borderId="0" xfId="0" applyNumberFormat="1" applyFont="1" applyFill="1" applyAlignment="1" applyProtection="1">
      <alignment vertical="top" shrinkToFit="1"/>
      <protection locked="0"/>
    </xf>
    <xf numFmtId="0" fontId="49" fillId="9" borderId="0" xfId="0" applyFont="1" applyFill="1" applyAlignment="1">
      <alignment horizontal="left" vertical="center"/>
    </xf>
    <xf numFmtId="49" fontId="14" fillId="0" borderId="37" xfId="0" applyNumberFormat="1" applyFont="1" applyBorder="1" applyAlignment="1">
      <alignment vertical="top" wrapText="1"/>
    </xf>
    <xf numFmtId="0" fontId="4" fillId="0" borderId="66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49" fontId="14" fillId="0" borderId="16" xfId="0" applyNumberFormat="1" applyFont="1" applyBorder="1" applyAlignment="1">
      <alignment vertical="top" wrapText="1"/>
    </xf>
    <xf numFmtId="0" fontId="13" fillId="0" borderId="66" xfId="0" applyFont="1" applyBorder="1"/>
    <xf numFmtId="0" fontId="13" fillId="0" borderId="66" xfId="0" applyFont="1" applyBorder="1" applyProtection="1">
      <protection locked="0"/>
    </xf>
    <xf numFmtId="168" fontId="4" fillId="0" borderId="66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vertical="top" wrapText="1"/>
      <protection locked="0"/>
    </xf>
    <xf numFmtId="0" fontId="4" fillId="0" borderId="66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75" fillId="0" borderId="66" xfId="0" applyNumberFormat="1" applyFont="1" applyBorder="1"/>
    <xf numFmtId="49" fontId="76" fillId="0" borderId="29" xfId="0" applyNumberFormat="1" applyFont="1" applyBorder="1" applyAlignment="1">
      <alignment horizontal="left" vertical="center"/>
    </xf>
    <xf numFmtId="49" fontId="76" fillId="0" borderId="30" xfId="0" applyNumberFormat="1" applyFont="1" applyBorder="1" applyAlignment="1">
      <alignment horizontal="left" vertical="center"/>
    </xf>
    <xf numFmtId="49" fontId="76" fillId="0" borderId="31" xfId="0" applyNumberFormat="1" applyFont="1" applyBorder="1" applyAlignment="1">
      <alignment horizontal="left" vertical="center"/>
    </xf>
    <xf numFmtId="49" fontId="76" fillId="0" borderId="30" xfId="0" applyNumberFormat="1" applyFont="1" applyBorder="1" applyAlignment="1">
      <alignment horizontal="center" vertical="center"/>
    </xf>
    <xf numFmtId="49" fontId="76" fillId="0" borderId="30" xfId="0" applyNumberFormat="1" applyFont="1" applyBorder="1" applyAlignment="1" applyProtection="1">
      <alignment horizontal="center" vertical="center"/>
      <protection locked="0"/>
    </xf>
    <xf numFmtId="49" fontId="76" fillId="0" borderId="32" xfId="0" applyNumberFormat="1" applyFont="1" applyBorder="1" applyAlignment="1">
      <alignment horizontal="center" vertical="center"/>
    </xf>
    <xf numFmtId="49" fontId="77" fillId="10" borderId="33" xfId="0" applyNumberFormat="1" applyFont="1" applyFill="1" applyBorder="1" applyAlignment="1">
      <alignment wrapText="1"/>
    </xf>
    <xf numFmtId="49" fontId="77" fillId="10" borderId="34" xfId="0" applyNumberFormat="1" applyFont="1" applyFill="1" applyBorder="1" applyAlignment="1">
      <alignment wrapText="1"/>
    </xf>
    <xf numFmtId="0" fontId="13" fillId="10" borderId="35" xfId="0" applyFont="1" applyFill="1" applyBorder="1" applyAlignment="1">
      <alignment wrapText="1"/>
    </xf>
    <xf numFmtId="0" fontId="13" fillId="10" borderId="35" xfId="0" applyFont="1" applyFill="1" applyBorder="1" applyAlignment="1" applyProtection="1">
      <alignment wrapText="1"/>
      <protection locked="0"/>
    </xf>
    <xf numFmtId="0" fontId="13" fillId="10" borderId="36" xfId="0" applyFont="1" applyFill="1" applyBorder="1" applyAlignment="1">
      <alignment wrapText="1"/>
    </xf>
    <xf numFmtId="0" fontId="15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168" fontId="4" fillId="0" borderId="84" xfId="0" applyNumberFormat="1" applyFont="1" applyBorder="1" applyAlignment="1" applyProtection="1">
      <alignment horizontal="right"/>
      <protection locked="0"/>
    </xf>
    <xf numFmtId="168" fontId="4" fillId="0" borderId="42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/>
    <xf numFmtId="0" fontId="1" fillId="0" borderId="66" xfId="0" applyFont="1" applyBorder="1"/>
    <xf numFmtId="0" fontId="1" fillId="0" borderId="66" xfId="0" applyFont="1" applyBorder="1" applyProtection="1">
      <protection locked="0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49" fontId="19" fillId="0" borderId="14" xfId="0" applyNumberFormat="1" applyFont="1" applyBorder="1" applyAlignment="1">
      <alignment vertical="center" shrinkToFit="1"/>
    </xf>
    <xf numFmtId="49" fontId="19" fillId="0" borderId="16" xfId="0" applyNumberFormat="1" applyFont="1" applyBorder="1" applyAlignment="1">
      <alignment vertical="center" shrinkToFit="1"/>
    </xf>
    <xf numFmtId="4" fontId="33" fillId="0" borderId="15" xfId="0" applyNumberFormat="1" applyFont="1" applyBorder="1" applyAlignment="1">
      <alignment horizontal="right" vertical="center" indent="1"/>
    </xf>
    <xf numFmtId="4" fontId="33" fillId="0" borderId="17" xfId="0" applyNumberFormat="1" applyFont="1" applyBorder="1" applyAlignment="1">
      <alignment horizontal="right" vertical="center" indent="1"/>
    </xf>
    <xf numFmtId="4" fontId="22" fillId="0" borderId="15" xfId="0" applyNumberFormat="1" applyFont="1" applyBorder="1" applyAlignment="1">
      <alignment horizontal="right" vertical="center" indent="1"/>
    </xf>
    <xf numFmtId="4" fontId="22" fillId="0" borderId="17" xfId="0" applyNumberFormat="1" applyFont="1" applyBorder="1" applyAlignment="1">
      <alignment horizontal="right" vertical="center" indent="1"/>
    </xf>
    <xf numFmtId="0" fontId="19" fillId="0" borderId="6" xfId="0" applyFont="1" applyBorder="1" applyAlignment="1">
      <alignment horizontal="center" wrapText="1"/>
    </xf>
    <xf numFmtId="4" fontId="33" fillId="0" borderId="18" xfId="0" applyNumberFormat="1" applyFont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29" fillId="2" borderId="20" xfId="0" applyNumberFormat="1" applyFont="1" applyFill="1" applyBorder="1" applyAlignment="1">
      <alignment horizontal="right" vertical="center"/>
    </xf>
    <xf numFmtId="2" fontId="29" fillId="2" borderId="2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wrapText="1"/>
    </xf>
    <xf numFmtId="0" fontId="19" fillId="2" borderId="8" xfId="0" applyFont="1" applyFill="1" applyBorder="1" applyAlignment="1">
      <alignment wrapText="1"/>
    </xf>
    <xf numFmtId="1" fontId="19" fillId="0" borderId="10" xfId="0" applyNumberFormat="1" applyFont="1" applyBorder="1" applyAlignment="1">
      <alignment horizontal="right" indent="1"/>
    </xf>
    <xf numFmtId="0" fontId="18" fillId="3" borderId="6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right" indent="1"/>
    </xf>
    <xf numFmtId="0" fontId="19" fillId="0" borderId="11" xfId="0" applyFont="1" applyBorder="1" applyAlignment="1">
      <alignment horizontal="right" indent="1"/>
    </xf>
    <xf numFmtId="4" fontId="33" fillId="0" borderId="16" xfId="0" applyNumberFormat="1" applyFont="1" applyBorder="1" applyAlignment="1">
      <alignment horizontal="right" vertical="center" indent="1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4" fillId="6" borderId="0" xfId="0" applyFont="1" applyFill="1" applyAlignment="1">
      <alignment horizontal="center" vertical="center"/>
    </xf>
    <xf numFmtId="0" fontId="0" fillId="0" borderId="0" xfId="0"/>
    <xf numFmtId="0" fontId="49" fillId="9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2" fillId="8" borderId="66" xfId="3" applyFont="1" applyFill="1" applyBorder="1" applyAlignment="1">
      <alignment horizontal="left" vertical="top" wrapText="1" readingOrder="1"/>
    </xf>
    <xf numFmtId="0" fontId="12" fillId="0" borderId="25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49" fontId="19" fillId="0" borderId="14" xfId="0" applyNumberFormat="1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49" fontId="19" fillId="0" borderId="14" xfId="0" applyNumberFormat="1" applyFont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9" sqref="I19:J19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56" t="s">
        <v>1</v>
      </c>
      <c r="C1" s="557"/>
      <c r="D1" s="557"/>
      <c r="E1" s="557"/>
      <c r="F1" s="557"/>
      <c r="G1" s="557"/>
      <c r="H1" s="557"/>
      <c r="I1" s="557"/>
      <c r="J1" s="558"/>
    </row>
    <row r="2" spans="1:10" ht="36" customHeight="1" x14ac:dyDescent="0.2">
      <c r="A2" s="6"/>
      <c r="B2" s="7" t="s">
        <v>2</v>
      </c>
      <c r="C2" s="1"/>
      <c r="D2" s="8" t="s">
        <v>3</v>
      </c>
      <c r="E2" s="562" t="s">
        <v>4</v>
      </c>
      <c r="F2" s="563"/>
      <c r="G2" s="563"/>
      <c r="H2" s="563"/>
      <c r="I2" s="563"/>
      <c r="J2" s="564"/>
    </row>
    <row r="3" spans="1:10" ht="27" hidden="1" customHeight="1" x14ac:dyDescent="0.2">
      <c r="A3" s="6"/>
      <c r="B3" s="9"/>
      <c r="C3" s="1"/>
      <c r="D3" s="2"/>
      <c r="E3" s="565"/>
      <c r="F3" s="566"/>
      <c r="G3" s="566"/>
      <c r="H3" s="566"/>
      <c r="I3" s="566"/>
      <c r="J3" s="567"/>
    </row>
    <row r="4" spans="1:10" ht="23.25" customHeight="1" x14ac:dyDescent="0.2">
      <c r="A4" s="6"/>
      <c r="B4" s="10"/>
      <c r="C4" s="11"/>
      <c r="D4" s="12"/>
      <c r="E4" s="574"/>
      <c r="F4" s="574"/>
      <c r="G4" s="574"/>
      <c r="H4" s="574"/>
      <c r="I4" s="574"/>
      <c r="J4" s="575"/>
    </row>
    <row r="5" spans="1:10" ht="24" customHeight="1" x14ac:dyDescent="0.2">
      <c r="A5" s="6"/>
      <c r="B5" s="13" t="s">
        <v>5</v>
      </c>
      <c r="D5" s="578"/>
      <c r="E5" s="579"/>
      <c r="F5" s="579"/>
      <c r="G5" s="579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80"/>
      <c r="E6" s="581"/>
      <c r="F6" s="581"/>
      <c r="G6" s="581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69"/>
      <c r="E10" s="569"/>
      <c r="F10" s="569"/>
      <c r="G10" s="569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73"/>
      <c r="E11" s="573"/>
      <c r="F11" s="573"/>
      <c r="G11" s="573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76"/>
      <c r="F12" s="577"/>
      <c r="G12" s="577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68"/>
      <c r="F14" s="568"/>
      <c r="G14" s="570"/>
      <c r="H14" s="570"/>
      <c r="I14" s="570" t="s">
        <v>12</v>
      </c>
      <c r="J14" s="571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42"/>
      <c r="J15" s="543"/>
    </row>
    <row r="16" spans="1:10" ht="15.75" customHeight="1" x14ac:dyDescent="0.2">
      <c r="A16" s="42"/>
      <c r="B16" s="43" t="s">
        <v>1157</v>
      </c>
      <c r="C16" s="44"/>
      <c r="D16" s="45"/>
      <c r="E16" s="4"/>
      <c r="F16" s="3"/>
      <c r="G16" s="4"/>
      <c r="H16" s="3"/>
      <c r="I16" s="542">
        <f>'D.104.01'!G565</f>
        <v>0</v>
      </c>
      <c r="J16" s="543"/>
    </row>
    <row r="17" spans="1:11" ht="15.75" customHeight="1" x14ac:dyDescent="0.2">
      <c r="A17" s="42"/>
      <c r="B17" s="43" t="s">
        <v>1158</v>
      </c>
      <c r="C17" s="44"/>
      <c r="D17" s="45"/>
      <c r="E17" s="4"/>
      <c r="F17" s="3"/>
      <c r="G17" s="4"/>
      <c r="H17" s="3"/>
      <c r="I17" s="542">
        <f>'D.104.04'!J128</f>
        <v>0</v>
      </c>
      <c r="J17" s="543"/>
    </row>
    <row r="18" spans="1:11" ht="15.75" customHeight="1" x14ac:dyDescent="0.2">
      <c r="A18" s="42"/>
      <c r="B18" s="43" t="s">
        <v>1159</v>
      </c>
      <c r="C18" s="44"/>
      <c r="D18" s="45"/>
      <c r="E18" s="4"/>
      <c r="F18" s="3"/>
      <c r="G18" s="4"/>
      <c r="H18" s="3"/>
      <c r="I18" s="542">
        <f>'D.104.05'!G41</f>
        <v>0</v>
      </c>
      <c r="J18" s="543"/>
    </row>
    <row r="19" spans="1:11" ht="15.75" customHeight="1" x14ac:dyDescent="0.2">
      <c r="A19" s="42"/>
      <c r="B19" s="43" t="s">
        <v>1163</v>
      </c>
      <c r="C19" s="44"/>
      <c r="D19" s="45"/>
      <c r="E19" s="4"/>
      <c r="F19" s="3"/>
      <c r="G19" s="4"/>
      <c r="H19" s="3"/>
      <c r="I19" s="542">
        <f>'D.104.06'!G86</f>
        <v>0</v>
      </c>
      <c r="J19" s="543"/>
      <c r="K19" s="82">
        <v>12</v>
      </c>
    </row>
    <row r="20" spans="1:11" ht="15.75" customHeight="1" x14ac:dyDescent="0.2">
      <c r="A20" s="42"/>
      <c r="B20" s="43" t="s">
        <v>1160</v>
      </c>
      <c r="C20" s="44"/>
      <c r="D20" s="45"/>
      <c r="E20" s="4"/>
      <c r="F20" s="3"/>
      <c r="G20" s="4"/>
      <c r="H20" s="3"/>
      <c r="I20" s="542">
        <f>'D.104.07'!G95</f>
        <v>0</v>
      </c>
      <c r="J20" s="543"/>
    </row>
    <row r="21" spans="1:11" ht="15.75" customHeight="1" x14ac:dyDescent="0.2">
      <c r="A21" s="42"/>
      <c r="B21" s="43" t="s">
        <v>1567</v>
      </c>
      <c r="C21" s="44"/>
      <c r="D21" s="45"/>
      <c r="E21" s="4"/>
      <c r="F21" s="3"/>
      <c r="G21" s="4"/>
      <c r="H21" s="3"/>
      <c r="I21" s="542">
        <f>'D.104.08a'!G22</f>
        <v>0</v>
      </c>
      <c r="J21" s="543"/>
      <c r="K21" s="82">
        <v>6</v>
      </c>
    </row>
    <row r="22" spans="1:11" ht="15.75" customHeight="1" x14ac:dyDescent="0.2">
      <c r="A22" s="42"/>
      <c r="B22" s="43" t="s">
        <v>1568</v>
      </c>
      <c r="C22" s="44"/>
      <c r="D22" s="45"/>
      <c r="E22" s="4"/>
      <c r="F22" s="3"/>
      <c r="G22" s="4"/>
      <c r="H22" s="3"/>
      <c r="I22" s="542">
        <f>'D.104.08b'!J121</f>
        <v>0</v>
      </c>
      <c r="J22" s="543"/>
    </row>
    <row r="23" spans="1:11" ht="15.75" customHeight="1" x14ac:dyDescent="0.2">
      <c r="A23" s="42"/>
      <c r="B23" s="43" t="s">
        <v>1162</v>
      </c>
      <c r="C23" s="44"/>
      <c r="D23" s="45"/>
      <c r="E23" s="4"/>
      <c r="F23" s="3"/>
      <c r="G23" s="4"/>
      <c r="H23" s="3"/>
      <c r="I23" s="542">
        <f>'D.104.09'!G30</f>
        <v>0</v>
      </c>
      <c r="J23" s="543"/>
    </row>
    <row r="24" spans="1:11" ht="15.75" customHeight="1" x14ac:dyDescent="0.2">
      <c r="A24" s="42"/>
      <c r="B24" s="190" t="s">
        <v>1565</v>
      </c>
      <c r="C24" s="191"/>
      <c r="D24" s="192"/>
      <c r="E24" s="193"/>
      <c r="F24" s="194"/>
      <c r="G24" s="193"/>
      <c r="H24" s="194"/>
      <c r="I24" s="540">
        <f>SUM(I16:J23)</f>
        <v>0</v>
      </c>
      <c r="J24" s="541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42"/>
      <c r="J25" s="543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2">
      <c r="A27" s="6"/>
      <c r="B27" s="190" t="s">
        <v>12</v>
      </c>
      <c r="C27" s="191"/>
      <c r="D27" s="192"/>
      <c r="E27" s="540"/>
      <c r="F27" s="572"/>
      <c r="G27" s="540"/>
      <c r="H27" s="572"/>
      <c r="I27" s="540">
        <f>I24</f>
        <v>0</v>
      </c>
      <c r="J27" s="541"/>
    </row>
    <row r="28" spans="1:11" ht="15.75" customHeight="1" x14ac:dyDescent="0.2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183" t="s">
        <v>1156</v>
      </c>
      <c r="C29" s="184"/>
      <c r="D29" s="185"/>
      <c r="E29" s="186">
        <v>21</v>
      </c>
      <c r="F29" s="187" t="s">
        <v>16</v>
      </c>
      <c r="G29" s="545">
        <f>I27</f>
        <v>0</v>
      </c>
      <c r="H29" s="546"/>
      <c r="I29" s="546"/>
      <c r="J29" s="188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59">
        <f>G29*0.21</f>
        <v>0</v>
      </c>
      <c r="H30" s="560"/>
      <c r="I30" s="560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61"/>
      <c r="H31" s="561"/>
      <c r="I31" s="561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47">
        <f>G29</f>
        <v>0</v>
      </c>
      <c r="H32" s="548"/>
      <c r="I32" s="548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47">
        <f>G30+G29</f>
        <v>0</v>
      </c>
      <c r="H33" s="547"/>
      <c r="I33" s="547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53"/>
      <c r="C35" s="554"/>
      <c r="D35" s="554"/>
      <c r="E35" s="554"/>
      <c r="F35" s="554"/>
      <c r="G35" s="554"/>
      <c r="H35" s="554"/>
      <c r="I35" s="554"/>
      <c r="J35" s="555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49"/>
      <c r="E38" s="550"/>
      <c r="G38" s="551"/>
      <c r="H38" s="552"/>
      <c r="I38" s="552"/>
      <c r="J38" s="76"/>
    </row>
    <row r="39" spans="1:10" ht="12.75" customHeight="1" x14ac:dyDescent="0.2">
      <c r="A39" s="6"/>
      <c r="B39" s="6"/>
      <c r="D39" s="544" t="s">
        <v>23</v>
      </c>
      <c r="E39" s="544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TzDFgBXVZdkc7sWRJTCdAF4Y1noS/XkJ0YdzpJ3FjG60VRec8SHtzq7bCK7HBhbDex/2l/wRBVuSCJnVmyt7xA==" saltValue="ZGTPfr93Z2RMRLiRXImjDg==" spinCount="100000" sheet="1" objects="1" scenarios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8"/>
  <sheetViews>
    <sheetView zoomScaleNormal="100" workbookViewId="0">
      <pane ySplit="1" topLeftCell="A540" activePane="bottomLeft" state="frozen"/>
      <selection pane="bottomLeft" activeCell="G565" sqref="G565"/>
    </sheetView>
  </sheetViews>
  <sheetFormatPr defaultRowHeight="12.75" customHeight="1" outlineLevelRow="3" x14ac:dyDescent="0.2"/>
  <cols>
    <col min="1" max="1" width="4.285156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9.85546875" style="388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2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2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2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2">
      <c r="D5" s="198"/>
    </row>
    <row r="6" spans="1:60" ht="38.25" x14ac:dyDescent="0.2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2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x14ac:dyDescent="0.2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2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2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ht="22.5" outlineLevel="1" x14ac:dyDescent="0.2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2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2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 x14ac:dyDescent="0.2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2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2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x14ac:dyDescent="0.2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2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2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2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2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2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">
      <c r="A26" s="221"/>
      <c r="B26" s="222"/>
      <c r="C26" s="224" t="s">
        <v>1184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2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2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2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">
      <c r="A30" s="221"/>
      <c r="B30" s="222"/>
      <c r="C30" s="224" t="s">
        <v>1185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2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2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2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2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2">
      <c r="A37" s="221"/>
      <c r="B37" s="222"/>
      <c r="C37" s="224" t="s">
        <v>1186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2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2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2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2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2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2">
      <c r="A44" s="221"/>
      <c r="B44" s="222"/>
      <c r="C44" s="224" t="s">
        <v>1187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">
      <c r="A45" s="221"/>
      <c r="B45" s="222"/>
      <c r="C45" s="224" t="s">
        <v>1188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2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2">
      <c r="A48" s="221"/>
      <c r="B48" s="222"/>
      <c r="C48" s="224" t="s">
        <v>1189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2">
      <c r="A49" s="221"/>
      <c r="B49" s="222"/>
      <c r="C49" s="224" t="s">
        <v>1190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2">
      <c r="A50" s="221"/>
      <c r="B50" s="222"/>
      <c r="C50" s="224" t="s">
        <v>1191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2">
      <c r="A51" s="221"/>
      <c r="B51" s="222"/>
      <c r="C51" s="224" t="s">
        <v>1192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2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2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2">
      <c r="A54" s="221"/>
      <c r="B54" s="222"/>
      <c r="C54" s="224" t="s">
        <v>1193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">
      <c r="A55" s="221"/>
      <c r="B55" s="222"/>
      <c r="C55" s="224" t="s">
        <v>1194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2">
      <c r="A56" s="221"/>
      <c r="B56" s="222"/>
      <c r="C56" s="224" t="s">
        <v>1195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2">
      <c r="A57" s="221"/>
      <c r="B57" s="222"/>
      <c r="C57" s="224" t="s">
        <v>1196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2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2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2">
      <c r="A63" s="221"/>
      <c r="B63" s="222"/>
      <c r="C63" s="224" t="s">
        <v>1197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2">
      <c r="A65" s="221"/>
      <c r="B65" s="222"/>
      <c r="C65" s="224" t="s">
        <v>1198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2">
      <c r="A68" s="221"/>
      <c r="B68" s="222"/>
      <c r="C68" s="224" t="s">
        <v>1199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2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2">
      <c r="A72" s="221"/>
      <c r="B72" s="222"/>
      <c r="C72" s="224" t="s">
        <v>1200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2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2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2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2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2">
      <c r="A79" s="221"/>
      <c r="B79" s="222"/>
      <c r="C79" s="224" t="s">
        <v>1201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2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2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2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">
      <c r="A84" s="221"/>
      <c r="B84" s="222"/>
      <c r="C84" s="224" t="s">
        <v>1202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">
      <c r="A85" s="221"/>
      <c r="B85" s="222"/>
      <c r="C85" s="224" t="s">
        <v>1203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">
      <c r="A86" s="221"/>
      <c r="B86" s="222"/>
      <c r="C86" s="224" t="s">
        <v>1184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2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x14ac:dyDescent="0.2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3.75" outlineLevel="1" x14ac:dyDescent="0.2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2">
      <c r="A90" s="221"/>
      <c r="B90" s="222"/>
      <c r="C90" s="224" t="s">
        <v>1204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2">
      <c r="A91" s="221"/>
      <c r="B91" s="222"/>
      <c r="C91" s="224" t="s">
        <v>1205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3.75" outlineLevel="1" x14ac:dyDescent="0.2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2">
      <c r="A93" s="221"/>
      <c r="B93" s="222"/>
      <c r="C93" s="224" t="s">
        <v>1206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2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 x14ac:dyDescent="0.2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2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 x14ac:dyDescent="0.2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2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 x14ac:dyDescent="0.2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2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 x14ac:dyDescent="0.2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2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ht="22.5" outlineLevel="1" x14ac:dyDescent="0.2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2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 x14ac:dyDescent="0.2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2.5" outlineLevel="2" x14ac:dyDescent="0.2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2">
      <c r="A107" s="221"/>
      <c r="B107" s="222"/>
      <c r="C107" s="224" t="s">
        <v>1207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2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 x14ac:dyDescent="0.2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2.5" outlineLevel="2" x14ac:dyDescent="0.2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2">
      <c r="A111" s="221"/>
      <c r="B111" s="222"/>
      <c r="C111" s="224" t="s">
        <v>1208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2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2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">
      <c r="A114" s="221"/>
      <c r="B114" s="222"/>
      <c r="C114" s="224" t="s">
        <v>1209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2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2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2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2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2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2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2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2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2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2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2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">
      <c r="A129" s="221"/>
      <c r="B129" s="222"/>
      <c r="C129" s="224" t="s">
        <v>1210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">
      <c r="A130" s="221"/>
      <c r="B130" s="222"/>
      <c r="C130" s="224" t="s">
        <v>1211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2">
      <c r="A131" s="221"/>
      <c r="B131" s="222"/>
      <c r="C131" s="224" t="s">
        <v>1212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2">
      <c r="A132" s="211">
        <v>39</v>
      </c>
      <c r="B132" s="212" t="s">
        <v>138</v>
      </c>
      <c r="C132" s="213" t="s">
        <v>1213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">
      <c r="A133" s="221"/>
      <c r="B133" s="222"/>
      <c r="C133" s="224" t="s">
        <v>1214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2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2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2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2">
      <c r="A139" s="221"/>
      <c r="B139" s="222"/>
      <c r="C139" s="224" t="s">
        <v>1215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2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x14ac:dyDescent="0.2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33.75" outlineLevel="1" x14ac:dyDescent="0.2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2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 x14ac:dyDescent="0.2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2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 x14ac:dyDescent="0.2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2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2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2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2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2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2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2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2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2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2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2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2" x14ac:dyDescent="0.2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2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2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2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2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2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2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2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2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2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2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2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2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2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2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2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2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2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2.5" outlineLevel="1" x14ac:dyDescent="0.2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2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2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2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2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x14ac:dyDescent="0.2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2.5" outlineLevel="1" x14ac:dyDescent="0.2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2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2">
      <c r="A189" s="221"/>
      <c r="B189" s="222"/>
      <c r="C189" s="224" t="s">
        <v>1216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">
      <c r="A190" s="221"/>
      <c r="B190" s="222"/>
      <c r="C190" s="224" t="s">
        <v>1217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2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2">
      <c r="A192" s="221"/>
      <c r="B192" s="222"/>
      <c r="C192" s="224" t="s">
        <v>1218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2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2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2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2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2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2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2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2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2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2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2">
      <c r="A204" s="221"/>
      <c r="B204" s="222"/>
      <c r="C204" s="224" t="s">
        <v>1219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">
      <c r="A207" s="221"/>
      <c r="B207" s="222"/>
      <c r="C207" s="224" t="s">
        <v>1220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2">
      <c r="A209" s="221"/>
      <c r="B209" s="222"/>
      <c r="C209" s="224" t="s">
        <v>1221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2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2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2">
      <c r="A212" s="221"/>
      <c r="B212" s="222"/>
      <c r="C212" s="224" t="s">
        <v>1222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33.75" outlineLevel="1" x14ac:dyDescent="0.2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2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2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2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 x14ac:dyDescent="0.2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2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2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2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2">
      <c r="A222" s="211">
        <v>64</v>
      </c>
      <c r="B222" s="212" t="s">
        <v>1223</v>
      </c>
      <c r="C222" s="213" t="s">
        <v>1224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2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2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2">
      <c r="A225" s="221"/>
      <c r="B225" s="222"/>
      <c r="C225" s="224" t="s">
        <v>1225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">
      <c r="A226" s="221"/>
      <c r="B226" s="222"/>
      <c r="C226" s="224" t="s">
        <v>1226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">
      <c r="A227" s="221"/>
      <c r="B227" s="222"/>
      <c r="C227" s="224" t="s">
        <v>1227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">
      <c r="A228" s="221"/>
      <c r="B228" s="222"/>
      <c r="C228" s="224" t="s">
        <v>1228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">
      <c r="A229" s="221"/>
      <c r="B229" s="222"/>
      <c r="C229" s="224" t="s">
        <v>1229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 x14ac:dyDescent="0.2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2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2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2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">
      <c r="A234" s="221"/>
      <c r="B234" s="222"/>
      <c r="C234" s="224" t="s">
        <v>1230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">
      <c r="A235" s="221"/>
      <c r="B235" s="222"/>
      <c r="C235" s="224" t="s">
        <v>1231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">
      <c r="A236" s="221"/>
      <c r="B236" s="222"/>
      <c r="C236" s="224" t="s">
        <v>1232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">
      <c r="A237" s="221"/>
      <c r="B237" s="222"/>
      <c r="C237" s="224" t="s">
        <v>1233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2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2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2">
      <c r="A240" s="221"/>
      <c r="B240" s="222"/>
      <c r="C240" s="224" t="s">
        <v>1234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">
      <c r="A241" s="221"/>
      <c r="B241" s="222"/>
      <c r="C241" s="224" t="s">
        <v>1235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 x14ac:dyDescent="0.2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2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2">
      <c r="A244" s="221"/>
      <c r="B244" s="222"/>
      <c r="C244" s="224" t="s">
        <v>1236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2.5" outlineLevel="1" x14ac:dyDescent="0.2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3" x14ac:dyDescent="0.2">
      <c r="A248" s="221"/>
      <c r="B248" s="222"/>
      <c r="C248" s="224" t="s">
        <v>1237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2.5" outlineLevel="1" x14ac:dyDescent="0.2">
      <c r="A249" s="211">
        <v>69</v>
      </c>
      <c r="B249" s="212" t="s">
        <v>516</v>
      </c>
      <c r="C249" s="213" t="s">
        <v>1781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2">
      <c r="A250" s="221"/>
      <c r="B250" s="222"/>
      <c r="C250" s="224" t="s">
        <v>807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2">
      <c r="A251" s="221"/>
      <c r="B251" s="222"/>
      <c r="C251" s="224" t="s">
        <v>808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2">
      <c r="A252" s="221"/>
      <c r="B252" s="222"/>
      <c r="C252" s="224" t="s">
        <v>809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2">
      <c r="A253" s="211">
        <v>70</v>
      </c>
      <c r="B253" s="212" t="s">
        <v>156</v>
      </c>
      <c r="C253" s="213" t="s">
        <v>1721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">
      <c r="A254" s="221"/>
      <c r="B254" s="222"/>
      <c r="C254" s="224" t="s">
        <v>810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">
      <c r="A255" s="221"/>
      <c r="B255" s="222"/>
      <c r="C255" s="224" t="s">
        <v>1238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">
      <c r="A256" s="221"/>
      <c r="B256" s="222"/>
      <c r="C256" s="224" t="s">
        <v>1239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">
      <c r="A257" s="221"/>
      <c r="B257" s="222"/>
      <c r="C257" s="224" t="s">
        <v>1240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2">
      <c r="A258" s="221"/>
      <c r="B258" s="222"/>
      <c r="C258" s="224" t="s">
        <v>1241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2">
      <c r="A259" s="211">
        <v>71</v>
      </c>
      <c r="B259" s="212" t="s">
        <v>157</v>
      </c>
      <c r="C259" s="213" t="s">
        <v>811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">
      <c r="A260" s="221"/>
      <c r="B260" s="222"/>
      <c r="C260" s="224" t="s">
        <v>812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2">
      <c r="A261" s="227">
        <v>72</v>
      </c>
      <c r="B261" s="228" t="s">
        <v>1182</v>
      </c>
      <c r="C261" s="229" t="s">
        <v>1183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x14ac:dyDescent="0.2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ht="22.5" outlineLevel="1" x14ac:dyDescent="0.2">
      <c r="A263" s="211">
        <v>73</v>
      </c>
      <c r="B263" s="212" t="s">
        <v>813</v>
      </c>
      <c r="C263" s="213" t="s">
        <v>814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815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2">
      <c r="A264" s="221"/>
      <c r="B264" s="222"/>
      <c r="C264" s="376" t="s">
        <v>816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2.5" outlineLevel="1" x14ac:dyDescent="0.2">
      <c r="A265" s="211">
        <v>74</v>
      </c>
      <c r="B265" s="212" t="s">
        <v>817</v>
      </c>
      <c r="C265" s="213" t="s">
        <v>818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815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">
      <c r="A266" s="221"/>
      <c r="B266" s="222"/>
      <c r="C266" s="376" t="s">
        <v>816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">
      <c r="A267" s="227">
        <v>75</v>
      </c>
      <c r="B267" s="228" t="s">
        <v>819</v>
      </c>
      <c r="C267" s="229" t="s">
        <v>820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815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2">
      <c r="A268" s="211">
        <v>76</v>
      </c>
      <c r="B268" s="212" t="s">
        <v>821</v>
      </c>
      <c r="C268" s="213" t="s">
        <v>822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815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">
      <c r="A269" s="221"/>
      <c r="B269" s="222"/>
      <c r="C269" s="224" t="s">
        <v>823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2">
      <c r="A270" s="211">
        <v>77</v>
      </c>
      <c r="B270" s="212" t="s">
        <v>824</v>
      </c>
      <c r="C270" s="213" t="s">
        <v>825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815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2">
      <c r="A271" s="221"/>
      <c r="B271" s="222"/>
      <c r="C271" s="224" t="s">
        <v>826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2">
      <c r="A272" s="211">
        <v>78</v>
      </c>
      <c r="B272" s="212" t="s">
        <v>827</v>
      </c>
      <c r="C272" s="213" t="s">
        <v>828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2">
      <c r="A273" s="221"/>
      <c r="B273" s="222"/>
      <c r="C273" s="376" t="s">
        <v>829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">
      <c r="A274" s="221"/>
      <c r="B274" s="222"/>
      <c r="C274" s="224" t="s">
        <v>830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2">
      <c r="A275" s="221"/>
      <c r="B275" s="222"/>
      <c r="C275" s="224" t="s">
        <v>831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2">
      <c r="A276" s="221"/>
      <c r="B276" s="222"/>
      <c r="C276" s="224" t="s">
        <v>1242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2.5" outlineLevel="1" x14ac:dyDescent="0.2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2.5" outlineLevel="2" x14ac:dyDescent="0.2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2">
      <c r="A279" s="221"/>
      <c r="B279" s="222"/>
      <c r="C279" s="224" t="s">
        <v>1243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2">
      <c r="A280" s="221"/>
      <c r="B280" s="222"/>
      <c r="C280" s="224" t="s">
        <v>1244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2.5" outlineLevel="1" x14ac:dyDescent="0.2">
      <c r="A281" s="211">
        <v>80</v>
      </c>
      <c r="B281" s="212" t="s">
        <v>832</v>
      </c>
      <c r="C281" s="213" t="s">
        <v>833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834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2">
      <c r="A282" s="221"/>
      <c r="B282" s="222"/>
      <c r="C282" s="224" t="s">
        <v>835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">
      <c r="A283" s="221"/>
      <c r="B283" s="222"/>
      <c r="C283" s="224" t="s">
        <v>836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2">
      <c r="A284" s="227">
        <v>81</v>
      </c>
      <c r="B284" s="228" t="s">
        <v>164</v>
      </c>
      <c r="C284" s="229" t="s">
        <v>837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2">
      <c r="A285" s="227"/>
      <c r="B285" s="228"/>
      <c r="C285" s="229" t="s">
        <v>1717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2.5" outlineLevel="1" x14ac:dyDescent="0.2">
      <c r="A286" s="468"/>
      <c r="B286" s="469"/>
      <c r="C286" s="470" t="s">
        <v>1719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2.5" outlineLevel="1" x14ac:dyDescent="0.2">
      <c r="A287" s="472"/>
      <c r="B287" s="473"/>
      <c r="C287" s="474" t="s">
        <v>1718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2">
      <c r="A288" s="227">
        <v>82</v>
      </c>
      <c r="B288" s="228" t="s">
        <v>167</v>
      </c>
      <c r="C288" s="229" t="s">
        <v>838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2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2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2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2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2">
      <c r="A293" s="227">
        <v>87</v>
      </c>
      <c r="B293" s="228" t="s">
        <v>519</v>
      </c>
      <c r="C293" s="229" t="s">
        <v>839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x14ac:dyDescent="0.2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2">
      <c r="A295" s="211">
        <v>88</v>
      </c>
      <c r="B295" s="212" t="s">
        <v>840</v>
      </c>
      <c r="C295" s="213" t="s">
        <v>841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2">
      <c r="A296" s="221"/>
      <c r="B296" s="222"/>
      <c r="C296" s="376" t="s">
        <v>842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x14ac:dyDescent="0.2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2.5" outlineLevel="1" x14ac:dyDescent="0.2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2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2">
      <c r="A300" s="221"/>
      <c r="B300" s="222"/>
      <c r="C300" s="224" t="s">
        <v>1245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ht="22.5" outlineLevel="1" x14ac:dyDescent="0.2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2">
      <c r="A302" s="221"/>
      <c r="B302" s="222"/>
      <c r="C302" s="224" t="s">
        <v>843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56.25" outlineLevel="1" x14ac:dyDescent="0.2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2">
      <c r="A304" s="221"/>
      <c r="B304" s="222"/>
      <c r="C304" s="224" t="s">
        <v>844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5" outlineLevel="1" x14ac:dyDescent="0.2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2">
      <c r="A306" s="221"/>
      <c r="B306" s="222"/>
      <c r="C306" s="224" t="s">
        <v>845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">
      <c r="A307" s="221"/>
      <c r="B307" s="222"/>
      <c r="C307" s="224" t="s">
        <v>846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2">
      <c r="A308" s="221"/>
      <c r="B308" s="222"/>
      <c r="C308" s="224" t="s">
        <v>847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2.5" outlineLevel="1" x14ac:dyDescent="0.2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2.5" outlineLevel="2" x14ac:dyDescent="0.2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2">
      <c r="A311" s="221"/>
      <c r="B311" s="222"/>
      <c r="C311" s="224" t="s">
        <v>1246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3" x14ac:dyDescent="0.2">
      <c r="A312" s="221"/>
      <c r="B312" s="222"/>
      <c r="C312" s="224" t="s">
        <v>848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2">
      <c r="A313" s="221"/>
      <c r="B313" s="222"/>
      <c r="C313" s="224" t="s">
        <v>849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">
      <c r="A314" s="221"/>
      <c r="B314" s="222"/>
      <c r="C314" s="224" t="s">
        <v>850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2.5" outlineLevel="1" x14ac:dyDescent="0.2">
      <c r="A315" s="211">
        <v>94</v>
      </c>
      <c r="B315" s="212" t="s">
        <v>851</v>
      </c>
      <c r="C315" s="213" t="s">
        <v>852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2">
      <c r="A316" s="221"/>
      <c r="B316" s="222"/>
      <c r="C316" s="224" t="s">
        <v>853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2.5" outlineLevel="1" x14ac:dyDescent="0.2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2">
      <c r="A318" s="221"/>
      <c r="B318" s="222"/>
      <c r="C318" s="224" t="s">
        <v>1247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2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2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x14ac:dyDescent="0.2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SUMIF(AG322:AG364,"&lt;&gt;NOR",G322:G364)</f>
        <v>0</v>
      </c>
      <c r="H321" s="208"/>
      <c r="I321" s="208">
        <f>SUM(I322:I364)</f>
        <v>2474940.6399999992</v>
      </c>
      <c r="J321" s="208"/>
      <c r="K321" s="208">
        <f>SUM(K322:K364)</f>
        <v>767196.10999999987</v>
      </c>
      <c r="L321" s="208"/>
      <c r="M321" s="208">
        <f>SUM(M322:M364)</f>
        <v>0</v>
      </c>
      <c r="N321" s="207"/>
      <c r="O321" s="207">
        <f>SUM(O322:O364)</f>
        <v>272.03000000000003</v>
      </c>
      <c r="P321" s="207"/>
      <c r="Q321" s="207">
        <f>SUM(Q322:Q364)</f>
        <v>0</v>
      </c>
      <c r="R321" s="208"/>
      <c r="S321" s="208"/>
      <c r="T321" s="209"/>
      <c r="U321" s="210"/>
      <c r="V321" s="210">
        <f>SUM(V322:V364)</f>
        <v>1335.85</v>
      </c>
      <c r="W321" s="210"/>
      <c r="X321" s="210"/>
      <c r="Y321" s="210"/>
      <c r="AG321" t="s">
        <v>105</v>
      </c>
    </row>
    <row r="322" spans="1:60" ht="22.5" outlineLevel="1" x14ac:dyDescent="0.2">
      <c r="A322" s="211">
        <v>97</v>
      </c>
      <c r="B322" s="212" t="s">
        <v>854</v>
      </c>
      <c r="C322" s="213" t="s">
        <v>855</v>
      </c>
      <c r="D322" s="214" t="s">
        <v>132</v>
      </c>
      <c r="E322" s="215">
        <v>365.81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21180.400000000001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47.56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2" x14ac:dyDescent="0.2">
      <c r="A323" s="221"/>
      <c r="B323" s="222"/>
      <c r="C323" s="376" t="s">
        <v>856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2">
      <c r="A324" s="221"/>
      <c r="B324" s="222"/>
      <c r="C324" s="224" t="s">
        <v>1779</v>
      </c>
      <c r="D324" s="225"/>
      <c r="E324" s="226">
        <v>365.81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2">
      <c r="A325" s="211">
        <v>98</v>
      </c>
      <c r="B325" s="212" t="s">
        <v>857</v>
      </c>
      <c r="C325" s="213" t="s">
        <v>858</v>
      </c>
      <c r="D325" s="214" t="s">
        <v>106</v>
      </c>
      <c r="E325" s="215">
        <v>8.7087000000000003</v>
      </c>
      <c r="F325" s="216"/>
      <c r="G325" s="217">
        <f>ROUND(E325*F325,2)</f>
        <v>0</v>
      </c>
      <c r="H325" s="216">
        <v>6873.38</v>
      </c>
      <c r="I325" s="217">
        <f>ROUND(E325*H325,2)</f>
        <v>59858.2</v>
      </c>
      <c r="J325" s="216">
        <v>836.62</v>
      </c>
      <c r="K325" s="217">
        <f>ROUND(E325*J325,2)</f>
        <v>7285.87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13.93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15.99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2">
      <c r="A326" s="221"/>
      <c r="B326" s="222"/>
      <c r="C326" s="376" t="s">
        <v>859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2">
      <c r="A327" s="221"/>
      <c r="B327" s="222"/>
      <c r="C327" s="224" t="s">
        <v>1780</v>
      </c>
      <c r="D327" s="225"/>
      <c r="E327" s="226">
        <v>8.7087000000000003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2">
      <c r="A328" s="211">
        <v>99</v>
      </c>
      <c r="B328" s="212" t="s">
        <v>860</v>
      </c>
      <c r="C328" s="213" t="s">
        <v>861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ht="22.5" outlineLevel="2" x14ac:dyDescent="0.2">
      <c r="A329" s="221"/>
      <c r="B329" s="222"/>
      <c r="C329" s="224" t="s">
        <v>1248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2">
      <c r="A330" s="221"/>
      <c r="B330" s="222"/>
      <c r="C330" s="224" t="s">
        <v>1249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2">
      <c r="A331" s="221"/>
      <c r="B331" s="222"/>
      <c r="C331" s="224" t="s">
        <v>862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2.5" outlineLevel="1" x14ac:dyDescent="0.2">
      <c r="A332" s="211">
        <v>100</v>
      </c>
      <c r="B332" s="212" t="s">
        <v>863</v>
      </c>
      <c r="C332" s="213" t="s">
        <v>864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2">
      <c r="A333" s="221"/>
      <c r="B333" s="222"/>
      <c r="C333" s="382" t="s">
        <v>865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2">
      <c r="A334" s="221"/>
      <c r="B334" s="222"/>
      <c r="C334" s="224" t="s">
        <v>1250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2">
      <c r="A335" s="221"/>
      <c r="B335" s="222"/>
      <c r="C335" s="224" t="s">
        <v>1251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2">
      <c r="A336" s="211">
        <v>101</v>
      </c>
      <c r="B336" s="212" t="s">
        <v>866</v>
      </c>
      <c r="C336" s="213" t="s">
        <v>867</v>
      </c>
      <c r="D336" s="214" t="s">
        <v>132</v>
      </c>
      <c r="E336" s="215">
        <v>477.43200000000002</v>
      </c>
      <c r="F336" s="216"/>
      <c r="G336" s="217">
        <f>ROUND(E336*F336,2)</f>
        <v>0</v>
      </c>
      <c r="H336" s="216">
        <v>186.11</v>
      </c>
      <c r="I336" s="217">
        <f>ROUND(E336*H336,2)</f>
        <v>88854.87</v>
      </c>
      <c r="J336" s="216">
        <v>163.38999999999999</v>
      </c>
      <c r="K336" s="217">
        <f>ROUND(E336*J336,2)</f>
        <v>78007.61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138.46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2">
      <c r="A337" s="221"/>
      <c r="B337" s="222"/>
      <c r="C337" s="382" t="s">
        <v>1767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">
      <c r="A338" s="221"/>
      <c r="B338" s="222"/>
      <c r="C338" s="224" t="s">
        <v>1766</v>
      </c>
      <c r="D338" s="225"/>
      <c r="E338" s="226">
        <v>444.98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">
      <c r="A339" s="221"/>
      <c r="B339" s="222"/>
      <c r="C339" s="224" t="s">
        <v>1252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33.75" outlineLevel="1" x14ac:dyDescent="0.2">
      <c r="A340" s="211">
        <v>102</v>
      </c>
      <c r="B340" s="212" t="s">
        <v>868</v>
      </c>
      <c r="C340" s="213" t="s">
        <v>869</v>
      </c>
      <c r="D340" s="214" t="s">
        <v>132</v>
      </c>
      <c r="E340" s="215">
        <v>647.80499999999995</v>
      </c>
      <c r="F340" s="216"/>
      <c r="G340" s="217">
        <f>ROUND(E340*F340,2)</f>
        <v>0</v>
      </c>
      <c r="H340" s="216">
        <v>64.7</v>
      </c>
      <c r="I340" s="217">
        <f>ROUND(E340*H340,2)</f>
        <v>41912.980000000003</v>
      </c>
      <c r="J340" s="216">
        <v>241.8</v>
      </c>
      <c r="K340" s="217">
        <f>ROUND(E340*J340,2)</f>
        <v>156639.25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278.01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2">
      <c r="A341" s="221"/>
      <c r="B341" s="222"/>
      <c r="C341" s="376" t="s">
        <v>870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2">
      <c r="A342" s="221"/>
      <c r="B342" s="222"/>
      <c r="C342" s="224" t="s">
        <v>1765</v>
      </c>
      <c r="D342" s="225"/>
      <c r="E342" s="226">
        <v>444.98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2">
      <c r="A343" s="221"/>
      <c r="B343" s="222"/>
      <c r="C343" s="224" t="s">
        <v>1253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2">
      <c r="A344" s="211">
        <v>103</v>
      </c>
      <c r="B344" s="212" t="s">
        <v>871</v>
      </c>
      <c r="C344" s="213" t="s">
        <v>872</v>
      </c>
      <c r="D344" s="214" t="s">
        <v>106</v>
      </c>
      <c r="E344" s="215">
        <v>12.071730000000001</v>
      </c>
      <c r="F344" s="216"/>
      <c r="G344" s="217">
        <f>ROUND(E344*F344,2)</f>
        <v>0</v>
      </c>
      <c r="H344" s="216">
        <v>3025</v>
      </c>
      <c r="I344" s="217">
        <f>ROUND(E344*H344,2)</f>
        <v>36516.980000000003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7.24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2">
      <c r="A345" s="221"/>
      <c r="B345" s="222"/>
      <c r="C345" s="224" t="s">
        <v>1777</v>
      </c>
      <c r="D345" s="225"/>
      <c r="E345" s="226">
        <v>12.071730000000001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2">
      <c r="A346" s="221"/>
      <c r="B346" s="222"/>
      <c r="C346" s="224"/>
      <c r="D346" s="225"/>
      <c r="E346" s="226"/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2">
      <c r="A347" s="211" t="s">
        <v>1703</v>
      </c>
      <c r="B347" s="212" t="s">
        <v>1704</v>
      </c>
      <c r="C347" s="213" t="s">
        <v>1706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1707</v>
      </c>
      <c r="S347" s="217" t="s">
        <v>1707</v>
      </c>
      <c r="T347" s="217" t="s">
        <v>1707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2">
      <c r="A348" s="221"/>
      <c r="B348" s="222"/>
      <c r="C348" s="224" t="s">
        <v>1705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2.5" outlineLevel="1" x14ac:dyDescent="0.2">
      <c r="A349" s="211">
        <v>104</v>
      </c>
      <c r="B349" s="212" t="s">
        <v>873</v>
      </c>
      <c r="C349" s="213" t="s">
        <v>874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2">
      <c r="A350" s="221"/>
      <c r="B350" s="222"/>
      <c r="C350" s="224" t="s">
        <v>1254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2.5" outlineLevel="1" x14ac:dyDescent="0.2">
      <c r="A351" s="211">
        <v>105</v>
      </c>
      <c r="B351" s="212" t="s">
        <v>875</v>
      </c>
      <c r="C351" s="213" t="s">
        <v>876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2">
      <c r="A352" s="221"/>
      <c r="B352" s="222"/>
      <c r="C352" s="224" t="s">
        <v>1255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33.75" outlineLevel="1" x14ac:dyDescent="0.2">
      <c r="A353" s="211">
        <v>106</v>
      </c>
      <c r="B353" s="212" t="s">
        <v>877</v>
      </c>
      <c r="C353" s="213" t="s">
        <v>878</v>
      </c>
      <c r="D353" s="214" t="s">
        <v>132</v>
      </c>
      <c r="E353" s="215">
        <v>1425.171</v>
      </c>
      <c r="F353" s="216"/>
      <c r="G353" s="217">
        <f>ROUND(E353*F353,2)</f>
        <v>0</v>
      </c>
      <c r="H353" s="216">
        <v>348</v>
      </c>
      <c r="I353" s="217">
        <f>ROUND(E353*H353,2)</f>
        <v>495959.51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6.41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1" x14ac:dyDescent="0.2">
      <c r="A354" s="221"/>
      <c r="B354" s="222"/>
      <c r="C354" s="224" t="s">
        <v>1768</v>
      </c>
      <c r="D354" s="225"/>
      <c r="E354" s="226">
        <v>1425.171</v>
      </c>
      <c r="F354" s="393"/>
      <c r="G354" s="219"/>
      <c r="H354" s="501"/>
      <c r="I354" s="219"/>
      <c r="J354" s="501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1" x14ac:dyDescent="0.2">
      <c r="A355" s="211" t="s">
        <v>1769</v>
      </c>
      <c r="B355" s="212" t="s">
        <v>1771</v>
      </c>
      <c r="C355" s="213" t="s">
        <v>1772</v>
      </c>
      <c r="D355" s="214" t="s">
        <v>132</v>
      </c>
      <c r="E355" s="215">
        <v>647.80499999999995</v>
      </c>
      <c r="F355" s="216"/>
      <c r="G355" s="217">
        <f>ROUND(E355*F355,2)</f>
        <v>0</v>
      </c>
      <c r="H355" s="216">
        <v>358.5</v>
      </c>
      <c r="I355" s="217">
        <f>ROUND(E355*H355,2)</f>
        <v>232238.09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/>
      <c r="O355" s="215"/>
      <c r="P355" s="215"/>
      <c r="Q355" s="215"/>
      <c r="R355" s="217" t="s">
        <v>1707</v>
      </c>
      <c r="S355" s="217" t="s">
        <v>1707</v>
      </c>
      <c r="T355" s="217" t="s">
        <v>1707</v>
      </c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1" x14ac:dyDescent="0.2">
      <c r="A356" s="221"/>
      <c r="B356" s="222"/>
      <c r="C356" s="224" t="s">
        <v>1770</v>
      </c>
      <c r="D356" s="225"/>
      <c r="E356" s="226"/>
      <c r="F356" s="393"/>
      <c r="G356" s="219"/>
      <c r="H356" s="501"/>
      <c r="I356" s="219"/>
      <c r="J356" s="501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2.5" outlineLevel="1" x14ac:dyDescent="0.2">
      <c r="A357" s="211">
        <v>107</v>
      </c>
      <c r="B357" s="212" t="s">
        <v>879</v>
      </c>
      <c r="C357" s="213" t="s">
        <v>880</v>
      </c>
      <c r="D357" s="214" t="s">
        <v>132</v>
      </c>
      <c r="E357" s="215">
        <v>489.47800000000001</v>
      </c>
      <c r="F357" s="216"/>
      <c r="G357" s="217">
        <f>ROUND(E357*F357,2)</f>
        <v>0</v>
      </c>
      <c r="H357" s="216">
        <v>14</v>
      </c>
      <c r="I357" s="217">
        <f>ROUND(E357*H357,2)</f>
        <v>6852.69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1.4999999999999999E-4</v>
      </c>
      <c r="O357" s="215">
        <f>ROUND(E357*N357,2)</f>
        <v>7.0000000000000007E-2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2">
      <c r="A358" s="221"/>
      <c r="B358" s="222"/>
      <c r="C358" s="224" t="s">
        <v>881</v>
      </c>
      <c r="D358" s="225"/>
      <c r="E358" s="226">
        <v>489.47800000000001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2.5" outlineLevel="1" x14ac:dyDescent="0.2">
      <c r="A359" s="211">
        <v>108</v>
      </c>
      <c r="B359" s="212" t="s">
        <v>882</v>
      </c>
      <c r="C359" s="213" t="s">
        <v>883</v>
      </c>
      <c r="D359" s="214" t="s">
        <v>132</v>
      </c>
      <c r="E359" s="215">
        <v>439.74700000000001</v>
      </c>
      <c r="F359" s="216"/>
      <c r="G359" s="217">
        <f>ROUND(E359*F359,2)</f>
        <v>0</v>
      </c>
      <c r="H359" s="216">
        <v>28</v>
      </c>
      <c r="I359" s="217">
        <f>ROUND(E359*H359,2)</f>
        <v>12312.92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2.9999999999999997E-4</v>
      </c>
      <c r="O359" s="215">
        <f>ROUND(E359*N359,2)</f>
        <v>0.13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2">
      <c r="A360" s="221"/>
      <c r="B360" s="222"/>
      <c r="C360" s="224" t="s">
        <v>1256</v>
      </c>
      <c r="D360" s="225"/>
      <c r="E360" s="226">
        <v>439.74700000000001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ht="22.5" outlineLevel="1" x14ac:dyDescent="0.2">
      <c r="A361" s="211">
        <v>109</v>
      </c>
      <c r="B361" s="212" t="s">
        <v>884</v>
      </c>
      <c r="C361" s="213" t="s">
        <v>885</v>
      </c>
      <c r="D361" s="214" t="s">
        <v>132</v>
      </c>
      <c r="E361" s="215">
        <v>804.78200000000004</v>
      </c>
      <c r="F361" s="216"/>
      <c r="G361" s="217">
        <f>ROUND(E361*F361,2)</f>
        <v>0</v>
      </c>
      <c r="H361" s="216">
        <v>46.6</v>
      </c>
      <c r="I361" s="217">
        <f>ROUND(E361*H361,2)</f>
        <v>37502.839999999997</v>
      </c>
      <c r="J361" s="216">
        <v>0</v>
      </c>
      <c r="K361" s="217">
        <f>ROUND(E361*J361,2)</f>
        <v>0</v>
      </c>
      <c r="L361" s="217">
        <v>21</v>
      </c>
      <c r="M361" s="217">
        <f>G361*(1+L361/100)</f>
        <v>0</v>
      </c>
      <c r="N361" s="215">
        <v>5.0000000000000001E-4</v>
      </c>
      <c r="O361" s="215">
        <f>ROUND(E361*N361,2)</f>
        <v>0.4</v>
      </c>
      <c r="P361" s="215">
        <v>0</v>
      </c>
      <c r="Q361" s="215">
        <f>ROUND(E361*P361,2)</f>
        <v>0</v>
      </c>
      <c r="R361" s="217" t="s">
        <v>193</v>
      </c>
      <c r="S361" s="217" t="s">
        <v>108</v>
      </c>
      <c r="T361" s="218" t="s">
        <v>108</v>
      </c>
      <c r="U361" s="219">
        <v>0</v>
      </c>
      <c r="V361" s="219">
        <f>ROUND(E361*U361,2)</f>
        <v>0</v>
      </c>
      <c r="W361" s="219"/>
      <c r="X361" s="219" t="s">
        <v>194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195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2">
      <c r="A362" s="221"/>
      <c r="B362" s="222"/>
      <c r="C362" s="224" t="s">
        <v>1257</v>
      </c>
      <c r="D362" s="225"/>
      <c r="E362" s="226">
        <v>804.78200000000004</v>
      </c>
      <c r="F362" s="393"/>
      <c r="G362" s="219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123</v>
      </c>
      <c r="AH362" s="220">
        <v>0</v>
      </c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1" x14ac:dyDescent="0.2">
      <c r="A363" s="211">
        <v>110</v>
      </c>
      <c r="B363" s="212" t="s">
        <v>886</v>
      </c>
      <c r="C363" s="213" t="s">
        <v>887</v>
      </c>
      <c r="D363" s="214" t="s">
        <v>126</v>
      </c>
      <c r="E363" s="215">
        <v>66.107709999999997</v>
      </c>
      <c r="F363" s="216"/>
      <c r="G363" s="217">
        <f>ROUND(E363*F363,2)</f>
        <v>0</v>
      </c>
      <c r="H363" s="216">
        <v>0</v>
      </c>
      <c r="I363" s="217">
        <f>ROUND(E363*H363,2)</f>
        <v>0</v>
      </c>
      <c r="J363" s="216">
        <v>1464</v>
      </c>
      <c r="K363" s="217">
        <f>ROUND(E363*J363,2)</f>
        <v>96781.69</v>
      </c>
      <c r="L363" s="217">
        <v>21</v>
      </c>
      <c r="M363" s="217">
        <f>G363*(1+L363/100)</f>
        <v>0</v>
      </c>
      <c r="N363" s="215">
        <v>0</v>
      </c>
      <c r="O363" s="215">
        <f>ROUND(E363*N363,2)</f>
        <v>0</v>
      </c>
      <c r="P363" s="215">
        <v>0</v>
      </c>
      <c r="Q363" s="215">
        <f>ROUND(E363*P363,2)</f>
        <v>0</v>
      </c>
      <c r="R363" s="217" t="s">
        <v>162</v>
      </c>
      <c r="S363" s="217" t="s">
        <v>108</v>
      </c>
      <c r="T363" s="218" t="s">
        <v>108</v>
      </c>
      <c r="U363" s="219">
        <v>2.048</v>
      </c>
      <c r="V363" s="219">
        <f>ROUND(E363*U363,2)</f>
        <v>135.38999999999999</v>
      </c>
      <c r="W363" s="219"/>
      <c r="X363" s="219" t="s">
        <v>177</v>
      </c>
      <c r="Y363" s="219" t="s">
        <v>110</v>
      </c>
      <c r="Z363" s="220"/>
      <c r="AA363" s="220"/>
      <c r="AB363" s="220"/>
      <c r="AC363" s="220"/>
      <c r="AD363" s="220"/>
      <c r="AE363" s="220"/>
      <c r="AF363" s="220"/>
      <c r="AG363" s="220" t="s">
        <v>178</v>
      </c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2" x14ac:dyDescent="0.2">
      <c r="A364" s="221"/>
      <c r="B364" s="222"/>
      <c r="C364" s="376" t="s">
        <v>198</v>
      </c>
      <c r="D364" s="376"/>
      <c r="E364" s="376"/>
      <c r="F364" s="392"/>
      <c r="G364" s="376"/>
      <c r="H364" s="219"/>
      <c r="I364" s="219"/>
      <c r="J364" s="219"/>
      <c r="K364" s="219"/>
      <c r="L364" s="219"/>
      <c r="M364" s="219"/>
      <c r="N364" s="223"/>
      <c r="O364" s="223"/>
      <c r="P364" s="223"/>
      <c r="Q364" s="223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112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x14ac:dyDescent="0.2">
      <c r="A365" s="235" t="s">
        <v>104</v>
      </c>
      <c r="B365" s="204" t="s">
        <v>49</v>
      </c>
      <c r="C365" s="205" t="s">
        <v>50</v>
      </c>
      <c r="D365" s="206"/>
      <c r="E365" s="207"/>
      <c r="F365" s="391"/>
      <c r="G365" s="208">
        <f>SUMIF(AG366:AG408,"&lt;&gt;NOR",G366:G408)</f>
        <v>0</v>
      </c>
      <c r="H365" s="208"/>
      <c r="I365" s="208">
        <f>SUM(I366:I408)</f>
        <v>1663833.8699999999</v>
      </c>
      <c r="J365" s="208"/>
      <c r="K365" s="208">
        <f>SUM(K366:K408)</f>
        <v>266176.27999999997</v>
      </c>
      <c r="L365" s="208"/>
      <c r="M365" s="208">
        <f>SUM(M366:M408)</f>
        <v>0</v>
      </c>
      <c r="N365" s="207"/>
      <c r="O365" s="207">
        <f>SUM(O366:O408)</f>
        <v>12.44</v>
      </c>
      <c r="P365" s="207"/>
      <c r="Q365" s="207">
        <f>SUM(Q366:Q408)</f>
        <v>0</v>
      </c>
      <c r="R365" s="208"/>
      <c r="S365" s="208"/>
      <c r="T365" s="209"/>
      <c r="U365" s="210"/>
      <c r="V365" s="210">
        <f>SUM(V366:V408)</f>
        <v>469.55000000000007</v>
      </c>
      <c r="W365" s="210"/>
      <c r="X365" s="210"/>
      <c r="Y365" s="210"/>
      <c r="AG365" t="s">
        <v>105</v>
      </c>
    </row>
    <row r="366" spans="1:60" outlineLevel="1" x14ac:dyDescent="0.2">
      <c r="A366" s="211">
        <v>111</v>
      </c>
      <c r="B366" s="212" t="s">
        <v>183</v>
      </c>
      <c r="C366" s="213" t="s">
        <v>184</v>
      </c>
      <c r="D366" s="214" t="s">
        <v>132</v>
      </c>
      <c r="E366" s="215">
        <v>81.25</v>
      </c>
      <c r="F366" s="216"/>
      <c r="G366" s="217">
        <f>ROUND(E366*F366,2)</f>
        <v>0</v>
      </c>
      <c r="H366" s="216">
        <v>0</v>
      </c>
      <c r="I366" s="217">
        <f>ROUND(E366*H366,2)</f>
        <v>0</v>
      </c>
      <c r="J366" s="216">
        <v>45.1</v>
      </c>
      <c r="K366" s="217">
        <f>ROUND(E366*J366,2)</f>
        <v>3664.38</v>
      </c>
      <c r="L366" s="217">
        <v>21</v>
      </c>
      <c r="M366" s="217">
        <f>G366*(1+L366/100)</f>
        <v>0</v>
      </c>
      <c r="N366" s="215">
        <v>0</v>
      </c>
      <c r="O366" s="215">
        <f>ROUND(E366*N366,2)</f>
        <v>0</v>
      </c>
      <c r="P366" s="215">
        <v>0</v>
      </c>
      <c r="Q366" s="215">
        <f>ROUND(E366*P366,2)</f>
        <v>0</v>
      </c>
      <c r="R366" s="217" t="s">
        <v>185</v>
      </c>
      <c r="S366" s="217" t="s">
        <v>108</v>
      </c>
      <c r="T366" s="218" t="s">
        <v>108</v>
      </c>
      <c r="U366" s="219">
        <v>0.08</v>
      </c>
      <c r="V366" s="219">
        <f>ROUND(E366*U366,2)</f>
        <v>6.5</v>
      </c>
      <c r="W366" s="219"/>
      <c r="X366" s="219" t="s">
        <v>109</v>
      </c>
      <c r="Y366" s="219" t="s">
        <v>110</v>
      </c>
      <c r="Z366" s="220"/>
      <c r="AA366" s="220"/>
      <c r="AB366" s="220"/>
      <c r="AC366" s="220"/>
      <c r="AD366" s="220"/>
      <c r="AE366" s="220"/>
      <c r="AF366" s="220"/>
      <c r="AG366" s="220" t="s">
        <v>111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2" x14ac:dyDescent="0.2">
      <c r="A367" s="221"/>
      <c r="B367" s="222"/>
      <c r="C367" s="224" t="s">
        <v>188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2">
      <c r="A368" s="221"/>
      <c r="B368" s="222"/>
      <c r="C368" s="224" t="s">
        <v>1241</v>
      </c>
      <c r="D368" s="225"/>
      <c r="E368" s="226">
        <v>70.95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2">
      <c r="A369" s="221"/>
      <c r="B369" s="222"/>
      <c r="C369" s="224" t="s">
        <v>1258</v>
      </c>
      <c r="D369" s="225"/>
      <c r="E369" s="226"/>
      <c r="F369" s="393"/>
      <c r="G369" s="219"/>
      <c r="H369" s="219"/>
      <c r="I369" s="219"/>
      <c r="J369" s="219"/>
      <c r="K369" s="219"/>
      <c r="L369" s="219"/>
      <c r="M369" s="219"/>
      <c r="N369" s="223"/>
      <c r="O369" s="223"/>
      <c r="P369" s="223"/>
      <c r="Q369" s="223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123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3" x14ac:dyDescent="0.2">
      <c r="A370" s="221"/>
      <c r="B370" s="222"/>
      <c r="C370" s="224" t="s">
        <v>1259</v>
      </c>
      <c r="D370" s="225"/>
      <c r="E370" s="226">
        <v>10.3</v>
      </c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1" x14ac:dyDescent="0.2">
      <c r="A371" s="211">
        <v>112</v>
      </c>
      <c r="B371" s="212" t="s">
        <v>186</v>
      </c>
      <c r="C371" s="213" t="s">
        <v>187</v>
      </c>
      <c r="D371" s="214" t="s">
        <v>132</v>
      </c>
      <c r="E371" s="215">
        <v>425.99</v>
      </c>
      <c r="F371" s="216"/>
      <c r="G371" s="217">
        <f>ROUND(E371*F371,2)</f>
        <v>0</v>
      </c>
      <c r="H371" s="216">
        <v>0</v>
      </c>
      <c r="I371" s="217">
        <f>ROUND(E371*H371,2)</f>
        <v>0</v>
      </c>
      <c r="J371" s="216">
        <v>84.6</v>
      </c>
      <c r="K371" s="217">
        <f>ROUND(E371*J371,2)</f>
        <v>36038.75</v>
      </c>
      <c r="L371" s="217">
        <v>21</v>
      </c>
      <c r="M371" s="217">
        <f>G371*(1+L371/100)</f>
        <v>0</v>
      </c>
      <c r="N371" s="215">
        <v>0</v>
      </c>
      <c r="O371" s="215">
        <f>ROUND(E371*N371,2)</f>
        <v>0</v>
      </c>
      <c r="P371" s="215">
        <v>0</v>
      </c>
      <c r="Q371" s="215">
        <f>ROUND(E371*P371,2)</f>
        <v>0</v>
      </c>
      <c r="R371" s="217" t="s">
        <v>185</v>
      </c>
      <c r="S371" s="217" t="s">
        <v>108</v>
      </c>
      <c r="T371" s="218" t="s">
        <v>108</v>
      </c>
      <c r="U371" s="219">
        <v>0.15</v>
      </c>
      <c r="V371" s="219">
        <f>ROUND(E371*U371,2)</f>
        <v>63.9</v>
      </c>
      <c r="W371" s="219"/>
      <c r="X371" s="219" t="s">
        <v>109</v>
      </c>
      <c r="Y371" s="219" t="s">
        <v>110</v>
      </c>
      <c r="Z371" s="220"/>
      <c r="AA371" s="220"/>
      <c r="AB371" s="220"/>
      <c r="AC371" s="220"/>
      <c r="AD371" s="220"/>
      <c r="AE371" s="220"/>
      <c r="AF371" s="220"/>
      <c r="AG371" s="220" t="s">
        <v>111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2" x14ac:dyDescent="0.2">
      <c r="A372" s="221"/>
      <c r="B372" s="222"/>
      <c r="C372" s="224" t="s">
        <v>1260</v>
      </c>
      <c r="D372" s="225"/>
      <c r="E372" s="226"/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2">
      <c r="A373" s="221"/>
      <c r="B373" s="222"/>
      <c r="C373" s="224" t="s">
        <v>1261</v>
      </c>
      <c r="D373" s="225"/>
      <c r="E373" s="226">
        <v>215.65</v>
      </c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">
      <c r="A374" s="221"/>
      <c r="B374" s="222"/>
      <c r="C374" s="224" t="s">
        <v>1262</v>
      </c>
      <c r="D374" s="225"/>
      <c r="E374" s="226">
        <v>73.099999999999994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2">
      <c r="A375" s="221"/>
      <c r="B375" s="222"/>
      <c r="C375" s="224" t="s">
        <v>188</v>
      </c>
      <c r="D375" s="225"/>
      <c r="E375" s="226"/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3" x14ac:dyDescent="0.2">
      <c r="A376" s="221"/>
      <c r="B376" s="222"/>
      <c r="C376" s="224" t="s">
        <v>1263</v>
      </c>
      <c r="D376" s="225"/>
      <c r="E376" s="226">
        <v>100.55</v>
      </c>
      <c r="F376" s="393"/>
      <c r="G376" s="219"/>
      <c r="H376" s="219"/>
      <c r="I376" s="219"/>
      <c r="J376" s="219"/>
      <c r="K376" s="219"/>
      <c r="L376" s="219"/>
      <c r="M376" s="219"/>
      <c r="N376" s="223"/>
      <c r="O376" s="223"/>
      <c r="P376" s="223"/>
      <c r="Q376" s="223"/>
      <c r="R376" s="219"/>
      <c r="S376" s="219"/>
      <c r="T376" s="219"/>
      <c r="U376" s="219"/>
      <c r="V376" s="219"/>
      <c r="W376" s="219"/>
      <c r="X376" s="219"/>
      <c r="Y376" s="219"/>
      <c r="Z376" s="220"/>
      <c r="AA376" s="220"/>
      <c r="AB376" s="220"/>
      <c r="AC376" s="220"/>
      <c r="AD376" s="220"/>
      <c r="AE376" s="220"/>
      <c r="AF376" s="220"/>
      <c r="AG376" s="220" t="s">
        <v>123</v>
      </c>
      <c r="AH376" s="220">
        <v>0</v>
      </c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outlineLevel="3" x14ac:dyDescent="0.2">
      <c r="A377" s="221"/>
      <c r="B377" s="222"/>
      <c r="C377" s="224" t="s">
        <v>1264</v>
      </c>
      <c r="D377" s="225"/>
      <c r="E377" s="226">
        <v>36.69</v>
      </c>
      <c r="F377" s="393"/>
      <c r="G377" s="219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123</v>
      </c>
      <c r="AH377" s="220">
        <v>0</v>
      </c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</row>
    <row r="378" spans="1:60" outlineLevel="1" x14ac:dyDescent="0.2">
      <c r="A378" s="211">
        <v>113</v>
      </c>
      <c r="B378" s="212" t="s">
        <v>534</v>
      </c>
      <c r="C378" s="213" t="s">
        <v>535</v>
      </c>
      <c r="D378" s="214" t="s">
        <v>132</v>
      </c>
      <c r="E378" s="215">
        <v>205.46010000000001</v>
      </c>
      <c r="F378" s="216"/>
      <c r="G378" s="217">
        <f>ROUND(E378*F378,2)</f>
        <v>0</v>
      </c>
      <c r="H378" s="216">
        <v>50.24</v>
      </c>
      <c r="I378" s="217">
        <f>ROUND(E378*H378,2)</f>
        <v>10322.32</v>
      </c>
      <c r="J378" s="216">
        <v>157.76</v>
      </c>
      <c r="K378" s="217">
        <f>ROUND(E378*J378,2)</f>
        <v>32413.39</v>
      </c>
      <c r="L378" s="217">
        <v>21</v>
      </c>
      <c r="M378" s="217">
        <f>G378*(1+L378/100)</f>
        <v>0</v>
      </c>
      <c r="N378" s="215">
        <v>3.0000000000000001E-3</v>
      </c>
      <c r="O378" s="215">
        <f>ROUND(E378*N378,2)</f>
        <v>0.62</v>
      </c>
      <c r="P378" s="215">
        <v>0</v>
      </c>
      <c r="Q378" s="215">
        <f>ROUND(E378*P378,2)</f>
        <v>0</v>
      </c>
      <c r="R378" s="217" t="s">
        <v>185</v>
      </c>
      <c r="S378" s="217" t="s">
        <v>108</v>
      </c>
      <c r="T378" s="218" t="s">
        <v>108</v>
      </c>
      <c r="U378" s="219">
        <v>0.28000000000000003</v>
      </c>
      <c r="V378" s="219">
        <f>ROUND(E378*U378,2)</f>
        <v>57.53</v>
      </c>
      <c r="W378" s="219"/>
      <c r="X378" s="219" t="s">
        <v>109</v>
      </c>
      <c r="Y378" s="219" t="s">
        <v>110</v>
      </c>
      <c r="Z378" s="220"/>
      <c r="AA378" s="220"/>
      <c r="AB378" s="220"/>
      <c r="AC378" s="220"/>
      <c r="AD378" s="220"/>
      <c r="AE378" s="220"/>
      <c r="AF378" s="220"/>
      <c r="AG378" s="220" t="s">
        <v>111</v>
      </c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ht="12.75" customHeight="1" outlineLevel="2" x14ac:dyDescent="0.2">
      <c r="A379" s="221"/>
      <c r="B379" s="222"/>
      <c r="C379" s="382" t="s">
        <v>536</v>
      </c>
      <c r="D379" s="382"/>
      <c r="E379" s="382"/>
      <c r="F379" s="395"/>
      <c r="G379" s="382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131</v>
      </c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36" t="str">
        <f>C379</f>
        <v>Očištění povrchu stěny od prachu, nařezání izolačních desek na požadovaný rozměr, nanesení lepicího tmelu, osazení desek.</v>
      </c>
      <c r="BB379" s="220"/>
      <c r="BC379" s="220"/>
      <c r="BD379" s="220"/>
      <c r="BE379" s="220"/>
      <c r="BF379" s="220"/>
      <c r="BG379" s="220"/>
      <c r="BH379" s="220"/>
    </row>
    <row r="380" spans="1:60" outlineLevel="2" x14ac:dyDescent="0.2">
      <c r="A380" s="221"/>
      <c r="B380" s="222"/>
      <c r="C380" s="224" t="s">
        <v>888</v>
      </c>
      <c r="D380" s="225"/>
      <c r="E380" s="226">
        <v>92.332499999999996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3" x14ac:dyDescent="0.2">
      <c r="A381" s="221"/>
      <c r="B381" s="222"/>
      <c r="C381" s="224" t="s">
        <v>846</v>
      </c>
      <c r="D381" s="225"/>
      <c r="E381" s="226">
        <v>107.4276</v>
      </c>
      <c r="F381" s="393"/>
      <c r="G381" s="219"/>
      <c r="H381" s="219"/>
      <c r="I381" s="219"/>
      <c r="J381" s="219"/>
      <c r="K381" s="219"/>
      <c r="L381" s="219"/>
      <c r="M381" s="219"/>
      <c r="N381" s="223"/>
      <c r="O381" s="223"/>
      <c r="P381" s="223"/>
      <c r="Q381" s="223"/>
      <c r="R381" s="219"/>
      <c r="S381" s="219"/>
      <c r="T381" s="219"/>
      <c r="U381" s="219"/>
      <c r="V381" s="219"/>
      <c r="W381" s="219"/>
      <c r="X381" s="219"/>
      <c r="Y381" s="219"/>
      <c r="Z381" s="220"/>
      <c r="AA381" s="220"/>
      <c r="AB381" s="220"/>
      <c r="AC381" s="220"/>
      <c r="AD381" s="220"/>
      <c r="AE381" s="220"/>
      <c r="AF381" s="220"/>
      <c r="AG381" s="220" t="s">
        <v>123</v>
      </c>
      <c r="AH381" s="220">
        <v>0</v>
      </c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3" x14ac:dyDescent="0.2">
      <c r="A382" s="221"/>
      <c r="B382" s="222"/>
      <c r="C382" s="224" t="s">
        <v>889</v>
      </c>
      <c r="D382" s="225"/>
      <c r="E382" s="226">
        <v>5.7</v>
      </c>
      <c r="F382" s="393"/>
      <c r="G382" s="219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123</v>
      </c>
      <c r="AH382" s="220">
        <v>0</v>
      </c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1" x14ac:dyDescent="0.2">
      <c r="A383" s="211">
        <v>114</v>
      </c>
      <c r="B383" s="212" t="s">
        <v>890</v>
      </c>
      <c r="C383" s="213" t="s">
        <v>891</v>
      </c>
      <c r="D383" s="214" t="s">
        <v>132</v>
      </c>
      <c r="E383" s="215">
        <v>1779.92</v>
      </c>
      <c r="F383" s="216"/>
      <c r="G383" s="217">
        <f>ROUND(E383*F383,2)</f>
        <v>0</v>
      </c>
      <c r="H383" s="216">
        <v>56.36</v>
      </c>
      <c r="I383" s="217">
        <f>ROUND(E383*H383,2)</f>
        <v>100316.29</v>
      </c>
      <c r="J383" s="216">
        <v>90.14</v>
      </c>
      <c r="K383" s="217">
        <f>ROUND(E383*J383,2)</f>
        <v>160441.99</v>
      </c>
      <c r="L383" s="217">
        <v>21</v>
      </c>
      <c r="M383" s="217">
        <f>G383*(1+L383/100)</f>
        <v>0</v>
      </c>
      <c r="N383" s="215">
        <v>3.3E-4</v>
      </c>
      <c r="O383" s="215">
        <f>ROUND(E383*N383,2)</f>
        <v>0.59</v>
      </c>
      <c r="P383" s="215">
        <v>0</v>
      </c>
      <c r="Q383" s="215">
        <f>ROUND(E383*P383,2)</f>
        <v>0</v>
      </c>
      <c r="R383" s="217" t="s">
        <v>185</v>
      </c>
      <c r="S383" s="217" t="s">
        <v>108</v>
      </c>
      <c r="T383" s="218" t="s">
        <v>108</v>
      </c>
      <c r="U383" s="219">
        <v>0.16</v>
      </c>
      <c r="V383" s="219">
        <f>ROUND(E383*U383,2)</f>
        <v>284.79000000000002</v>
      </c>
      <c r="W383" s="219"/>
      <c r="X383" s="219" t="s">
        <v>109</v>
      </c>
      <c r="Y383" s="219" t="s">
        <v>110</v>
      </c>
      <c r="Z383" s="220"/>
      <c r="AA383" s="220"/>
      <c r="AB383" s="220"/>
      <c r="AC383" s="220"/>
      <c r="AD383" s="220"/>
      <c r="AE383" s="220"/>
      <c r="AF383" s="220"/>
      <c r="AG383" s="220" t="s">
        <v>111</v>
      </c>
      <c r="AH383" s="220"/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2" x14ac:dyDescent="0.2">
      <c r="A384" s="221"/>
      <c r="B384" s="222"/>
      <c r="C384" s="382" t="s">
        <v>892</v>
      </c>
      <c r="D384" s="382"/>
      <c r="E384" s="382"/>
      <c r="F384" s="395"/>
      <c r="G384" s="382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131</v>
      </c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2" x14ac:dyDescent="0.2">
      <c r="A385" s="221"/>
      <c r="B385" s="222"/>
      <c r="C385" s="224" t="s">
        <v>1265</v>
      </c>
      <c r="D385" s="225"/>
      <c r="E385" s="226">
        <v>889.96</v>
      </c>
      <c r="F385" s="393"/>
      <c r="G385" s="219"/>
      <c r="H385" s="219"/>
      <c r="I385" s="219"/>
      <c r="J385" s="219"/>
      <c r="K385" s="219"/>
      <c r="L385" s="219"/>
      <c r="M385" s="219"/>
      <c r="N385" s="223"/>
      <c r="O385" s="223"/>
      <c r="P385" s="223"/>
      <c r="Q385" s="223"/>
      <c r="R385" s="219"/>
      <c r="S385" s="219"/>
      <c r="T385" s="219"/>
      <c r="U385" s="219"/>
      <c r="V385" s="219"/>
      <c r="W385" s="219"/>
      <c r="X385" s="219"/>
      <c r="Y385" s="219"/>
      <c r="Z385" s="220"/>
      <c r="AA385" s="220"/>
      <c r="AB385" s="220"/>
      <c r="AC385" s="220"/>
      <c r="AD385" s="220"/>
      <c r="AE385" s="220"/>
      <c r="AF385" s="220"/>
      <c r="AG385" s="220" t="s">
        <v>123</v>
      </c>
      <c r="AH385" s="220">
        <v>0</v>
      </c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3" x14ac:dyDescent="0.2">
      <c r="A386" s="221"/>
      <c r="B386" s="222"/>
      <c r="C386" s="224" t="s">
        <v>1266</v>
      </c>
      <c r="D386" s="225"/>
      <c r="E386" s="226">
        <v>889.96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outlineLevel="1" x14ac:dyDescent="0.2">
      <c r="A387" s="211">
        <v>115</v>
      </c>
      <c r="B387" s="212" t="s">
        <v>893</v>
      </c>
      <c r="C387" s="213" t="s">
        <v>894</v>
      </c>
      <c r="D387" s="214" t="s">
        <v>132</v>
      </c>
      <c r="E387" s="215">
        <v>365.81</v>
      </c>
      <c r="F387" s="216"/>
      <c r="G387" s="217">
        <f>ROUND(E387*F387,2)</f>
        <v>0</v>
      </c>
      <c r="H387" s="216">
        <v>0</v>
      </c>
      <c r="I387" s="217">
        <f>ROUND(E387*H387,2)</f>
        <v>0</v>
      </c>
      <c r="J387" s="216">
        <v>39.5</v>
      </c>
      <c r="K387" s="217">
        <f>ROUND(E387*J387,2)</f>
        <v>14449.5</v>
      </c>
      <c r="L387" s="217">
        <v>21</v>
      </c>
      <c r="M387" s="217">
        <f>G387*(1+L387/100)</f>
        <v>0</v>
      </c>
      <c r="N387" s="215">
        <v>0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25.61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2">
      <c r="A388" s="221"/>
      <c r="B388" s="222"/>
      <c r="C388" s="224" t="s">
        <v>1778</v>
      </c>
      <c r="D388" s="225"/>
      <c r="E388" s="226">
        <v>365.81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2.5" outlineLevel="1" x14ac:dyDescent="0.2">
      <c r="A389" s="211">
        <v>116</v>
      </c>
      <c r="B389" s="212" t="s">
        <v>189</v>
      </c>
      <c r="C389" s="213" t="s">
        <v>190</v>
      </c>
      <c r="D389" s="214" t="s">
        <v>132</v>
      </c>
      <c r="E389" s="215">
        <v>120.22</v>
      </c>
      <c r="F389" s="216"/>
      <c r="G389" s="217">
        <f>ROUND(E389*F389,2)</f>
        <v>0</v>
      </c>
      <c r="H389" s="216">
        <v>10.6</v>
      </c>
      <c r="I389" s="217">
        <f>ROUND(E389*H389,2)</f>
        <v>1274.33</v>
      </c>
      <c r="J389" s="216">
        <v>39.5</v>
      </c>
      <c r="K389" s="217">
        <f>ROUND(E389*J389,2)</f>
        <v>4748.6899999999996</v>
      </c>
      <c r="L389" s="217">
        <v>21</v>
      </c>
      <c r="M389" s="217">
        <f>G389*(1+L389/100)</f>
        <v>0</v>
      </c>
      <c r="N389" s="215">
        <v>1.0000000000000001E-5</v>
      </c>
      <c r="O389" s="215">
        <f>ROUND(E389*N389,2)</f>
        <v>0</v>
      </c>
      <c r="P389" s="215">
        <v>0</v>
      </c>
      <c r="Q389" s="215">
        <f>ROUND(E389*P389,2)</f>
        <v>0</v>
      </c>
      <c r="R389" s="217" t="s">
        <v>185</v>
      </c>
      <c r="S389" s="217" t="s">
        <v>108</v>
      </c>
      <c r="T389" s="218" t="s">
        <v>108</v>
      </c>
      <c r="U389" s="219">
        <v>7.0000000000000007E-2</v>
      </c>
      <c r="V389" s="219">
        <f>ROUND(E389*U389,2)</f>
        <v>8.42</v>
      </c>
      <c r="W389" s="219"/>
      <c r="X389" s="219" t="s">
        <v>109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111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2" x14ac:dyDescent="0.2">
      <c r="A390" s="221"/>
      <c r="B390" s="222"/>
      <c r="C390" s="224" t="s">
        <v>1267</v>
      </c>
      <c r="D390" s="225"/>
      <c r="E390" s="226">
        <v>120.22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ht="22.5" outlineLevel="1" x14ac:dyDescent="0.2">
      <c r="A391" s="211">
        <v>117</v>
      </c>
      <c r="B391" s="212" t="s">
        <v>191</v>
      </c>
      <c r="C391" s="213" t="s">
        <v>192</v>
      </c>
      <c r="D391" s="214" t="s">
        <v>106</v>
      </c>
      <c r="E391" s="215">
        <v>156.03675999999999</v>
      </c>
      <c r="F391" s="216"/>
      <c r="G391" s="217">
        <f>ROUND(E391*F391,2)</f>
        <v>0</v>
      </c>
      <c r="H391" s="216">
        <v>4200</v>
      </c>
      <c r="I391" s="217">
        <f>ROUND(E391*H391,2)</f>
        <v>655354.39</v>
      </c>
      <c r="J391" s="216">
        <v>0</v>
      </c>
      <c r="K391" s="217">
        <f>ROUND(E391*J391,2)</f>
        <v>0</v>
      </c>
      <c r="L391" s="217">
        <v>21</v>
      </c>
      <c r="M391" s="217">
        <f>G391*(1+L391/100)</f>
        <v>0</v>
      </c>
      <c r="N391" s="215">
        <v>2.5000000000000001E-2</v>
      </c>
      <c r="O391" s="215">
        <f>ROUND(E391*N391,2)</f>
        <v>3.9</v>
      </c>
      <c r="P391" s="215">
        <v>0</v>
      </c>
      <c r="Q391" s="215">
        <f>ROUND(E391*P391,2)</f>
        <v>0</v>
      </c>
      <c r="R391" s="217" t="s">
        <v>193</v>
      </c>
      <c r="S391" s="217" t="s">
        <v>108</v>
      </c>
      <c r="T391" s="218" t="s">
        <v>108</v>
      </c>
      <c r="U391" s="219">
        <v>0</v>
      </c>
      <c r="V391" s="219">
        <f>ROUND(E391*U391,2)</f>
        <v>0</v>
      </c>
      <c r="W391" s="219"/>
      <c r="X391" s="219" t="s">
        <v>194</v>
      </c>
      <c r="Y391" s="219" t="s">
        <v>110</v>
      </c>
      <c r="Z391" s="220"/>
      <c r="AA391" s="220"/>
      <c r="AB391" s="220"/>
      <c r="AC391" s="220"/>
      <c r="AD391" s="220"/>
      <c r="AE391" s="220"/>
      <c r="AF391" s="220"/>
      <c r="AG391" s="220" t="s">
        <v>195</v>
      </c>
      <c r="AH391" s="220"/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2">
      <c r="A392" s="221"/>
      <c r="B392" s="222"/>
      <c r="C392" s="224" t="s">
        <v>1268</v>
      </c>
      <c r="D392" s="225"/>
      <c r="E392" s="226">
        <v>16.59075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2">
      <c r="A393" s="221"/>
      <c r="B393" s="222"/>
      <c r="C393" s="224" t="s">
        <v>1269</v>
      </c>
      <c r="D393" s="225"/>
      <c r="E393" s="226">
        <v>5.6502600000000003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outlineLevel="3" x14ac:dyDescent="0.2">
      <c r="A394" s="221"/>
      <c r="B394" s="222"/>
      <c r="C394" s="224" t="s">
        <v>1270</v>
      </c>
      <c r="D394" s="225"/>
      <c r="E394" s="226">
        <v>3.90225</v>
      </c>
      <c r="F394" s="393"/>
      <c r="G394" s="219"/>
      <c r="H394" s="219"/>
      <c r="I394" s="219"/>
      <c r="J394" s="219"/>
      <c r="K394" s="219"/>
      <c r="L394" s="219"/>
      <c r="M394" s="219"/>
      <c r="N394" s="223"/>
      <c r="O394" s="223"/>
      <c r="P394" s="223"/>
      <c r="Q394" s="223"/>
      <c r="R394" s="219"/>
      <c r="S394" s="219"/>
      <c r="T394" s="219"/>
      <c r="U394" s="219"/>
      <c r="V394" s="219"/>
      <c r="W394" s="219"/>
      <c r="X394" s="219"/>
      <c r="Y394" s="219"/>
      <c r="Z394" s="220"/>
      <c r="AA394" s="220"/>
      <c r="AB394" s="220"/>
      <c r="AC394" s="220"/>
      <c r="AD394" s="220"/>
      <c r="AE394" s="220"/>
      <c r="AF394" s="220"/>
      <c r="AG394" s="220" t="s">
        <v>123</v>
      </c>
      <c r="AH394" s="220">
        <v>0</v>
      </c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3" x14ac:dyDescent="0.2">
      <c r="A395" s="221"/>
      <c r="B395" s="222"/>
      <c r="C395" s="224" t="s">
        <v>1271</v>
      </c>
      <c r="D395" s="225"/>
      <c r="E395" s="226">
        <v>122.3695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ht="22.5" outlineLevel="1" x14ac:dyDescent="0.2">
      <c r="A396" s="211">
        <v>118</v>
      </c>
      <c r="B396" s="212" t="s">
        <v>895</v>
      </c>
      <c r="C396" s="213" t="s">
        <v>896</v>
      </c>
      <c r="D396" s="214" t="s">
        <v>106</v>
      </c>
      <c r="E396" s="215">
        <v>43.623249999999999</v>
      </c>
      <c r="F396" s="216"/>
      <c r="G396" s="217">
        <f>ROUND(E396*F396,2)</f>
        <v>0</v>
      </c>
      <c r="H396" s="216">
        <v>4830</v>
      </c>
      <c r="I396" s="217">
        <f>ROUND(E396*H396,2)</f>
        <v>210700.3</v>
      </c>
      <c r="J396" s="216">
        <v>0</v>
      </c>
      <c r="K396" s="217">
        <f>ROUND(E396*J396,2)</f>
        <v>0</v>
      </c>
      <c r="L396" s="217">
        <v>21</v>
      </c>
      <c r="M396" s="217">
        <f>G396*(1+L396/100)</f>
        <v>0</v>
      </c>
      <c r="N396" s="215">
        <v>0.03</v>
      </c>
      <c r="O396" s="215">
        <f>ROUND(E396*N396,2)</f>
        <v>1.31</v>
      </c>
      <c r="P396" s="215">
        <v>0</v>
      </c>
      <c r="Q396" s="215">
        <f>ROUND(E396*P396,2)</f>
        <v>0</v>
      </c>
      <c r="R396" s="217" t="s">
        <v>193</v>
      </c>
      <c r="S396" s="217" t="s">
        <v>108</v>
      </c>
      <c r="T396" s="218" t="s">
        <v>108</v>
      </c>
      <c r="U396" s="219">
        <v>0</v>
      </c>
      <c r="V396" s="219">
        <f>ROUND(E396*U396,2)</f>
        <v>0</v>
      </c>
      <c r="W396" s="219"/>
      <c r="X396" s="219" t="s">
        <v>194</v>
      </c>
      <c r="Y396" s="219" t="s">
        <v>110</v>
      </c>
      <c r="Z396" s="220"/>
      <c r="AA396" s="220"/>
      <c r="AB396" s="220"/>
      <c r="AC396" s="220"/>
      <c r="AD396" s="220"/>
      <c r="AE396" s="220"/>
      <c r="AF396" s="220"/>
      <c r="AG396" s="220" t="s">
        <v>195</v>
      </c>
      <c r="AH396" s="220"/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outlineLevel="2" x14ac:dyDescent="0.2">
      <c r="A397" s="221"/>
      <c r="B397" s="222"/>
      <c r="C397" s="224" t="s">
        <v>1272</v>
      </c>
      <c r="D397" s="225"/>
      <c r="E397" s="226">
        <v>35.582250000000002</v>
      </c>
      <c r="F397" s="393"/>
      <c r="G397" s="219"/>
      <c r="H397" s="219"/>
      <c r="I397" s="219"/>
      <c r="J397" s="219"/>
      <c r="K397" s="219"/>
      <c r="L397" s="219"/>
      <c r="M397" s="219"/>
      <c r="N397" s="223"/>
      <c r="O397" s="223"/>
      <c r="P397" s="223"/>
      <c r="Q397" s="223"/>
      <c r="R397" s="219"/>
      <c r="S397" s="219"/>
      <c r="T397" s="219"/>
      <c r="U397" s="219"/>
      <c r="V397" s="219"/>
      <c r="W397" s="219"/>
      <c r="X397" s="219"/>
      <c r="Y397" s="219"/>
      <c r="Z397" s="220"/>
      <c r="AA397" s="220"/>
      <c r="AB397" s="220"/>
      <c r="AC397" s="220"/>
      <c r="AD397" s="220"/>
      <c r="AE397" s="220"/>
      <c r="AF397" s="220"/>
      <c r="AG397" s="220" t="s">
        <v>123</v>
      </c>
      <c r="AH397" s="220">
        <v>0</v>
      </c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3" x14ac:dyDescent="0.2">
      <c r="A398" s="221"/>
      <c r="B398" s="222"/>
      <c r="C398" s="224" t="s">
        <v>1273</v>
      </c>
      <c r="D398" s="225"/>
      <c r="E398" s="226">
        <v>8.0410000000000004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2.5" outlineLevel="1" x14ac:dyDescent="0.2">
      <c r="A399" s="211">
        <v>119</v>
      </c>
      <c r="B399" s="212" t="s">
        <v>537</v>
      </c>
      <c r="C399" s="213" t="s">
        <v>538</v>
      </c>
      <c r="D399" s="214" t="s">
        <v>106</v>
      </c>
      <c r="E399" s="215">
        <v>43.947220000000002</v>
      </c>
      <c r="F399" s="216"/>
      <c r="G399" s="217">
        <f>ROUND(E399*F399,2)</f>
        <v>0</v>
      </c>
      <c r="H399" s="216">
        <v>2520</v>
      </c>
      <c r="I399" s="217">
        <f>ROUND(E399*H399,2)</f>
        <v>110746.99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3.5000000000000003E-2</v>
      </c>
      <c r="O399" s="215">
        <f>ROUND(E399*N399,2)</f>
        <v>1.54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2">
      <c r="A400" s="221"/>
      <c r="B400" s="222"/>
      <c r="C400" s="224" t="s">
        <v>897</v>
      </c>
      <c r="D400" s="225"/>
      <c r="E400" s="226">
        <v>43.947220000000002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33.75" outlineLevel="1" x14ac:dyDescent="0.2">
      <c r="A401" s="211">
        <v>120</v>
      </c>
      <c r="B401" s="212" t="s">
        <v>898</v>
      </c>
      <c r="C401" s="213" t="s">
        <v>899</v>
      </c>
      <c r="D401" s="214" t="s">
        <v>106</v>
      </c>
      <c r="E401" s="215">
        <v>56.289969999999997</v>
      </c>
      <c r="F401" s="216"/>
      <c r="G401" s="217">
        <f>ROUND(E401*F401,2)</f>
        <v>0</v>
      </c>
      <c r="H401" s="216">
        <v>4935</v>
      </c>
      <c r="I401" s="217">
        <f>ROUND(E401*H401,2)</f>
        <v>277791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2.5000000000000001E-2</v>
      </c>
      <c r="O401" s="215">
        <f>ROUND(E401*N401,2)</f>
        <v>1.41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2">
      <c r="A402" s="221"/>
      <c r="B402" s="222"/>
      <c r="C402" s="224" t="s">
        <v>1274</v>
      </c>
      <c r="D402" s="225"/>
      <c r="E402" s="226">
        <v>56.289969999999997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2.5" outlineLevel="1" x14ac:dyDescent="0.2">
      <c r="A403" s="211">
        <v>121</v>
      </c>
      <c r="B403" s="212" t="s">
        <v>900</v>
      </c>
      <c r="C403" s="213" t="s">
        <v>901</v>
      </c>
      <c r="D403" s="214" t="s">
        <v>132</v>
      </c>
      <c r="E403" s="215">
        <v>804.78200000000004</v>
      </c>
      <c r="F403" s="216"/>
      <c r="G403" s="217">
        <f>ROUND(E403*F403,2)</f>
        <v>0</v>
      </c>
      <c r="H403" s="216">
        <v>369</v>
      </c>
      <c r="I403" s="217">
        <f>ROUND(E403*H403,2)</f>
        <v>296964.56</v>
      </c>
      <c r="J403" s="216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3.8E-3</v>
      </c>
      <c r="O403" s="215">
        <f>ROUND(E403*N403,2)</f>
        <v>3.06</v>
      </c>
      <c r="P403" s="215">
        <v>0</v>
      </c>
      <c r="Q403" s="215">
        <f>ROUND(E403*P403,2)</f>
        <v>0</v>
      </c>
      <c r="R403" s="217" t="s">
        <v>193</v>
      </c>
      <c r="S403" s="217" t="s">
        <v>108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2">
      <c r="A404" s="221"/>
      <c r="B404" s="222"/>
      <c r="C404" s="224" t="s">
        <v>1275</v>
      </c>
      <c r="D404" s="225"/>
      <c r="E404" s="226">
        <v>804.78200000000004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ht="22.5" outlineLevel="1" x14ac:dyDescent="0.2">
      <c r="A405" s="211">
        <v>122</v>
      </c>
      <c r="B405" s="212" t="s">
        <v>1710</v>
      </c>
      <c r="C405" s="213" t="s">
        <v>1711</v>
      </c>
      <c r="D405" s="214" t="s">
        <v>132</v>
      </c>
      <c r="E405" s="215">
        <v>11.33</v>
      </c>
      <c r="F405" s="457"/>
      <c r="G405" s="217">
        <f>ROUND(E405*F405,2)</f>
        <v>0</v>
      </c>
      <c r="H405" s="457">
        <v>32.1</v>
      </c>
      <c r="I405" s="217">
        <f>ROUND(E405*H405,2)</f>
        <v>363.69</v>
      </c>
      <c r="J405" s="457">
        <v>0</v>
      </c>
      <c r="K405" s="217">
        <f>ROUND(E405*J405,2)</f>
        <v>0</v>
      </c>
      <c r="L405" s="217">
        <v>21</v>
      </c>
      <c r="M405" s="217">
        <f>G405*(1+L405/100)</f>
        <v>0</v>
      </c>
      <c r="N405" s="215">
        <v>4.4999999999999999E-4</v>
      </c>
      <c r="O405" s="215">
        <f>ROUND(E405*N405,2)</f>
        <v>0.01</v>
      </c>
      <c r="P405" s="215">
        <v>0</v>
      </c>
      <c r="Q405" s="215">
        <f>ROUND(E405*P405,2)</f>
        <v>0</v>
      </c>
      <c r="R405" s="217" t="s">
        <v>193</v>
      </c>
      <c r="S405" s="217" t="s">
        <v>1712</v>
      </c>
      <c r="T405" s="218" t="s">
        <v>108</v>
      </c>
      <c r="U405" s="219">
        <v>0</v>
      </c>
      <c r="V405" s="219">
        <f>ROUND(E405*U405,2)</f>
        <v>0</v>
      </c>
      <c r="W405" s="219"/>
      <c r="X405" s="219" t="s">
        <v>194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195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2">
      <c r="A406" s="221"/>
      <c r="B406" s="222"/>
      <c r="C406" s="224" t="s">
        <v>1713</v>
      </c>
      <c r="D406" s="225"/>
      <c r="E406" s="226">
        <v>11.33</v>
      </c>
      <c r="F406" s="393"/>
      <c r="G406" s="219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123</v>
      </c>
      <c r="AH406" s="220">
        <v>0</v>
      </c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outlineLevel="1" x14ac:dyDescent="0.2">
      <c r="A407" s="211">
        <v>123</v>
      </c>
      <c r="B407" s="212" t="s">
        <v>196</v>
      </c>
      <c r="C407" s="213" t="s">
        <v>197</v>
      </c>
      <c r="D407" s="214" t="s">
        <v>126</v>
      </c>
      <c r="E407" s="215">
        <v>12.45214</v>
      </c>
      <c r="F407" s="216"/>
      <c r="G407" s="217">
        <f>ROUND(E407*F407,2)</f>
        <v>0</v>
      </c>
      <c r="H407" s="216">
        <v>0</v>
      </c>
      <c r="I407" s="217">
        <f>ROUND(E407*H407,2)</f>
        <v>0</v>
      </c>
      <c r="J407" s="216">
        <v>1158</v>
      </c>
      <c r="K407" s="217">
        <f>ROUND(E407*J407,2)</f>
        <v>14419.58</v>
      </c>
      <c r="L407" s="217">
        <v>21</v>
      </c>
      <c r="M407" s="217">
        <f>G407*(1+L407/100)</f>
        <v>0</v>
      </c>
      <c r="N407" s="215">
        <v>0</v>
      </c>
      <c r="O407" s="215">
        <f>ROUND(E407*N407,2)</f>
        <v>0</v>
      </c>
      <c r="P407" s="215">
        <v>0</v>
      </c>
      <c r="Q407" s="215">
        <f>ROUND(E407*P407,2)</f>
        <v>0</v>
      </c>
      <c r="R407" s="217" t="s">
        <v>185</v>
      </c>
      <c r="S407" s="217" t="s">
        <v>108</v>
      </c>
      <c r="T407" s="218" t="s">
        <v>108</v>
      </c>
      <c r="U407" s="219">
        <v>1.831</v>
      </c>
      <c r="V407" s="219">
        <f>ROUND(E407*U407,2)</f>
        <v>22.8</v>
      </c>
      <c r="W407" s="219"/>
      <c r="X407" s="219" t="s">
        <v>177</v>
      </c>
      <c r="Y407" s="219" t="s">
        <v>110</v>
      </c>
      <c r="Z407" s="220"/>
      <c r="AA407" s="220"/>
      <c r="AB407" s="220"/>
      <c r="AC407" s="220"/>
      <c r="AD407" s="220"/>
      <c r="AE407" s="220"/>
      <c r="AF407" s="220"/>
      <c r="AG407" s="220" t="s">
        <v>178</v>
      </c>
      <c r="AH407" s="220"/>
      <c r="AI407" s="220"/>
      <c r="AJ407" s="220"/>
      <c r="AK407" s="220"/>
      <c r="AL407" s="220"/>
      <c r="AM407" s="220"/>
      <c r="AN407" s="220"/>
      <c r="AO407" s="220"/>
      <c r="AP407" s="220"/>
      <c r="AQ407" s="220"/>
      <c r="AR407" s="220"/>
      <c r="AS407" s="220"/>
      <c r="AT407" s="220"/>
      <c r="AU407" s="220"/>
      <c r="AV407" s="220"/>
      <c r="AW407" s="22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</row>
    <row r="408" spans="1:60" outlineLevel="2" x14ac:dyDescent="0.2">
      <c r="A408" s="221"/>
      <c r="B408" s="222"/>
      <c r="C408" s="376" t="s">
        <v>198</v>
      </c>
      <c r="D408" s="376"/>
      <c r="E408" s="376"/>
      <c r="F408" s="392"/>
      <c r="G408" s="376"/>
      <c r="H408" s="219"/>
      <c r="I408" s="219"/>
      <c r="J408" s="219"/>
      <c r="K408" s="219"/>
      <c r="L408" s="219"/>
      <c r="M408" s="219"/>
      <c r="N408" s="223"/>
      <c r="O408" s="223"/>
      <c r="P408" s="223"/>
      <c r="Q408" s="223"/>
      <c r="R408" s="219"/>
      <c r="S408" s="219"/>
      <c r="T408" s="219"/>
      <c r="U408" s="219"/>
      <c r="V408" s="219"/>
      <c r="W408" s="219"/>
      <c r="X408" s="219"/>
      <c r="Y408" s="219"/>
      <c r="Z408" s="220"/>
      <c r="AA408" s="220"/>
      <c r="AB408" s="220"/>
      <c r="AC408" s="220"/>
      <c r="AD408" s="220"/>
      <c r="AE408" s="220"/>
      <c r="AF408" s="220"/>
      <c r="AG408" s="220" t="s">
        <v>112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x14ac:dyDescent="0.2">
      <c r="A409" s="235" t="s">
        <v>104</v>
      </c>
      <c r="B409" s="204" t="s">
        <v>51</v>
      </c>
      <c r="C409" s="205" t="s">
        <v>52</v>
      </c>
      <c r="D409" s="206"/>
      <c r="E409" s="207"/>
      <c r="F409" s="391"/>
      <c r="G409" s="208">
        <f>SUMIF(AG410:AG432,"&lt;&gt;NOR",G410:G432)</f>
        <v>0</v>
      </c>
      <c r="H409" s="208"/>
      <c r="I409" s="208">
        <f>SUM(I410:I432)</f>
        <v>162412.26</v>
      </c>
      <c r="J409" s="208"/>
      <c r="K409" s="208">
        <f>SUM(K410:K432)</f>
        <v>169859.22</v>
      </c>
      <c r="L409" s="208"/>
      <c r="M409" s="208">
        <f>SUM(M410:M432)</f>
        <v>0</v>
      </c>
      <c r="N409" s="207"/>
      <c r="O409" s="207">
        <f>SUM(O410:O432)</f>
        <v>1.01</v>
      </c>
      <c r="P409" s="207"/>
      <c r="Q409" s="207">
        <f>SUM(Q410:Q432)</f>
        <v>0</v>
      </c>
      <c r="R409" s="208"/>
      <c r="S409" s="208"/>
      <c r="T409" s="209"/>
      <c r="U409" s="210"/>
      <c r="V409" s="210">
        <f>SUM(V410:V432)</f>
        <v>139.75</v>
      </c>
      <c r="W409" s="210"/>
      <c r="X409" s="210"/>
      <c r="Y409" s="210"/>
      <c r="AG409" t="s">
        <v>105</v>
      </c>
    </row>
    <row r="410" spans="1:60" outlineLevel="1" x14ac:dyDescent="0.2">
      <c r="A410" s="211">
        <v>124</v>
      </c>
      <c r="B410" s="212" t="s">
        <v>902</v>
      </c>
      <c r="C410" s="213" t="s">
        <v>903</v>
      </c>
      <c r="D410" s="214" t="s">
        <v>144</v>
      </c>
      <c r="E410" s="215">
        <v>25.9</v>
      </c>
      <c r="F410" s="216"/>
      <c r="G410" s="217">
        <f>ROUND(E410*F410,2)</f>
        <v>0</v>
      </c>
      <c r="H410" s="216">
        <v>720.79</v>
      </c>
      <c r="I410" s="217">
        <f>ROUND(E410*H410,2)</f>
        <v>18668.46</v>
      </c>
      <c r="J410" s="216">
        <v>170.21</v>
      </c>
      <c r="K410" s="217">
        <f>ROUND(E410*J410,2)</f>
        <v>4408.4399999999996</v>
      </c>
      <c r="L410" s="217">
        <v>21</v>
      </c>
      <c r="M410" s="217">
        <f>G410*(1+L410/100)</f>
        <v>0</v>
      </c>
      <c r="N410" s="215">
        <v>1.7099999999999999E-3</v>
      </c>
      <c r="O410" s="215">
        <f>ROUND(E410*N410,2)</f>
        <v>0.04</v>
      </c>
      <c r="P410" s="215">
        <v>0</v>
      </c>
      <c r="Q410" s="215">
        <f>ROUND(E410*P410,2)</f>
        <v>0</v>
      </c>
      <c r="R410" s="217" t="s">
        <v>201</v>
      </c>
      <c r="S410" s="217" t="s">
        <v>108</v>
      </c>
      <c r="T410" s="218" t="s">
        <v>108</v>
      </c>
      <c r="U410" s="219">
        <v>0.27589999999999998</v>
      </c>
      <c r="V410" s="219">
        <f>ROUND(E410*U410,2)</f>
        <v>7.15</v>
      </c>
      <c r="W410" s="219"/>
      <c r="X410" s="219" t="s">
        <v>109</v>
      </c>
      <c r="Y410" s="219" t="s">
        <v>110</v>
      </c>
      <c r="Z410" s="220"/>
      <c r="AA410" s="220"/>
      <c r="AB410" s="220"/>
      <c r="AC410" s="220"/>
      <c r="AD410" s="220"/>
      <c r="AE410" s="220"/>
      <c r="AF410" s="220"/>
      <c r="AG410" s="220" t="s">
        <v>111</v>
      </c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outlineLevel="2" x14ac:dyDescent="0.2">
      <c r="A411" s="221"/>
      <c r="B411" s="222"/>
      <c r="C411" s="224" t="s">
        <v>904</v>
      </c>
      <c r="D411" s="225"/>
      <c r="E411" s="226">
        <v>21.5</v>
      </c>
      <c r="F411" s="393"/>
      <c r="G411" s="219"/>
      <c r="H411" s="219"/>
      <c r="I411" s="219"/>
      <c r="J411" s="219"/>
      <c r="K411" s="219"/>
      <c r="L411" s="219"/>
      <c r="M411" s="219"/>
      <c r="N411" s="223"/>
      <c r="O411" s="223"/>
      <c r="P411" s="223"/>
      <c r="Q411" s="223"/>
      <c r="R411" s="219"/>
      <c r="S411" s="219"/>
      <c r="T411" s="219"/>
      <c r="U411" s="219"/>
      <c r="V411" s="219"/>
      <c r="W411" s="219"/>
      <c r="X411" s="219"/>
      <c r="Y411" s="219"/>
      <c r="Z411" s="220"/>
      <c r="AA411" s="220"/>
      <c r="AB411" s="220"/>
      <c r="AC411" s="220"/>
      <c r="AD411" s="220"/>
      <c r="AE411" s="220"/>
      <c r="AF411" s="220"/>
      <c r="AG411" s="220" t="s">
        <v>123</v>
      </c>
      <c r="AH411" s="220">
        <v>0</v>
      </c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3" x14ac:dyDescent="0.2">
      <c r="A412" s="221"/>
      <c r="B412" s="222"/>
      <c r="C412" s="224" t="s">
        <v>905</v>
      </c>
      <c r="D412" s="225"/>
      <c r="E412" s="226">
        <v>4.4000000000000004</v>
      </c>
      <c r="F412" s="393"/>
      <c r="G412" s="219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123</v>
      </c>
      <c r="AH412" s="220">
        <v>0</v>
      </c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ht="22.5" outlineLevel="1" x14ac:dyDescent="0.2">
      <c r="A413" s="211">
        <v>125</v>
      </c>
      <c r="B413" s="212" t="s">
        <v>906</v>
      </c>
      <c r="C413" s="213" t="s">
        <v>907</v>
      </c>
      <c r="D413" s="214" t="s">
        <v>80</v>
      </c>
      <c r="E413" s="215">
        <v>6</v>
      </c>
      <c r="F413" s="216"/>
      <c r="G413" s="217">
        <f>ROUND(E413*F413,2)</f>
        <v>0</v>
      </c>
      <c r="H413" s="216">
        <v>478.77</v>
      </c>
      <c r="I413" s="217">
        <f>ROUND(E413*H413,2)</f>
        <v>2872.62</v>
      </c>
      <c r="J413" s="216">
        <v>362.23</v>
      </c>
      <c r="K413" s="217">
        <f>ROUND(E413*J413,2)</f>
        <v>2173.38</v>
      </c>
      <c r="L413" s="217">
        <v>21</v>
      </c>
      <c r="M413" s="217">
        <f>G413*(1+L413/100)</f>
        <v>0</v>
      </c>
      <c r="N413" s="215">
        <v>2.5600000000000002E-3</v>
      </c>
      <c r="O413" s="215">
        <f>ROUND(E413*N413,2)</f>
        <v>0.02</v>
      </c>
      <c r="P413" s="215">
        <v>0</v>
      </c>
      <c r="Q413" s="215">
        <f>ROUND(E413*P413,2)</f>
        <v>0</v>
      </c>
      <c r="R413" s="217" t="s">
        <v>201</v>
      </c>
      <c r="S413" s="217" t="s">
        <v>108</v>
      </c>
      <c r="T413" s="218" t="s">
        <v>108</v>
      </c>
      <c r="U413" s="219">
        <v>0.56867999999999996</v>
      </c>
      <c r="V413" s="219">
        <f>ROUND(E413*U413,2)</f>
        <v>3.41</v>
      </c>
      <c r="W413" s="219"/>
      <c r="X413" s="219" t="s">
        <v>109</v>
      </c>
      <c r="Y413" s="219" t="s">
        <v>110</v>
      </c>
      <c r="Z413" s="220"/>
      <c r="AA413" s="220"/>
      <c r="AB413" s="220"/>
      <c r="AC413" s="220"/>
      <c r="AD413" s="220"/>
      <c r="AE413" s="220"/>
      <c r="AF413" s="220"/>
      <c r="AG413" s="220" t="s">
        <v>111</v>
      </c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outlineLevel="2" x14ac:dyDescent="0.2">
      <c r="A414" s="221"/>
      <c r="B414" s="222"/>
      <c r="C414" s="376" t="s">
        <v>539</v>
      </c>
      <c r="D414" s="376"/>
      <c r="E414" s="376"/>
      <c r="F414" s="392"/>
      <c r="G414" s="376"/>
      <c r="H414" s="219"/>
      <c r="I414" s="219"/>
      <c r="J414" s="219"/>
      <c r="K414" s="219"/>
      <c r="L414" s="219"/>
      <c r="M414" s="219"/>
      <c r="N414" s="223"/>
      <c r="O414" s="223"/>
      <c r="P414" s="223"/>
      <c r="Q414" s="223"/>
      <c r="R414" s="219"/>
      <c r="S414" s="219"/>
      <c r="T414" s="219"/>
      <c r="U414" s="219"/>
      <c r="V414" s="219"/>
      <c r="W414" s="219"/>
      <c r="X414" s="219"/>
      <c r="Y414" s="219"/>
      <c r="Z414" s="220"/>
      <c r="AA414" s="220"/>
      <c r="AB414" s="220"/>
      <c r="AC414" s="220"/>
      <c r="AD414" s="220"/>
      <c r="AE414" s="220"/>
      <c r="AF414" s="220"/>
      <c r="AG414" s="220" t="s">
        <v>112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2">
      <c r="A415" s="221"/>
      <c r="B415" s="222"/>
      <c r="C415" s="224" t="s">
        <v>908</v>
      </c>
      <c r="D415" s="225"/>
      <c r="E415" s="226">
        <v>6</v>
      </c>
      <c r="F415" s="393"/>
      <c r="G415" s="219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123</v>
      </c>
      <c r="AH415" s="220">
        <v>0</v>
      </c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ht="22.5" outlineLevel="1" x14ac:dyDescent="0.2">
      <c r="A416" s="211">
        <v>126</v>
      </c>
      <c r="B416" s="212" t="s">
        <v>909</v>
      </c>
      <c r="C416" s="213" t="s">
        <v>910</v>
      </c>
      <c r="D416" s="214" t="s">
        <v>80</v>
      </c>
      <c r="E416" s="215">
        <v>6</v>
      </c>
      <c r="F416" s="216"/>
      <c r="G416" s="217">
        <f>ROUND(E416*F416,2)</f>
        <v>0</v>
      </c>
      <c r="H416" s="216">
        <v>782.99</v>
      </c>
      <c r="I416" s="217">
        <f>ROUND(E416*H416,2)</f>
        <v>4697.9399999999996</v>
      </c>
      <c r="J416" s="216">
        <v>459.01</v>
      </c>
      <c r="K416" s="217">
        <f>ROUND(E416*J416,2)</f>
        <v>2754.06</v>
      </c>
      <c r="L416" s="217">
        <v>21</v>
      </c>
      <c r="M416" s="217">
        <f>G416*(1+L416/100)</f>
        <v>0</v>
      </c>
      <c r="N416" s="215">
        <v>4.3400000000000001E-3</v>
      </c>
      <c r="O416" s="215">
        <f>ROUND(E416*N416,2)</f>
        <v>0.03</v>
      </c>
      <c r="P416" s="215">
        <v>0</v>
      </c>
      <c r="Q416" s="215">
        <f>ROUND(E416*P416,2)</f>
        <v>0</v>
      </c>
      <c r="R416" s="217" t="s">
        <v>201</v>
      </c>
      <c r="S416" s="217" t="s">
        <v>108</v>
      </c>
      <c r="T416" s="218" t="s">
        <v>108</v>
      </c>
      <c r="U416" s="219">
        <v>0.71645000000000003</v>
      </c>
      <c r="V416" s="219">
        <f>ROUND(E416*U416,2)</f>
        <v>4.3</v>
      </c>
      <c r="W416" s="219"/>
      <c r="X416" s="219" t="s">
        <v>109</v>
      </c>
      <c r="Y416" s="219" t="s">
        <v>110</v>
      </c>
      <c r="Z416" s="220"/>
      <c r="AA416" s="220"/>
      <c r="AB416" s="220"/>
      <c r="AC416" s="220"/>
      <c r="AD416" s="220"/>
      <c r="AE416" s="220"/>
      <c r="AF416" s="220"/>
      <c r="AG416" s="220" t="s">
        <v>111</v>
      </c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2" x14ac:dyDescent="0.2">
      <c r="A417" s="221"/>
      <c r="B417" s="222"/>
      <c r="C417" s="376" t="s">
        <v>539</v>
      </c>
      <c r="D417" s="376"/>
      <c r="E417" s="376"/>
      <c r="F417" s="392"/>
      <c r="G417" s="376"/>
      <c r="H417" s="219"/>
      <c r="I417" s="219"/>
      <c r="J417" s="219"/>
      <c r="K417" s="219"/>
      <c r="L417" s="219"/>
      <c r="M417" s="219"/>
      <c r="N417" s="223"/>
      <c r="O417" s="223"/>
      <c r="P417" s="223"/>
      <c r="Q417" s="223"/>
      <c r="R417" s="219"/>
      <c r="S417" s="219"/>
      <c r="T417" s="219"/>
      <c r="U417" s="219"/>
      <c r="V417" s="219"/>
      <c r="W417" s="219"/>
      <c r="X417" s="219"/>
      <c r="Y417" s="219"/>
      <c r="Z417" s="220"/>
      <c r="AA417" s="220"/>
      <c r="AB417" s="220"/>
      <c r="AC417" s="220"/>
      <c r="AD417" s="220"/>
      <c r="AE417" s="220"/>
      <c r="AF417" s="220"/>
      <c r="AG417" s="220" t="s">
        <v>112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2">
      <c r="A418" s="221"/>
      <c r="B418" s="222"/>
      <c r="C418" s="224" t="s">
        <v>911</v>
      </c>
      <c r="D418" s="225"/>
      <c r="E418" s="226">
        <v>6</v>
      </c>
      <c r="F418" s="393"/>
      <c r="G418" s="219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123</v>
      </c>
      <c r="AH418" s="220">
        <v>0</v>
      </c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ht="22.5" outlineLevel="1" x14ac:dyDescent="0.2">
      <c r="A419" s="211">
        <v>127</v>
      </c>
      <c r="B419" s="212" t="s">
        <v>912</v>
      </c>
      <c r="C419" s="213" t="s">
        <v>913</v>
      </c>
      <c r="D419" s="214" t="s">
        <v>144</v>
      </c>
      <c r="E419" s="215">
        <v>0.5</v>
      </c>
      <c r="F419" s="216"/>
      <c r="G419" s="217">
        <f>ROUND(E419*F419,2)</f>
        <v>0</v>
      </c>
      <c r="H419" s="216">
        <v>453.4</v>
      </c>
      <c r="I419" s="217">
        <f>ROUND(E419*H419,2)</f>
        <v>226.7</v>
      </c>
      <c r="J419" s="216">
        <v>407.6</v>
      </c>
      <c r="K419" s="217">
        <f>ROUND(E419*J419,2)</f>
        <v>203.8</v>
      </c>
      <c r="L419" s="217">
        <v>21</v>
      </c>
      <c r="M419" s="217">
        <f>G419*(1+L419/100)</f>
        <v>0</v>
      </c>
      <c r="N419" s="215">
        <v>3.7499999999999999E-3</v>
      </c>
      <c r="O419" s="215">
        <f>ROUND(E419*N419,2)</f>
        <v>0</v>
      </c>
      <c r="P419" s="215">
        <v>0</v>
      </c>
      <c r="Q419" s="215">
        <f>ROUND(E419*P419,2)</f>
        <v>0</v>
      </c>
      <c r="R419" s="217" t="s">
        <v>201</v>
      </c>
      <c r="S419" s="217" t="s">
        <v>108</v>
      </c>
      <c r="T419" s="218" t="s">
        <v>108</v>
      </c>
      <c r="U419" s="219">
        <v>0.74119999999999997</v>
      </c>
      <c r="V419" s="219">
        <f>ROUND(E419*U419,2)</f>
        <v>0.37</v>
      </c>
      <c r="W419" s="219"/>
      <c r="X419" s="219" t="s">
        <v>109</v>
      </c>
      <c r="Y419" s="219" t="s">
        <v>110</v>
      </c>
      <c r="Z419" s="220"/>
      <c r="AA419" s="220"/>
      <c r="AB419" s="220"/>
      <c r="AC419" s="220"/>
      <c r="AD419" s="220"/>
      <c r="AE419" s="220"/>
      <c r="AF419" s="220"/>
      <c r="AG419" s="220" t="s">
        <v>111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2">
      <c r="A420" s="221"/>
      <c r="B420" s="222"/>
      <c r="C420" s="376" t="s">
        <v>539</v>
      </c>
      <c r="D420" s="376"/>
      <c r="E420" s="376"/>
      <c r="F420" s="392"/>
      <c r="G420" s="376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112</v>
      </c>
      <c r="AH420" s="220"/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2" x14ac:dyDescent="0.2">
      <c r="A421" s="221"/>
      <c r="B421" s="222"/>
      <c r="C421" s="381" t="s">
        <v>540</v>
      </c>
      <c r="D421" s="381"/>
      <c r="E421" s="381"/>
      <c r="F421" s="394"/>
      <c r="G421" s="381"/>
      <c r="H421" s="219"/>
      <c r="I421" s="219"/>
      <c r="J421" s="219"/>
      <c r="K421" s="219"/>
      <c r="L421" s="219"/>
      <c r="M421" s="219"/>
      <c r="N421" s="223"/>
      <c r="O421" s="223"/>
      <c r="P421" s="223"/>
      <c r="Q421" s="223"/>
      <c r="R421" s="219"/>
      <c r="S421" s="219"/>
      <c r="T421" s="219"/>
      <c r="U421" s="219"/>
      <c r="V421" s="219"/>
      <c r="W421" s="219"/>
      <c r="X421" s="219"/>
      <c r="Y421" s="219"/>
      <c r="Z421" s="220"/>
      <c r="AA421" s="220"/>
      <c r="AB421" s="220"/>
      <c r="AC421" s="220"/>
      <c r="AD421" s="220"/>
      <c r="AE421" s="220"/>
      <c r="AF421" s="220"/>
      <c r="AG421" s="220" t="s">
        <v>131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2">
      <c r="A422" s="221"/>
      <c r="B422" s="222"/>
      <c r="C422" s="224" t="s">
        <v>914</v>
      </c>
      <c r="D422" s="225"/>
      <c r="E422" s="226">
        <v>0.5</v>
      </c>
      <c r="F422" s="393"/>
      <c r="G422" s="219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123</v>
      </c>
      <c r="AH422" s="220">
        <v>0</v>
      </c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ht="22.5" outlineLevel="1" x14ac:dyDescent="0.2">
      <c r="A423" s="211">
        <v>128</v>
      </c>
      <c r="B423" s="212" t="s">
        <v>915</v>
      </c>
      <c r="C423" s="213" t="s">
        <v>916</v>
      </c>
      <c r="D423" s="214" t="s">
        <v>144</v>
      </c>
      <c r="E423" s="215">
        <v>73.47</v>
      </c>
      <c r="F423" s="216"/>
      <c r="G423" s="217">
        <f>ROUND(E423*F423,2)</f>
        <v>0</v>
      </c>
      <c r="H423" s="216">
        <v>758.38</v>
      </c>
      <c r="I423" s="217">
        <f>ROUND(E423*H423,2)</f>
        <v>55718.18</v>
      </c>
      <c r="J423" s="216">
        <v>426.62</v>
      </c>
      <c r="K423" s="217">
        <f>ROUND(E423*J423,2)</f>
        <v>31343.77</v>
      </c>
      <c r="L423" s="217">
        <v>21</v>
      </c>
      <c r="M423" s="217">
        <f>G423*(1+L423/100)</f>
        <v>0</v>
      </c>
      <c r="N423" s="215">
        <v>5.2599999999999999E-3</v>
      </c>
      <c r="O423" s="215">
        <f>ROUND(E423*N423,2)</f>
        <v>0.39</v>
      </c>
      <c r="P423" s="215">
        <v>0</v>
      </c>
      <c r="Q423" s="215">
        <f>ROUND(E423*P423,2)</f>
        <v>0</v>
      </c>
      <c r="R423" s="217" t="s">
        <v>201</v>
      </c>
      <c r="S423" s="217" t="s">
        <v>108</v>
      </c>
      <c r="T423" s="218" t="s">
        <v>108</v>
      </c>
      <c r="U423" s="219">
        <v>0.745</v>
      </c>
      <c r="V423" s="219">
        <f>ROUND(E423*U423,2)</f>
        <v>54.74</v>
      </c>
      <c r="W423" s="219"/>
      <c r="X423" s="219" t="s">
        <v>109</v>
      </c>
      <c r="Y423" s="219" t="s">
        <v>110</v>
      </c>
      <c r="Z423" s="220"/>
      <c r="AA423" s="220"/>
      <c r="AB423" s="220"/>
      <c r="AC423" s="220"/>
      <c r="AD423" s="220"/>
      <c r="AE423" s="220"/>
      <c r="AF423" s="220"/>
      <c r="AG423" s="220" t="s">
        <v>111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2" x14ac:dyDescent="0.2">
      <c r="A424" s="221"/>
      <c r="B424" s="222"/>
      <c r="C424" s="376" t="s">
        <v>539</v>
      </c>
      <c r="D424" s="376"/>
      <c r="E424" s="376"/>
      <c r="F424" s="392"/>
      <c r="G424" s="376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112</v>
      </c>
      <c r="AH424" s="220"/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2" x14ac:dyDescent="0.2">
      <c r="A425" s="221"/>
      <c r="B425" s="222"/>
      <c r="C425" s="224" t="s">
        <v>917</v>
      </c>
      <c r="D425" s="225"/>
      <c r="E425" s="226">
        <v>70.87</v>
      </c>
      <c r="F425" s="393"/>
      <c r="G425" s="219"/>
      <c r="H425" s="219"/>
      <c r="I425" s="219"/>
      <c r="J425" s="219"/>
      <c r="K425" s="219"/>
      <c r="L425" s="219"/>
      <c r="M425" s="219"/>
      <c r="N425" s="223"/>
      <c r="O425" s="223"/>
      <c r="P425" s="223"/>
      <c r="Q425" s="223"/>
      <c r="R425" s="219"/>
      <c r="S425" s="219"/>
      <c r="T425" s="219"/>
      <c r="U425" s="219"/>
      <c r="V425" s="219"/>
      <c r="W425" s="219"/>
      <c r="X425" s="219"/>
      <c r="Y425" s="219"/>
      <c r="Z425" s="220"/>
      <c r="AA425" s="220"/>
      <c r="AB425" s="220"/>
      <c r="AC425" s="220"/>
      <c r="AD425" s="220"/>
      <c r="AE425" s="220"/>
      <c r="AF425" s="220"/>
      <c r="AG425" s="220" t="s">
        <v>123</v>
      </c>
      <c r="AH425" s="220">
        <v>0</v>
      </c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3" x14ac:dyDescent="0.2">
      <c r="A426" s="221"/>
      <c r="B426" s="222"/>
      <c r="C426" s="224" t="s">
        <v>918</v>
      </c>
      <c r="D426" s="225"/>
      <c r="E426" s="226">
        <v>2.6</v>
      </c>
      <c r="F426" s="393"/>
      <c r="G426" s="219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123</v>
      </c>
      <c r="AH426" s="220">
        <v>0</v>
      </c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ht="22.5" outlineLevel="1" x14ac:dyDescent="0.2">
      <c r="A427" s="211">
        <v>129</v>
      </c>
      <c r="B427" s="212" t="s">
        <v>919</v>
      </c>
      <c r="C427" s="213" t="s">
        <v>920</v>
      </c>
      <c r="D427" s="214" t="s">
        <v>144</v>
      </c>
      <c r="E427" s="215">
        <v>85.575999999999993</v>
      </c>
      <c r="F427" s="216"/>
      <c r="G427" s="217">
        <f>ROUND(E427*F427,2)</f>
        <v>0</v>
      </c>
      <c r="H427" s="216">
        <v>937.51</v>
      </c>
      <c r="I427" s="217">
        <f>ROUND(E427*H427,2)</f>
        <v>80228.36</v>
      </c>
      <c r="J427" s="216">
        <v>436.49</v>
      </c>
      <c r="K427" s="217">
        <f>ROUND(E427*J427,2)</f>
        <v>37353.07</v>
      </c>
      <c r="L427" s="217">
        <v>21</v>
      </c>
      <c r="M427" s="217">
        <f>G427*(1+L427/100)</f>
        <v>0</v>
      </c>
      <c r="N427" s="215">
        <v>6.1500000000000001E-3</v>
      </c>
      <c r="O427" s="215">
        <f>ROUND(E427*N427,2)</f>
        <v>0.53</v>
      </c>
      <c r="P427" s="215">
        <v>0</v>
      </c>
      <c r="Q427" s="215">
        <f>ROUND(E427*P427,2)</f>
        <v>0</v>
      </c>
      <c r="R427" s="217" t="s">
        <v>201</v>
      </c>
      <c r="S427" s="217" t="s">
        <v>108</v>
      </c>
      <c r="T427" s="218" t="s">
        <v>108</v>
      </c>
      <c r="U427" s="219">
        <v>0.76</v>
      </c>
      <c r="V427" s="219">
        <f>ROUND(E427*U427,2)</f>
        <v>65.040000000000006</v>
      </c>
      <c r="W427" s="219"/>
      <c r="X427" s="219" t="s">
        <v>109</v>
      </c>
      <c r="Y427" s="219" t="s">
        <v>110</v>
      </c>
      <c r="Z427" s="220"/>
      <c r="AA427" s="220"/>
      <c r="AB427" s="220"/>
      <c r="AC427" s="220"/>
      <c r="AD427" s="220"/>
      <c r="AE427" s="220"/>
      <c r="AF427" s="220"/>
      <c r="AG427" s="220" t="s">
        <v>111</v>
      </c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2" x14ac:dyDescent="0.2">
      <c r="A428" s="221"/>
      <c r="B428" s="222"/>
      <c r="C428" s="376" t="s">
        <v>539</v>
      </c>
      <c r="D428" s="376"/>
      <c r="E428" s="376"/>
      <c r="F428" s="392"/>
      <c r="G428" s="376"/>
      <c r="H428" s="219"/>
      <c r="I428" s="219"/>
      <c r="J428" s="219"/>
      <c r="K428" s="219"/>
      <c r="L428" s="219"/>
      <c r="M428" s="219"/>
      <c r="N428" s="223"/>
      <c r="O428" s="223"/>
      <c r="P428" s="223"/>
      <c r="Q428" s="223"/>
      <c r="R428" s="219"/>
      <c r="S428" s="219"/>
      <c r="T428" s="219"/>
      <c r="U428" s="219"/>
      <c r="V428" s="219"/>
      <c r="W428" s="219"/>
      <c r="X428" s="219"/>
      <c r="Y428" s="219"/>
      <c r="Z428" s="220"/>
      <c r="AA428" s="220"/>
      <c r="AB428" s="220"/>
      <c r="AC428" s="220"/>
      <c r="AD428" s="220"/>
      <c r="AE428" s="220"/>
      <c r="AF428" s="220"/>
      <c r="AG428" s="220" t="s">
        <v>112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2" x14ac:dyDescent="0.2">
      <c r="A429" s="221"/>
      <c r="B429" s="222"/>
      <c r="C429" s="224" t="s">
        <v>921</v>
      </c>
      <c r="D429" s="225"/>
      <c r="E429" s="226">
        <v>85.575999999999993</v>
      </c>
      <c r="F429" s="393"/>
      <c r="G429" s="219"/>
      <c r="H429" s="219"/>
      <c r="I429" s="219"/>
      <c r="J429" s="219"/>
      <c r="K429" s="219"/>
      <c r="L429" s="219"/>
      <c r="M429" s="219"/>
      <c r="N429" s="223"/>
      <c r="O429" s="223"/>
      <c r="P429" s="223"/>
      <c r="Q429" s="223"/>
      <c r="R429" s="219"/>
      <c r="S429" s="219"/>
      <c r="T429" s="219"/>
      <c r="U429" s="219"/>
      <c r="V429" s="219"/>
      <c r="W429" s="219"/>
      <c r="X429" s="219"/>
      <c r="Y429" s="219"/>
      <c r="Z429" s="220"/>
      <c r="AA429" s="220"/>
      <c r="AB429" s="220"/>
      <c r="AC429" s="220"/>
      <c r="AD429" s="220"/>
      <c r="AE429" s="220"/>
      <c r="AF429" s="220"/>
      <c r="AG429" s="220" t="s">
        <v>123</v>
      </c>
      <c r="AH429" s="220">
        <v>0</v>
      </c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ht="22.5" outlineLevel="1" x14ac:dyDescent="0.2">
      <c r="A430" s="227">
        <v>130</v>
      </c>
      <c r="B430" s="228" t="s">
        <v>1276</v>
      </c>
      <c r="C430" s="229" t="s">
        <v>1277</v>
      </c>
      <c r="D430" s="230" t="s">
        <v>144</v>
      </c>
      <c r="E430" s="231">
        <v>89.361999999999995</v>
      </c>
      <c r="F430" s="232"/>
      <c r="G430" s="233">
        <f>ROUND(E430*F430,2)</f>
        <v>0</v>
      </c>
      <c r="H430" s="232">
        <v>0</v>
      </c>
      <c r="I430" s="233">
        <f>ROUND(E430*H430,2)</f>
        <v>0</v>
      </c>
      <c r="J430" s="232">
        <v>1000</v>
      </c>
      <c r="K430" s="233">
        <f>ROUND(E430*J430,2)</f>
        <v>89362</v>
      </c>
      <c r="L430" s="233">
        <v>21</v>
      </c>
      <c r="M430" s="233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3"/>
      <c r="S430" s="233" t="s">
        <v>135</v>
      </c>
      <c r="T430" s="234" t="s">
        <v>136</v>
      </c>
      <c r="U430" s="219">
        <v>0</v>
      </c>
      <c r="V430" s="219">
        <f>ROUND(E430*U430,2)</f>
        <v>0</v>
      </c>
      <c r="W430" s="219"/>
      <c r="X430" s="219" t="s">
        <v>109</v>
      </c>
      <c r="Y430" s="219" t="s">
        <v>110</v>
      </c>
      <c r="Z430" s="220"/>
      <c r="AA430" s="220"/>
      <c r="AB430" s="220"/>
      <c r="AC430" s="220"/>
      <c r="AD430" s="220"/>
      <c r="AE430" s="220"/>
      <c r="AF430" s="220"/>
      <c r="AG430" s="220" t="s">
        <v>111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outlineLevel="1" x14ac:dyDescent="0.2">
      <c r="A431" s="211">
        <v>131</v>
      </c>
      <c r="B431" s="212" t="s">
        <v>199</v>
      </c>
      <c r="C431" s="213" t="s">
        <v>200</v>
      </c>
      <c r="D431" s="214" t="s">
        <v>126</v>
      </c>
      <c r="E431" s="215">
        <v>1.00031</v>
      </c>
      <c r="F431" s="216"/>
      <c r="G431" s="217">
        <f>ROUND(E431*F431,2)</f>
        <v>0</v>
      </c>
      <c r="H431" s="216">
        <v>0</v>
      </c>
      <c r="I431" s="217">
        <f>ROUND(E431*H431,2)</f>
        <v>0</v>
      </c>
      <c r="J431" s="216">
        <v>2260</v>
      </c>
      <c r="K431" s="217">
        <f>ROUND(E431*J431,2)</f>
        <v>2260.6999999999998</v>
      </c>
      <c r="L431" s="217">
        <v>21</v>
      </c>
      <c r="M431" s="217">
        <f>G431*(1+L431/100)</f>
        <v>0</v>
      </c>
      <c r="N431" s="215">
        <v>0</v>
      </c>
      <c r="O431" s="215">
        <f>ROUND(E431*N431,2)</f>
        <v>0</v>
      </c>
      <c r="P431" s="215">
        <v>0</v>
      </c>
      <c r="Q431" s="215">
        <f>ROUND(E431*P431,2)</f>
        <v>0</v>
      </c>
      <c r="R431" s="217" t="s">
        <v>201</v>
      </c>
      <c r="S431" s="217" t="s">
        <v>108</v>
      </c>
      <c r="T431" s="218" t="s">
        <v>108</v>
      </c>
      <c r="U431" s="219">
        <v>4.7370000000000001</v>
      </c>
      <c r="V431" s="219">
        <f>ROUND(E431*U431,2)</f>
        <v>4.74</v>
      </c>
      <c r="W431" s="219"/>
      <c r="X431" s="219" t="s">
        <v>177</v>
      </c>
      <c r="Y431" s="219" t="s">
        <v>110</v>
      </c>
      <c r="Z431" s="220"/>
      <c r="AA431" s="220"/>
      <c r="AB431" s="220"/>
      <c r="AC431" s="220"/>
      <c r="AD431" s="220"/>
      <c r="AE431" s="220"/>
      <c r="AF431" s="220"/>
      <c r="AG431" s="220" t="s">
        <v>178</v>
      </c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</row>
    <row r="432" spans="1:60" outlineLevel="2" x14ac:dyDescent="0.2">
      <c r="A432" s="221"/>
      <c r="B432" s="222"/>
      <c r="C432" s="376" t="s">
        <v>198</v>
      </c>
      <c r="D432" s="376"/>
      <c r="E432" s="376"/>
      <c r="F432" s="392"/>
      <c r="G432" s="376"/>
      <c r="H432" s="219"/>
      <c r="I432" s="219"/>
      <c r="J432" s="219"/>
      <c r="K432" s="219"/>
      <c r="L432" s="219"/>
      <c r="M432" s="219"/>
      <c r="N432" s="223"/>
      <c r="O432" s="223"/>
      <c r="P432" s="223"/>
      <c r="Q432" s="223"/>
      <c r="R432" s="219"/>
      <c r="S432" s="219"/>
      <c r="T432" s="219"/>
      <c r="U432" s="219"/>
      <c r="V432" s="219"/>
      <c r="W432" s="219"/>
      <c r="X432" s="219"/>
      <c r="Y432" s="219"/>
      <c r="Z432" s="220"/>
      <c r="AA432" s="220"/>
      <c r="AB432" s="220"/>
      <c r="AC432" s="220"/>
      <c r="AD432" s="220"/>
      <c r="AE432" s="220"/>
      <c r="AF432" s="220"/>
      <c r="AG432" s="220" t="s">
        <v>112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x14ac:dyDescent="0.2">
      <c r="A433" s="235" t="s">
        <v>104</v>
      </c>
      <c r="B433" s="204" t="s">
        <v>53</v>
      </c>
      <c r="C433" s="205" t="s">
        <v>54</v>
      </c>
      <c r="D433" s="206"/>
      <c r="E433" s="207"/>
      <c r="F433" s="391"/>
      <c r="G433" s="208">
        <f>SUMIF(AG434:AG447,"&lt;&gt;NOR",G434:G447)</f>
        <v>0</v>
      </c>
      <c r="H433" s="208"/>
      <c r="I433" s="208">
        <f>SUM(I434:I447)</f>
        <v>0</v>
      </c>
      <c r="J433" s="208"/>
      <c r="K433" s="208">
        <f>SUM(K434:K447)</f>
        <v>168000</v>
      </c>
      <c r="L433" s="208"/>
      <c r="M433" s="208">
        <f>SUM(M434:M447)</f>
        <v>0</v>
      </c>
      <c r="N433" s="207"/>
      <c r="O433" s="207">
        <f>SUM(O434:O447)</f>
        <v>0</v>
      </c>
      <c r="P433" s="207"/>
      <c r="Q433" s="207">
        <f>SUM(Q434:Q447)</f>
        <v>0</v>
      </c>
      <c r="R433" s="208"/>
      <c r="S433" s="208"/>
      <c r="T433" s="209"/>
      <c r="U433" s="210"/>
      <c r="V433" s="210">
        <f>SUM(V434:V447)</f>
        <v>0</v>
      </c>
      <c r="W433" s="210"/>
      <c r="X433" s="210"/>
      <c r="Y433" s="210"/>
      <c r="AG433" t="s">
        <v>105</v>
      </c>
    </row>
    <row r="434" spans="1:60" outlineLevel="1" x14ac:dyDescent="0.2">
      <c r="A434" s="227">
        <v>132</v>
      </c>
      <c r="B434" s="228" t="s">
        <v>202</v>
      </c>
      <c r="C434" s="229" t="s">
        <v>541</v>
      </c>
      <c r="D434" s="230" t="s">
        <v>165</v>
      </c>
      <c r="E434" s="231">
        <v>1</v>
      </c>
      <c r="F434" s="232"/>
      <c r="G434" s="233">
        <f t="shared" ref="G434:G447" si="7">ROUND(E434*F434,2)</f>
        <v>0</v>
      </c>
      <c r="H434" s="232">
        <v>0</v>
      </c>
      <c r="I434" s="233">
        <f t="shared" ref="I434:I447" si="8">ROUND(E434*H434,2)</f>
        <v>0</v>
      </c>
      <c r="J434" s="232">
        <v>12000</v>
      </c>
      <c r="K434" s="233">
        <f t="shared" ref="K434:K447" si="9">ROUND(E434*J434,2)</f>
        <v>12000</v>
      </c>
      <c r="L434" s="233">
        <v>21</v>
      </c>
      <c r="M434" s="233">
        <f t="shared" ref="M434:M447" si="10">G434*(1+L434/100)</f>
        <v>0</v>
      </c>
      <c r="N434" s="231">
        <v>0</v>
      </c>
      <c r="O434" s="231">
        <f t="shared" ref="O434:O447" si="11">ROUND(E434*N434,2)</f>
        <v>0</v>
      </c>
      <c r="P434" s="231">
        <v>0</v>
      </c>
      <c r="Q434" s="231">
        <f t="shared" ref="Q434:Q447" si="12">ROUND(E434*P434,2)</f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ref="V434:V447" si="13">ROUND(E434*U434,2)</f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2">
      <c r="A435" s="227">
        <v>133</v>
      </c>
      <c r="B435" s="228" t="s">
        <v>203</v>
      </c>
      <c r="C435" s="229" t="s">
        <v>542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2">
      <c r="A436" s="227">
        <v>134</v>
      </c>
      <c r="B436" s="228" t="s">
        <v>204</v>
      </c>
      <c r="C436" s="229" t="s">
        <v>543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2">
      <c r="A437" s="227">
        <v>135</v>
      </c>
      <c r="B437" s="228" t="s">
        <v>205</v>
      </c>
      <c r="C437" s="229" t="s">
        <v>922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2">
      <c r="A438" s="227">
        <v>136</v>
      </c>
      <c r="B438" s="228" t="s">
        <v>206</v>
      </c>
      <c r="C438" s="229" t="s">
        <v>923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2">
      <c r="A439" s="227">
        <v>137</v>
      </c>
      <c r="B439" s="228" t="s">
        <v>207</v>
      </c>
      <c r="C439" s="229" t="s">
        <v>924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2">
      <c r="A440" s="227">
        <v>138</v>
      </c>
      <c r="B440" s="228" t="s">
        <v>208</v>
      </c>
      <c r="C440" s="229" t="s">
        <v>544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2">
      <c r="A441" s="227">
        <v>139</v>
      </c>
      <c r="B441" s="228" t="s">
        <v>209</v>
      </c>
      <c r="C441" s="229" t="s">
        <v>925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2">
      <c r="A442" s="227">
        <v>140</v>
      </c>
      <c r="B442" s="228" t="s">
        <v>210</v>
      </c>
      <c r="C442" s="229" t="s">
        <v>926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2">
      <c r="A443" s="227">
        <v>141</v>
      </c>
      <c r="B443" s="228" t="s">
        <v>211</v>
      </c>
      <c r="C443" s="229" t="s">
        <v>927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2">
      <c r="A444" s="227">
        <v>142</v>
      </c>
      <c r="B444" s="228" t="s">
        <v>545</v>
      </c>
      <c r="C444" s="229" t="s">
        <v>546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2">
      <c r="A445" s="227">
        <v>143</v>
      </c>
      <c r="B445" s="228" t="s">
        <v>547</v>
      </c>
      <c r="C445" s="229" t="s">
        <v>928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outlineLevel="1" x14ac:dyDescent="0.2">
      <c r="A446" s="227">
        <v>144</v>
      </c>
      <c r="B446" s="228" t="s">
        <v>548</v>
      </c>
      <c r="C446" s="229" t="s">
        <v>929</v>
      </c>
      <c r="D446" s="230" t="s">
        <v>165</v>
      </c>
      <c r="E446" s="231">
        <v>1</v>
      </c>
      <c r="F446" s="232"/>
      <c r="G446" s="233">
        <f t="shared" si="7"/>
        <v>0</v>
      </c>
      <c r="H446" s="232">
        <v>0</v>
      </c>
      <c r="I446" s="233">
        <f t="shared" si="8"/>
        <v>0</v>
      </c>
      <c r="J446" s="232">
        <v>12000</v>
      </c>
      <c r="K446" s="233">
        <f t="shared" si="9"/>
        <v>12000</v>
      </c>
      <c r="L446" s="233">
        <v>21</v>
      </c>
      <c r="M446" s="233">
        <f t="shared" si="10"/>
        <v>0</v>
      </c>
      <c r="N446" s="231">
        <v>0</v>
      </c>
      <c r="O446" s="231">
        <f t="shared" si="11"/>
        <v>0</v>
      </c>
      <c r="P446" s="231">
        <v>0</v>
      </c>
      <c r="Q446" s="231">
        <f t="shared" si="12"/>
        <v>0</v>
      </c>
      <c r="R446" s="233"/>
      <c r="S446" s="233" t="s">
        <v>135</v>
      </c>
      <c r="T446" s="234" t="s">
        <v>136</v>
      </c>
      <c r="U446" s="219">
        <v>0</v>
      </c>
      <c r="V446" s="219">
        <f t="shared" si="13"/>
        <v>0</v>
      </c>
      <c r="W446" s="219"/>
      <c r="X446" s="219" t="s">
        <v>109</v>
      </c>
      <c r="Y446" s="219" t="s">
        <v>110</v>
      </c>
      <c r="Z446" s="220"/>
      <c r="AA446" s="220"/>
      <c r="AB446" s="220"/>
      <c r="AC446" s="220"/>
      <c r="AD446" s="220"/>
      <c r="AE446" s="220"/>
      <c r="AF446" s="220"/>
      <c r="AG446" s="220" t="s">
        <v>111</v>
      </c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</row>
    <row r="447" spans="1:60" outlineLevel="1" x14ac:dyDescent="0.2">
      <c r="A447" s="227">
        <v>145</v>
      </c>
      <c r="B447" s="228" t="s">
        <v>549</v>
      </c>
      <c r="C447" s="229" t="s">
        <v>930</v>
      </c>
      <c r="D447" s="230" t="s">
        <v>165</v>
      </c>
      <c r="E447" s="231">
        <v>1</v>
      </c>
      <c r="F447" s="232"/>
      <c r="G447" s="233">
        <f t="shared" si="7"/>
        <v>0</v>
      </c>
      <c r="H447" s="232">
        <v>0</v>
      </c>
      <c r="I447" s="233">
        <f t="shared" si="8"/>
        <v>0</v>
      </c>
      <c r="J447" s="232">
        <v>12000</v>
      </c>
      <c r="K447" s="233">
        <f t="shared" si="9"/>
        <v>12000</v>
      </c>
      <c r="L447" s="233">
        <v>21</v>
      </c>
      <c r="M447" s="233">
        <f t="shared" si="10"/>
        <v>0</v>
      </c>
      <c r="N447" s="231">
        <v>0</v>
      </c>
      <c r="O447" s="231">
        <f t="shared" si="11"/>
        <v>0</v>
      </c>
      <c r="P447" s="231">
        <v>0</v>
      </c>
      <c r="Q447" s="231">
        <f t="shared" si="12"/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si="13"/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x14ac:dyDescent="0.2">
      <c r="A448" s="235" t="s">
        <v>104</v>
      </c>
      <c r="B448" s="204" t="s">
        <v>55</v>
      </c>
      <c r="C448" s="205" t="s">
        <v>56</v>
      </c>
      <c r="D448" s="206"/>
      <c r="E448" s="207"/>
      <c r="F448" s="391"/>
      <c r="G448" s="208">
        <f>SUMIF(AG449:AG487,"&lt;&gt;NOR",G449:G487)</f>
        <v>0</v>
      </c>
      <c r="H448" s="208"/>
      <c r="I448" s="208">
        <f>SUM(I449:I487)</f>
        <v>0</v>
      </c>
      <c r="J448" s="208"/>
      <c r="K448" s="208">
        <f>SUM(K449:K487)</f>
        <v>1437055.8599999999</v>
      </c>
      <c r="L448" s="208"/>
      <c r="M448" s="208">
        <f>SUM(M449:M487)</f>
        <v>0</v>
      </c>
      <c r="N448" s="207"/>
      <c r="O448" s="207">
        <f>SUM(O449:O487)</f>
        <v>0</v>
      </c>
      <c r="P448" s="207"/>
      <c r="Q448" s="207">
        <f>SUM(Q449:Q487)</f>
        <v>0</v>
      </c>
      <c r="R448" s="208"/>
      <c r="S448" s="208"/>
      <c r="T448" s="209"/>
      <c r="U448" s="210"/>
      <c r="V448" s="210">
        <f>SUM(V449:V487)</f>
        <v>0</v>
      </c>
      <c r="W448" s="210"/>
      <c r="X448" s="210"/>
      <c r="Y448" s="210"/>
      <c r="AG448" t="s">
        <v>105</v>
      </c>
    </row>
    <row r="449" spans="1:60" outlineLevel="1" x14ac:dyDescent="0.2">
      <c r="A449" s="227">
        <v>146</v>
      </c>
      <c r="B449" s="228" t="s">
        <v>212</v>
      </c>
      <c r="C449" s="229" t="s">
        <v>931</v>
      </c>
      <c r="D449" s="230" t="s">
        <v>165</v>
      </c>
      <c r="E449" s="231">
        <v>1</v>
      </c>
      <c r="F449" s="232"/>
      <c r="G449" s="233">
        <f t="shared" ref="G449:G487" si="14">ROUND(E449*F449,2)</f>
        <v>0</v>
      </c>
      <c r="H449" s="232">
        <v>0</v>
      </c>
      <c r="I449" s="233">
        <f t="shared" ref="I449:I487" si="15">ROUND(E449*H449,2)</f>
        <v>0</v>
      </c>
      <c r="J449" s="232">
        <v>9000</v>
      </c>
      <c r="K449" s="233">
        <f t="shared" ref="K449:K487" si="16">ROUND(E449*J449,2)</f>
        <v>9000</v>
      </c>
      <c r="L449" s="233">
        <v>21</v>
      </c>
      <c r="M449" s="233">
        <f t="shared" ref="M449:M487" si="17">G449*(1+L449/100)</f>
        <v>0</v>
      </c>
      <c r="N449" s="231">
        <v>0</v>
      </c>
      <c r="O449" s="231">
        <f t="shared" ref="O449:O487" si="18">ROUND(E449*N449,2)</f>
        <v>0</v>
      </c>
      <c r="P449" s="231">
        <v>0</v>
      </c>
      <c r="Q449" s="231">
        <f t="shared" ref="Q449:Q487" si="19">ROUND(E449*P449,2)</f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ref="V449:V487" si="20">ROUND(E449*U449,2)</f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2">
      <c r="A450" s="227">
        <v>147</v>
      </c>
      <c r="B450" s="228" t="s">
        <v>213</v>
      </c>
      <c r="C450" s="229" t="s">
        <v>932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13000</v>
      </c>
      <c r="K450" s="233">
        <f t="shared" si="16"/>
        <v>13000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2">
      <c r="A451" s="227">
        <v>148</v>
      </c>
      <c r="B451" s="228" t="s">
        <v>214</v>
      </c>
      <c r="C451" s="229" t="s">
        <v>933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800</v>
      </c>
      <c r="K451" s="233">
        <f t="shared" si="16"/>
        <v>800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2">
      <c r="A452" s="227">
        <v>149</v>
      </c>
      <c r="B452" s="228" t="s">
        <v>215</v>
      </c>
      <c r="C452" s="229" t="s">
        <v>934</v>
      </c>
      <c r="D452" s="230" t="s">
        <v>165</v>
      </c>
      <c r="E452" s="231">
        <v>1</v>
      </c>
      <c r="F452" s="232"/>
      <c r="G452" s="233">
        <f t="shared" si="14"/>
        <v>0</v>
      </c>
      <c r="H452" s="232">
        <v>0</v>
      </c>
      <c r="I452" s="233">
        <f t="shared" si="15"/>
        <v>0</v>
      </c>
      <c r="J452" s="232">
        <v>36000</v>
      </c>
      <c r="K452" s="233">
        <f t="shared" si="16"/>
        <v>36000</v>
      </c>
      <c r="L452" s="233">
        <v>21</v>
      </c>
      <c r="M452" s="233">
        <f t="shared" si="17"/>
        <v>0</v>
      </c>
      <c r="N452" s="231">
        <v>0</v>
      </c>
      <c r="O452" s="231">
        <f t="shared" si="18"/>
        <v>0</v>
      </c>
      <c r="P452" s="231">
        <v>0</v>
      </c>
      <c r="Q452" s="231">
        <f t="shared" si="19"/>
        <v>0</v>
      </c>
      <c r="R452" s="233"/>
      <c r="S452" s="233" t="s">
        <v>135</v>
      </c>
      <c r="T452" s="234" t="s">
        <v>136</v>
      </c>
      <c r="U452" s="219">
        <v>0</v>
      </c>
      <c r="V452" s="219">
        <f t="shared" si="20"/>
        <v>0</v>
      </c>
      <c r="W452" s="219"/>
      <c r="X452" s="219" t="s">
        <v>109</v>
      </c>
      <c r="Y452" s="219" t="s">
        <v>110</v>
      </c>
      <c r="Z452" s="220"/>
      <c r="AA452" s="220"/>
      <c r="AB452" s="220"/>
      <c r="AC452" s="220"/>
      <c r="AD452" s="220"/>
      <c r="AE452" s="220"/>
      <c r="AF452" s="220"/>
      <c r="AG452" s="220" t="s">
        <v>111</v>
      </c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2">
      <c r="A453" s="227">
        <v>150</v>
      </c>
      <c r="B453" s="228" t="s">
        <v>216</v>
      </c>
      <c r="C453" s="229" t="s">
        <v>935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13000</v>
      </c>
      <c r="K453" s="233">
        <f t="shared" si="16"/>
        <v>13000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2">
      <c r="A454" s="467" t="s">
        <v>1714</v>
      </c>
      <c r="B454" s="212" t="s">
        <v>1715</v>
      </c>
      <c r="C454" s="213" t="s">
        <v>1716</v>
      </c>
      <c r="D454" s="214" t="s">
        <v>165</v>
      </c>
      <c r="E454" s="215">
        <v>1</v>
      </c>
      <c r="F454" s="232"/>
      <c r="G454" s="217">
        <f>ROUND(E454*F454,2)</f>
        <v>0</v>
      </c>
      <c r="H454" s="457">
        <v>0</v>
      </c>
      <c r="I454" s="217">
        <f>ROUND(E454*H454,2)</f>
        <v>0</v>
      </c>
      <c r="J454" s="457">
        <v>5000</v>
      </c>
      <c r="K454" s="217">
        <f>ROUND(E454*J454,2)</f>
        <v>5000</v>
      </c>
      <c r="L454" s="217">
        <v>21</v>
      </c>
      <c r="M454" s="217">
        <f>G454*(1+L454/100)</f>
        <v>0</v>
      </c>
      <c r="N454" s="215">
        <v>0</v>
      </c>
      <c r="O454" s="215">
        <f>ROUND(E454*N454,2)</f>
        <v>0</v>
      </c>
      <c r="P454" s="215">
        <v>0</v>
      </c>
      <c r="Q454" s="215">
        <f>ROUND(E454*P454,2)</f>
        <v>0</v>
      </c>
      <c r="R454" s="217"/>
      <c r="S454" s="217" t="s">
        <v>135</v>
      </c>
      <c r="T454" s="218" t="s">
        <v>136</v>
      </c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2">
      <c r="A455" s="227">
        <v>151</v>
      </c>
      <c r="B455" s="228" t="s">
        <v>217</v>
      </c>
      <c r="C455" s="229" t="s">
        <v>936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110000</v>
      </c>
      <c r="K455" s="233">
        <f t="shared" si="16"/>
        <v>110000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2">
      <c r="A456" s="227">
        <v>152</v>
      </c>
      <c r="B456" s="228" t="s">
        <v>218</v>
      </c>
      <c r="C456" s="229" t="s">
        <v>937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5500</v>
      </c>
      <c r="K456" s="233">
        <f t="shared" si="16"/>
        <v>5500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2">
      <c r="A457" s="227">
        <v>153</v>
      </c>
      <c r="B457" s="228" t="s">
        <v>219</v>
      </c>
      <c r="C457" s="229" t="s">
        <v>938</v>
      </c>
      <c r="D457" s="230" t="s">
        <v>165</v>
      </c>
      <c r="E457" s="231">
        <v>1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4500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2">
      <c r="A458" s="227">
        <v>154</v>
      </c>
      <c r="B458" s="228" t="s">
        <v>220</v>
      </c>
      <c r="C458" s="229" t="s">
        <v>939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4500</v>
      </c>
      <c r="K458" s="233">
        <f t="shared" si="16"/>
        <v>4500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2">
      <c r="A459" s="227">
        <v>155</v>
      </c>
      <c r="B459" s="228" t="s">
        <v>221</v>
      </c>
      <c r="C459" s="229" t="s">
        <v>940</v>
      </c>
      <c r="D459" s="230" t="s">
        <v>165</v>
      </c>
      <c r="E459" s="231">
        <v>2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9000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2">
      <c r="A460" s="227">
        <v>156</v>
      </c>
      <c r="B460" s="228" t="s">
        <v>550</v>
      </c>
      <c r="C460" s="229" t="s">
        <v>941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9000</v>
      </c>
      <c r="K460" s="233">
        <f t="shared" si="16"/>
        <v>9000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2">
      <c r="A461" s="227">
        <v>157</v>
      </c>
      <c r="B461" s="228" t="s">
        <v>551</v>
      </c>
      <c r="C461" s="229" t="s">
        <v>942</v>
      </c>
      <c r="D461" s="230" t="s">
        <v>165</v>
      </c>
      <c r="E461" s="231">
        <v>1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4500</v>
      </c>
      <c r="K461" s="233">
        <f t="shared" si="16"/>
        <v>4500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2">
      <c r="A462" s="227">
        <v>158</v>
      </c>
      <c r="B462" s="228" t="s">
        <v>552</v>
      </c>
      <c r="C462" s="229" t="s">
        <v>943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4500</v>
      </c>
      <c r="K462" s="233">
        <f t="shared" si="16"/>
        <v>4500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2">
      <c r="A463" s="227">
        <v>159</v>
      </c>
      <c r="B463" s="228" t="s">
        <v>553</v>
      </c>
      <c r="C463" s="229" t="s">
        <v>944</v>
      </c>
      <c r="D463" s="230" t="s">
        <v>144</v>
      </c>
      <c r="E463" s="231">
        <v>45.847999999999999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270</v>
      </c>
      <c r="K463" s="233">
        <f t="shared" si="16"/>
        <v>12378.96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2">
      <c r="A464" s="227">
        <v>160</v>
      </c>
      <c r="B464" s="228" t="s">
        <v>554</v>
      </c>
      <c r="C464" s="229" t="s">
        <v>945</v>
      </c>
      <c r="D464" s="230" t="s">
        <v>165</v>
      </c>
      <c r="E464" s="231">
        <v>1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15000</v>
      </c>
      <c r="K464" s="233">
        <f t="shared" si="16"/>
        <v>15000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2">
      <c r="A465" s="227">
        <v>161</v>
      </c>
      <c r="B465" s="228" t="s">
        <v>555</v>
      </c>
      <c r="C465" s="229" t="s">
        <v>946</v>
      </c>
      <c r="D465" s="230" t="s">
        <v>165</v>
      </c>
      <c r="E465" s="231">
        <v>1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15000</v>
      </c>
      <c r="K465" s="233">
        <f t="shared" si="16"/>
        <v>15000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2">
      <c r="A466" s="227">
        <v>162</v>
      </c>
      <c r="B466" s="228" t="s">
        <v>556</v>
      </c>
      <c r="C466" s="229" t="s">
        <v>947</v>
      </c>
      <c r="D466" s="230" t="s">
        <v>144</v>
      </c>
      <c r="E466" s="231">
        <v>3.4340000000000002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2060.4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2">
      <c r="A467" s="227">
        <v>163</v>
      </c>
      <c r="B467" s="228" t="s">
        <v>557</v>
      </c>
      <c r="C467" s="229" t="s">
        <v>948</v>
      </c>
      <c r="D467" s="230" t="s">
        <v>144</v>
      </c>
      <c r="E467" s="231">
        <v>63.93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600</v>
      </c>
      <c r="K467" s="233">
        <f t="shared" si="16"/>
        <v>38358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2">
      <c r="A468" s="227">
        <v>164</v>
      </c>
      <c r="B468" s="228" t="s">
        <v>558</v>
      </c>
      <c r="C468" s="229" t="s">
        <v>949</v>
      </c>
      <c r="D468" s="230" t="s">
        <v>144</v>
      </c>
      <c r="E468" s="231">
        <v>90.114999999999995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600</v>
      </c>
      <c r="K468" s="233">
        <f t="shared" si="16"/>
        <v>54069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2">
      <c r="A469" s="227">
        <v>165</v>
      </c>
      <c r="B469" s="228" t="s">
        <v>559</v>
      </c>
      <c r="C469" s="229" t="s">
        <v>950</v>
      </c>
      <c r="D469" s="230" t="s">
        <v>165</v>
      </c>
      <c r="E469" s="231">
        <v>1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1600</v>
      </c>
      <c r="K469" s="233">
        <f t="shared" si="16"/>
        <v>1600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2">
      <c r="A470" s="227">
        <v>166</v>
      </c>
      <c r="B470" s="228" t="s">
        <v>560</v>
      </c>
      <c r="C470" s="229" t="s">
        <v>951</v>
      </c>
      <c r="D470" s="230" t="s">
        <v>165</v>
      </c>
      <c r="E470" s="231">
        <v>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900</v>
      </c>
      <c r="K470" s="233">
        <f t="shared" si="16"/>
        <v>900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2">
      <c r="A471" s="227">
        <v>167</v>
      </c>
      <c r="B471" s="228" t="s">
        <v>561</v>
      </c>
      <c r="C471" s="229" t="s">
        <v>1278</v>
      </c>
      <c r="D471" s="230" t="s">
        <v>165</v>
      </c>
      <c r="E471" s="231">
        <v>3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1800</v>
      </c>
      <c r="K471" s="233">
        <f t="shared" si="16"/>
        <v>5400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2">
      <c r="A472" s="227">
        <v>168</v>
      </c>
      <c r="B472" s="228" t="s">
        <v>562</v>
      </c>
      <c r="C472" s="229" t="s">
        <v>1279</v>
      </c>
      <c r="D472" s="230" t="s">
        <v>144</v>
      </c>
      <c r="E472" s="231">
        <v>88.646000000000001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250</v>
      </c>
      <c r="K472" s="233">
        <f t="shared" si="16"/>
        <v>22161.5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2">
      <c r="A473" s="227">
        <v>169</v>
      </c>
      <c r="B473" s="228" t="s">
        <v>563</v>
      </c>
      <c r="C473" s="229" t="s">
        <v>1280</v>
      </c>
      <c r="D473" s="230" t="s">
        <v>144</v>
      </c>
      <c r="E473" s="231">
        <v>85.311999999999998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</v>
      </c>
      <c r="K473" s="233">
        <f t="shared" si="16"/>
        <v>21328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2">
      <c r="A474" s="227">
        <v>170</v>
      </c>
      <c r="B474" s="228" t="s">
        <v>564</v>
      </c>
      <c r="C474" s="229" t="s">
        <v>1281</v>
      </c>
      <c r="D474" s="230" t="s">
        <v>165</v>
      </c>
      <c r="E474" s="231">
        <v>2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500</v>
      </c>
      <c r="K474" s="233">
        <f t="shared" si="16"/>
        <v>1000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2">
      <c r="A475" s="227">
        <v>171</v>
      </c>
      <c r="B475" s="228" t="s">
        <v>222</v>
      </c>
      <c r="C475" s="229" t="s">
        <v>952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2">
      <c r="A476" s="227">
        <v>172</v>
      </c>
      <c r="B476" s="228" t="s">
        <v>223</v>
      </c>
      <c r="C476" s="229" t="s">
        <v>953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120000</v>
      </c>
      <c r="K476" s="233">
        <f t="shared" si="16"/>
        <v>120000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2">
      <c r="A477" s="227">
        <v>173</v>
      </c>
      <c r="B477" s="228" t="s">
        <v>224</v>
      </c>
      <c r="C477" s="229" t="s">
        <v>954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250000</v>
      </c>
      <c r="K477" s="233">
        <f t="shared" si="16"/>
        <v>250000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2">
      <c r="A478" s="227">
        <v>174</v>
      </c>
      <c r="B478" s="228" t="s">
        <v>225</v>
      </c>
      <c r="C478" s="229" t="s">
        <v>955</v>
      </c>
      <c r="D478" s="230" t="s">
        <v>165</v>
      </c>
      <c r="E478" s="231">
        <v>1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250000</v>
      </c>
      <c r="K478" s="233">
        <f t="shared" si="16"/>
        <v>250000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2">
      <c r="A479" s="227">
        <v>175</v>
      </c>
      <c r="B479" s="228" t="s">
        <v>226</v>
      </c>
      <c r="C479" s="229" t="s">
        <v>956</v>
      </c>
      <c r="D479" s="230" t="s">
        <v>165</v>
      </c>
      <c r="E479" s="231">
        <v>1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7000</v>
      </c>
      <c r="K479" s="233">
        <f t="shared" si="16"/>
        <v>7000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2">
      <c r="A480" s="227">
        <v>176</v>
      </c>
      <c r="B480" s="228" t="s">
        <v>227</v>
      </c>
      <c r="C480" s="229" t="s">
        <v>957</v>
      </c>
      <c r="D480" s="230" t="s">
        <v>165</v>
      </c>
      <c r="E480" s="231">
        <v>5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12500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2">
      <c r="A481" s="227">
        <v>177</v>
      </c>
      <c r="B481" s="228" t="s">
        <v>228</v>
      </c>
      <c r="C481" s="229" t="s">
        <v>958</v>
      </c>
      <c r="D481" s="230" t="s">
        <v>165</v>
      </c>
      <c r="E481" s="231">
        <v>3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1000</v>
      </c>
      <c r="K481" s="233">
        <f t="shared" si="16"/>
        <v>3000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2">
      <c r="A482" s="227">
        <v>178</v>
      </c>
      <c r="B482" s="228" t="s">
        <v>229</v>
      </c>
      <c r="C482" s="229" t="s">
        <v>959</v>
      </c>
      <c r="D482" s="230" t="s">
        <v>165</v>
      </c>
      <c r="E482" s="231">
        <v>1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2500</v>
      </c>
      <c r="K482" s="233">
        <f t="shared" si="16"/>
        <v>2500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ht="22.5" outlineLevel="1" x14ac:dyDescent="0.2">
      <c r="A483" s="227">
        <v>179</v>
      </c>
      <c r="B483" s="228" t="s">
        <v>230</v>
      </c>
      <c r="C483" s="229" t="s">
        <v>960</v>
      </c>
      <c r="D483" s="230" t="s">
        <v>165</v>
      </c>
      <c r="E483" s="231">
        <v>2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2000</v>
      </c>
      <c r="K483" s="233">
        <f t="shared" si="16"/>
        <v>4000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ht="22.5" outlineLevel="1" x14ac:dyDescent="0.2">
      <c r="A484" s="227">
        <v>180</v>
      </c>
      <c r="B484" s="228" t="s">
        <v>231</v>
      </c>
      <c r="C484" s="229" t="s">
        <v>565</v>
      </c>
      <c r="D484" s="230" t="s">
        <v>165</v>
      </c>
      <c r="E484" s="231">
        <v>13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2000</v>
      </c>
      <c r="K484" s="233">
        <f t="shared" si="16"/>
        <v>26000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2">
      <c r="A485" s="227">
        <v>181</v>
      </c>
      <c r="B485" s="228" t="s">
        <v>232</v>
      </c>
      <c r="C485" s="229" t="s">
        <v>961</v>
      </c>
      <c r="D485" s="230" t="s">
        <v>165</v>
      </c>
      <c r="E485" s="231">
        <v>13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1000</v>
      </c>
      <c r="K485" s="233">
        <f t="shared" si="16"/>
        <v>13000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outlineLevel="1" x14ac:dyDescent="0.2">
      <c r="A486" s="227">
        <v>182</v>
      </c>
      <c r="B486" s="228" t="s">
        <v>233</v>
      </c>
      <c r="C486" s="229" t="s">
        <v>962</v>
      </c>
      <c r="D486" s="230" t="s">
        <v>165</v>
      </c>
      <c r="E486" s="231">
        <v>1</v>
      </c>
      <c r="F486" s="232"/>
      <c r="G486" s="233">
        <f t="shared" si="14"/>
        <v>0</v>
      </c>
      <c r="H486" s="232">
        <v>0</v>
      </c>
      <c r="I486" s="233">
        <f t="shared" si="15"/>
        <v>0</v>
      </c>
      <c r="J486" s="232">
        <v>1500</v>
      </c>
      <c r="K486" s="233">
        <f t="shared" si="16"/>
        <v>1500</v>
      </c>
      <c r="L486" s="233">
        <v>21</v>
      </c>
      <c r="M486" s="233">
        <f t="shared" si="17"/>
        <v>0</v>
      </c>
      <c r="N486" s="231">
        <v>0</v>
      </c>
      <c r="O486" s="231">
        <f t="shared" si="18"/>
        <v>0</v>
      </c>
      <c r="P486" s="231">
        <v>0</v>
      </c>
      <c r="Q486" s="231">
        <f t="shared" si="19"/>
        <v>0</v>
      </c>
      <c r="R486" s="233"/>
      <c r="S486" s="233" t="s">
        <v>135</v>
      </c>
      <c r="T486" s="234" t="s">
        <v>136</v>
      </c>
      <c r="U486" s="219">
        <v>0</v>
      </c>
      <c r="V486" s="219">
        <f t="shared" si="20"/>
        <v>0</v>
      </c>
      <c r="W486" s="219"/>
      <c r="X486" s="219" t="s">
        <v>109</v>
      </c>
      <c r="Y486" s="219" t="s">
        <v>110</v>
      </c>
      <c r="Z486" s="220"/>
      <c r="AA486" s="220"/>
      <c r="AB486" s="220"/>
      <c r="AC486" s="220"/>
      <c r="AD486" s="220"/>
      <c r="AE486" s="220"/>
      <c r="AF486" s="220"/>
      <c r="AG486" s="220" t="s">
        <v>111</v>
      </c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outlineLevel="1" x14ac:dyDescent="0.2">
      <c r="A487" s="227">
        <v>183</v>
      </c>
      <c r="B487" s="228" t="s">
        <v>234</v>
      </c>
      <c r="C487" s="213" t="s">
        <v>963</v>
      </c>
      <c r="D487" s="230" t="s">
        <v>165</v>
      </c>
      <c r="E487" s="231">
        <v>4</v>
      </c>
      <c r="F487" s="232"/>
      <c r="G487" s="233">
        <f t="shared" si="14"/>
        <v>0</v>
      </c>
      <c r="H487" s="232">
        <v>0</v>
      </c>
      <c r="I487" s="233">
        <f t="shared" si="15"/>
        <v>0</v>
      </c>
      <c r="J487" s="232">
        <v>20000</v>
      </c>
      <c r="K487" s="233">
        <f t="shared" si="16"/>
        <v>80000</v>
      </c>
      <c r="L487" s="233">
        <v>21</v>
      </c>
      <c r="M487" s="233">
        <f t="shared" si="17"/>
        <v>0</v>
      </c>
      <c r="N487" s="231">
        <v>0</v>
      </c>
      <c r="O487" s="231">
        <f t="shared" si="18"/>
        <v>0</v>
      </c>
      <c r="P487" s="231">
        <v>0</v>
      </c>
      <c r="Q487" s="231">
        <f t="shared" si="19"/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si="20"/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ht="45" outlineLevel="1" x14ac:dyDescent="0.2">
      <c r="A488" s="498"/>
      <c r="B488" s="499"/>
      <c r="C488" s="224" t="s">
        <v>1764</v>
      </c>
      <c r="D488" s="500"/>
      <c r="E488" s="494"/>
      <c r="F488" s="495"/>
      <c r="G488" s="496"/>
      <c r="H488" s="495"/>
      <c r="I488" s="496"/>
      <c r="J488" s="495"/>
      <c r="K488" s="496"/>
      <c r="L488" s="496"/>
      <c r="M488" s="496"/>
      <c r="N488" s="494"/>
      <c r="O488" s="494"/>
      <c r="P488" s="494"/>
      <c r="Q488" s="494"/>
      <c r="R488" s="496"/>
      <c r="S488" s="496"/>
      <c r="T488" s="497"/>
      <c r="U488" s="219"/>
      <c r="V488" s="219"/>
      <c r="W488" s="219"/>
      <c r="X488" s="219"/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x14ac:dyDescent="0.2">
      <c r="A489" s="235" t="s">
        <v>104</v>
      </c>
      <c r="B489" s="204" t="s">
        <v>57</v>
      </c>
      <c r="C489" s="205" t="s">
        <v>58</v>
      </c>
      <c r="D489" s="206"/>
      <c r="E489" s="207"/>
      <c r="F489" s="391"/>
      <c r="G489" s="208">
        <f>SUMIF(AG490:AG507,"&lt;&gt;NOR",G490:G507)</f>
        <v>0</v>
      </c>
      <c r="H489" s="208"/>
      <c r="I489" s="208">
        <f>SUM(I490:I507)</f>
        <v>0</v>
      </c>
      <c r="J489" s="208"/>
      <c r="K489" s="208">
        <f>SUM(K490:K507)</f>
        <v>274000</v>
      </c>
      <c r="L489" s="208"/>
      <c r="M489" s="208">
        <f>SUM(M490:M507)</f>
        <v>0</v>
      </c>
      <c r="N489" s="207"/>
      <c r="O489" s="207">
        <f>SUM(O490:O507)</f>
        <v>0</v>
      </c>
      <c r="P489" s="207"/>
      <c r="Q489" s="207">
        <f>SUM(Q490:Q507)</f>
        <v>0</v>
      </c>
      <c r="R489" s="208"/>
      <c r="S489" s="208"/>
      <c r="T489" s="209"/>
      <c r="U489" s="210"/>
      <c r="V489" s="210">
        <f>SUM(V490:V507)</f>
        <v>0</v>
      </c>
      <c r="W489" s="210"/>
      <c r="X489" s="210"/>
      <c r="Y489" s="210"/>
      <c r="AG489" t="s">
        <v>105</v>
      </c>
    </row>
    <row r="490" spans="1:60" outlineLevel="1" x14ac:dyDescent="0.2">
      <c r="A490" s="227">
        <v>184</v>
      </c>
      <c r="B490" s="228" t="s">
        <v>650</v>
      </c>
      <c r="C490" s="229" t="s">
        <v>964</v>
      </c>
      <c r="D490" s="230" t="s">
        <v>165</v>
      </c>
      <c r="E490" s="231">
        <v>1</v>
      </c>
      <c r="F490" s="232"/>
      <c r="G490" s="233">
        <f t="shared" ref="G490:G507" si="21">ROUND(E490*F490,2)</f>
        <v>0</v>
      </c>
      <c r="H490" s="232">
        <v>0</v>
      </c>
      <c r="I490" s="233">
        <f t="shared" ref="I490:I507" si="22">ROUND(E490*H490,2)</f>
        <v>0</v>
      </c>
      <c r="J490" s="232">
        <v>13000</v>
      </c>
      <c r="K490" s="233">
        <f t="shared" ref="K490:K507" si="23">ROUND(E490*J490,2)</f>
        <v>13000</v>
      </c>
      <c r="L490" s="233">
        <v>21</v>
      </c>
      <c r="M490" s="233">
        <f t="shared" ref="M490:M507" si="24">G490*(1+L490/100)</f>
        <v>0</v>
      </c>
      <c r="N490" s="231">
        <v>0</v>
      </c>
      <c r="O490" s="231">
        <f t="shared" ref="O490:O507" si="25">ROUND(E490*N490,2)</f>
        <v>0</v>
      </c>
      <c r="P490" s="231">
        <v>0</v>
      </c>
      <c r="Q490" s="231">
        <f t="shared" ref="Q490:Q507" si="26">ROUND(E490*P490,2)</f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ref="V490:V507" si="27">ROUND(E490*U490,2)</f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2">
      <c r="A491" s="227">
        <v>185</v>
      </c>
      <c r="B491" s="228" t="s">
        <v>651</v>
      </c>
      <c r="C491" s="229" t="s">
        <v>965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13000</v>
      </c>
      <c r="K491" s="233">
        <f t="shared" si="23"/>
        <v>13000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2">
      <c r="A492" s="227">
        <v>186</v>
      </c>
      <c r="B492" s="228" t="s">
        <v>966</v>
      </c>
      <c r="C492" s="229" t="s">
        <v>967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2">
      <c r="A493" s="227">
        <v>187</v>
      </c>
      <c r="B493" s="228" t="s">
        <v>968</v>
      </c>
      <c r="C493" s="229" t="s">
        <v>969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2">
      <c r="A494" s="227">
        <v>188</v>
      </c>
      <c r="B494" s="228" t="s">
        <v>970</v>
      </c>
      <c r="C494" s="229" t="s">
        <v>971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7000</v>
      </c>
      <c r="K494" s="233">
        <f t="shared" si="23"/>
        <v>7000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2">
      <c r="A495" s="227">
        <v>189</v>
      </c>
      <c r="B495" s="228" t="s">
        <v>972</v>
      </c>
      <c r="C495" s="229" t="s">
        <v>973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7000</v>
      </c>
      <c r="K495" s="233">
        <f t="shared" si="23"/>
        <v>7000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2">
      <c r="A496" s="227">
        <v>190</v>
      </c>
      <c r="B496" s="228" t="s">
        <v>974</v>
      </c>
      <c r="C496" s="229" t="s">
        <v>975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13000</v>
      </c>
      <c r="K496" s="233">
        <f t="shared" si="23"/>
        <v>13000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2">
      <c r="A497" s="227">
        <v>191</v>
      </c>
      <c r="B497" s="228" t="s">
        <v>976</v>
      </c>
      <c r="C497" s="229" t="s">
        <v>977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2">
      <c r="A498" s="227">
        <v>192</v>
      </c>
      <c r="B498" s="228" t="s">
        <v>978</v>
      </c>
      <c r="C498" s="229" t="s">
        <v>979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25000</v>
      </c>
      <c r="K498" s="233">
        <f t="shared" si="23"/>
        <v>25000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2">
      <c r="A499" s="227">
        <v>193</v>
      </c>
      <c r="B499" s="228" t="s">
        <v>980</v>
      </c>
      <c r="C499" s="229" t="s">
        <v>981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22000</v>
      </c>
      <c r="K499" s="233">
        <f t="shared" si="23"/>
        <v>22000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2">
      <c r="A500" s="227">
        <v>194</v>
      </c>
      <c r="B500" s="228" t="s">
        <v>982</v>
      </c>
      <c r="C500" s="229" t="s">
        <v>983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2">
      <c r="A501" s="227">
        <v>195</v>
      </c>
      <c r="B501" s="228" t="s">
        <v>984</v>
      </c>
      <c r="C501" s="229" t="s">
        <v>985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13000</v>
      </c>
      <c r="K501" s="233">
        <f t="shared" si="23"/>
        <v>13000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2">
      <c r="A502" s="227">
        <v>196</v>
      </c>
      <c r="B502" s="228" t="s">
        <v>986</v>
      </c>
      <c r="C502" s="229" t="s">
        <v>987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13000</v>
      </c>
      <c r="K502" s="233">
        <f t="shared" si="23"/>
        <v>13000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2">
      <c r="A503" s="227">
        <v>197</v>
      </c>
      <c r="B503" s="228" t="s">
        <v>988</v>
      </c>
      <c r="C503" s="229" t="s">
        <v>989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22000</v>
      </c>
      <c r="K503" s="233">
        <f t="shared" si="23"/>
        <v>22000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2">
      <c r="A504" s="227">
        <v>198</v>
      </c>
      <c r="B504" s="228" t="s">
        <v>990</v>
      </c>
      <c r="C504" s="229" t="s">
        <v>991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2">
      <c r="A505" s="227">
        <v>199</v>
      </c>
      <c r="B505" s="228" t="s">
        <v>992</v>
      </c>
      <c r="C505" s="229" t="s">
        <v>993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outlineLevel="1" x14ac:dyDescent="0.2">
      <c r="A506" s="227">
        <v>200</v>
      </c>
      <c r="B506" s="228" t="s">
        <v>994</v>
      </c>
      <c r="C506" s="229" t="s">
        <v>1720</v>
      </c>
      <c r="D506" s="230" t="s">
        <v>165</v>
      </c>
      <c r="E506" s="231">
        <v>1</v>
      </c>
      <c r="F506" s="232"/>
      <c r="G506" s="233">
        <f t="shared" si="21"/>
        <v>0</v>
      </c>
      <c r="H506" s="232">
        <v>0</v>
      </c>
      <c r="I506" s="233">
        <f t="shared" si="22"/>
        <v>0</v>
      </c>
      <c r="J506" s="232">
        <v>17000</v>
      </c>
      <c r="K506" s="233">
        <f t="shared" si="23"/>
        <v>17000</v>
      </c>
      <c r="L506" s="233">
        <v>21</v>
      </c>
      <c r="M506" s="233">
        <f t="shared" si="24"/>
        <v>0</v>
      </c>
      <c r="N506" s="231">
        <v>0</v>
      </c>
      <c r="O506" s="231">
        <f t="shared" si="25"/>
        <v>0</v>
      </c>
      <c r="P506" s="231">
        <v>0</v>
      </c>
      <c r="Q506" s="231">
        <f t="shared" si="26"/>
        <v>0</v>
      </c>
      <c r="R506" s="233"/>
      <c r="S506" s="233" t="s">
        <v>135</v>
      </c>
      <c r="T506" s="234" t="s">
        <v>136</v>
      </c>
      <c r="U506" s="219">
        <v>0</v>
      </c>
      <c r="V506" s="219">
        <f t="shared" si="27"/>
        <v>0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111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2">
      <c r="A507" s="227">
        <v>201</v>
      </c>
      <c r="B507" s="228" t="s">
        <v>995</v>
      </c>
      <c r="C507" s="229" t="s">
        <v>996</v>
      </c>
      <c r="D507" s="230" t="s">
        <v>165</v>
      </c>
      <c r="E507" s="231">
        <v>1</v>
      </c>
      <c r="F507" s="232"/>
      <c r="G507" s="233">
        <f t="shared" si="21"/>
        <v>0</v>
      </c>
      <c r="H507" s="232">
        <v>0</v>
      </c>
      <c r="I507" s="233">
        <f t="shared" si="22"/>
        <v>0</v>
      </c>
      <c r="J507" s="232">
        <v>17000</v>
      </c>
      <c r="K507" s="233">
        <f t="shared" si="23"/>
        <v>17000</v>
      </c>
      <c r="L507" s="233">
        <v>21</v>
      </c>
      <c r="M507" s="233">
        <f t="shared" si="24"/>
        <v>0</v>
      </c>
      <c r="N507" s="231">
        <v>0</v>
      </c>
      <c r="O507" s="231">
        <f t="shared" si="25"/>
        <v>0</v>
      </c>
      <c r="P507" s="231">
        <v>0</v>
      </c>
      <c r="Q507" s="231">
        <f t="shared" si="26"/>
        <v>0</v>
      </c>
      <c r="R507" s="233"/>
      <c r="S507" s="233" t="s">
        <v>135</v>
      </c>
      <c r="T507" s="234" t="s">
        <v>136</v>
      </c>
      <c r="U507" s="219">
        <v>0</v>
      </c>
      <c r="V507" s="219">
        <f t="shared" si="27"/>
        <v>0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x14ac:dyDescent="0.2">
      <c r="A508" s="235" t="s">
        <v>104</v>
      </c>
      <c r="B508" s="204" t="s">
        <v>59</v>
      </c>
      <c r="C508" s="205" t="s">
        <v>60</v>
      </c>
      <c r="D508" s="206"/>
      <c r="E508" s="207"/>
      <c r="F508" s="391"/>
      <c r="G508" s="208">
        <f>SUMIF(AG509:AG525,"&lt;&gt;NOR",G509:G525)</f>
        <v>0</v>
      </c>
      <c r="H508" s="208"/>
      <c r="I508" s="208">
        <f>SUM(I509:I525)</f>
        <v>19378.599999999999</v>
      </c>
      <c r="J508" s="208"/>
      <c r="K508" s="208">
        <f>SUM(K509:K525)</f>
        <v>113730.22</v>
      </c>
      <c r="L508" s="208"/>
      <c r="M508" s="208">
        <f>SUM(M509:M525)</f>
        <v>0</v>
      </c>
      <c r="N508" s="207"/>
      <c r="O508" s="207">
        <f>SUM(O509:O525)</f>
        <v>2.3400000000000003</v>
      </c>
      <c r="P508" s="207"/>
      <c r="Q508" s="207">
        <f>SUM(Q509:Q525)</f>
        <v>0</v>
      </c>
      <c r="R508" s="208"/>
      <c r="S508" s="208"/>
      <c r="T508" s="209"/>
      <c r="U508" s="210"/>
      <c r="V508" s="210">
        <f>SUM(V509:V525)</f>
        <v>100.36</v>
      </c>
      <c r="W508" s="210"/>
      <c r="X508" s="210"/>
      <c r="Y508" s="210"/>
      <c r="AG508" t="s">
        <v>105</v>
      </c>
    </row>
    <row r="509" spans="1:60" ht="33.75" outlineLevel="1" x14ac:dyDescent="0.2">
      <c r="A509" s="227">
        <v>202</v>
      </c>
      <c r="B509" s="228" t="s">
        <v>235</v>
      </c>
      <c r="C509" s="229" t="s">
        <v>236</v>
      </c>
      <c r="D509" s="230" t="s">
        <v>132</v>
      </c>
      <c r="E509" s="231">
        <v>74.16</v>
      </c>
      <c r="F509" s="232"/>
      <c r="G509" s="233">
        <f>ROUND(E509*F509,2)</f>
        <v>0</v>
      </c>
      <c r="H509" s="232">
        <v>25.73</v>
      </c>
      <c r="I509" s="233">
        <f>ROUND(E509*H509,2)</f>
        <v>1908.14</v>
      </c>
      <c r="J509" s="232">
        <v>28.17</v>
      </c>
      <c r="K509" s="233">
        <f>ROUND(E509*J509,2)</f>
        <v>2089.09</v>
      </c>
      <c r="L509" s="233">
        <v>21</v>
      </c>
      <c r="M509" s="233">
        <f>G509*(1+L509/100)</f>
        <v>0</v>
      </c>
      <c r="N509" s="231">
        <v>2.1000000000000001E-4</v>
      </c>
      <c r="O509" s="231">
        <f>ROUND(E509*N509,2)</f>
        <v>0.02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0.05</v>
      </c>
      <c r="V509" s="219">
        <f>ROUND(E509*U509,2)</f>
        <v>3.71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163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2">
      <c r="A510" s="211">
        <v>203</v>
      </c>
      <c r="B510" s="212" t="s">
        <v>238</v>
      </c>
      <c r="C510" s="213" t="s">
        <v>239</v>
      </c>
      <c r="D510" s="214" t="s">
        <v>144</v>
      </c>
      <c r="E510" s="215">
        <v>46.542000000000002</v>
      </c>
      <c r="F510" s="216"/>
      <c r="G510" s="217">
        <f>ROUND(E510*F510,2)</f>
        <v>0</v>
      </c>
      <c r="H510" s="216">
        <v>0</v>
      </c>
      <c r="I510" s="217">
        <f>ROUND(E510*H510,2)</f>
        <v>0</v>
      </c>
      <c r="J510" s="216">
        <v>133</v>
      </c>
      <c r="K510" s="217">
        <f>ROUND(E510*J510,2)</f>
        <v>6190.09</v>
      </c>
      <c r="L510" s="217">
        <v>21</v>
      </c>
      <c r="M510" s="217">
        <f>G510*(1+L510/100)</f>
        <v>0</v>
      </c>
      <c r="N510" s="215">
        <v>0</v>
      </c>
      <c r="O510" s="215">
        <f>ROUND(E510*N510,2)</f>
        <v>0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0.23599999999999999</v>
      </c>
      <c r="V510" s="219">
        <f>ROUND(E510*U510,2)</f>
        <v>10.98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2">
      <c r="A511" s="221"/>
      <c r="B511" s="222"/>
      <c r="C511" s="224" t="s">
        <v>997</v>
      </c>
      <c r="D511" s="225"/>
      <c r="E511" s="226">
        <v>46.542000000000002</v>
      </c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1" x14ac:dyDescent="0.2">
      <c r="A512" s="227">
        <v>204</v>
      </c>
      <c r="B512" s="228" t="s">
        <v>240</v>
      </c>
      <c r="C512" s="229" t="s">
        <v>241</v>
      </c>
      <c r="D512" s="230" t="s">
        <v>144</v>
      </c>
      <c r="E512" s="231">
        <v>46.542000000000002</v>
      </c>
      <c r="F512" s="232"/>
      <c r="G512" s="233">
        <f>ROUND(E512*F512,2)</f>
        <v>0</v>
      </c>
      <c r="H512" s="232">
        <v>5.66</v>
      </c>
      <c r="I512" s="233">
        <f>ROUND(E512*H512,2)</f>
        <v>263.43</v>
      </c>
      <c r="J512" s="232">
        <v>99.34</v>
      </c>
      <c r="K512" s="233">
        <f>ROUND(E512*J512,2)</f>
        <v>4623.4799999999996</v>
      </c>
      <c r="L512" s="233">
        <v>21</v>
      </c>
      <c r="M512" s="233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3" t="s">
        <v>237</v>
      </c>
      <c r="S512" s="233" t="s">
        <v>108</v>
      </c>
      <c r="T512" s="234" t="s">
        <v>108</v>
      </c>
      <c r="U512" s="219">
        <v>0.154</v>
      </c>
      <c r="V512" s="219">
        <f>ROUND(E512*U512,2)</f>
        <v>7.17</v>
      </c>
      <c r="W512" s="219"/>
      <c r="X512" s="219" t="s">
        <v>109</v>
      </c>
      <c r="Y512" s="219" t="s">
        <v>110</v>
      </c>
      <c r="Z512" s="220"/>
      <c r="AA512" s="220"/>
      <c r="AB512" s="220"/>
      <c r="AC512" s="220"/>
      <c r="AD512" s="220"/>
      <c r="AE512" s="220"/>
      <c r="AF512" s="220"/>
      <c r="AG512" s="220" t="s">
        <v>111</v>
      </c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ht="22.5" outlineLevel="1" x14ac:dyDescent="0.2">
      <c r="A513" s="211">
        <v>205</v>
      </c>
      <c r="B513" s="212" t="s">
        <v>1164</v>
      </c>
      <c r="C513" s="213" t="s">
        <v>1165</v>
      </c>
      <c r="D513" s="214" t="s">
        <v>132</v>
      </c>
      <c r="E513" s="215">
        <v>74.16</v>
      </c>
      <c r="F513" s="216"/>
      <c r="G513" s="217">
        <f>ROUND(E513*F513,2)</f>
        <v>0</v>
      </c>
      <c r="H513" s="216">
        <v>183.15</v>
      </c>
      <c r="I513" s="217">
        <f>ROUND(E513*H513,2)</f>
        <v>13582.4</v>
      </c>
      <c r="J513" s="216">
        <v>551.85</v>
      </c>
      <c r="K513" s="217">
        <f>ROUND(E513*J513,2)</f>
        <v>40925.199999999997</v>
      </c>
      <c r="L513" s="217">
        <v>21</v>
      </c>
      <c r="M513" s="217">
        <f>G513*(1+L513/100)</f>
        <v>0</v>
      </c>
      <c r="N513" s="215">
        <v>5.0400000000000002E-3</v>
      </c>
      <c r="O513" s="215">
        <f>ROUND(E513*N513,2)</f>
        <v>0.37</v>
      </c>
      <c r="P513" s="215">
        <v>0</v>
      </c>
      <c r="Q513" s="215">
        <f>ROUND(E513*P513,2)</f>
        <v>0</v>
      </c>
      <c r="R513" s="217" t="s">
        <v>237</v>
      </c>
      <c r="S513" s="217" t="s">
        <v>108</v>
      </c>
      <c r="T513" s="218" t="s">
        <v>108</v>
      </c>
      <c r="U513" s="219">
        <v>0.97799999999999998</v>
      </c>
      <c r="V513" s="219">
        <f>ROUND(E513*U513,2)</f>
        <v>72.53</v>
      </c>
      <c r="W513" s="219"/>
      <c r="X513" s="219" t="s">
        <v>109</v>
      </c>
      <c r="Y513" s="219" t="s">
        <v>110</v>
      </c>
      <c r="Z513" s="220"/>
      <c r="AA513" s="220"/>
      <c r="AB513" s="220"/>
      <c r="AC513" s="220"/>
      <c r="AD513" s="220"/>
      <c r="AE513" s="220"/>
      <c r="AF513" s="220"/>
      <c r="AG513" s="220" t="s">
        <v>163</v>
      </c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2" x14ac:dyDescent="0.2">
      <c r="A514" s="221"/>
      <c r="B514" s="222"/>
      <c r="C514" s="224" t="s">
        <v>1282</v>
      </c>
      <c r="D514" s="225"/>
      <c r="E514" s="226"/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2">
      <c r="A515" s="221"/>
      <c r="B515" s="222"/>
      <c r="C515" s="224" t="s">
        <v>1283</v>
      </c>
      <c r="D515" s="225"/>
      <c r="E515" s="226">
        <v>62.26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3" x14ac:dyDescent="0.2">
      <c r="A516" s="221"/>
      <c r="B516" s="222"/>
      <c r="C516" s="224" t="s">
        <v>1284</v>
      </c>
      <c r="D516" s="225"/>
      <c r="E516" s="226">
        <v>1.6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2">
      <c r="A517" s="221"/>
      <c r="B517" s="222"/>
      <c r="C517" s="224" t="s">
        <v>1259</v>
      </c>
      <c r="D517" s="225"/>
      <c r="E517" s="226">
        <v>10.3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1" x14ac:dyDescent="0.2">
      <c r="A518" s="211">
        <v>206</v>
      </c>
      <c r="B518" s="212" t="s">
        <v>242</v>
      </c>
      <c r="C518" s="213" t="s">
        <v>243</v>
      </c>
      <c r="D518" s="214" t="s">
        <v>132</v>
      </c>
      <c r="E518" s="215">
        <v>96.135999999999996</v>
      </c>
      <c r="F518" s="216"/>
      <c r="G518" s="217">
        <f>ROUND(E518*F518,2)</f>
        <v>0</v>
      </c>
      <c r="H518" s="216">
        <v>0</v>
      </c>
      <c r="I518" s="217">
        <f>ROUND(E518*H518,2)</f>
        <v>0</v>
      </c>
      <c r="J518" s="216">
        <v>500</v>
      </c>
      <c r="K518" s="217">
        <f>ROUND(E518*J518,2)</f>
        <v>48068</v>
      </c>
      <c r="L518" s="217">
        <v>21</v>
      </c>
      <c r="M518" s="217">
        <f>G518*(1+L518/100)</f>
        <v>0</v>
      </c>
      <c r="N518" s="215">
        <v>1.9199999999999998E-2</v>
      </c>
      <c r="O518" s="215">
        <f>ROUND(E518*N518,2)</f>
        <v>1.85</v>
      </c>
      <c r="P518" s="215">
        <v>0</v>
      </c>
      <c r="Q518" s="215">
        <f>ROUND(E518*P518,2)</f>
        <v>0</v>
      </c>
      <c r="R518" s="217"/>
      <c r="S518" s="217" t="s">
        <v>135</v>
      </c>
      <c r="T518" s="218" t="s">
        <v>136</v>
      </c>
      <c r="U518" s="219">
        <v>0</v>
      </c>
      <c r="V518" s="219">
        <f>ROUND(E518*U518,2)</f>
        <v>0</v>
      </c>
      <c r="W518" s="219"/>
      <c r="X518" s="219" t="s">
        <v>109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115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2">
      <c r="A519" s="221"/>
      <c r="B519" s="222"/>
      <c r="C519" s="224" t="s">
        <v>998</v>
      </c>
      <c r="D519" s="225"/>
      <c r="E519" s="226">
        <v>81.135999999999996</v>
      </c>
      <c r="F519" s="393"/>
      <c r="G519" s="219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123</v>
      </c>
      <c r="AH519" s="220">
        <v>0</v>
      </c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3" x14ac:dyDescent="0.2">
      <c r="A520" s="221"/>
      <c r="B520" s="222"/>
      <c r="C520" s="224" t="s">
        <v>999</v>
      </c>
      <c r="D520" s="225"/>
      <c r="E520" s="226">
        <v>15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ht="33.75" outlineLevel="1" x14ac:dyDescent="0.2">
      <c r="A521" s="211">
        <v>207</v>
      </c>
      <c r="B521" s="212" t="s">
        <v>1000</v>
      </c>
      <c r="C521" s="213" t="s">
        <v>1001</v>
      </c>
      <c r="D521" s="214" t="s">
        <v>144</v>
      </c>
      <c r="E521" s="215">
        <v>5.7</v>
      </c>
      <c r="F521" s="216"/>
      <c r="G521" s="217">
        <f>ROUND(E521*F521,2)</f>
        <v>0</v>
      </c>
      <c r="H521" s="216">
        <v>635.9</v>
      </c>
      <c r="I521" s="217">
        <f>ROUND(E521*H521,2)</f>
        <v>3624.63</v>
      </c>
      <c r="J521" s="216">
        <v>590.1</v>
      </c>
      <c r="K521" s="217">
        <f>ROUND(E521*J521,2)</f>
        <v>3363.57</v>
      </c>
      <c r="L521" s="217">
        <v>21</v>
      </c>
      <c r="M521" s="217">
        <f>G521*(1+L521/100)</f>
        <v>0</v>
      </c>
      <c r="N521" s="215">
        <v>1.721E-2</v>
      </c>
      <c r="O521" s="215">
        <f>ROUND(E521*N521,2)</f>
        <v>0.1</v>
      </c>
      <c r="P521" s="215">
        <v>0</v>
      </c>
      <c r="Q521" s="215">
        <f>ROUND(E521*P521,2)</f>
        <v>0</v>
      </c>
      <c r="R521" s="217" t="s">
        <v>174</v>
      </c>
      <c r="S521" s="217" t="s">
        <v>108</v>
      </c>
      <c r="T521" s="218" t="s">
        <v>108</v>
      </c>
      <c r="U521" s="219">
        <v>1.04708</v>
      </c>
      <c r="V521" s="219">
        <f>ROUND(E521*U521,2)</f>
        <v>5.97</v>
      </c>
      <c r="W521" s="219"/>
      <c r="X521" s="219" t="s">
        <v>175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176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2">
      <c r="A522" s="221"/>
      <c r="B522" s="222"/>
      <c r="C522" s="376" t="s">
        <v>1002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2">
      <c r="A523" s="221"/>
      <c r="B523" s="222"/>
      <c r="C523" s="224" t="s">
        <v>1003</v>
      </c>
      <c r="D523" s="225"/>
      <c r="E523" s="226">
        <v>5.7</v>
      </c>
      <c r="F523" s="393"/>
      <c r="G523" s="219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123</v>
      </c>
      <c r="AH523" s="220">
        <v>0</v>
      </c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outlineLevel="1" x14ac:dyDescent="0.2">
      <c r="A524" s="211">
        <v>208</v>
      </c>
      <c r="B524" s="212" t="s">
        <v>1004</v>
      </c>
      <c r="C524" s="213" t="s">
        <v>1005</v>
      </c>
      <c r="D524" s="214" t="s">
        <v>16</v>
      </c>
      <c r="E524" s="215">
        <v>1176.4982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7.2</v>
      </c>
      <c r="K524" s="217">
        <f>ROUND(E524*J524,2)</f>
        <v>8470.7900000000009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 t="s">
        <v>237</v>
      </c>
      <c r="S524" s="217" t="s">
        <v>108</v>
      </c>
      <c r="T524" s="218" t="s">
        <v>108</v>
      </c>
      <c r="U524" s="219">
        <v>0</v>
      </c>
      <c r="V524" s="219">
        <f>ROUND(E524*U524,2)</f>
        <v>0</v>
      </c>
      <c r="W524" s="219"/>
      <c r="X524" s="219" t="s">
        <v>177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178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2">
      <c r="A525" s="221"/>
      <c r="B525" s="222"/>
      <c r="C525" s="376" t="s">
        <v>198</v>
      </c>
      <c r="D525" s="376"/>
      <c r="E525" s="376"/>
      <c r="F525" s="392"/>
      <c r="G525" s="376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112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x14ac:dyDescent="0.2">
      <c r="A526" s="235" t="s">
        <v>104</v>
      </c>
      <c r="B526" s="204" t="s">
        <v>61</v>
      </c>
      <c r="C526" s="205" t="s">
        <v>62</v>
      </c>
      <c r="D526" s="206"/>
      <c r="E526" s="207"/>
      <c r="F526" s="391"/>
      <c r="G526" s="208">
        <f>SUMIF(AG527:AG534,"&lt;&gt;NOR",G527:G534)</f>
        <v>0</v>
      </c>
      <c r="H526" s="208"/>
      <c r="I526" s="208">
        <f>SUM(I527:I534)</f>
        <v>6312.65</v>
      </c>
      <c r="J526" s="208"/>
      <c r="K526" s="208">
        <f>SUM(K527:K534)</f>
        <v>59746.29</v>
      </c>
      <c r="L526" s="208"/>
      <c r="M526" s="208">
        <f>SUM(M527:M534)</f>
        <v>0</v>
      </c>
      <c r="N526" s="207"/>
      <c r="O526" s="207">
        <f>SUM(O527:O534)</f>
        <v>0.02</v>
      </c>
      <c r="P526" s="207"/>
      <c r="Q526" s="207">
        <f>SUM(Q527:Q534)</f>
        <v>0</v>
      </c>
      <c r="R526" s="208"/>
      <c r="S526" s="208"/>
      <c r="T526" s="209"/>
      <c r="U526" s="210"/>
      <c r="V526" s="210">
        <f>SUM(V527:V534)</f>
        <v>26.51</v>
      </c>
      <c r="W526" s="210"/>
      <c r="X526" s="210"/>
      <c r="Y526" s="210"/>
      <c r="AG526" t="s">
        <v>105</v>
      </c>
    </row>
    <row r="527" spans="1:60" outlineLevel="1" x14ac:dyDescent="0.2">
      <c r="A527" s="211">
        <v>209</v>
      </c>
      <c r="B527" s="212" t="s">
        <v>566</v>
      </c>
      <c r="C527" s="213" t="s">
        <v>1006</v>
      </c>
      <c r="D527" s="214" t="s">
        <v>132</v>
      </c>
      <c r="E527" s="215">
        <v>44.066000000000003</v>
      </c>
      <c r="F527" s="216"/>
      <c r="G527" s="217">
        <f>ROUND(E527*F527,2)</f>
        <v>0</v>
      </c>
      <c r="H527" s="216">
        <v>0</v>
      </c>
      <c r="I527" s="217">
        <f>ROUND(E527*H527,2)</f>
        <v>0</v>
      </c>
      <c r="J527" s="216">
        <v>1000</v>
      </c>
      <c r="K527" s="217">
        <f>ROUND(E527*J527,2)</f>
        <v>44066</v>
      </c>
      <c r="L527" s="217">
        <v>21</v>
      </c>
      <c r="M527" s="217">
        <f>G527*(1+L527/100)</f>
        <v>0</v>
      </c>
      <c r="N527" s="215">
        <v>0</v>
      </c>
      <c r="O527" s="215">
        <f>ROUND(E527*N527,2)</f>
        <v>0</v>
      </c>
      <c r="P527" s="215">
        <v>0</v>
      </c>
      <c r="Q527" s="215">
        <f>ROUND(E527*P527,2)</f>
        <v>0</v>
      </c>
      <c r="R527" s="217"/>
      <c r="S527" s="217" t="s">
        <v>135</v>
      </c>
      <c r="T527" s="218" t="s">
        <v>136</v>
      </c>
      <c r="U527" s="219">
        <v>0</v>
      </c>
      <c r="V527" s="219">
        <f>ROUND(E527*U527,2)</f>
        <v>0</v>
      </c>
      <c r="W527" s="219"/>
      <c r="X527" s="219" t="s">
        <v>109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111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2">
      <c r="A528" s="221"/>
      <c r="B528" s="222"/>
      <c r="C528" s="224" t="s">
        <v>1007</v>
      </c>
      <c r="D528" s="225"/>
      <c r="E528" s="226">
        <v>44.066000000000003</v>
      </c>
      <c r="F528" s="393"/>
      <c r="G528" s="219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123</v>
      </c>
      <c r="AH528" s="220">
        <v>0</v>
      </c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ht="22.5" outlineLevel="1" x14ac:dyDescent="0.2">
      <c r="A529" s="211">
        <v>210</v>
      </c>
      <c r="B529" s="212" t="s">
        <v>567</v>
      </c>
      <c r="C529" s="213" t="s">
        <v>568</v>
      </c>
      <c r="D529" s="214" t="s">
        <v>132</v>
      </c>
      <c r="E529" s="215">
        <v>40.06</v>
      </c>
      <c r="F529" s="216"/>
      <c r="G529" s="217">
        <f>ROUND(E529*F529,2)</f>
        <v>0</v>
      </c>
      <c r="H529" s="216">
        <v>157.58000000000001</v>
      </c>
      <c r="I529" s="217">
        <f>ROUND(E529*H529,2)</f>
        <v>6312.65</v>
      </c>
      <c r="J529" s="216">
        <v>391.42</v>
      </c>
      <c r="K529" s="217">
        <f>ROUND(E529*J529,2)</f>
        <v>15680.29</v>
      </c>
      <c r="L529" s="217">
        <v>21</v>
      </c>
      <c r="M529" s="217">
        <f>G529*(1+L529/100)</f>
        <v>0</v>
      </c>
      <c r="N529" s="215">
        <v>4.0000000000000002E-4</v>
      </c>
      <c r="O529" s="215">
        <f>ROUND(E529*N529,2)</f>
        <v>0.02</v>
      </c>
      <c r="P529" s="215">
        <v>0</v>
      </c>
      <c r="Q529" s="215">
        <f>ROUND(E529*P529,2)</f>
        <v>0</v>
      </c>
      <c r="R529" s="217" t="s">
        <v>174</v>
      </c>
      <c r="S529" s="217" t="s">
        <v>108</v>
      </c>
      <c r="T529" s="218" t="s">
        <v>108</v>
      </c>
      <c r="U529" s="219">
        <v>0.66181000000000001</v>
      </c>
      <c r="V529" s="219">
        <f>ROUND(E529*U529,2)</f>
        <v>26.51</v>
      </c>
      <c r="W529" s="219"/>
      <c r="X529" s="219" t="s">
        <v>175</v>
      </c>
      <c r="Y529" s="219" t="s">
        <v>110</v>
      </c>
      <c r="Z529" s="220"/>
      <c r="AA529" s="220"/>
      <c r="AB529" s="220"/>
      <c r="AC529" s="220"/>
      <c r="AD529" s="220"/>
      <c r="AE529" s="220"/>
      <c r="AF529" s="220"/>
      <c r="AG529" s="220" t="s">
        <v>176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ht="22.5" outlineLevel="2" x14ac:dyDescent="0.2">
      <c r="A530" s="221"/>
      <c r="B530" s="222"/>
      <c r="C530" s="376" t="s">
        <v>569</v>
      </c>
      <c r="D530" s="376"/>
      <c r="E530" s="376"/>
      <c r="F530" s="392"/>
      <c r="G530" s="376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112</v>
      </c>
      <c r="AH530" s="220"/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36" t="str">
        <f>C530</f>
        <v>lepení a dodávka podlahoviny z PVC, bez podkladu. Svaření podlahoviny. Dodávka a lepení podlahových soklíků z měkčeného PVC. Pastování a vyleštění podlah.</v>
      </c>
      <c r="BB530" s="220"/>
      <c r="BC530" s="220"/>
      <c r="BD530" s="220"/>
      <c r="BE530" s="220"/>
      <c r="BF530" s="220"/>
      <c r="BG530" s="220"/>
      <c r="BH530" s="220"/>
    </row>
    <row r="531" spans="1:60" outlineLevel="2" x14ac:dyDescent="0.2">
      <c r="A531" s="221"/>
      <c r="B531" s="222"/>
      <c r="C531" s="381" t="s">
        <v>570</v>
      </c>
      <c r="D531" s="381"/>
      <c r="E531" s="381"/>
      <c r="F531" s="394"/>
      <c r="G531" s="381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131</v>
      </c>
      <c r="AH531" s="220"/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2" x14ac:dyDescent="0.2">
      <c r="A532" s="221"/>
      <c r="B532" s="222"/>
      <c r="C532" s="224" t="s">
        <v>1285</v>
      </c>
      <c r="D532" s="225"/>
      <c r="E532" s="226"/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outlineLevel="3" x14ac:dyDescent="0.2">
      <c r="A533" s="221"/>
      <c r="B533" s="222"/>
      <c r="C533" s="224" t="s">
        <v>1286</v>
      </c>
      <c r="D533" s="225"/>
      <c r="E533" s="226">
        <v>30.69</v>
      </c>
      <c r="F533" s="393"/>
      <c r="G533" s="219"/>
      <c r="H533" s="219"/>
      <c r="I533" s="219"/>
      <c r="J533" s="219"/>
      <c r="K533" s="219"/>
      <c r="L533" s="219"/>
      <c r="M533" s="219"/>
      <c r="N533" s="223"/>
      <c r="O533" s="223"/>
      <c r="P533" s="223"/>
      <c r="Q533" s="223"/>
      <c r="R533" s="219"/>
      <c r="S533" s="219"/>
      <c r="T533" s="219"/>
      <c r="U533" s="219"/>
      <c r="V533" s="219"/>
      <c r="W533" s="219"/>
      <c r="X533" s="219"/>
      <c r="Y533" s="219"/>
      <c r="Z533" s="220"/>
      <c r="AA533" s="220"/>
      <c r="AB533" s="220"/>
      <c r="AC533" s="220"/>
      <c r="AD533" s="220"/>
      <c r="AE533" s="220"/>
      <c r="AF533" s="220"/>
      <c r="AG533" s="220" t="s">
        <v>123</v>
      </c>
      <c r="AH533" s="220">
        <v>0</v>
      </c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outlineLevel="3" x14ac:dyDescent="0.2">
      <c r="A534" s="221"/>
      <c r="B534" s="222"/>
      <c r="C534" s="224" t="s">
        <v>1287</v>
      </c>
      <c r="D534" s="225"/>
      <c r="E534" s="226">
        <v>9.3699999999999992</v>
      </c>
      <c r="F534" s="393"/>
      <c r="G534" s="219"/>
      <c r="H534" s="219"/>
      <c r="I534" s="219"/>
      <c r="J534" s="219"/>
      <c r="K534" s="219"/>
      <c r="L534" s="219"/>
      <c r="M534" s="219"/>
      <c r="N534" s="223"/>
      <c r="O534" s="223"/>
      <c r="P534" s="223"/>
      <c r="Q534" s="223"/>
      <c r="R534" s="219"/>
      <c r="S534" s="219"/>
      <c r="T534" s="219"/>
      <c r="U534" s="219"/>
      <c r="V534" s="219"/>
      <c r="W534" s="219"/>
      <c r="X534" s="219"/>
      <c r="Y534" s="219"/>
      <c r="Z534" s="220"/>
      <c r="AA534" s="220"/>
      <c r="AB534" s="220"/>
      <c r="AC534" s="220"/>
      <c r="AD534" s="220"/>
      <c r="AE534" s="220"/>
      <c r="AF534" s="220"/>
      <c r="AG534" s="220" t="s">
        <v>123</v>
      </c>
      <c r="AH534" s="220">
        <v>0</v>
      </c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x14ac:dyDescent="0.2">
      <c r="A535" s="235" t="s">
        <v>104</v>
      </c>
      <c r="B535" s="204" t="s">
        <v>63</v>
      </c>
      <c r="C535" s="205" t="s">
        <v>64</v>
      </c>
      <c r="D535" s="206"/>
      <c r="E535" s="207"/>
      <c r="F535" s="391"/>
      <c r="G535" s="208">
        <f>SUMIF(AG536:AG552,"&lt;&gt;NOR",G536:G552)</f>
        <v>0</v>
      </c>
      <c r="H535" s="208"/>
      <c r="I535" s="208">
        <f>SUM(I536:I552)</f>
        <v>36173.270000000004</v>
      </c>
      <c r="J535" s="208"/>
      <c r="K535" s="208">
        <f>SUM(K536:K552)</f>
        <v>170478.13</v>
      </c>
      <c r="L535" s="208"/>
      <c r="M535" s="208">
        <f>SUM(M536:M552)</f>
        <v>0</v>
      </c>
      <c r="N535" s="207"/>
      <c r="O535" s="207">
        <f>SUM(O536:O552)</f>
        <v>0.82000000000000006</v>
      </c>
      <c r="P535" s="207"/>
      <c r="Q535" s="207">
        <f>SUM(Q536:Q552)</f>
        <v>0</v>
      </c>
      <c r="R535" s="208"/>
      <c r="S535" s="208"/>
      <c r="T535" s="209"/>
      <c r="U535" s="210"/>
      <c r="V535" s="210">
        <f>SUM(V536:V552)</f>
        <v>146.32999999999998</v>
      </c>
      <c r="W535" s="210"/>
      <c r="X535" s="210"/>
      <c r="Y535" s="210"/>
      <c r="AG535" t="s">
        <v>105</v>
      </c>
    </row>
    <row r="536" spans="1:60" ht="33.75" outlineLevel="1" x14ac:dyDescent="0.2">
      <c r="A536" s="227">
        <v>211</v>
      </c>
      <c r="B536" s="228" t="s">
        <v>245</v>
      </c>
      <c r="C536" s="229" t="s">
        <v>246</v>
      </c>
      <c r="D536" s="230" t="s">
        <v>132</v>
      </c>
      <c r="E536" s="231">
        <v>144.64179999999999</v>
      </c>
      <c r="F536" s="232"/>
      <c r="G536" s="233">
        <f>ROUND(E536*F536,2)</f>
        <v>0</v>
      </c>
      <c r="H536" s="232">
        <v>25.73</v>
      </c>
      <c r="I536" s="233">
        <f>ROUND(E536*H536,2)</f>
        <v>3721.63</v>
      </c>
      <c r="J536" s="232">
        <v>28.17</v>
      </c>
      <c r="K536" s="233">
        <f>ROUND(E536*J536,2)</f>
        <v>4074.56</v>
      </c>
      <c r="L536" s="233">
        <v>21</v>
      </c>
      <c r="M536" s="233">
        <f>G536*(1+L536/100)</f>
        <v>0</v>
      </c>
      <c r="N536" s="231">
        <v>2.1000000000000001E-4</v>
      </c>
      <c r="O536" s="231">
        <f>ROUND(E536*N536,2)</f>
        <v>0.03</v>
      </c>
      <c r="P536" s="231">
        <v>0</v>
      </c>
      <c r="Q536" s="231">
        <f>ROUND(E536*P536,2)</f>
        <v>0</v>
      </c>
      <c r="R536" s="233" t="s">
        <v>237</v>
      </c>
      <c r="S536" s="233" t="s">
        <v>108</v>
      </c>
      <c r="T536" s="234" t="s">
        <v>108</v>
      </c>
      <c r="U536" s="219">
        <v>0.05</v>
      </c>
      <c r="V536" s="219">
        <f>ROUND(E536*U536,2)</f>
        <v>7.23</v>
      </c>
      <c r="W536" s="219"/>
      <c r="X536" s="219" t="s">
        <v>109</v>
      </c>
      <c r="Y536" s="219" t="s">
        <v>110</v>
      </c>
      <c r="Z536" s="220"/>
      <c r="AA536" s="220"/>
      <c r="AB536" s="220"/>
      <c r="AC536" s="220"/>
      <c r="AD536" s="220"/>
      <c r="AE536" s="220"/>
      <c r="AF536" s="220"/>
      <c r="AG536" s="220" t="s">
        <v>163</v>
      </c>
      <c r="AH536" s="220"/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ht="22.5" outlineLevel="1" x14ac:dyDescent="0.2">
      <c r="A537" s="211">
        <v>212</v>
      </c>
      <c r="B537" s="212" t="s">
        <v>1166</v>
      </c>
      <c r="C537" s="213" t="s">
        <v>1167</v>
      </c>
      <c r="D537" s="214" t="s">
        <v>132</v>
      </c>
      <c r="E537" s="215">
        <v>144.64179999999999</v>
      </c>
      <c r="F537" s="216"/>
      <c r="G537" s="217">
        <f>ROUND(E537*F537,2)</f>
        <v>0</v>
      </c>
      <c r="H537" s="216">
        <v>189.03</v>
      </c>
      <c r="I537" s="217">
        <f>ROUND(E537*H537,2)</f>
        <v>27341.64</v>
      </c>
      <c r="J537" s="216">
        <v>542.97</v>
      </c>
      <c r="K537" s="217">
        <f>ROUND(E537*J537,2)</f>
        <v>78536.160000000003</v>
      </c>
      <c r="L537" s="217">
        <v>21</v>
      </c>
      <c r="M537" s="217">
        <f>G537*(1+L537/100)</f>
        <v>0</v>
      </c>
      <c r="N537" s="215">
        <v>5.2399999999999999E-3</v>
      </c>
      <c r="O537" s="215">
        <f>ROUND(E537*N537,2)</f>
        <v>0.76</v>
      </c>
      <c r="P537" s="215">
        <v>0</v>
      </c>
      <c r="Q537" s="215">
        <f>ROUND(E537*P537,2)</f>
        <v>0</v>
      </c>
      <c r="R537" s="217" t="s">
        <v>237</v>
      </c>
      <c r="S537" s="217" t="s">
        <v>108</v>
      </c>
      <c r="T537" s="218" t="s">
        <v>108</v>
      </c>
      <c r="U537" s="219">
        <v>0.95840000000000003</v>
      </c>
      <c r="V537" s="219">
        <f>ROUND(E537*U537,2)</f>
        <v>138.62</v>
      </c>
      <c r="W537" s="219"/>
      <c r="X537" s="219" t="s">
        <v>109</v>
      </c>
      <c r="Y537" s="219" t="s">
        <v>110</v>
      </c>
      <c r="Z537" s="220"/>
      <c r="AA537" s="220"/>
      <c r="AB537" s="220"/>
      <c r="AC537" s="220"/>
      <c r="AD537" s="220"/>
      <c r="AE537" s="220"/>
      <c r="AF537" s="220"/>
      <c r="AG537" s="220" t="s">
        <v>163</v>
      </c>
      <c r="AH537" s="220"/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2" x14ac:dyDescent="0.2">
      <c r="A538" s="221"/>
      <c r="B538" s="222"/>
      <c r="C538" s="224" t="s">
        <v>1008</v>
      </c>
      <c r="D538" s="225"/>
      <c r="E538" s="226">
        <v>9.92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2">
      <c r="A539" s="221"/>
      <c r="B539" s="222"/>
      <c r="C539" s="224" t="s">
        <v>1009</v>
      </c>
      <c r="D539" s="225"/>
      <c r="E539" s="226">
        <v>19.96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2">
      <c r="A540" s="221"/>
      <c r="B540" s="222"/>
      <c r="C540" s="224" t="s">
        <v>1010</v>
      </c>
      <c r="D540" s="225"/>
      <c r="E540" s="226">
        <v>10.6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2">
      <c r="A541" s="221"/>
      <c r="B541" s="222"/>
      <c r="C541" s="224" t="s">
        <v>1011</v>
      </c>
      <c r="D541" s="225"/>
      <c r="E541" s="226">
        <v>8.76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2">
      <c r="A542" s="221"/>
      <c r="B542" s="222"/>
      <c r="C542" s="224" t="s">
        <v>1012</v>
      </c>
      <c r="D542" s="225"/>
      <c r="E542" s="226">
        <v>9.1199999999999992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2">
      <c r="A543" s="221"/>
      <c r="B543" s="222"/>
      <c r="C543" s="224" t="s">
        <v>1013</v>
      </c>
      <c r="D543" s="225"/>
      <c r="E543" s="226">
        <v>9.92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2">
      <c r="A544" s="221"/>
      <c r="B544" s="222"/>
      <c r="C544" s="224" t="s">
        <v>1014</v>
      </c>
      <c r="D544" s="225"/>
      <c r="E544" s="226">
        <v>7.68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3" x14ac:dyDescent="0.2">
      <c r="A545" s="221"/>
      <c r="B545" s="222"/>
      <c r="C545" s="224" t="s">
        <v>1015</v>
      </c>
      <c r="D545" s="225"/>
      <c r="E545" s="226">
        <v>35.206200000000003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3" x14ac:dyDescent="0.2">
      <c r="A546" s="221"/>
      <c r="B546" s="222"/>
      <c r="C546" s="224" t="s">
        <v>1288</v>
      </c>
      <c r="D546" s="225"/>
      <c r="E546" s="226">
        <v>33.4756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2">
      <c r="A547" s="211">
        <v>213</v>
      </c>
      <c r="B547" s="212" t="s">
        <v>247</v>
      </c>
      <c r="C547" s="213" t="s">
        <v>248</v>
      </c>
      <c r="D547" s="214" t="s">
        <v>144</v>
      </c>
      <c r="E547" s="215">
        <v>4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67.7</v>
      </c>
      <c r="K547" s="217">
        <f>ROUND(E547*J547,2)</f>
        <v>270.8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 t="s">
        <v>237</v>
      </c>
      <c r="S547" s="217" t="s">
        <v>108</v>
      </c>
      <c r="T547" s="218" t="s">
        <v>108</v>
      </c>
      <c r="U547" s="219">
        <v>0.12</v>
      </c>
      <c r="V547" s="219">
        <f>ROUND(E547*U547,2)</f>
        <v>0.48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111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2">
      <c r="A548" s="221"/>
      <c r="B548" s="222"/>
      <c r="C548" s="224" t="s">
        <v>1016</v>
      </c>
      <c r="D548" s="225"/>
      <c r="E548" s="226">
        <v>4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2">
      <c r="A549" s="211">
        <v>214</v>
      </c>
      <c r="B549" s="212" t="s">
        <v>249</v>
      </c>
      <c r="C549" s="213" t="s">
        <v>250</v>
      </c>
      <c r="D549" s="214" t="s">
        <v>132</v>
      </c>
      <c r="E549" s="215">
        <v>159.10597999999999</v>
      </c>
      <c r="F549" s="216"/>
      <c r="G549" s="217">
        <f>ROUND(E549*F549,2)</f>
        <v>0</v>
      </c>
      <c r="H549" s="216">
        <v>0</v>
      </c>
      <c r="I549" s="217">
        <f>ROUND(E549*H549,2)</f>
        <v>0</v>
      </c>
      <c r="J549" s="216">
        <v>500</v>
      </c>
      <c r="K549" s="217">
        <f>ROUND(E549*J549,2)</f>
        <v>79552.990000000005</v>
      </c>
      <c r="L549" s="217">
        <v>21</v>
      </c>
      <c r="M549" s="217">
        <f>G549*(1+L549/100)</f>
        <v>0</v>
      </c>
      <c r="N549" s="215">
        <v>0</v>
      </c>
      <c r="O549" s="215">
        <f>ROUND(E549*N549,2)</f>
        <v>0</v>
      </c>
      <c r="P549" s="215">
        <v>0</v>
      </c>
      <c r="Q549" s="215">
        <f>ROUND(E549*P549,2)</f>
        <v>0</v>
      </c>
      <c r="R549" s="217"/>
      <c r="S549" s="217" t="s">
        <v>135</v>
      </c>
      <c r="T549" s="218" t="s">
        <v>136</v>
      </c>
      <c r="U549" s="219">
        <v>0</v>
      </c>
      <c r="V549" s="219">
        <f>ROUND(E549*U549,2)</f>
        <v>0</v>
      </c>
      <c r="W549" s="219"/>
      <c r="X549" s="219" t="s">
        <v>109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115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2" x14ac:dyDescent="0.2">
      <c r="A550" s="221"/>
      <c r="B550" s="222"/>
      <c r="C550" s="224" t="s">
        <v>1289</v>
      </c>
      <c r="D550" s="225"/>
      <c r="E550" s="226">
        <v>159.10597999999999</v>
      </c>
      <c r="F550" s="393"/>
      <c r="G550" s="219"/>
      <c r="H550" s="219"/>
      <c r="I550" s="219"/>
      <c r="J550" s="219"/>
      <c r="K550" s="219"/>
      <c r="L550" s="219"/>
      <c r="M550" s="219"/>
      <c r="N550" s="223"/>
      <c r="O550" s="223"/>
      <c r="P550" s="223"/>
      <c r="Q550" s="223"/>
      <c r="R550" s="219"/>
      <c r="S550" s="219"/>
      <c r="T550" s="219"/>
      <c r="U550" s="219"/>
      <c r="V550" s="219"/>
      <c r="W550" s="219"/>
      <c r="X550" s="219"/>
      <c r="Y550" s="219"/>
      <c r="Z550" s="220"/>
      <c r="AA550" s="220"/>
      <c r="AB550" s="220"/>
      <c r="AC550" s="220"/>
      <c r="AD550" s="220"/>
      <c r="AE550" s="220"/>
      <c r="AF550" s="220"/>
      <c r="AG550" s="220" t="s">
        <v>123</v>
      </c>
      <c r="AH550" s="220">
        <v>0</v>
      </c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outlineLevel="1" x14ac:dyDescent="0.2">
      <c r="A551" s="227">
        <v>215</v>
      </c>
      <c r="B551" s="228" t="s">
        <v>1017</v>
      </c>
      <c r="C551" s="229" t="s">
        <v>1018</v>
      </c>
      <c r="D551" s="230" t="s">
        <v>144</v>
      </c>
      <c r="E551" s="231">
        <v>5</v>
      </c>
      <c r="F551" s="232"/>
      <c r="G551" s="233">
        <f>ROUND(E551*F551,2)</f>
        <v>0</v>
      </c>
      <c r="H551" s="232">
        <v>1022</v>
      </c>
      <c r="I551" s="233">
        <f>ROUND(E551*H551,2)</f>
        <v>5110</v>
      </c>
      <c r="J551" s="232">
        <v>0</v>
      </c>
      <c r="K551" s="233">
        <f>ROUND(E551*J551,2)</f>
        <v>0</v>
      </c>
      <c r="L551" s="233">
        <v>21</v>
      </c>
      <c r="M551" s="233">
        <f>G551*(1+L551/100)</f>
        <v>0</v>
      </c>
      <c r="N551" s="231">
        <v>6.0000000000000001E-3</v>
      </c>
      <c r="O551" s="231">
        <f>ROUND(E551*N551,2)</f>
        <v>0.03</v>
      </c>
      <c r="P551" s="231">
        <v>0</v>
      </c>
      <c r="Q551" s="231">
        <f>ROUND(E551*P551,2)</f>
        <v>0</v>
      </c>
      <c r="R551" s="233" t="s">
        <v>193</v>
      </c>
      <c r="S551" s="233" t="s">
        <v>108</v>
      </c>
      <c r="T551" s="234" t="s">
        <v>108</v>
      </c>
      <c r="U551" s="219">
        <v>0</v>
      </c>
      <c r="V551" s="219">
        <f>ROUND(E551*U551,2)</f>
        <v>0</v>
      </c>
      <c r="W551" s="219"/>
      <c r="X551" s="219" t="s">
        <v>194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195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1" x14ac:dyDescent="0.2">
      <c r="A552" s="227">
        <v>216</v>
      </c>
      <c r="B552" s="228" t="s">
        <v>1019</v>
      </c>
      <c r="C552" s="229" t="s">
        <v>1020</v>
      </c>
      <c r="D552" s="230" t="s">
        <v>16</v>
      </c>
      <c r="E552" s="231">
        <v>1986.0778</v>
      </c>
      <c r="F552" s="232"/>
      <c r="G552" s="233">
        <f>ROUND(E552*F552,2)</f>
        <v>0</v>
      </c>
      <c r="H552" s="232">
        <v>0</v>
      </c>
      <c r="I552" s="233">
        <f>ROUND(E552*H552,2)</f>
        <v>0</v>
      </c>
      <c r="J552" s="232">
        <v>4.05</v>
      </c>
      <c r="K552" s="233">
        <f>ROUND(E552*J552,2)</f>
        <v>8043.62</v>
      </c>
      <c r="L552" s="233">
        <v>21</v>
      </c>
      <c r="M552" s="233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3" t="s">
        <v>237</v>
      </c>
      <c r="S552" s="233" t="s">
        <v>108</v>
      </c>
      <c r="T552" s="234" t="s">
        <v>108</v>
      </c>
      <c r="U552" s="219">
        <v>0</v>
      </c>
      <c r="V552" s="219">
        <f>ROUND(E552*U552,2)</f>
        <v>0</v>
      </c>
      <c r="W552" s="219"/>
      <c r="X552" s="219" t="s">
        <v>177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178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x14ac:dyDescent="0.2">
      <c r="A553" s="235" t="s">
        <v>104</v>
      </c>
      <c r="B553" s="204" t="s">
        <v>65</v>
      </c>
      <c r="C553" s="205" t="s">
        <v>66</v>
      </c>
      <c r="D553" s="206"/>
      <c r="E553" s="207"/>
      <c r="F553" s="391"/>
      <c r="G553" s="208">
        <f>SUMIF(AG554:AG558,"&lt;&gt;NOR",G554:G558)</f>
        <v>0</v>
      </c>
      <c r="H553" s="208"/>
      <c r="I553" s="208">
        <f>SUM(I554:I558)</f>
        <v>17119.12</v>
      </c>
      <c r="J553" s="208"/>
      <c r="K553" s="208">
        <f>SUM(K554:K558)</f>
        <v>105598.10999999999</v>
      </c>
      <c r="L553" s="208"/>
      <c r="M553" s="208">
        <f>SUM(M554:M558)</f>
        <v>0</v>
      </c>
      <c r="N553" s="207"/>
      <c r="O553" s="207">
        <f>SUM(O554:O558)</f>
        <v>0.32</v>
      </c>
      <c r="P553" s="207"/>
      <c r="Q553" s="207">
        <f>SUM(Q554:Q558)</f>
        <v>0</v>
      </c>
      <c r="R553" s="208"/>
      <c r="S553" s="208"/>
      <c r="T553" s="209"/>
      <c r="U553" s="210"/>
      <c r="V553" s="210">
        <f>SUM(V554:V558)</f>
        <v>187.19</v>
      </c>
      <c r="W553" s="210"/>
      <c r="X553" s="210"/>
      <c r="Y553" s="210"/>
      <c r="AG553" t="s">
        <v>105</v>
      </c>
    </row>
    <row r="554" spans="1:60" ht="22.5" outlineLevel="1" x14ac:dyDescent="0.2">
      <c r="A554" s="211">
        <v>217</v>
      </c>
      <c r="B554" s="212" t="s">
        <v>252</v>
      </c>
      <c r="C554" s="213" t="s">
        <v>253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5.59</v>
      </c>
      <c r="I554" s="217">
        <f>ROUND(E554*H554,2)</f>
        <v>7786.48</v>
      </c>
      <c r="J554" s="216">
        <v>18.309999999999999</v>
      </c>
      <c r="K554" s="217">
        <f>ROUND(E554*J554,2)</f>
        <v>25504.57</v>
      </c>
      <c r="L554" s="217">
        <v>21</v>
      </c>
      <c r="M554" s="217">
        <f>G554*(1+L554/100)</f>
        <v>0</v>
      </c>
      <c r="N554" s="215">
        <v>6.9999999999999994E-5</v>
      </c>
      <c r="O554" s="215">
        <f>ROUND(E554*N554,2)</f>
        <v>0.1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3.2480000000000002E-2</v>
      </c>
      <c r="V554" s="219">
        <f>ROUND(E554*U554,2)</f>
        <v>45.24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111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2">
      <c r="A555" s="221"/>
      <c r="B555" s="222"/>
      <c r="C555" s="224" t="s">
        <v>1290</v>
      </c>
      <c r="D555" s="225"/>
      <c r="E555" s="226">
        <v>1392.9311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1" x14ac:dyDescent="0.2">
      <c r="A556" s="211">
        <v>218</v>
      </c>
      <c r="B556" s="212" t="s">
        <v>254</v>
      </c>
      <c r="C556" s="213" t="s">
        <v>255</v>
      </c>
      <c r="D556" s="214" t="s">
        <v>132</v>
      </c>
      <c r="E556" s="215">
        <v>1392.9311</v>
      </c>
      <c r="F556" s="216"/>
      <c r="G556" s="217">
        <f>ROUND(E556*F556,2)</f>
        <v>0</v>
      </c>
      <c r="H556" s="216">
        <v>6.7</v>
      </c>
      <c r="I556" s="217">
        <f>ROUND(E556*H556,2)</f>
        <v>9332.64</v>
      </c>
      <c r="J556" s="216">
        <v>57.5</v>
      </c>
      <c r="K556" s="217">
        <f>ROUND(E556*J556,2)</f>
        <v>80093.539999999994</v>
      </c>
      <c r="L556" s="217">
        <v>21</v>
      </c>
      <c r="M556" s="217">
        <f>G556*(1+L556/100)</f>
        <v>0</v>
      </c>
      <c r="N556" s="215">
        <v>1.6000000000000001E-4</v>
      </c>
      <c r="O556" s="215">
        <f>ROUND(E556*N556,2)</f>
        <v>0.22</v>
      </c>
      <c r="P556" s="215">
        <v>0</v>
      </c>
      <c r="Q556" s="215">
        <f>ROUND(E556*P556,2)</f>
        <v>0</v>
      </c>
      <c r="R556" s="217" t="s">
        <v>251</v>
      </c>
      <c r="S556" s="217" t="s">
        <v>108</v>
      </c>
      <c r="T556" s="218" t="s">
        <v>108</v>
      </c>
      <c r="U556" s="219">
        <v>0.10191</v>
      </c>
      <c r="V556" s="219">
        <f>ROUND(E556*U556,2)</f>
        <v>141.94999999999999</v>
      </c>
      <c r="W556" s="219"/>
      <c r="X556" s="219" t="s">
        <v>109</v>
      </c>
      <c r="Y556" s="219" t="s">
        <v>110</v>
      </c>
      <c r="Z556" s="220"/>
      <c r="AA556" s="220"/>
      <c r="AB556" s="220"/>
      <c r="AC556" s="220"/>
      <c r="AD556" s="220"/>
      <c r="AE556" s="220"/>
      <c r="AF556" s="220"/>
      <c r="AG556" s="220" t="s">
        <v>163</v>
      </c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outlineLevel="2" x14ac:dyDescent="0.2">
      <c r="A557" s="221"/>
      <c r="B557" s="222"/>
      <c r="C557" s="224" t="s">
        <v>1291</v>
      </c>
      <c r="D557" s="225"/>
      <c r="E557" s="226">
        <v>1037.1113</v>
      </c>
      <c r="F557" s="393"/>
      <c r="G557" s="219"/>
      <c r="H557" s="219"/>
      <c r="I557" s="219"/>
      <c r="J557" s="219"/>
      <c r="K557" s="219"/>
      <c r="L557" s="219"/>
      <c r="M557" s="219"/>
      <c r="N557" s="223"/>
      <c r="O557" s="223"/>
      <c r="P557" s="223"/>
      <c r="Q557" s="223"/>
      <c r="R557" s="219"/>
      <c r="S557" s="219"/>
      <c r="T557" s="219"/>
      <c r="U557" s="219"/>
      <c r="V557" s="219"/>
      <c r="W557" s="219"/>
      <c r="X557" s="219"/>
      <c r="Y557" s="219"/>
      <c r="Z557" s="220"/>
      <c r="AA557" s="220"/>
      <c r="AB557" s="220"/>
      <c r="AC557" s="220"/>
      <c r="AD557" s="220"/>
      <c r="AE557" s="220"/>
      <c r="AF557" s="220"/>
      <c r="AG557" s="220" t="s">
        <v>123</v>
      </c>
      <c r="AH557" s="220">
        <v>0</v>
      </c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3" x14ac:dyDescent="0.2">
      <c r="A558" s="221"/>
      <c r="B558" s="222"/>
      <c r="C558" s="224" t="s">
        <v>1292</v>
      </c>
      <c r="D558" s="225"/>
      <c r="E558" s="226">
        <v>355.81979999999999</v>
      </c>
      <c r="F558" s="393"/>
      <c r="G558" s="219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123</v>
      </c>
      <c r="AH558" s="220">
        <v>0</v>
      </c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x14ac:dyDescent="0.2">
      <c r="A559" s="235" t="s">
        <v>104</v>
      </c>
      <c r="B559" s="204" t="s">
        <v>67</v>
      </c>
      <c r="C559" s="205" t="s">
        <v>68</v>
      </c>
      <c r="D559" s="206"/>
      <c r="E559" s="207"/>
      <c r="F559" s="391"/>
      <c r="G559" s="208">
        <f>SUMIF(AG560:AG563,"&lt;&gt;NOR",G560:G563)</f>
        <v>0</v>
      </c>
      <c r="H559" s="208"/>
      <c r="I559" s="208">
        <f>SUM(I560:I563)</f>
        <v>0</v>
      </c>
      <c r="J559" s="208"/>
      <c r="K559" s="208">
        <f>SUM(K560:K563)</f>
        <v>483564.37</v>
      </c>
      <c r="L559" s="208"/>
      <c r="M559" s="208">
        <f>SUM(M560:M563)</f>
        <v>0</v>
      </c>
      <c r="N559" s="207"/>
      <c r="O559" s="207">
        <f>SUM(O560:O563)</f>
        <v>0</v>
      </c>
      <c r="P559" s="207"/>
      <c r="Q559" s="207">
        <f>SUM(Q560:Q563)</f>
        <v>0</v>
      </c>
      <c r="R559" s="208"/>
      <c r="S559" s="208"/>
      <c r="T559" s="209"/>
      <c r="U559" s="210"/>
      <c r="V559" s="210">
        <f>SUM(V560:V563)</f>
        <v>189.33</v>
      </c>
      <c r="W559" s="210"/>
      <c r="X559" s="210"/>
      <c r="Y559" s="210"/>
      <c r="AG559" t="s">
        <v>105</v>
      </c>
    </row>
    <row r="560" spans="1:60" outlineLevel="1" x14ac:dyDescent="0.2">
      <c r="A560" s="211">
        <v>219</v>
      </c>
      <c r="B560" s="212" t="s">
        <v>258</v>
      </c>
      <c r="C560" s="213" t="s">
        <v>259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271.5</v>
      </c>
      <c r="K560" s="217">
        <f>ROUND(E560*J560,2)</f>
        <v>104904.3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0.49</v>
      </c>
      <c r="V560" s="219">
        <f>ROUND(E560*U560,2)</f>
        <v>189.33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outlineLevel="2" x14ac:dyDescent="0.2">
      <c r="A561" s="221"/>
      <c r="B561" s="222"/>
      <c r="C561" s="382" t="s">
        <v>260</v>
      </c>
      <c r="D561" s="382"/>
      <c r="E561" s="382"/>
      <c r="F561" s="395"/>
      <c r="G561" s="382"/>
      <c r="H561" s="219"/>
      <c r="I561" s="219"/>
      <c r="J561" s="219"/>
      <c r="K561" s="219"/>
      <c r="L561" s="219"/>
      <c r="M561" s="219"/>
      <c r="N561" s="223"/>
      <c r="O561" s="223"/>
      <c r="P561" s="223"/>
      <c r="Q561" s="223"/>
      <c r="R561" s="219"/>
      <c r="S561" s="219"/>
      <c r="T561" s="219"/>
      <c r="U561" s="219"/>
      <c r="V561" s="219"/>
      <c r="W561" s="219"/>
      <c r="X561" s="219"/>
      <c r="Y561" s="219"/>
      <c r="Z561" s="220"/>
      <c r="AA561" s="220"/>
      <c r="AB561" s="220"/>
      <c r="AC561" s="220"/>
      <c r="AD561" s="220"/>
      <c r="AE561" s="220"/>
      <c r="AF561" s="220"/>
      <c r="AG561" s="220" t="s">
        <v>131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outlineLevel="1" x14ac:dyDescent="0.2">
      <c r="A562" s="227">
        <v>220</v>
      </c>
      <c r="B562" s="228" t="s">
        <v>261</v>
      </c>
      <c r="C562" s="229" t="s">
        <v>262</v>
      </c>
      <c r="D562" s="230" t="s">
        <v>126</v>
      </c>
      <c r="E562" s="231">
        <v>5409.4295599999996</v>
      </c>
      <c r="F562" s="232"/>
      <c r="G562" s="233">
        <f>ROUND(E562*F562,2)</f>
        <v>0</v>
      </c>
      <c r="H562" s="232">
        <v>0</v>
      </c>
      <c r="I562" s="233">
        <f>ROUND(E562*H562,2)</f>
        <v>0</v>
      </c>
      <c r="J562" s="232">
        <v>25</v>
      </c>
      <c r="K562" s="233">
        <f>ROUND(E562*J562,2)</f>
        <v>135235.74</v>
      </c>
      <c r="L562" s="233">
        <v>21</v>
      </c>
      <c r="M562" s="233">
        <f>G562*(1+L562/100)</f>
        <v>0</v>
      </c>
      <c r="N562" s="231">
        <v>0</v>
      </c>
      <c r="O562" s="231">
        <f>ROUND(E562*N562,2)</f>
        <v>0</v>
      </c>
      <c r="P562" s="231">
        <v>0</v>
      </c>
      <c r="Q562" s="231">
        <f>ROUND(E562*P562,2)</f>
        <v>0</v>
      </c>
      <c r="R562" s="233" t="s">
        <v>158</v>
      </c>
      <c r="S562" s="233" t="s">
        <v>108</v>
      </c>
      <c r="T562" s="234" t="s">
        <v>108</v>
      </c>
      <c r="U562" s="219">
        <v>0</v>
      </c>
      <c r="V562" s="219">
        <f>ROUND(E562*U562,2)</f>
        <v>0</v>
      </c>
      <c r="W562" s="219"/>
      <c r="X562" s="219" t="s">
        <v>256</v>
      </c>
      <c r="Y562" s="219" t="s">
        <v>110</v>
      </c>
      <c r="Z562" s="220"/>
      <c r="AA562" s="220"/>
      <c r="AB562" s="220"/>
      <c r="AC562" s="220"/>
      <c r="AD562" s="220"/>
      <c r="AE562" s="220"/>
      <c r="AF562" s="220"/>
      <c r="AG562" s="220" t="s">
        <v>257</v>
      </c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</row>
    <row r="563" spans="1:60" ht="22.5" outlineLevel="1" x14ac:dyDescent="0.2">
      <c r="A563" s="211">
        <v>221</v>
      </c>
      <c r="B563" s="212" t="s">
        <v>1168</v>
      </c>
      <c r="C563" s="213" t="s">
        <v>1169</v>
      </c>
      <c r="D563" s="214" t="s">
        <v>126</v>
      </c>
      <c r="E563" s="215">
        <v>386.38783000000001</v>
      </c>
      <c r="F563" s="216"/>
      <c r="G563" s="217">
        <f>ROUND(E563*F563,2)</f>
        <v>0</v>
      </c>
      <c r="H563" s="216">
        <v>0</v>
      </c>
      <c r="I563" s="217">
        <f>ROUND(E563*H563,2)</f>
        <v>0</v>
      </c>
      <c r="J563" s="216">
        <v>630</v>
      </c>
      <c r="K563" s="217">
        <f>ROUND(E563*J563,2)</f>
        <v>243424.33</v>
      </c>
      <c r="L563" s="217">
        <v>21</v>
      </c>
      <c r="M563" s="217">
        <f>G563*(1+L563/100)</f>
        <v>0</v>
      </c>
      <c r="N563" s="215">
        <v>0</v>
      </c>
      <c r="O563" s="215">
        <f>ROUND(E563*N563,2)</f>
        <v>0</v>
      </c>
      <c r="P563" s="215">
        <v>0</v>
      </c>
      <c r="Q563" s="215">
        <f>ROUND(E563*P563,2)</f>
        <v>0</v>
      </c>
      <c r="R563" s="217" t="s">
        <v>158</v>
      </c>
      <c r="S563" s="217" t="s">
        <v>108</v>
      </c>
      <c r="T563" s="218" t="s">
        <v>108</v>
      </c>
      <c r="U563" s="219">
        <v>0</v>
      </c>
      <c r="V563" s="219">
        <f>ROUND(E563*U563,2)</f>
        <v>0</v>
      </c>
      <c r="W563" s="219"/>
      <c r="X563" s="219" t="s">
        <v>256</v>
      </c>
      <c r="Y563" s="219" t="s">
        <v>110</v>
      </c>
      <c r="Z563" s="220"/>
      <c r="AA563" s="220"/>
      <c r="AB563" s="220"/>
      <c r="AC563" s="220"/>
      <c r="AD563" s="220"/>
      <c r="AE563" s="220"/>
      <c r="AF563" s="220"/>
      <c r="AG563" s="220" t="s">
        <v>257</v>
      </c>
      <c r="AH563" s="220"/>
      <c r="AI563" s="220"/>
      <c r="AJ563" s="220"/>
      <c r="AK563" s="220"/>
      <c r="AL563" s="220"/>
      <c r="AM563" s="220"/>
      <c r="AN563" s="220"/>
      <c r="AO563" s="220"/>
      <c r="AP563" s="220"/>
      <c r="AQ563" s="220"/>
      <c r="AR563" s="220"/>
      <c r="AS563" s="220"/>
      <c r="AT563" s="220"/>
      <c r="AU563" s="220"/>
      <c r="AV563" s="220"/>
      <c r="AW563" s="220"/>
      <c r="AX563" s="220"/>
      <c r="AY563" s="220"/>
      <c r="AZ563" s="220"/>
      <c r="BA563" s="220"/>
      <c r="BB563" s="220"/>
      <c r="BC563" s="220"/>
      <c r="BD563" s="220"/>
      <c r="BE563" s="220"/>
      <c r="BF563" s="220"/>
      <c r="BG563" s="220"/>
      <c r="BH563" s="220"/>
    </row>
    <row r="564" spans="1:60" x14ac:dyDescent="0.2">
      <c r="A564" s="199"/>
      <c r="B564" s="200"/>
      <c r="C564" s="237"/>
      <c r="D564" s="201"/>
      <c r="E564" s="199"/>
      <c r="F564" s="396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AE564">
        <v>15</v>
      </c>
      <c r="AF564">
        <v>21</v>
      </c>
      <c r="AG564" t="s">
        <v>90</v>
      </c>
    </row>
    <row r="565" spans="1:60" x14ac:dyDescent="0.2">
      <c r="A565" s="238"/>
      <c r="B565" s="239" t="s">
        <v>12</v>
      </c>
      <c r="C565" s="240"/>
      <c r="D565" s="241"/>
      <c r="E565" s="242"/>
      <c r="F565" s="397"/>
      <c r="G565" s="243">
        <f>G8+G19+G88+G142+G186+G262+G294+G297+G321+G365+G409+G433+G448+G489+G508+G526+G535+G553+G559</f>
        <v>0</v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AE565">
        <f>SUMIF(L7:L563,AE564,G7:G563)</f>
        <v>0</v>
      </c>
      <c r="AF565">
        <f>SUMIF(L7:L563,AF564,G7:G563)</f>
        <v>0</v>
      </c>
      <c r="AG565" t="s">
        <v>263</v>
      </c>
    </row>
    <row r="566" spans="1:60" x14ac:dyDescent="0.2">
      <c r="C566" s="244"/>
      <c r="D566" s="198"/>
      <c r="AG566" t="s">
        <v>264</v>
      </c>
    </row>
    <row r="567" spans="1:60" x14ac:dyDescent="0.2">
      <c r="D567" s="198"/>
    </row>
    <row r="568" spans="1:60" x14ac:dyDescent="0.2">
      <c r="D568" s="198"/>
    </row>
    <row r="569" spans="1:60" x14ac:dyDescent="0.2">
      <c r="D569" s="198"/>
    </row>
    <row r="570" spans="1:60" x14ac:dyDescent="0.2">
      <c r="D570" s="198"/>
    </row>
    <row r="571" spans="1:60" x14ac:dyDescent="0.2">
      <c r="D571" s="198"/>
    </row>
    <row r="572" spans="1:60" x14ac:dyDescent="0.2">
      <c r="D572" s="198"/>
    </row>
    <row r="573" spans="1:60" x14ac:dyDescent="0.2">
      <c r="D573" s="198"/>
    </row>
    <row r="574" spans="1:60" x14ac:dyDescent="0.2">
      <c r="D574" s="198"/>
    </row>
    <row r="575" spans="1:60" x14ac:dyDescent="0.2">
      <c r="D575" s="198"/>
    </row>
    <row r="576" spans="1:60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  <row r="5001" spans="4:4" x14ac:dyDescent="0.2">
      <c r="D5001" s="198"/>
    </row>
    <row r="5002" spans="4:4" x14ac:dyDescent="0.2">
      <c r="D5002" s="198"/>
    </row>
    <row r="5003" spans="4:4" x14ac:dyDescent="0.2">
      <c r="D5003" s="198"/>
    </row>
    <row r="5004" spans="4:4" x14ac:dyDescent="0.2">
      <c r="D5004" s="198"/>
    </row>
    <row r="5005" spans="4:4" x14ac:dyDescent="0.2">
      <c r="D5005" s="198"/>
    </row>
    <row r="5006" spans="4:4" x14ac:dyDescent="0.2">
      <c r="D5006" s="198"/>
    </row>
    <row r="5007" spans="4:4" x14ac:dyDescent="0.2">
      <c r="D5007" s="198"/>
    </row>
    <row r="5008" spans="4:4" x14ac:dyDescent="0.2">
      <c r="D5008" s="198"/>
    </row>
  </sheetData>
  <sheetProtection algorithmName="SHA-512" hashValue="C6gHAKHsfENt5PWFQ3G7z7u4w+wLA6sAoAD47TDWF23gwGDaWrprul7Q9FXmGYE0vJeEb1lUD3B/QgpGpQv1/Q==" saltValue="hea+CiRlmYyvThRQ44QZfQ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topLeftCell="A116" zoomScale="85" zoomScaleNormal="85" workbookViewId="0">
      <selection activeCell="H131" sqref="H131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86" t="s">
        <v>1338</v>
      </c>
      <c r="M2" s="587"/>
      <c r="N2" s="587"/>
      <c r="O2" s="587"/>
      <c r="P2" s="587"/>
      <c r="Q2" s="587"/>
      <c r="R2" s="587"/>
      <c r="S2" s="587"/>
      <c r="T2" s="587"/>
      <c r="U2" s="587"/>
      <c r="V2" s="587"/>
      <c r="AT2" s="253" t="s">
        <v>1474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1339</v>
      </c>
      <c r="L4" s="256"/>
      <c r="M4" s="258" t="s">
        <v>1340</v>
      </c>
      <c r="AT4" s="253" t="s">
        <v>1341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82" t="s">
        <v>1708</v>
      </c>
      <c r="F7" s="583"/>
      <c r="G7" s="583"/>
      <c r="H7" s="583"/>
      <c r="L7" s="256"/>
    </row>
    <row r="8" spans="2:46" s="260" customFormat="1" ht="12" hidden="1" customHeight="1" x14ac:dyDescent="0.2">
      <c r="B8" s="261"/>
      <c r="D8" s="259" t="s">
        <v>1342</v>
      </c>
      <c r="L8" s="261"/>
    </row>
    <row r="9" spans="2:46" s="260" customFormat="1" ht="16.5" hidden="1" customHeight="1" x14ac:dyDescent="0.2">
      <c r="B9" s="261"/>
      <c r="E9" s="584" t="s">
        <v>1475</v>
      </c>
      <c r="F9" s="585"/>
      <c r="G9" s="585"/>
      <c r="H9" s="585"/>
      <c r="L9" s="261"/>
    </row>
    <row r="10" spans="2:46" s="260" customFormat="1" ht="12.75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1343</v>
      </c>
      <c r="F11" s="262" t="s">
        <v>363</v>
      </c>
      <c r="I11" s="259" t="s">
        <v>1344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1345</v>
      </c>
      <c r="F12" s="262" t="s">
        <v>267</v>
      </c>
      <c r="I12" s="259" t="s">
        <v>1346</v>
      </c>
      <c r="J12" s="415">
        <v>45517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1347</v>
      </c>
      <c r="I14" s="259" t="s">
        <v>1348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1722</v>
      </c>
      <c r="I17" s="259" t="s">
        <v>1348</v>
      </c>
      <c r="J17" s="502" t="s">
        <v>1762</v>
      </c>
      <c r="L17" s="261"/>
    </row>
    <row r="18" spans="2:12" s="260" customFormat="1" ht="18" hidden="1" customHeight="1" x14ac:dyDescent="0.2">
      <c r="B18" s="261"/>
      <c r="E18" s="588" t="s">
        <v>1762</v>
      </c>
      <c r="F18" s="589"/>
      <c r="G18" s="589"/>
      <c r="H18" s="589"/>
      <c r="I18" s="259" t="s">
        <v>7</v>
      </c>
      <c r="J18" s="502" t="s">
        <v>1762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1348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1349</v>
      </c>
      <c r="I23" s="259" t="s">
        <v>1348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1350</v>
      </c>
      <c r="L26" s="261"/>
    </row>
    <row r="27" spans="2:12" s="263" customFormat="1" ht="16.5" hidden="1" customHeight="1" x14ac:dyDescent="0.2">
      <c r="B27" s="264"/>
      <c r="E27" s="590" t="s">
        <v>363</v>
      </c>
      <c r="F27" s="590"/>
      <c r="G27" s="590"/>
      <c r="H27" s="590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1351</v>
      </c>
      <c r="J30" s="416">
        <f>ROUND(J128,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1352</v>
      </c>
      <c r="I32" s="267" t="s">
        <v>1353</v>
      </c>
      <c r="J32" s="267" t="s">
        <v>1354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1151</v>
      </c>
      <c r="F33" s="269">
        <f>ROUND((SUM(BE128:BE218)),  2)</f>
        <v>0</v>
      </c>
      <c r="I33" s="270">
        <v>0.21</v>
      </c>
      <c r="J33" s="269">
        <f>ROUND(((SUM(BE128:BE218))*I33),  2)</f>
        <v>0</v>
      </c>
      <c r="L33" s="261"/>
    </row>
    <row r="34" spans="2:12" s="260" customFormat="1" ht="14.45" hidden="1" customHeight="1" x14ac:dyDescent="0.2">
      <c r="B34" s="261"/>
      <c r="E34" s="259" t="s">
        <v>1355</v>
      </c>
      <c r="F34" s="269">
        <f>ROUND((SUM(BF128:BF218)),  2)</f>
        <v>0</v>
      </c>
      <c r="I34" s="270">
        <v>0.12</v>
      </c>
      <c r="J34" s="269">
        <f>ROUND(((SUM(BF128:BF218))*I34),  2)</f>
        <v>0</v>
      </c>
      <c r="L34" s="261"/>
    </row>
    <row r="35" spans="2:12" s="260" customFormat="1" ht="14.45" hidden="1" customHeight="1" x14ac:dyDescent="0.2">
      <c r="B35" s="261"/>
      <c r="E35" s="259" t="s">
        <v>1356</v>
      </c>
      <c r="F35" s="269">
        <f>ROUND((SUM(BG128:BG218)),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1357</v>
      </c>
      <c r="F36" s="269">
        <f>ROUND((SUM(BH128:BH218)),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1358</v>
      </c>
      <c r="F37" s="269">
        <f>ROUND((SUM(BI128:BI218)),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1442</v>
      </c>
      <c r="E50" s="326"/>
      <c r="F50" s="326"/>
      <c r="G50" s="325" t="s">
        <v>1443</v>
      </c>
      <c r="H50" s="326"/>
      <c r="I50" s="326"/>
      <c r="J50" s="326"/>
      <c r="K50" s="326"/>
      <c r="L50" s="261"/>
    </row>
    <row r="51" spans="2:12" ht="12.75" hidden="1" x14ac:dyDescent="0.2">
      <c r="B51" s="256"/>
      <c r="L51" s="256"/>
    </row>
    <row r="52" spans="2:12" ht="12.75" hidden="1" x14ac:dyDescent="0.2">
      <c r="B52" s="256"/>
      <c r="L52" s="256"/>
    </row>
    <row r="53" spans="2:12" ht="12.75" hidden="1" x14ac:dyDescent="0.2">
      <c r="B53" s="256"/>
      <c r="L53" s="256"/>
    </row>
    <row r="54" spans="2:12" ht="12.75" hidden="1" x14ac:dyDescent="0.2">
      <c r="B54" s="256"/>
      <c r="L54" s="256"/>
    </row>
    <row r="55" spans="2:12" ht="12.75" hidden="1" x14ac:dyDescent="0.2">
      <c r="B55" s="256"/>
      <c r="L55" s="256"/>
    </row>
    <row r="56" spans="2:12" ht="12.75" hidden="1" x14ac:dyDescent="0.2">
      <c r="B56" s="256"/>
      <c r="L56" s="256"/>
    </row>
    <row r="57" spans="2:12" ht="12.75" hidden="1" x14ac:dyDescent="0.2">
      <c r="B57" s="256"/>
      <c r="L57" s="256"/>
    </row>
    <row r="58" spans="2:12" ht="12.75" hidden="1" x14ac:dyDescent="0.2">
      <c r="B58" s="256"/>
      <c r="L58" s="256"/>
    </row>
    <row r="59" spans="2:12" ht="12.75" hidden="1" x14ac:dyDescent="0.2">
      <c r="B59" s="256"/>
      <c r="L59" s="256"/>
    </row>
    <row r="60" spans="2:12" ht="12.75" hidden="1" x14ac:dyDescent="0.2">
      <c r="B60" s="256"/>
      <c r="L60" s="256"/>
    </row>
    <row r="61" spans="2:12" s="260" customFormat="1" ht="12.75" hidden="1" x14ac:dyDescent="0.2">
      <c r="B61" s="261"/>
      <c r="D61" s="327" t="s">
        <v>1444</v>
      </c>
      <c r="E61" s="328"/>
      <c r="F61" s="329" t="s">
        <v>1445</v>
      </c>
      <c r="G61" s="327" t="s">
        <v>1444</v>
      </c>
      <c r="H61" s="328"/>
      <c r="I61" s="328"/>
      <c r="J61" s="418" t="s">
        <v>1445</v>
      </c>
      <c r="K61" s="328"/>
      <c r="L61" s="261"/>
    </row>
    <row r="62" spans="2:12" ht="12.75" hidden="1" x14ac:dyDescent="0.2">
      <c r="B62" s="256"/>
      <c r="L62" s="256"/>
    </row>
    <row r="63" spans="2:12" ht="12.75" hidden="1" x14ac:dyDescent="0.2">
      <c r="B63" s="256"/>
      <c r="L63" s="256"/>
    </row>
    <row r="64" spans="2:12" ht="12.75" hidden="1" x14ac:dyDescent="0.2">
      <c r="B64" s="256"/>
      <c r="L64" s="256"/>
    </row>
    <row r="65" spans="2:12" s="260" customFormat="1" ht="12.75" hidden="1" x14ac:dyDescent="0.2">
      <c r="B65" s="261"/>
      <c r="D65" s="325" t="s">
        <v>1446</v>
      </c>
      <c r="E65" s="326"/>
      <c r="F65" s="326"/>
      <c r="G65" s="325" t="s">
        <v>1723</v>
      </c>
      <c r="H65" s="326"/>
      <c r="I65" s="326"/>
      <c r="J65" s="326"/>
      <c r="K65" s="326"/>
      <c r="L65" s="261"/>
    </row>
    <row r="66" spans="2:12" ht="12.75" hidden="1" x14ac:dyDescent="0.2">
      <c r="B66" s="256"/>
      <c r="L66" s="256"/>
    </row>
    <row r="67" spans="2:12" ht="12.75" hidden="1" x14ac:dyDescent="0.2">
      <c r="B67" s="256"/>
      <c r="L67" s="256"/>
    </row>
    <row r="68" spans="2:12" ht="12.75" hidden="1" x14ac:dyDescent="0.2">
      <c r="B68" s="256"/>
      <c r="L68" s="256"/>
    </row>
    <row r="69" spans="2:12" ht="12.75" hidden="1" x14ac:dyDescent="0.2">
      <c r="B69" s="256"/>
      <c r="L69" s="256"/>
    </row>
    <row r="70" spans="2:12" ht="12.75" hidden="1" x14ac:dyDescent="0.2">
      <c r="B70" s="256"/>
      <c r="L70" s="256"/>
    </row>
    <row r="71" spans="2:12" ht="12.75" hidden="1" x14ac:dyDescent="0.2">
      <c r="B71" s="256"/>
      <c r="L71" s="256"/>
    </row>
    <row r="72" spans="2:12" ht="12.75" hidden="1" x14ac:dyDescent="0.2">
      <c r="B72" s="256"/>
      <c r="L72" s="256"/>
    </row>
    <row r="73" spans="2:12" ht="12.75" hidden="1" x14ac:dyDescent="0.2">
      <c r="B73" s="256"/>
      <c r="L73" s="256"/>
    </row>
    <row r="74" spans="2:12" ht="12.75" hidden="1" x14ac:dyDescent="0.2">
      <c r="B74" s="256"/>
      <c r="L74" s="256"/>
    </row>
    <row r="75" spans="2:12" ht="12.75" hidden="1" x14ac:dyDescent="0.2">
      <c r="B75" s="256"/>
      <c r="L75" s="256"/>
    </row>
    <row r="76" spans="2:12" s="260" customFormat="1" ht="12.75" hidden="1" x14ac:dyDescent="0.2">
      <c r="B76" s="261"/>
      <c r="D76" s="327" t="s">
        <v>1444</v>
      </c>
      <c r="E76" s="328"/>
      <c r="F76" s="329" t="s">
        <v>1445</v>
      </c>
      <c r="G76" s="327" t="s">
        <v>1444</v>
      </c>
      <c r="H76" s="328"/>
      <c r="I76" s="328"/>
      <c r="J76" s="418" t="s">
        <v>1445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2"/>
    <row r="79" spans="2:12" ht="12.75" hidden="1" x14ac:dyDescent="0.2"/>
    <row r="80" spans="2:12" ht="12.75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1359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82" t="str">
        <f>E7</f>
        <v>CTIV Kyjov - SO04 Autoservis</v>
      </c>
      <c r="F85" s="583"/>
      <c r="G85" s="583"/>
      <c r="H85" s="583"/>
      <c r="L85" s="261"/>
    </row>
    <row r="86" spans="2:47" s="260" customFormat="1" ht="12" hidden="1" customHeight="1" x14ac:dyDescent="0.2">
      <c r="B86" s="261"/>
      <c r="C86" s="259" t="s">
        <v>1342</v>
      </c>
      <c r="L86" s="261"/>
    </row>
    <row r="87" spans="2:47" s="260" customFormat="1" ht="16.5" hidden="1" customHeight="1" x14ac:dyDescent="0.2">
      <c r="B87" s="261"/>
      <c r="E87" s="584" t="str">
        <f>E9</f>
        <v>D.104.04 - Zdravotně_technické_instalace</v>
      </c>
      <c r="F87" s="585"/>
      <c r="G87" s="585"/>
      <c r="H87" s="585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1345</v>
      </c>
      <c r="F89" s="262" t="str">
        <f>F12</f>
        <v xml:space="preserve"> </v>
      </c>
      <c r="I89" s="259" t="s">
        <v>1346</v>
      </c>
      <c r="J89" s="415">
        <f>IF(J12="","",J12)</f>
        <v>45517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1347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1722</v>
      </c>
      <c r="F92" s="262" t="str">
        <f>IF(E18="","",E18)</f>
        <v>Vyplň údaj</v>
      </c>
      <c r="I92" s="259" t="s">
        <v>1349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1360</v>
      </c>
      <c r="D94" s="271"/>
      <c r="E94" s="271"/>
      <c r="F94" s="271"/>
      <c r="G94" s="271"/>
      <c r="H94" s="271"/>
      <c r="I94" s="271"/>
      <c r="J94" s="419" t="s">
        <v>1361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1448</v>
      </c>
      <c r="J96" s="416">
        <f>J128</f>
        <v>0</v>
      </c>
      <c r="L96" s="261"/>
      <c r="AU96" s="253" t="s">
        <v>1148</v>
      </c>
    </row>
    <row r="97" spans="2:12" s="283" customFormat="1" ht="24.95" hidden="1" customHeight="1" x14ac:dyDescent="0.2">
      <c r="B97" s="284"/>
      <c r="D97" s="285" t="s">
        <v>1362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2">
      <c r="B98" s="288"/>
      <c r="D98" s="289" t="s">
        <v>1363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2">
      <c r="B99" s="288"/>
      <c r="D99" s="289" t="s">
        <v>1364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2">
      <c r="B100" s="288"/>
      <c r="D100" s="289" t="s">
        <v>1365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2">
      <c r="B101" s="288"/>
      <c r="D101" s="289" t="s">
        <v>1366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2">
      <c r="B102" s="288"/>
      <c r="D102" s="289" t="s">
        <v>1367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2">
      <c r="B103" s="284"/>
      <c r="D103" s="285" t="s">
        <v>1368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2">
      <c r="B104" s="288"/>
      <c r="D104" s="289" t="s">
        <v>1369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2">
      <c r="B105" s="288"/>
      <c r="D105" s="289" t="s">
        <v>1370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2">
      <c r="B106" s="288"/>
      <c r="D106" s="289" t="s">
        <v>1371</v>
      </c>
      <c r="E106" s="290"/>
      <c r="F106" s="290"/>
      <c r="G106" s="290"/>
      <c r="H106" s="290"/>
      <c r="I106" s="290"/>
      <c r="J106" s="421">
        <f>J176</f>
        <v>0</v>
      </c>
      <c r="L106" s="288"/>
    </row>
    <row r="107" spans="2:12" s="287" customFormat="1" ht="19.899999999999999" hidden="1" customHeight="1" x14ac:dyDescent="0.2">
      <c r="B107" s="288"/>
      <c r="D107" s="289" t="s">
        <v>1372</v>
      </c>
      <c r="E107" s="290"/>
      <c r="F107" s="290"/>
      <c r="G107" s="290"/>
      <c r="H107" s="290"/>
      <c r="I107" s="290"/>
      <c r="J107" s="421">
        <f>J196</f>
        <v>0</v>
      </c>
      <c r="L107" s="288"/>
    </row>
    <row r="108" spans="2:12" s="287" customFormat="1" ht="19.899999999999999" hidden="1" customHeight="1" x14ac:dyDescent="0.2">
      <c r="B108" s="288"/>
      <c r="D108" s="289" t="s">
        <v>1373</v>
      </c>
      <c r="E108" s="290"/>
      <c r="F108" s="290"/>
      <c r="G108" s="290"/>
      <c r="H108" s="290"/>
      <c r="I108" s="290"/>
      <c r="J108" s="421">
        <f>J216</f>
        <v>0</v>
      </c>
      <c r="L108" s="288"/>
    </row>
    <row r="109" spans="2:12" s="260" customFormat="1" ht="21.75" hidden="1" customHeight="1" x14ac:dyDescent="0.2">
      <c r="B109" s="261"/>
      <c r="L109" s="261"/>
    </row>
    <row r="110" spans="2:12" s="260" customFormat="1" ht="6.95" hidden="1" customHeight="1" x14ac:dyDescent="0.2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2"/>
    <row r="112" spans="2:12" ht="12.75" hidden="1" x14ac:dyDescent="0.2"/>
    <row r="113" spans="2:63" ht="12.75" hidden="1" x14ac:dyDescent="0.2"/>
    <row r="114" spans="2:63" s="260" customFormat="1" ht="6.95" customHeight="1" x14ac:dyDescent="0.2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2">
      <c r="B115" s="261"/>
      <c r="C115" s="257" t="s">
        <v>1374</v>
      </c>
      <c r="L115" s="261"/>
    </row>
    <row r="116" spans="2:63" s="260" customFormat="1" ht="6.95" customHeight="1" x14ac:dyDescent="0.2">
      <c r="B116" s="261"/>
      <c r="L116" s="261"/>
    </row>
    <row r="117" spans="2:63" s="260" customFormat="1" ht="12" customHeight="1" x14ac:dyDescent="0.2">
      <c r="B117" s="261"/>
      <c r="C117" s="259" t="s">
        <v>2</v>
      </c>
      <c r="L117" s="261"/>
    </row>
    <row r="118" spans="2:63" s="260" customFormat="1" ht="16.5" customHeight="1" x14ac:dyDescent="0.2">
      <c r="B118" s="261"/>
      <c r="E118" s="582" t="str">
        <f>E7</f>
        <v>CTIV Kyjov - SO04 Autoservis</v>
      </c>
      <c r="F118" s="583"/>
      <c r="G118" s="583"/>
      <c r="H118" s="583"/>
      <c r="L118" s="261"/>
    </row>
    <row r="119" spans="2:63" s="260" customFormat="1" ht="12" customHeight="1" x14ac:dyDescent="0.2">
      <c r="B119" s="261"/>
      <c r="C119" s="259" t="s">
        <v>1342</v>
      </c>
      <c r="L119" s="261"/>
    </row>
    <row r="120" spans="2:63" s="260" customFormat="1" ht="16.5" customHeight="1" x14ac:dyDescent="0.2">
      <c r="B120" s="261"/>
      <c r="E120" s="584" t="str">
        <f>E9</f>
        <v>D.104.04 - Zdravotně_technické_instalace</v>
      </c>
      <c r="F120" s="585"/>
      <c r="G120" s="585"/>
      <c r="H120" s="585"/>
      <c r="L120" s="261"/>
    </row>
    <row r="121" spans="2:63" s="260" customFormat="1" ht="6.95" customHeight="1" x14ac:dyDescent="0.2">
      <c r="B121" s="261"/>
      <c r="L121" s="261"/>
    </row>
    <row r="122" spans="2:63" s="260" customFormat="1" ht="12" customHeight="1" x14ac:dyDescent="0.2">
      <c r="B122" s="261"/>
      <c r="C122" s="259" t="s">
        <v>1345</v>
      </c>
      <c r="F122" s="262" t="str">
        <f>F12</f>
        <v xml:space="preserve"> </v>
      </c>
      <c r="I122" s="259" t="s">
        <v>1346</v>
      </c>
      <c r="J122" s="415">
        <f>IF(J12="","",J12)</f>
        <v>45517</v>
      </c>
      <c r="L122" s="261"/>
    </row>
    <row r="123" spans="2:63" s="260" customFormat="1" ht="6.95" customHeight="1" x14ac:dyDescent="0.2">
      <c r="B123" s="261"/>
      <c r="L123" s="261"/>
    </row>
    <row r="124" spans="2:63" s="260" customFormat="1" ht="15.2" customHeight="1" x14ac:dyDescent="0.2">
      <c r="B124" s="261"/>
      <c r="C124" s="259" t="s">
        <v>1347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2">
      <c r="B125" s="261"/>
      <c r="C125" s="259" t="s">
        <v>1722</v>
      </c>
      <c r="F125" s="262" t="str">
        <f>IF(E18="","",E18)</f>
        <v>Vyplň údaj</v>
      </c>
      <c r="I125" s="259" t="s">
        <v>1349</v>
      </c>
      <c r="J125" s="383" t="str">
        <f>E24</f>
        <v xml:space="preserve"> </v>
      </c>
      <c r="L125" s="261"/>
    </row>
    <row r="126" spans="2:63" s="260" customFormat="1" ht="10.35" customHeight="1" x14ac:dyDescent="0.2">
      <c r="B126" s="261"/>
      <c r="L126" s="261"/>
    </row>
    <row r="127" spans="2:63" s="291" customFormat="1" ht="29.25" customHeight="1" x14ac:dyDescent="0.2">
      <c r="B127" s="292"/>
      <c r="C127" s="293" t="s">
        <v>1375</v>
      </c>
      <c r="D127" s="294" t="s">
        <v>1376</v>
      </c>
      <c r="E127" s="294" t="s">
        <v>1377</v>
      </c>
      <c r="F127" s="294" t="s">
        <v>571</v>
      </c>
      <c r="G127" s="294" t="s">
        <v>76</v>
      </c>
      <c r="H127" s="294" t="s">
        <v>77</v>
      </c>
      <c r="I127" s="294" t="s">
        <v>1378</v>
      </c>
      <c r="J127" s="294" t="s">
        <v>1361</v>
      </c>
      <c r="K127" s="422" t="s">
        <v>266</v>
      </c>
      <c r="L127" s="292"/>
      <c r="M127" s="295" t="s">
        <v>363</v>
      </c>
      <c r="N127" s="296" t="s">
        <v>90</v>
      </c>
      <c r="O127" s="296" t="s">
        <v>1379</v>
      </c>
      <c r="P127" s="296" t="s">
        <v>1380</v>
      </c>
      <c r="Q127" s="296" t="s">
        <v>1381</v>
      </c>
      <c r="R127" s="296" t="s">
        <v>1382</v>
      </c>
      <c r="S127" s="296" t="s">
        <v>1383</v>
      </c>
      <c r="T127" s="296" t="s">
        <v>1384</v>
      </c>
      <c r="U127" s="297" t="s">
        <v>101</v>
      </c>
    </row>
    <row r="128" spans="2:63" s="260" customFormat="1" ht="22.9" customHeight="1" x14ac:dyDescent="0.25">
      <c r="B128" s="261"/>
      <c r="C128" s="298" t="s">
        <v>1147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11.203635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1148</v>
      </c>
      <c r="BK128" s="301">
        <f>BK129+BK149</f>
        <v>0</v>
      </c>
    </row>
    <row r="129" spans="2:65" s="302" customFormat="1" ht="25.9" customHeight="1" x14ac:dyDescent="0.2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1149</v>
      </c>
      <c r="AY129" s="304" t="s">
        <v>1150</v>
      </c>
      <c r="BK129" s="308">
        <f>BK130+BK133+BK135+BK138+BK142</f>
        <v>0</v>
      </c>
    </row>
    <row r="130" spans="2:65" s="302" customFormat="1" ht="22.9" customHeight="1" x14ac:dyDescent="0.2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1150</v>
      </c>
      <c r="BK130" s="308">
        <f>SUM(BK131:BK132)</f>
        <v>0</v>
      </c>
    </row>
    <row r="131" spans="2:65" s="260" customFormat="1" ht="33" customHeight="1" x14ac:dyDescent="0.2">
      <c r="B131" s="261"/>
      <c r="C131" s="402" t="s">
        <v>1387</v>
      </c>
      <c r="D131" s="402" t="s">
        <v>270</v>
      </c>
      <c r="E131" s="403" t="s">
        <v>271</v>
      </c>
      <c r="F131" s="404" t="s">
        <v>572</v>
      </c>
      <c r="G131" s="405" t="s">
        <v>106</v>
      </c>
      <c r="H131" s="406">
        <v>1</v>
      </c>
      <c r="I131" s="485"/>
      <c r="J131" s="426">
        <f>ROUND(I131*H131,2)</f>
        <v>0</v>
      </c>
      <c r="K131" s="484" t="s">
        <v>1724</v>
      </c>
      <c r="L131" s="261"/>
      <c r="M131" s="486" t="s">
        <v>363</v>
      </c>
      <c r="N131" s="312" t="s">
        <v>1151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1476</v>
      </c>
    </row>
    <row r="132" spans="2:65" s="260" customFormat="1" ht="33" customHeight="1" x14ac:dyDescent="0.2">
      <c r="B132" s="261"/>
      <c r="C132" s="402" t="s">
        <v>1388</v>
      </c>
      <c r="D132" s="402" t="s">
        <v>270</v>
      </c>
      <c r="E132" s="403" t="s">
        <v>272</v>
      </c>
      <c r="F132" s="404" t="s">
        <v>573</v>
      </c>
      <c r="G132" s="405" t="s">
        <v>106</v>
      </c>
      <c r="H132" s="406">
        <v>1</v>
      </c>
      <c r="I132" s="485"/>
      <c r="J132" s="426">
        <f>ROUND(I132*H132,2)</f>
        <v>0</v>
      </c>
      <c r="K132" s="484" t="s">
        <v>1724</v>
      </c>
      <c r="L132" s="261"/>
      <c r="M132" s="486" t="s">
        <v>363</v>
      </c>
      <c r="N132" s="312" t="s">
        <v>1151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1150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1477</v>
      </c>
    </row>
    <row r="133" spans="2:65" s="302" customFormat="1" ht="22.9" customHeight="1" x14ac:dyDescent="0.2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1150</v>
      </c>
      <c r="BK133" s="308">
        <f>BK134</f>
        <v>0</v>
      </c>
    </row>
    <row r="134" spans="2:65" s="260" customFormat="1" ht="24.2" customHeight="1" x14ac:dyDescent="0.2">
      <c r="B134" s="261"/>
      <c r="C134" s="402" t="s">
        <v>34</v>
      </c>
      <c r="D134" s="402" t="s">
        <v>270</v>
      </c>
      <c r="E134" s="403" t="s">
        <v>273</v>
      </c>
      <c r="F134" s="404" t="s">
        <v>574</v>
      </c>
      <c r="G134" s="405" t="s">
        <v>132</v>
      </c>
      <c r="H134" s="406">
        <v>22.5</v>
      </c>
      <c r="I134" s="485"/>
      <c r="J134" s="426">
        <f>ROUND(I134*H134,2)</f>
        <v>0</v>
      </c>
      <c r="K134" s="484" t="s">
        <v>1725</v>
      </c>
      <c r="L134" s="261"/>
      <c r="M134" s="486" t="s">
        <v>363</v>
      </c>
      <c r="N134" s="312" t="s">
        <v>1151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1478</v>
      </c>
    </row>
    <row r="135" spans="2:65" s="302" customFormat="1" ht="22.9" customHeight="1" x14ac:dyDescent="0.2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1150</v>
      </c>
      <c r="BK135" s="308">
        <f>SUM(BK136:BK137)</f>
        <v>0</v>
      </c>
    </row>
    <row r="136" spans="2:65" s="260" customFormat="1" ht="21.75" customHeight="1" x14ac:dyDescent="0.2">
      <c r="B136" s="261"/>
      <c r="C136" s="402" t="s">
        <v>36</v>
      </c>
      <c r="D136" s="402" t="s">
        <v>270</v>
      </c>
      <c r="E136" s="403" t="s">
        <v>275</v>
      </c>
      <c r="F136" s="404" t="s">
        <v>575</v>
      </c>
      <c r="G136" s="405" t="s">
        <v>132</v>
      </c>
      <c r="H136" s="406">
        <v>57</v>
      </c>
      <c r="I136" s="485"/>
      <c r="J136" s="426">
        <f>ROUND(I136*H136,2)</f>
        <v>0</v>
      </c>
      <c r="K136" s="484" t="s">
        <v>1725</v>
      </c>
      <c r="L136" s="261"/>
      <c r="M136" s="486" t="s">
        <v>363</v>
      </c>
      <c r="N136" s="312" t="s">
        <v>1151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1150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1479</v>
      </c>
    </row>
    <row r="137" spans="2:65" s="260" customFormat="1" ht="24.2" customHeight="1" x14ac:dyDescent="0.2">
      <c r="B137" s="261"/>
      <c r="C137" s="402" t="s">
        <v>38</v>
      </c>
      <c r="D137" s="402" t="s">
        <v>270</v>
      </c>
      <c r="E137" s="403" t="s">
        <v>276</v>
      </c>
      <c r="F137" s="404" t="s">
        <v>576</v>
      </c>
      <c r="G137" s="405" t="s">
        <v>132</v>
      </c>
      <c r="H137" s="406">
        <v>96</v>
      </c>
      <c r="I137" s="485"/>
      <c r="J137" s="426">
        <f>ROUND(I137*H137,2)</f>
        <v>0</v>
      </c>
      <c r="K137" s="484" t="s">
        <v>1725</v>
      </c>
      <c r="L137" s="261"/>
      <c r="M137" s="486" t="s">
        <v>363</v>
      </c>
      <c r="N137" s="312" t="s">
        <v>1151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1480</v>
      </c>
    </row>
    <row r="138" spans="2:65" s="302" customFormat="1" ht="22.9" customHeight="1" x14ac:dyDescent="0.2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1150</v>
      </c>
      <c r="BK138" s="308">
        <f>SUM(BK139:BK141)</f>
        <v>0</v>
      </c>
    </row>
    <row r="139" spans="2:65" s="260" customFormat="1" ht="24.2" customHeight="1" x14ac:dyDescent="0.2">
      <c r="B139" s="261"/>
      <c r="C139" s="402" t="s">
        <v>1152</v>
      </c>
      <c r="D139" s="402" t="s">
        <v>270</v>
      </c>
      <c r="E139" s="403" t="s">
        <v>280</v>
      </c>
      <c r="F139" s="404" t="s">
        <v>578</v>
      </c>
      <c r="G139" s="405" t="s">
        <v>80</v>
      </c>
      <c r="H139" s="406">
        <v>10</v>
      </c>
      <c r="I139" s="485"/>
      <c r="J139" s="426">
        <f>ROUND(I139*H139,2)</f>
        <v>0</v>
      </c>
      <c r="K139" s="484" t="s">
        <v>1724</v>
      </c>
      <c r="L139" s="261"/>
      <c r="M139" s="486" t="s">
        <v>363</v>
      </c>
      <c r="N139" s="312" t="s">
        <v>1151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1150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1482</v>
      </c>
    </row>
    <row r="140" spans="2:65" s="260" customFormat="1" ht="24.2" customHeight="1" x14ac:dyDescent="0.2">
      <c r="B140" s="261"/>
      <c r="C140" s="402" t="s">
        <v>277</v>
      </c>
      <c r="D140" s="402" t="s">
        <v>270</v>
      </c>
      <c r="E140" s="403" t="s">
        <v>281</v>
      </c>
      <c r="F140" s="404" t="s">
        <v>579</v>
      </c>
      <c r="G140" s="405" t="s">
        <v>144</v>
      </c>
      <c r="H140" s="406">
        <v>317</v>
      </c>
      <c r="I140" s="485"/>
      <c r="J140" s="426">
        <f>ROUND(I140*H140,2)</f>
        <v>0</v>
      </c>
      <c r="K140" s="484" t="s">
        <v>1725</v>
      </c>
      <c r="L140" s="261"/>
      <c r="M140" s="486" t="s">
        <v>363</v>
      </c>
      <c r="N140" s="312" t="s">
        <v>1151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1483</v>
      </c>
    </row>
    <row r="141" spans="2:65" s="260" customFormat="1" ht="33" customHeight="1" x14ac:dyDescent="0.2">
      <c r="B141" s="261"/>
      <c r="C141" s="402" t="s">
        <v>41</v>
      </c>
      <c r="D141" s="402" t="s">
        <v>270</v>
      </c>
      <c r="E141" s="403" t="s">
        <v>282</v>
      </c>
      <c r="F141" s="404" t="s">
        <v>580</v>
      </c>
      <c r="G141" s="405" t="s">
        <v>144</v>
      </c>
      <c r="H141" s="406">
        <v>75</v>
      </c>
      <c r="I141" s="485"/>
      <c r="J141" s="426">
        <f>ROUND(I141*H141,2)</f>
        <v>0</v>
      </c>
      <c r="K141" s="484" t="s">
        <v>1725</v>
      </c>
      <c r="L141" s="261"/>
      <c r="M141" s="486" t="s">
        <v>363</v>
      </c>
      <c r="N141" s="312" t="s">
        <v>1151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1150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1484</v>
      </c>
    </row>
    <row r="142" spans="2:65" s="302" customFormat="1" ht="22.9" customHeight="1" x14ac:dyDescent="0.2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1150</v>
      </c>
      <c r="BK142" s="308">
        <f>SUM(BK143:BK148)</f>
        <v>0</v>
      </c>
    </row>
    <row r="143" spans="2:65" s="260" customFormat="1" ht="16.5" customHeight="1" x14ac:dyDescent="0.2">
      <c r="B143" s="261"/>
      <c r="C143" s="402" t="s">
        <v>244</v>
      </c>
      <c r="D143" s="402" t="s">
        <v>270</v>
      </c>
      <c r="E143" s="403" t="s">
        <v>285</v>
      </c>
      <c r="F143" s="404" t="s">
        <v>581</v>
      </c>
      <c r="G143" s="405" t="s">
        <v>126</v>
      </c>
      <c r="H143" s="406">
        <v>24.8</v>
      </c>
      <c r="I143" s="485"/>
      <c r="J143" s="426">
        <f t="shared" ref="J143:J148" si="0">ROUND(I143*H143,2)</f>
        <v>0</v>
      </c>
      <c r="K143" s="484" t="s">
        <v>1725</v>
      </c>
      <c r="L143" s="261"/>
      <c r="M143" s="486" t="s">
        <v>363</v>
      </c>
      <c r="N143" s="312" t="s">
        <v>1151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1485</v>
      </c>
    </row>
    <row r="144" spans="2:65" s="260" customFormat="1" ht="33" customHeight="1" x14ac:dyDescent="0.2">
      <c r="B144" s="261"/>
      <c r="C144" s="402" t="s">
        <v>1115</v>
      </c>
      <c r="D144" s="402" t="s">
        <v>270</v>
      </c>
      <c r="E144" s="403" t="s">
        <v>286</v>
      </c>
      <c r="F144" s="404" t="s">
        <v>582</v>
      </c>
      <c r="G144" s="405" t="s">
        <v>126</v>
      </c>
      <c r="H144" s="406">
        <v>24.8</v>
      </c>
      <c r="I144" s="485"/>
      <c r="J144" s="426">
        <f t="shared" si="0"/>
        <v>0</v>
      </c>
      <c r="K144" s="484" t="s">
        <v>1724</v>
      </c>
      <c r="L144" s="261"/>
      <c r="M144" s="486" t="s">
        <v>363</v>
      </c>
      <c r="N144" s="312" t="s">
        <v>1151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1150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1486</v>
      </c>
    </row>
    <row r="145" spans="2:65" s="260" customFormat="1" ht="33" customHeight="1" x14ac:dyDescent="0.2">
      <c r="B145" s="261"/>
      <c r="C145" s="402" t="s">
        <v>1117</v>
      </c>
      <c r="D145" s="402" t="s">
        <v>270</v>
      </c>
      <c r="E145" s="403" t="s">
        <v>287</v>
      </c>
      <c r="F145" s="404" t="s">
        <v>583</v>
      </c>
      <c r="G145" s="405" t="s">
        <v>126</v>
      </c>
      <c r="H145" s="406">
        <v>99.2</v>
      </c>
      <c r="I145" s="485"/>
      <c r="J145" s="426">
        <f t="shared" si="0"/>
        <v>0</v>
      </c>
      <c r="K145" s="484" t="s">
        <v>1724</v>
      </c>
      <c r="L145" s="261"/>
      <c r="M145" s="486" t="s">
        <v>363</v>
      </c>
      <c r="N145" s="312" t="s">
        <v>1151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1150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1487</v>
      </c>
    </row>
    <row r="146" spans="2:65" s="260" customFormat="1" ht="24.2" customHeight="1" x14ac:dyDescent="0.2">
      <c r="B146" s="261"/>
      <c r="C146" s="402" t="s">
        <v>1119</v>
      </c>
      <c r="D146" s="402" t="s">
        <v>270</v>
      </c>
      <c r="E146" s="403" t="s">
        <v>288</v>
      </c>
      <c r="F146" s="404" t="s">
        <v>584</v>
      </c>
      <c r="G146" s="405" t="s">
        <v>126</v>
      </c>
      <c r="H146" s="406">
        <v>24.8</v>
      </c>
      <c r="I146" s="485"/>
      <c r="J146" s="426">
        <f t="shared" si="0"/>
        <v>0</v>
      </c>
      <c r="K146" s="484" t="s">
        <v>1725</v>
      </c>
      <c r="L146" s="261"/>
      <c r="M146" s="486" t="s">
        <v>363</v>
      </c>
      <c r="N146" s="312" t="s">
        <v>1151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1488</v>
      </c>
    </row>
    <row r="147" spans="2:65" s="260" customFormat="1" ht="24.2" customHeight="1" x14ac:dyDescent="0.2">
      <c r="B147" s="261"/>
      <c r="C147" s="402" t="s">
        <v>1121</v>
      </c>
      <c r="D147" s="402" t="s">
        <v>270</v>
      </c>
      <c r="E147" s="403" t="s">
        <v>289</v>
      </c>
      <c r="F147" s="404" t="s">
        <v>585</v>
      </c>
      <c r="G147" s="405" t="s">
        <v>126</v>
      </c>
      <c r="H147" s="406">
        <v>744</v>
      </c>
      <c r="I147" s="485"/>
      <c r="J147" s="426">
        <f t="shared" si="0"/>
        <v>0</v>
      </c>
      <c r="K147" s="484" t="s">
        <v>1725</v>
      </c>
      <c r="L147" s="261"/>
      <c r="M147" s="486" t="s">
        <v>363</v>
      </c>
      <c r="N147" s="312" t="s">
        <v>1151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1150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1489</v>
      </c>
    </row>
    <row r="148" spans="2:65" s="260" customFormat="1" ht="21.75" customHeight="1" x14ac:dyDescent="0.2">
      <c r="B148" s="261"/>
      <c r="C148" s="402" t="s">
        <v>999</v>
      </c>
      <c r="D148" s="402" t="s">
        <v>270</v>
      </c>
      <c r="E148" s="403" t="s">
        <v>290</v>
      </c>
      <c r="F148" s="404" t="s">
        <v>291</v>
      </c>
      <c r="G148" s="405" t="s">
        <v>126</v>
      </c>
      <c r="H148" s="406">
        <v>24.8</v>
      </c>
      <c r="I148" s="485"/>
      <c r="J148" s="426">
        <f t="shared" si="0"/>
        <v>0</v>
      </c>
      <c r="K148" s="484" t="s">
        <v>363</v>
      </c>
      <c r="L148" s="261"/>
      <c r="M148" s="486" t="s">
        <v>363</v>
      </c>
      <c r="N148" s="312" t="s">
        <v>1151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1150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1490</v>
      </c>
    </row>
    <row r="149" spans="2:65" s="302" customFormat="1" ht="25.9" customHeight="1" x14ac:dyDescent="0.2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P150+P153+P176+P196+P216</f>
        <v>0</v>
      </c>
      <c r="R149" s="306">
        <f>R150+R153+R176+R196+R216</f>
        <v>1.4520299999999999</v>
      </c>
      <c r="T149" s="306">
        <f>T150+T153+T176+T196+T216</f>
        <v>0</v>
      </c>
      <c r="U149" s="332"/>
      <c r="AR149" s="304" t="s">
        <v>32</v>
      </c>
      <c r="AT149" s="307" t="s">
        <v>268</v>
      </c>
      <c r="AU149" s="307" t="s">
        <v>1149</v>
      </c>
      <c r="AY149" s="304" t="s">
        <v>1150</v>
      </c>
      <c r="BK149" s="308">
        <f>BK150+BK153+BK176+BK196+BK216</f>
        <v>0</v>
      </c>
    </row>
    <row r="150" spans="2:65" s="302" customFormat="1" ht="22.9" customHeight="1" x14ac:dyDescent="0.2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1150</v>
      </c>
      <c r="BK150" s="308">
        <f>SUM(BK151:BK152)</f>
        <v>0</v>
      </c>
    </row>
    <row r="151" spans="2:65" s="260" customFormat="1" ht="24.2" customHeight="1" x14ac:dyDescent="0.2">
      <c r="B151" s="261"/>
      <c r="C151" s="402" t="s">
        <v>1124</v>
      </c>
      <c r="D151" s="402" t="s">
        <v>270</v>
      </c>
      <c r="E151" s="403" t="s">
        <v>293</v>
      </c>
      <c r="F151" s="404" t="s">
        <v>586</v>
      </c>
      <c r="G151" s="405" t="s">
        <v>132</v>
      </c>
      <c r="H151" s="406">
        <v>60</v>
      </c>
      <c r="I151" s="485"/>
      <c r="J151" s="426">
        <f>ROUND(I151*H151,2)</f>
        <v>0</v>
      </c>
      <c r="K151" s="484" t="s">
        <v>1724</v>
      </c>
      <c r="L151" s="261"/>
      <c r="M151" s="486" t="s">
        <v>363</v>
      </c>
      <c r="N151" s="312" t="s">
        <v>1151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1124</v>
      </c>
      <c r="AT151" s="314" t="s">
        <v>270</v>
      </c>
      <c r="AU151" s="314" t="s">
        <v>32</v>
      </c>
      <c r="AY151" s="253" t="s">
        <v>1150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1124</v>
      </c>
      <c r="BM151" s="314" t="s">
        <v>1491</v>
      </c>
    </row>
    <row r="152" spans="2:65" s="260" customFormat="1" ht="16.5" customHeight="1" x14ac:dyDescent="0.2">
      <c r="B152" s="261"/>
      <c r="C152" s="410" t="s">
        <v>1126</v>
      </c>
      <c r="D152" s="410" t="s">
        <v>294</v>
      </c>
      <c r="E152" s="411" t="s">
        <v>295</v>
      </c>
      <c r="F152" s="412" t="s">
        <v>296</v>
      </c>
      <c r="G152" s="413" t="s">
        <v>144</v>
      </c>
      <c r="H152" s="414">
        <v>1200</v>
      </c>
      <c r="I152" s="488"/>
      <c r="J152" s="427">
        <f>ROUND(I152*H152,2)</f>
        <v>0</v>
      </c>
      <c r="K152" s="487" t="s">
        <v>1724</v>
      </c>
      <c r="L152" s="319"/>
      <c r="M152" s="489" t="s">
        <v>363</v>
      </c>
      <c r="N152" s="321" t="s">
        <v>1151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1153</v>
      </c>
      <c r="AT152" s="314" t="s">
        <v>294</v>
      </c>
      <c r="AU152" s="314" t="s">
        <v>32</v>
      </c>
      <c r="AY152" s="253" t="s">
        <v>1150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1124</v>
      </c>
      <c r="BM152" s="314" t="s">
        <v>1492</v>
      </c>
    </row>
    <row r="153" spans="2:65" s="302" customFormat="1" ht="22.9" customHeight="1" x14ac:dyDescent="0.2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SUM(P154:P175)</f>
        <v>0</v>
      </c>
      <c r="R153" s="306">
        <f>SUM(R154:R175)</f>
        <v>0.26852999999999999</v>
      </c>
      <c r="T153" s="306">
        <f>SUM(T154:T175)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SUM(BK154:BK175)</f>
        <v>0</v>
      </c>
    </row>
    <row r="154" spans="2:65" s="260" customFormat="1" ht="16.5" customHeight="1" x14ac:dyDescent="0.2">
      <c r="B154" s="261"/>
      <c r="C154" s="402" t="s">
        <v>1128</v>
      </c>
      <c r="D154" s="402" t="s">
        <v>270</v>
      </c>
      <c r="E154" s="403" t="s">
        <v>299</v>
      </c>
      <c r="F154" s="404" t="s">
        <v>300</v>
      </c>
      <c r="G154" s="405" t="s">
        <v>165</v>
      </c>
      <c r="H154" s="406">
        <v>4</v>
      </c>
      <c r="I154" s="485"/>
      <c r="J154" s="426">
        <f t="shared" ref="J154:J175" si="10">ROUND(I154*H154,2)</f>
        <v>0</v>
      </c>
      <c r="K154" s="484" t="s">
        <v>363</v>
      </c>
      <c r="L154" s="261"/>
      <c r="M154" s="486" t="s">
        <v>363</v>
      </c>
      <c r="N154" s="312" t="s">
        <v>1151</v>
      </c>
      <c r="P154" s="313">
        <f t="shared" ref="P154:P175" si="11">O154*H154</f>
        <v>0</v>
      </c>
      <c r="Q154" s="313">
        <v>0</v>
      </c>
      <c r="R154" s="313">
        <f t="shared" ref="R154:R175" si="12">Q154*H154</f>
        <v>0</v>
      </c>
      <c r="S154" s="313">
        <v>0</v>
      </c>
      <c r="T154" s="313">
        <f t="shared" ref="T154:T175" si="13"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 t="shared" ref="BE154:BE175" si="14">IF(N154="základní",J154,0)</f>
        <v>0</v>
      </c>
      <c r="BF154" s="315">
        <f t="shared" ref="BF154:BF175" si="15">IF(N154="snížená",J154,0)</f>
        <v>0</v>
      </c>
      <c r="BG154" s="315">
        <f t="shared" ref="BG154:BG175" si="16">IF(N154="zákl. přenesená",J154,0)</f>
        <v>0</v>
      </c>
      <c r="BH154" s="315">
        <f t="shared" ref="BH154:BH175" si="17">IF(N154="sníž. přenesená",J154,0)</f>
        <v>0</v>
      </c>
      <c r="BI154" s="315">
        <f t="shared" ref="BI154:BI175" si="18">IF(N154="nulová",J154,0)</f>
        <v>0</v>
      </c>
      <c r="BJ154" s="253" t="s">
        <v>30</v>
      </c>
      <c r="BK154" s="315">
        <f t="shared" ref="BK154:BK175" si="19">ROUND(I154*H154,2)</f>
        <v>0</v>
      </c>
      <c r="BL154" s="253" t="s">
        <v>1124</v>
      </c>
      <c r="BM154" s="314" t="s">
        <v>1493</v>
      </c>
    </row>
    <row r="155" spans="2:65" s="260" customFormat="1" ht="16.5" customHeight="1" x14ac:dyDescent="0.2">
      <c r="B155" s="261"/>
      <c r="C155" s="402" t="s">
        <v>1130</v>
      </c>
      <c r="D155" s="402" t="s">
        <v>270</v>
      </c>
      <c r="E155" s="403" t="s">
        <v>301</v>
      </c>
      <c r="F155" s="404" t="s">
        <v>302</v>
      </c>
      <c r="G155" s="405" t="s">
        <v>165</v>
      </c>
      <c r="H155" s="406">
        <v>46</v>
      </c>
      <c r="I155" s="485"/>
      <c r="J155" s="426">
        <f t="shared" si="10"/>
        <v>0</v>
      </c>
      <c r="K155" s="484" t="s">
        <v>363</v>
      </c>
      <c r="L155" s="261"/>
      <c r="M155" s="486" t="s">
        <v>363</v>
      </c>
      <c r="N155" s="312" t="s">
        <v>1151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1124</v>
      </c>
      <c r="AT155" s="314" t="s">
        <v>270</v>
      </c>
      <c r="AU155" s="314" t="s">
        <v>32</v>
      </c>
      <c r="AY155" s="253" t="s">
        <v>1150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1124</v>
      </c>
      <c r="BM155" s="314" t="s">
        <v>1494</v>
      </c>
    </row>
    <row r="156" spans="2:65" s="260" customFormat="1" ht="16.5" customHeight="1" x14ac:dyDescent="0.2">
      <c r="B156" s="261"/>
      <c r="C156" s="402" t="s">
        <v>1132</v>
      </c>
      <c r="D156" s="402" t="s">
        <v>270</v>
      </c>
      <c r="E156" s="403" t="s">
        <v>303</v>
      </c>
      <c r="F156" s="404" t="s">
        <v>304</v>
      </c>
      <c r="G156" s="405" t="s">
        <v>165</v>
      </c>
      <c r="H156" s="406">
        <v>36</v>
      </c>
      <c r="I156" s="485"/>
      <c r="J156" s="426">
        <f t="shared" si="10"/>
        <v>0</v>
      </c>
      <c r="K156" s="484" t="s">
        <v>363</v>
      </c>
      <c r="L156" s="261"/>
      <c r="M156" s="486" t="s">
        <v>363</v>
      </c>
      <c r="N156" s="312" t="s">
        <v>1151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1124</v>
      </c>
      <c r="AT156" s="314" t="s">
        <v>270</v>
      </c>
      <c r="AU156" s="314" t="s">
        <v>32</v>
      </c>
      <c r="AY156" s="253" t="s">
        <v>1150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1124</v>
      </c>
      <c r="BM156" s="314" t="s">
        <v>1495</v>
      </c>
    </row>
    <row r="157" spans="2:65" s="260" customFormat="1" ht="21.75" customHeight="1" x14ac:dyDescent="0.2">
      <c r="B157" s="261"/>
      <c r="C157" s="402" t="s">
        <v>1133</v>
      </c>
      <c r="D157" s="402" t="s">
        <v>270</v>
      </c>
      <c r="E157" s="403" t="s">
        <v>305</v>
      </c>
      <c r="F157" s="404" t="s">
        <v>306</v>
      </c>
      <c r="G157" s="405" t="s">
        <v>165</v>
      </c>
      <c r="H157" s="406">
        <v>5</v>
      </c>
      <c r="I157" s="485"/>
      <c r="J157" s="426">
        <f t="shared" si="10"/>
        <v>0</v>
      </c>
      <c r="K157" s="484" t="s">
        <v>363</v>
      </c>
      <c r="L157" s="261"/>
      <c r="M157" s="486" t="s">
        <v>363</v>
      </c>
      <c r="N157" s="312" t="s">
        <v>1151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1124</v>
      </c>
      <c r="AT157" s="314" t="s">
        <v>270</v>
      </c>
      <c r="AU157" s="314" t="s">
        <v>32</v>
      </c>
      <c r="AY157" s="253" t="s">
        <v>1150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1124</v>
      </c>
      <c r="BM157" s="314" t="s">
        <v>1496</v>
      </c>
    </row>
    <row r="158" spans="2:65" s="260" customFormat="1" ht="16.5" customHeight="1" x14ac:dyDescent="0.2">
      <c r="B158" s="261"/>
      <c r="C158" s="402" t="s">
        <v>1154</v>
      </c>
      <c r="D158" s="402" t="s">
        <v>270</v>
      </c>
      <c r="E158" s="403" t="s">
        <v>307</v>
      </c>
      <c r="F158" s="404" t="s">
        <v>308</v>
      </c>
      <c r="G158" s="405" t="s">
        <v>165</v>
      </c>
      <c r="H158" s="406">
        <v>4</v>
      </c>
      <c r="I158" s="485"/>
      <c r="J158" s="426">
        <f t="shared" si="10"/>
        <v>0</v>
      </c>
      <c r="K158" s="484" t="s">
        <v>363</v>
      </c>
      <c r="L158" s="261"/>
      <c r="M158" s="486" t="s">
        <v>363</v>
      </c>
      <c r="N158" s="312" t="s">
        <v>1151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1124</v>
      </c>
      <c r="AT158" s="314" t="s">
        <v>270</v>
      </c>
      <c r="AU158" s="314" t="s">
        <v>32</v>
      </c>
      <c r="AY158" s="253" t="s">
        <v>1150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1124</v>
      </c>
      <c r="BM158" s="314" t="s">
        <v>1497</v>
      </c>
    </row>
    <row r="159" spans="2:65" s="260" customFormat="1" ht="21.75" customHeight="1" x14ac:dyDescent="0.2">
      <c r="B159" s="261"/>
      <c r="C159" s="402" t="s">
        <v>1437</v>
      </c>
      <c r="D159" s="402" t="s">
        <v>270</v>
      </c>
      <c r="E159" s="403" t="s">
        <v>1498</v>
      </c>
      <c r="F159" s="404" t="s">
        <v>1499</v>
      </c>
      <c r="G159" s="405" t="s">
        <v>144</v>
      </c>
      <c r="H159" s="406">
        <v>24</v>
      </c>
      <c r="I159" s="485"/>
      <c r="J159" s="426">
        <f t="shared" si="10"/>
        <v>0</v>
      </c>
      <c r="K159" s="484" t="s">
        <v>1726</v>
      </c>
      <c r="L159" s="261"/>
      <c r="M159" s="486" t="s">
        <v>363</v>
      </c>
      <c r="N159" s="312" t="s">
        <v>1151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1124</v>
      </c>
      <c r="BM159" s="314" t="s">
        <v>1500</v>
      </c>
    </row>
    <row r="160" spans="2:65" s="260" customFormat="1" ht="21.75" customHeight="1" x14ac:dyDescent="0.2">
      <c r="B160" s="261"/>
      <c r="C160" s="402" t="s">
        <v>1438</v>
      </c>
      <c r="D160" s="402" t="s">
        <v>270</v>
      </c>
      <c r="E160" s="403" t="s">
        <v>309</v>
      </c>
      <c r="F160" s="404" t="s">
        <v>1449</v>
      </c>
      <c r="G160" s="405" t="s">
        <v>144</v>
      </c>
      <c r="H160" s="406">
        <v>24</v>
      </c>
      <c r="I160" s="485"/>
      <c r="J160" s="426">
        <f t="shared" si="10"/>
        <v>0</v>
      </c>
      <c r="K160" s="484" t="s">
        <v>1724</v>
      </c>
      <c r="L160" s="261"/>
      <c r="M160" s="486" t="s">
        <v>363</v>
      </c>
      <c r="N160" s="312" t="s">
        <v>1151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1124</v>
      </c>
      <c r="AT160" s="314" t="s">
        <v>270</v>
      </c>
      <c r="AU160" s="314" t="s">
        <v>32</v>
      </c>
      <c r="AY160" s="253" t="s">
        <v>1150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1124</v>
      </c>
      <c r="BM160" s="314" t="s">
        <v>1501</v>
      </c>
    </row>
    <row r="161" spans="2:65" s="260" customFormat="1" ht="24.2" customHeight="1" x14ac:dyDescent="0.2">
      <c r="B161" s="261"/>
      <c r="C161" s="402" t="s">
        <v>1773</v>
      </c>
      <c r="D161" s="402" t="s">
        <v>270</v>
      </c>
      <c r="E161" s="403" t="s">
        <v>1774</v>
      </c>
      <c r="F161" s="404" t="s">
        <v>1775</v>
      </c>
      <c r="G161" s="405" t="s">
        <v>80</v>
      </c>
      <c r="H161" s="406">
        <v>3</v>
      </c>
      <c r="I161" s="485"/>
      <c r="J161" s="426">
        <f t="shared" si="10"/>
        <v>0</v>
      </c>
      <c r="K161" s="484" t="s">
        <v>1726</v>
      </c>
      <c r="L161" s="261"/>
      <c r="M161" s="486" t="s">
        <v>363</v>
      </c>
      <c r="N161" s="312" t="s">
        <v>1151</v>
      </c>
      <c r="P161" s="313">
        <f t="shared" si="11"/>
        <v>0</v>
      </c>
      <c r="Q161" s="313">
        <v>1.48E-3</v>
      </c>
      <c r="R161" s="313">
        <f t="shared" si="12"/>
        <v>4.4399999999999995E-3</v>
      </c>
      <c r="S161" s="313">
        <v>0</v>
      </c>
      <c r="T161" s="313">
        <f t="shared" si="13"/>
        <v>0</v>
      </c>
      <c r="U161" s="334" t="s">
        <v>363</v>
      </c>
      <c r="AR161" s="314" t="s">
        <v>36</v>
      </c>
      <c r="AT161" s="314" t="s">
        <v>270</v>
      </c>
      <c r="AU161" s="314" t="s">
        <v>32</v>
      </c>
      <c r="AY161" s="253" t="s">
        <v>1150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36</v>
      </c>
      <c r="BM161" s="314" t="s">
        <v>1776</v>
      </c>
    </row>
    <row r="162" spans="2:65" s="260" customFormat="1" ht="24.2" customHeight="1" x14ac:dyDescent="0.2">
      <c r="B162" s="261"/>
      <c r="C162" s="402" t="s">
        <v>1390</v>
      </c>
      <c r="D162" s="402" t="s">
        <v>270</v>
      </c>
      <c r="E162" s="403" t="s">
        <v>1502</v>
      </c>
      <c r="F162" s="404" t="s">
        <v>1503</v>
      </c>
      <c r="G162" s="405" t="s">
        <v>80</v>
      </c>
      <c r="H162" s="406">
        <v>4</v>
      </c>
      <c r="I162" s="485"/>
      <c r="J162" s="426">
        <f t="shared" si="10"/>
        <v>0</v>
      </c>
      <c r="K162" s="484" t="s">
        <v>1726</v>
      </c>
      <c r="L162" s="261"/>
      <c r="M162" s="486" t="s">
        <v>363</v>
      </c>
      <c r="N162" s="312" t="s">
        <v>1151</v>
      </c>
      <c r="P162" s="313">
        <f t="shared" si="11"/>
        <v>0</v>
      </c>
      <c r="Q162" s="313">
        <v>2.1199999999999999E-3</v>
      </c>
      <c r="R162" s="313">
        <f t="shared" si="12"/>
        <v>8.4799999999999997E-3</v>
      </c>
      <c r="S162" s="313">
        <v>0</v>
      </c>
      <c r="T162" s="313">
        <f t="shared" si="13"/>
        <v>0</v>
      </c>
      <c r="U162" s="334" t="s">
        <v>363</v>
      </c>
      <c r="AR162" s="314" t="s">
        <v>1124</v>
      </c>
      <c r="AT162" s="314" t="s">
        <v>270</v>
      </c>
      <c r="AU162" s="314" t="s">
        <v>32</v>
      </c>
      <c r="AY162" s="253" t="s">
        <v>1150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1124</v>
      </c>
      <c r="BM162" s="314" t="s">
        <v>1504</v>
      </c>
    </row>
    <row r="163" spans="2:65" s="260" customFormat="1" ht="21.75" customHeight="1" x14ac:dyDescent="0.2">
      <c r="B163" s="261"/>
      <c r="C163" s="402" t="s">
        <v>1727</v>
      </c>
      <c r="D163" s="402" t="s">
        <v>270</v>
      </c>
      <c r="E163" s="403" t="s">
        <v>1728</v>
      </c>
      <c r="F163" s="404" t="s">
        <v>1729</v>
      </c>
      <c r="G163" s="405" t="s">
        <v>144</v>
      </c>
      <c r="H163" s="406">
        <v>155</v>
      </c>
      <c r="I163" s="485"/>
      <c r="J163" s="426">
        <f t="shared" si="10"/>
        <v>0</v>
      </c>
      <c r="K163" s="484" t="s">
        <v>1726</v>
      </c>
      <c r="L163" s="261"/>
      <c r="M163" s="486" t="s">
        <v>363</v>
      </c>
      <c r="N163" s="312" t="s">
        <v>1151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1124</v>
      </c>
      <c r="AT163" s="314" t="s">
        <v>270</v>
      </c>
      <c r="AU163" s="314" t="s">
        <v>32</v>
      </c>
      <c r="AY163" s="253" t="s">
        <v>1150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1124</v>
      </c>
      <c r="BM163" s="314" t="s">
        <v>1730</v>
      </c>
    </row>
    <row r="164" spans="2:65" s="260" customFormat="1" ht="24.2" customHeight="1" x14ac:dyDescent="0.2">
      <c r="B164" s="261"/>
      <c r="C164" s="402" t="s">
        <v>1389</v>
      </c>
      <c r="D164" s="402" t="s">
        <v>270</v>
      </c>
      <c r="E164" s="403" t="s">
        <v>1505</v>
      </c>
      <c r="F164" s="404" t="s">
        <v>1506</v>
      </c>
      <c r="G164" s="405" t="s">
        <v>144</v>
      </c>
      <c r="H164" s="406">
        <v>80</v>
      </c>
      <c r="I164" s="485"/>
      <c r="J164" s="426">
        <f t="shared" si="10"/>
        <v>0</v>
      </c>
      <c r="K164" s="484" t="s">
        <v>363</v>
      </c>
      <c r="L164" s="261"/>
      <c r="M164" s="486" t="s">
        <v>363</v>
      </c>
      <c r="N164" s="312" t="s">
        <v>1151</v>
      </c>
      <c r="P164" s="313">
        <f t="shared" si="11"/>
        <v>0</v>
      </c>
      <c r="Q164" s="313">
        <v>0</v>
      </c>
      <c r="R164" s="313">
        <f t="shared" si="12"/>
        <v>0</v>
      </c>
      <c r="S164" s="313">
        <v>0</v>
      </c>
      <c r="T164" s="313">
        <f t="shared" si="13"/>
        <v>0</v>
      </c>
      <c r="U164" s="334" t="s">
        <v>363</v>
      </c>
      <c r="AR164" s="314" t="s">
        <v>1124</v>
      </c>
      <c r="AT164" s="314" t="s">
        <v>270</v>
      </c>
      <c r="AU164" s="314" t="s">
        <v>32</v>
      </c>
      <c r="AY164" s="253" t="s">
        <v>1150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1124</v>
      </c>
      <c r="BM164" s="314" t="s">
        <v>1507</v>
      </c>
    </row>
    <row r="165" spans="2:65" s="260" customFormat="1" ht="16.5" customHeight="1" x14ac:dyDescent="0.2">
      <c r="B165" s="261"/>
      <c r="C165" s="402" t="s">
        <v>1409</v>
      </c>
      <c r="D165" s="402" t="s">
        <v>270</v>
      </c>
      <c r="E165" s="403" t="s">
        <v>310</v>
      </c>
      <c r="F165" s="404" t="s">
        <v>587</v>
      </c>
      <c r="G165" s="405" t="s">
        <v>144</v>
      </c>
      <c r="H165" s="406">
        <v>3</v>
      </c>
      <c r="I165" s="485"/>
      <c r="J165" s="426">
        <f t="shared" si="10"/>
        <v>0</v>
      </c>
      <c r="K165" s="484" t="s">
        <v>1724</v>
      </c>
      <c r="L165" s="261"/>
      <c r="M165" s="486" t="s">
        <v>363</v>
      </c>
      <c r="N165" s="312" t="s">
        <v>1151</v>
      </c>
      <c r="P165" s="313">
        <f t="shared" si="11"/>
        <v>0</v>
      </c>
      <c r="Q165" s="313">
        <v>2.0100000000000001E-3</v>
      </c>
      <c r="R165" s="313">
        <f t="shared" si="12"/>
        <v>6.0300000000000006E-3</v>
      </c>
      <c r="S165" s="313">
        <v>0</v>
      </c>
      <c r="T165" s="313">
        <f t="shared" si="13"/>
        <v>0</v>
      </c>
      <c r="U165" s="334" t="s">
        <v>363</v>
      </c>
      <c r="AR165" s="314" t="s">
        <v>1124</v>
      </c>
      <c r="AT165" s="314" t="s">
        <v>270</v>
      </c>
      <c r="AU165" s="314" t="s">
        <v>32</v>
      </c>
      <c r="AY165" s="253" t="s">
        <v>1150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1124</v>
      </c>
      <c r="BM165" s="314" t="s">
        <v>1508</v>
      </c>
    </row>
    <row r="166" spans="2:65" s="260" customFormat="1" ht="16.5" customHeight="1" x14ac:dyDescent="0.2">
      <c r="B166" s="261"/>
      <c r="C166" s="402" t="s">
        <v>1410</v>
      </c>
      <c r="D166" s="402" t="s">
        <v>270</v>
      </c>
      <c r="E166" s="403" t="s">
        <v>311</v>
      </c>
      <c r="F166" s="404" t="s">
        <v>588</v>
      </c>
      <c r="G166" s="405" t="s">
        <v>144</v>
      </c>
      <c r="H166" s="406">
        <v>12</v>
      </c>
      <c r="I166" s="485"/>
      <c r="J166" s="426">
        <f t="shared" si="10"/>
        <v>0</v>
      </c>
      <c r="K166" s="484" t="s">
        <v>1724</v>
      </c>
      <c r="L166" s="261"/>
      <c r="M166" s="486" t="s">
        <v>363</v>
      </c>
      <c r="N166" s="312" t="s">
        <v>1151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1124</v>
      </c>
      <c r="BM166" s="314" t="s">
        <v>1509</v>
      </c>
    </row>
    <row r="167" spans="2:65" s="260" customFormat="1" ht="16.5" customHeight="1" x14ac:dyDescent="0.2">
      <c r="B167" s="261"/>
      <c r="C167" s="402" t="s">
        <v>1421</v>
      </c>
      <c r="D167" s="402" t="s">
        <v>270</v>
      </c>
      <c r="E167" s="403" t="s">
        <v>312</v>
      </c>
      <c r="F167" s="404" t="s">
        <v>588</v>
      </c>
      <c r="G167" s="405" t="s">
        <v>144</v>
      </c>
      <c r="H167" s="406">
        <v>12</v>
      </c>
      <c r="I167" s="485"/>
      <c r="J167" s="426">
        <f t="shared" si="10"/>
        <v>0</v>
      </c>
      <c r="K167" s="484" t="s">
        <v>363</v>
      </c>
      <c r="L167" s="261"/>
      <c r="M167" s="486" t="s">
        <v>363</v>
      </c>
      <c r="N167" s="312" t="s">
        <v>1151</v>
      </c>
      <c r="P167" s="313">
        <f t="shared" si="11"/>
        <v>0</v>
      </c>
      <c r="Q167" s="313">
        <v>4.8000000000000001E-4</v>
      </c>
      <c r="R167" s="313">
        <f t="shared" si="12"/>
        <v>5.7600000000000004E-3</v>
      </c>
      <c r="S167" s="313">
        <v>0</v>
      </c>
      <c r="T167" s="313">
        <f t="shared" si="13"/>
        <v>0</v>
      </c>
      <c r="U167" s="334" t="s">
        <v>363</v>
      </c>
      <c r="AR167" s="314" t="s">
        <v>1124</v>
      </c>
      <c r="AT167" s="314" t="s">
        <v>270</v>
      </c>
      <c r="AU167" s="314" t="s">
        <v>32</v>
      </c>
      <c r="AY167" s="253" t="s">
        <v>1150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1124</v>
      </c>
      <c r="BM167" s="314" t="s">
        <v>1510</v>
      </c>
    </row>
    <row r="168" spans="2:65" s="260" customFormat="1" ht="16.5" customHeight="1" x14ac:dyDescent="0.2">
      <c r="B168" s="261"/>
      <c r="C168" s="402" t="s">
        <v>1411</v>
      </c>
      <c r="D168" s="402" t="s">
        <v>270</v>
      </c>
      <c r="E168" s="403" t="s">
        <v>313</v>
      </c>
      <c r="F168" s="404" t="s">
        <v>589</v>
      </c>
      <c r="G168" s="405" t="s">
        <v>80</v>
      </c>
      <c r="H168" s="406">
        <v>10</v>
      </c>
      <c r="I168" s="485"/>
      <c r="J168" s="426">
        <f t="shared" si="10"/>
        <v>0</v>
      </c>
      <c r="K168" s="484" t="s">
        <v>1725</v>
      </c>
      <c r="L168" s="261"/>
      <c r="M168" s="486" t="s">
        <v>363</v>
      </c>
      <c r="N168" s="312" t="s">
        <v>1151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1124</v>
      </c>
      <c r="AT168" s="314" t="s">
        <v>270</v>
      </c>
      <c r="AU168" s="314" t="s">
        <v>32</v>
      </c>
      <c r="AY168" s="253" t="s">
        <v>1150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1124</v>
      </c>
      <c r="BM168" s="314" t="s">
        <v>1511</v>
      </c>
    </row>
    <row r="169" spans="2:65" s="260" customFormat="1" ht="21.75" customHeight="1" x14ac:dyDescent="0.2">
      <c r="B169" s="261"/>
      <c r="C169" s="402" t="s">
        <v>1412</v>
      </c>
      <c r="D169" s="402" t="s">
        <v>270</v>
      </c>
      <c r="E169" s="403" t="s">
        <v>314</v>
      </c>
      <c r="F169" s="404" t="s">
        <v>590</v>
      </c>
      <c r="G169" s="405" t="s">
        <v>80</v>
      </c>
      <c r="H169" s="406">
        <v>3</v>
      </c>
      <c r="I169" s="485"/>
      <c r="J169" s="426">
        <f t="shared" si="10"/>
        <v>0</v>
      </c>
      <c r="K169" s="484" t="s">
        <v>1725</v>
      </c>
      <c r="L169" s="261"/>
      <c r="M169" s="486" t="s">
        <v>363</v>
      </c>
      <c r="N169" s="312" t="s">
        <v>1151</v>
      </c>
      <c r="P169" s="313">
        <f t="shared" si="11"/>
        <v>0</v>
      </c>
      <c r="Q169" s="313">
        <v>0</v>
      </c>
      <c r="R169" s="313">
        <f t="shared" si="12"/>
        <v>0</v>
      </c>
      <c r="S169" s="313">
        <v>0</v>
      </c>
      <c r="T169" s="313">
        <f t="shared" si="13"/>
        <v>0</v>
      </c>
      <c r="U169" s="334" t="s">
        <v>363</v>
      </c>
      <c r="AR169" s="314" t="s">
        <v>1124</v>
      </c>
      <c r="AT169" s="314" t="s">
        <v>270</v>
      </c>
      <c r="AU169" s="314" t="s">
        <v>32</v>
      </c>
      <c r="AY169" s="253" t="s">
        <v>1150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1124</v>
      </c>
      <c r="BM169" s="314" t="s">
        <v>1512</v>
      </c>
    </row>
    <row r="170" spans="2:65" s="260" customFormat="1" ht="24.2" customHeight="1" x14ac:dyDescent="0.2">
      <c r="B170" s="261"/>
      <c r="C170" s="402" t="s">
        <v>1439</v>
      </c>
      <c r="D170" s="402" t="s">
        <v>270</v>
      </c>
      <c r="E170" s="403" t="s">
        <v>1513</v>
      </c>
      <c r="F170" s="404" t="s">
        <v>1514</v>
      </c>
      <c r="G170" s="405" t="s">
        <v>80</v>
      </c>
      <c r="H170" s="406">
        <v>2</v>
      </c>
      <c r="I170" s="485"/>
      <c r="J170" s="426">
        <f t="shared" si="10"/>
        <v>0</v>
      </c>
      <c r="K170" s="484" t="s">
        <v>1726</v>
      </c>
      <c r="L170" s="261"/>
      <c r="M170" s="486" t="s">
        <v>363</v>
      </c>
      <c r="N170" s="312" t="s">
        <v>1151</v>
      </c>
      <c r="P170" s="313">
        <f t="shared" si="11"/>
        <v>0</v>
      </c>
      <c r="Q170" s="313">
        <v>5.9500000000000004E-3</v>
      </c>
      <c r="R170" s="313">
        <f t="shared" si="12"/>
        <v>1.1900000000000001E-2</v>
      </c>
      <c r="S170" s="313">
        <v>0</v>
      </c>
      <c r="T170" s="313">
        <f t="shared" si="13"/>
        <v>0</v>
      </c>
      <c r="U170" s="334" t="s">
        <v>363</v>
      </c>
      <c r="AR170" s="314" t="s">
        <v>1124</v>
      </c>
      <c r="AT170" s="314" t="s">
        <v>270</v>
      </c>
      <c r="AU170" s="314" t="s">
        <v>32</v>
      </c>
      <c r="AY170" s="253" t="s">
        <v>1150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1124</v>
      </c>
      <c r="BM170" s="314" t="s">
        <v>1515</v>
      </c>
    </row>
    <row r="171" spans="2:65" s="260" customFormat="1" ht="16.5" customHeight="1" x14ac:dyDescent="0.2">
      <c r="B171" s="261"/>
      <c r="C171" s="410" t="s">
        <v>1404</v>
      </c>
      <c r="D171" s="410" t="s">
        <v>294</v>
      </c>
      <c r="E171" s="411" t="s">
        <v>591</v>
      </c>
      <c r="F171" s="412" t="s">
        <v>592</v>
      </c>
      <c r="G171" s="413" t="s">
        <v>593</v>
      </c>
      <c r="H171" s="414">
        <v>2</v>
      </c>
      <c r="I171" s="488"/>
      <c r="J171" s="427">
        <f t="shared" si="10"/>
        <v>0</v>
      </c>
      <c r="K171" s="487" t="s">
        <v>1724</v>
      </c>
      <c r="L171" s="319"/>
      <c r="M171" s="489" t="s">
        <v>363</v>
      </c>
      <c r="N171" s="321" t="s">
        <v>1151</v>
      </c>
      <c r="P171" s="313">
        <f t="shared" si="11"/>
        <v>0</v>
      </c>
      <c r="Q171" s="313">
        <v>2.0999999999999999E-3</v>
      </c>
      <c r="R171" s="313">
        <f t="shared" si="12"/>
        <v>4.1999999999999997E-3</v>
      </c>
      <c r="S171" s="313">
        <v>0</v>
      </c>
      <c r="T171" s="313">
        <f t="shared" si="13"/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1124</v>
      </c>
      <c r="BM171" s="314" t="s">
        <v>1516</v>
      </c>
    </row>
    <row r="172" spans="2:65" s="260" customFormat="1" ht="24.2" customHeight="1" x14ac:dyDescent="0.2">
      <c r="B172" s="261"/>
      <c r="C172" s="402" t="s">
        <v>1386</v>
      </c>
      <c r="D172" s="402" t="s">
        <v>270</v>
      </c>
      <c r="E172" s="403" t="s">
        <v>1403</v>
      </c>
      <c r="F172" s="404" t="s">
        <v>1450</v>
      </c>
      <c r="G172" s="405" t="s">
        <v>80</v>
      </c>
      <c r="H172" s="406">
        <v>2</v>
      </c>
      <c r="I172" s="485"/>
      <c r="J172" s="426">
        <f t="shared" si="10"/>
        <v>0</v>
      </c>
      <c r="K172" s="484" t="s">
        <v>1726</v>
      </c>
      <c r="L172" s="261"/>
      <c r="M172" s="486" t="s">
        <v>363</v>
      </c>
      <c r="N172" s="312" t="s">
        <v>1151</v>
      </c>
      <c r="P172" s="313">
        <f t="shared" si="11"/>
        <v>0</v>
      </c>
      <c r="Q172" s="313">
        <v>1.01E-3</v>
      </c>
      <c r="R172" s="313">
        <f t="shared" si="12"/>
        <v>2.0200000000000001E-3</v>
      </c>
      <c r="S172" s="313">
        <v>0</v>
      </c>
      <c r="T172" s="313">
        <f t="shared" si="13"/>
        <v>0</v>
      </c>
      <c r="U172" s="334" t="s">
        <v>363</v>
      </c>
      <c r="AR172" s="314" t="s">
        <v>1124</v>
      </c>
      <c r="AT172" s="314" t="s">
        <v>270</v>
      </c>
      <c r="AU172" s="314" t="s">
        <v>32</v>
      </c>
      <c r="AY172" s="253" t="s">
        <v>1150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1124</v>
      </c>
      <c r="BM172" s="314" t="s">
        <v>1517</v>
      </c>
    </row>
    <row r="173" spans="2:65" s="260" customFormat="1" ht="16.5" customHeight="1" x14ac:dyDescent="0.2">
      <c r="B173" s="261"/>
      <c r="C173" s="402" t="s">
        <v>1405</v>
      </c>
      <c r="D173" s="402" t="s">
        <v>270</v>
      </c>
      <c r="E173" s="403" t="s">
        <v>594</v>
      </c>
      <c r="F173" s="404" t="s">
        <v>595</v>
      </c>
      <c r="G173" s="405" t="s">
        <v>80</v>
      </c>
      <c r="H173" s="406">
        <v>6</v>
      </c>
      <c r="I173" s="485"/>
      <c r="J173" s="426">
        <f t="shared" si="10"/>
        <v>0</v>
      </c>
      <c r="K173" s="484" t="s">
        <v>1726</v>
      </c>
      <c r="L173" s="261"/>
      <c r="M173" s="486" t="s">
        <v>363</v>
      </c>
      <c r="N173" s="312" t="s">
        <v>1151</v>
      </c>
      <c r="P173" s="313">
        <f t="shared" si="11"/>
        <v>0</v>
      </c>
      <c r="Q173" s="313">
        <v>8.0000000000000007E-5</v>
      </c>
      <c r="R173" s="313">
        <f t="shared" si="12"/>
        <v>4.8000000000000007E-4</v>
      </c>
      <c r="S173" s="313">
        <v>0</v>
      </c>
      <c r="T173" s="313">
        <f t="shared" si="13"/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1124</v>
      </c>
      <c r="BM173" s="314" t="s">
        <v>1518</v>
      </c>
    </row>
    <row r="174" spans="2:65" s="260" customFormat="1" ht="16.5" customHeight="1" x14ac:dyDescent="0.2">
      <c r="B174" s="261"/>
      <c r="C174" s="402" t="s">
        <v>1413</v>
      </c>
      <c r="D174" s="402" t="s">
        <v>270</v>
      </c>
      <c r="E174" s="403" t="s">
        <v>315</v>
      </c>
      <c r="F174" s="404" t="s">
        <v>596</v>
      </c>
      <c r="G174" s="405" t="s">
        <v>80</v>
      </c>
      <c r="H174" s="406">
        <v>2</v>
      </c>
      <c r="I174" s="485"/>
      <c r="J174" s="426">
        <f t="shared" si="10"/>
        <v>0</v>
      </c>
      <c r="K174" s="484" t="s">
        <v>1724</v>
      </c>
      <c r="L174" s="261"/>
      <c r="M174" s="486" t="s">
        <v>363</v>
      </c>
      <c r="N174" s="312" t="s">
        <v>1151</v>
      </c>
      <c r="P174" s="313">
        <f t="shared" si="11"/>
        <v>0</v>
      </c>
      <c r="Q174" s="313">
        <v>2.9E-4</v>
      </c>
      <c r="R174" s="313">
        <f t="shared" si="12"/>
        <v>5.8E-4</v>
      </c>
      <c r="S174" s="313">
        <v>0</v>
      </c>
      <c r="T174" s="313">
        <f t="shared" si="13"/>
        <v>0</v>
      </c>
      <c r="U174" s="334" t="s">
        <v>363</v>
      </c>
      <c r="AR174" s="314" t="s">
        <v>1124</v>
      </c>
      <c r="AT174" s="314" t="s">
        <v>270</v>
      </c>
      <c r="AU174" s="314" t="s">
        <v>32</v>
      </c>
      <c r="AY174" s="253" t="s">
        <v>1150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1124</v>
      </c>
      <c r="BM174" s="314" t="s">
        <v>1519</v>
      </c>
    </row>
    <row r="175" spans="2:65" s="260" customFormat="1" ht="24.2" customHeight="1" x14ac:dyDescent="0.2">
      <c r="B175" s="261"/>
      <c r="C175" s="402" t="s">
        <v>1452</v>
      </c>
      <c r="D175" s="402" t="s">
        <v>270</v>
      </c>
      <c r="E175" s="403" t="s">
        <v>316</v>
      </c>
      <c r="F175" s="404" t="s">
        <v>597</v>
      </c>
      <c r="G175" s="405" t="s">
        <v>126</v>
      </c>
      <c r="H175" s="406">
        <v>0.26400000000000001</v>
      </c>
      <c r="I175" s="485"/>
      <c r="J175" s="426">
        <f t="shared" si="10"/>
        <v>0</v>
      </c>
      <c r="K175" s="484" t="s">
        <v>1724</v>
      </c>
      <c r="L175" s="261"/>
      <c r="M175" s="486" t="s">
        <v>363</v>
      </c>
      <c r="N175" s="312" t="s">
        <v>1151</v>
      </c>
      <c r="P175" s="313">
        <f t="shared" si="11"/>
        <v>0</v>
      </c>
      <c r="Q175" s="313">
        <v>0</v>
      </c>
      <c r="R175" s="313">
        <f t="shared" si="12"/>
        <v>0</v>
      </c>
      <c r="S175" s="313">
        <v>0</v>
      </c>
      <c r="T175" s="313">
        <f t="shared" si="13"/>
        <v>0</v>
      </c>
      <c r="U175" s="334" t="s">
        <v>363</v>
      </c>
      <c r="AR175" s="314" t="s">
        <v>1124</v>
      </c>
      <c r="AT175" s="314" t="s">
        <v>270</v>
      </c>
      <c r="AU175" s="314" t="s">
        <v>32</v>
      </c>
      <c r="AY175" s="253" t="s">
        <v>1150</v>
      </c>
      <c r="BE175" s="315">
        <f t="shared" si="14"/>
        <v>0</v>
      </c>
      <c r="BF175" s="315">
        <f t="shared" si="15"/>
        <v>0</v>
      </c>
      <c r="BG175" s="315">
        <f t="shared" si="16"/>
        <v>0</v>
      </c>
      <c r="BH175" s="315">
        <f t="shared" si="17"/>
        <v>0</v>
      </c>
      <c r="BI175" s="315">
        <f t="shared" si="18"/>
        <v>0</v>
      </c>
      <c r="BJ175" s="253" t="s">
        <v>30</v>
      </c>
      <c r="BK175" s="315">
        <f t="shared" si="19"/>
        <v>0</v>
      </c>
      <c r="BL175" s="253" t="s">
        <v>1124</v>
      </c>
      <c r="BM175" s="314" t="s">
        <v>1520</v>
      </c>
    </row>
    <row r="176" spans="2:65" s="302" customFormat="1" ht="22.9" customHeight="1" x14ac:dyDescent="0.2">
      <c r="B176" s="303"/>
      <c r="D176" s="304" t="s">
        <v>268</v>
      </c>
      <c r="E176" s="401" t="s">
        <v>317</v>
      </c>
      <c r="F176" s="401" t="s">
        <v>318</v>
      </c>
      <c r="I176" s="399"/>
      <c r="J176" s="425">
        <f>BK176</f>
        <v>0</v>
      </c>
      <c r="L176" s="303"/>
      <c r="M176" s="305"/>
      <c r="P176" s="306">
        <f>SUM(P177:P195)</f>
        <v>0</v>
      </c>
      <c r="R176" s="306">
        <f>SUM(R177:R195)</f>
        <v>0.8428199999999999</v>
      </c>
      <c r="T176" s="306">
        <f>SUM(T177:T195)</f>
        <v>0</v>
      </c>
      <c r="U176" s="332"/>
      <c r="AR176" s="304" t="s">
        <v>32</v>
      </c>
      <c r="AT176" s="307" t="s">
        <v>268</v>
      </c>
      <c r="AU176" s="307" t="s">
        <v>30</v>
      </c>
      <c r="AY176" s="304" t="s">
        <v>1150</v>
      </c>
      <c r="BK176" s="308">
        <f>SUM(BK177:BK195)</f>
        <v>0</v>
      </c>
    </row>
    <row r="177" spans="2:65" s="260" customFormat="1" ht="24.2" customHeight="1" x14ac:dyDescent="0.2">
      <c r="B177" s="261"/>
      <c r="C177" s="402" t="s">
        <v>1435</v>
      </c>
      <c r="D177" s="402" t="s">
        <v>270</v>
      </c>
      <c r="E177" s="403" t="s">
        <v>1521</v>
      </c>
      <c r="F177" s="404" t="s">
        <v>1522</v>
      </c>
      <c r="G177" s="405" t="s">
        <v>144</v>
      </c>
      <c r="H177" s="406">
        <v>42</v>
      </c>
      <c r="I177" s="485"/>
      <c r="J177" s="426">
        <f t="shared" ref="J177:J195" si="20">ROUND(I177*H177,2)</f>
        <v>0</v>
      </c>
      <c r="K177" s="484" t="s">
        <v>1726</v>
      </c>
      <c r="L177" s="261"/>
      <c r="M177" s="486" t="s">
        <v>363</v>
      </c>
      <c r="N177" s="312" t="s">
        <v>1151</v>
      </c>
      <c r="P177" s="313">
        <f t="shared" ref="P177:P195" si="21">O177*H177</f>
        <v>0</v>
      </c>
      <c r="Q177" s="313">
        <v>1.75E-3</v>
      </c>
      <c r="R177" s="313">
        <f t="shared" ref="R177:R195" si="22">Q177*H177</f>
        <v>7.3499999999999996E-2</v>
      </c>
      <c r="S177" s="313">
        <v>0</v>
      </c>
      <c r="T177" s="313">
        <f t="shared" ref="T177:T195" si="23">S177*H177</f>
        <v>0</v>
      </c>
      <c r="U177" s="334" t="s">
        <v>363</v>
      </c>
      <c r="AR177" s="314" t="s">
        <v>1124</v>
      </c>
      <c r="AT177" s="314" t="s">
        <v>270</v>
      </c>
      <c r="AU177" s="314" t="s">
        <v>32</v>
      </c>
      <c r="AY177" s="253" t="s">
        <v>1150</v>
      </c>
      <c r="BE177" s="315">
        <f t="shared" ref="BE177:BE195" si="24">IF(N177="základní",J177,0)</f>
        <v>0</v>
      </c>
      <c r="BF177" s="315">
        <f t="shared" ref="BF177:BF195" si="25">IF(N177="snížená",J177,0)</f>
        <v>0</v>
      </c>
      <c r="BG177" s="315">
        <f t="shared" ref="BG177:BG195" si="26">IF(N177="zákl. přenesená",J177,0)</f>
        <v>0</v>
      </c>
      <c r="BH177" s="315">
        <f t="shared" ref="BH177:BH195" si="27">IF(N177="sníž. přenesená",J177,0)</f>
        <v>0</v>
      </c>
      <c r="BI177" s="315">
        <f t="shared" ref="BI177:BI195" si="28">IF(N177="nulová",J177,0)</f>
        <v>0</v>
      </c>
      <c r="BJ177" s="253" t="s">
        <v>30</v>
      </c>
      <c r="BK177" s="315">
        <f t="shared" ref="BK177:BK195" si="29">ROUND(I177*H177,2)</f>
        <v>0</v>
      </c>
      <c r="BL177" s="253" t="s">
        <v>1124</v>
      </c>
      <c r="BM177" s="314" t="s">
        <v>1523</v>
      </c>
    </row>
    <row r="178" spans="2:65" s="260" customFormat="1" ht="24.2" customHeight="1" x14ac:dyDescent="0.2">
      <c r="B178" s="261"/>
      <c r="C178" s="402" t="s">
        <v>1423</v>
      </c>
      <c r="D178" s="402" t="s">
        <v>270</v>
      </c>
      <c r="E178" s="403" t="s">
        <v>319</v>
      </c>
      <c r="F178" s="404" t="s">
        <v>598</v>
      </c>
      <c r="G178" s="405" t="s">
        <v>144</v>
      </c>
      <c r="H178" s="406">
        <v>150</v>
      </c>
      <c r="I178" s="485"/>
      <c r="J178" s="426">
        <f t="shared" si="20"/>
        <v>0</v>
      </c>
      <c r="K178" s="484" t="s">
        <v>1724</v>
      </c>
      <c r="L178" s="261"/>
      <c r="M178" s="486" t="s">
        <v>363</v>
      </c>
      <c r="N178" s="312" t="s">
        <v>1151</v>
      </c>
      <c r="P178" s="313">
        <f t="shared" si="21"/>
        <v>0</v>
      </c>
      <c r="Q178" s="313">
        <v>9.7999999999999997E-4</v>
      </c>
      <c r="R178" s="313">
        <f t="shared" si="22"/>
        <v>0.14699999999999999</v>
      </c>
      <c r="S178" s="313">
        <v>0</v>
      </c>
      <c r="T178" s="313">
        <f t="shared" si="23"/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1124</v>
      </c>
      <c r="BM178" s="314" t="s">
        <v>1524</v>
      </c>
    </row>
    <row r="179" spans="2:65" s="260" customFormat="1" ht="24.2" customHeight="1" x14ac:dyDescent="0.2">
      <c r="B179" s="261"/>
      <c r="C179" s="402" t="s">
        <v>1424</v>
      </c>
      <c r="D179" s="402" t="s">
        <v>270</v>
      </c>
      <c r="E179" s="403" t="s">
        <v>320</v>
      </c>
      <c r="F179" s="404" t="s">
        <v>599</v>
      </c>
      <c r="G179" s="405" t="s">
        <v>144</v>
      </c>
      <c r="H179" s="406">
        <v>20</v>
      </c>
      <c r="I179" s="485"/>
      <c r="J179" s="426">
        <f t="shared" si="20"/>
        <v>0</v>
      </c>
      <c r="K179" s="484" t="s">
        <v>1724</v>
      </c>
      <c r="L179" s="261"/>
      <c r="M179" s="486" t="s">
        <v>363</v>
      </c>
      <c r="N179" s="312" t="s">
        <v>1151</v>
      </c>
      <c r="P179" s="313">
        <f t="shared" si="21"/>
        <v>0</v>
      </c>
      <c r="Q179" s="313">
        <v>1.2600000000000001E-3</v>
      </c>
      <c r="R179" s="313">
        <f t="shared" si="22"/>
        <v>2.52E-2</v>
      </c>
      <c r="S179" s="313">
        <v>0</v>
      </c>
      <c r="T179" s="313">
        <f t="shared" si="23"/>
        <v>0</v>
      </c>
      <c r="U179" s="334" t="s">
        <v>363</v>
      </c>
      <c r="AR179" s="314" t="s">
        <v>1124</v>
      </c>
      <c r="AT179" s="314" t="s">
        <v>270</v>
      </c>
      <c r="AU179" s="314" t="s">
        <v>32</v>
      </c>
      <c r="AY179" s="253" t="s">
        <v>1150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1124</v>
      </c>
      <c r="BM179" s="314" t="s">
        <v>1525</v>
      </c>
    </row>
    <row r="180" spans="2:65" s="260" customFormat="1" ht="24.2" customHeight="1" x14ac:dyDescent="0.2">
      <c r="B180" s="261"/>
      <c r="C180" s="402" t="s">
        <v>1455</v>
      </c>
      <c r="D180" s="402" t="s">
        <v>270</v>
      </c>
      <c r="E180" s="403" t="s">
        <v>321</v>
      </c>
      <c r="F180" s="404" t="s">
        <v>600</v>
      </c>
      <c r="G180" s="405" t="s">
        <v>144</v>
      </c>
      <c r="H180" s="406">
        <v>12</v>
      </c>
      <c r="I180" s="485"/>
      <c r="J180" s="426">
        <f t="shared" si="20"/>
        <v>0</v>
      </c>
      <c r="K180" s="484" t="s">
        <v>1724</v>
      </c>
      <c r="L180" s="261"/>
      <c r="M180" s="486" t="s">
        <v>363</v>
      </c>
      <c r="N180" s="312" t="s">
        <v>1151</v>
      </c>
      <c r="P180" s="313">
        <f t="shared" si="21"/>
        <v>0</v>
      </c>
      <c r="Q180" s="313">
        <v>1.5299999999999999E-3</v>
      </c>
      <c r="R180" s="313">
        <f t="shared" si="22"/>
        <v>1.8359999999999998E-2</v>
      </c>
      <c r="S180" s="313">
        <v>0</v>
      </c>
      <c r="T180" s="313">
        <f t="shared" si="23"/>
        <v>0</v>
      </c>
      <c r="U180" s="334" t="s">
        <v>363</v>
      </c>
      <c r="AR180" s="314" t="s">
        <v>1124</v>
      </c>
      <c r="AT180" s="314" t="s">
        <v>270</v>
      </c>
      <c r="AU180" s="314" t="s">
        <v>32</v>
      </c>
      <c r="AY180" s="253" t="s">
        <v>1150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1124</v>
      </c>
      <c r="BM180" s="314" t="s">
        <v>1526</v>
      </c>
    </row>
    <row r="181" spans="2:65" s="260" customFormat="1" ht="24.2" customHeight="1" x14ac:dyDescent="0.2">
      <c r="B181" s="261"/>
      <c r="C181" s="402" t="s">
        <v>1456</v>
      </c>
      <c r="D181" s="402" t="s">
        <v>270</v>
      </c>
      <c r="E181" s="403" t="s">
        <v>322</v>
      </c>
      <c r="F181" s="404" t="s">
        <v>601</v>
      </c>
      <c r="G181" s="405" t="s">
        <v>144</v>
      </c>
      <c r="H181" s="406">
        <v>40</v>
      </c>
      <c r="I181" s="485"/>
      <c r="J181" s="426">
        <f t="shared" si="20"/>
        <v>0</v>
      </c>
      <c r="K181" s="484" t="s">
        <v>1724</v>
      </c>
      <c r="L181" s="261"/>
      <c r="M181" s="486" t="s">
        <v>363</v>
      </c>
      <c r="N181" s="312" t="s">
        <v>1151</v>
      </c>
      <c r="P181" s="313">
        <f t="shared" si="21"/>
        <v>0</v>
      </c>
      <c r="Q181" s="313">
        <v>2.8400000000000001E-3</v>
      </c>
      <c r="R181" s="313">
        <f t="shared" si="22"/>
        <v>0.11360000000000001</v>
      </c>
      <c r="S181" s="313">
        <v>0</v>
      </c>
      <c r="T181" s="313">
        <f t="shared" si="23"/>
        <v>0</v>
      </c>
      <c r="U181" s="334" t="s">
        <v>363</v>
      </c>
      <c r="AR181" s="314" t="s">
        <v>1124</v>
      </c>
      <c r="AT181" s="314" t="s">
        <v>270</v>
      </c>
      <c r="AU181" s="314" t="s">
        <v>32</v>
      </c>
      <c r="AY181" s="253" t="s">
        <v>1150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1124</v>
      </c>
      <c r="BM181" s="314" t="s">
        <v>1527</v>
      </c>
    </row>
    <row r="182" spans="2:65" s="260" customFormat="1" ht="24.2" customHeight="1" x14ac:dyDescent="0.2">
      <c r="B182" s="261"/>
      <c r="C182" s="402" t="s">
        <v>1422</v>
      </c>
      <c r="D182" s="402" t="s">
        <v>270</v>
      </c>
      <c r="E182" s="403" t="s">
        <v>602</v>
      </c>
      <c r="F182" s="404" t="s">
        <v>603</v>
      </c>
      <c r="G182" s="405" t="s">
        <v>144</v>
      </c>
      <c r="H182" s="406">
        <v>100</v>
      </c>
      <c r="I182" s="485"/>
      <c r="J182" s="426">
        <f t="shared" si="20"/>
        <v>0</v>
      </c>
      <c r="K182" s="484" t="s">
        <v>1726</v>
      </c>
      <c r="L182" s="261"/>
      <c r="M182" s="486" t="s">
        <v>363</v>
      </c>
      <c r="N182" s="312" t="s">
        <v>1151</v>
      </c>
      <c r="P182" s="313">
        <f t="shared" si="21"/>
        <v>0</v>
      </c>
      <c r="Q182" s="313">
        <v>3.7299999999999998E-3</v>
      </c>
      <c r="R182" s="313">
        <f t="shared" si="22"/>
        <v>0.373</v>
      </c>
      <c r="S182" s="313">
        <v>0</v>
      </c>
      <c r="T182" s="313">
        <f t="shared" si="23"/>
        <v>0</v>
      </c>
      <c r="U182" s="334" t="s">
        <v>363</v>
      </c>
      <c r="AR182" s="314" t="s">
        <v>1124</v>
      </c>
      <c r="AT182" s="314" t="s">
        <v>270</v>
      </c>
      <c r="AU182" s="314" t="s">
        <v>32</v>
      </c>
      <c r="AY182" s="253" t="s">
        <v>1150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1124</v>
      </c>
      <c r="BM182" s="314" t="s">
        <v>1528</v>
      </c>
    </row>
    <row r="183" spans="2:65" s="260" customFormat="1" ht="37.9" customHeight="1" x14ac:dyDescent="0.2">
      <c r="B183" s="261"/>
      <c r="C183" s="402" t="s">
        <v>1457</v>
      </c>
      <c r="D183" s="402" t="s">
        <v>270</v>
      </c>
      <c r="E183" s="403" t="s">
        <v>323</v>
      </c>
      <c r="F183" s="404" t="s">
        <v>604</v>
      </c>
      <c r="G183" s="405" t="s">
        <v>144</v>
      </c>
      <c r="H183" s="406">
        <v>192</v>
      </c>
      <c r="I183" s="485"/>
      <c r="J183" s="426">
        <f t="shared" si="20"/>
        <v>0</v>
      </c>
      <c r="K183" s="484" t="s">
        <v>1724</v>
      </c>
      <c r="L183" s="261"/>
      <c r="M183" s="486" t="s">
        <v>363</v>
      </c>
      <c r="N183" s="312" t="s">
        <v>1151</v>
      </c>
      <c r="P183" s="313">
        <f t="shared" si="21"/>
        <v>0</v>
      </c>
      <c r="Q183" s="313">
        <v>6.9999999999999994E-5</v>
      </c>
      <c r="R183" s="313">
        <f t="shared" si="22"/>
        <v>1.3439999999999999E-2</v>
      </c>
      <c r="S183" s="313">
        <v>0</v>
      </c>
      <c r="T183" s="313">
        <f t="shared" si="23"/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1124</v>
      </c>
      <c r="BM183" s="314" t="s">
        <v>1529</v>
      </c>
    </row>
    <row r="184" spans="2:65" s="260" customFormat="1" ht="37.9" customHeight="1" x14ac:dyDescent="0.2">
      <c r="B184" s="261"/>
      <c r="C184" s="402" t="s">
        <v>1458</v>
      </c>
      <c r="D184" s="402" t="s">
        <v>270</v>
      </c>
      <c r="E184" s="403" t="s">
        <v>324</v>
      </c>
      <c r="F184" s="404" t="s">
        <v>605</v>
      </c>
      <c r="G184" s="405" t="s">
        <v>144</v>
      </c>
      <c r="H184" s="406">
        <v>128</v>
      </c>
      <c r="I184" s="485"/>
      <c r="J184" s="426">
        <f t="shared" si="20"/>
        <v>0</v>
      </c>
      <c r="K184" s="484" t="s">
        <v>1724</v>
      </c>
      <c r="L184" s="261"/>
      <c r="M184" s="486" t="s">
        <v>363</v>
      </c>
      <c r="N184" s="312" t="s">
        <v>1151</v>
      </c>
      <c r="P184" s="313">
        <f t="shared" si="21"/>
        <v>0</v>
      </c>
      <c r="Q184" s="313">
        <v>9.0000000000000006E-5</v>
      </c>
      <c r="R184" s="313">
        <f t="shared" si="22"/>
        <v>1.1520000000000001E-2</v>
      </c>
      <c r="S184" s="313">
        <v>0</v>
      </c>
      <c r="T184" s="313">
        <f t="shared" si="23"/>
        <v>0</v>
      </c>
      <c r="U184" s="334" t="s">
        <v>363</v>
      </c>
      <c r="AR184" s="314" t="s">
        <v>1124</v>
      </c>
      <c r="AT184" s="314" t="s">
        <v>270</v>
      </c>
      <c r="AU184" s="314" t="s">
        <v>32</v>
      </c>
      <c r="AY184" s="253" t="s">
        <v>1150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1124</v>
      </c>
      <c r="BM184" s="314" t="s">
        <v>1530</v>
      </c>
    </row>
    <row r="185" spans="2:65" s="260" customFormat="1" ht="37.9" customHeight="1" x14ac:dyDescent="0.2">
      <c r="B185" s="261"/>
      <c r="C185" s="402" t="s">
        <v>1432</v>
      </c>
      <c r="D185" s="402" t="s">
        <v>270</v>
      </c>
      <c r="E185" s="403" t="s">
        <v>606</v>
      </c>
      <c r="F185" s="404" t="s">
        <v>607</v>
      </c>
      <c r="G185" s="405" t="s">
        <v>144</v>
      </c>
      <c r="H185" s="406">
        <v>8</v>
      </c>
      <c r="I185" s="485"/>
      <c r="J185" s="426">
        <f t="shared" si="20"/>
        <v>0</v>
      </c>
      <c r="K185" s="484" t="s">
        <v>1726</v>
      </c>
      <c r="L185" s="261"/>
      <c r="M185" s="486" t="s">
        <v>363</v>
      </c>
      <c r="N185" s="312" t="s">
        <v>1151</v>
      </c>
      <c r="P185" s="313">
        <f t="shared" si="21"/>
        <v>0</v>
      </c>
      <c r="Q185" s="313">
        <v>1.2E-4</v>
      </c>
      <c r="R185" s="313">
        <f t="shared" si="22"/>
        <v>9.6000000000000002E-4</v>
      </c>
      <c r="S185" s="313">
        <v>0</v>
      </c>
      <c r="T185" s="313">
        <f t="shared" si="23"/>
        <v>0</v>
      </c>
      <c r="U185" s="334" t="s">
        <v>363</v>
      </c>
      <c r="AR185" s="314" t="s">
        <v>1124</v>
      </c>
      <c r="AT185" s="314" t="s">
        <v>270</v>
      </c>
      <c r="AU185" s="314" t="s">
        <v>32</v>
      </c>
      <c r="AY185" s="253" t="s">
        <v>1150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1124</v>
      </c>
      <c r="BM185" s="314" t="s">
        <v>1531</v>
      </c>
    </row>
    <row r="186" spans="2:65" s="260" customFormat="1" ht="16.5" customHeight="1" x14ac:dyDescent="0.2">
      <c r="B186" s="261"/>
      <c r="C186" s="402" t="s">
        <v>39</v>
      </c>
      <c r="D186" s="402" t="s">
        <v>270</v>
      </c>
      <c r="E186" s="403" t="s">
        <v>278</v>
      </c>
      <c r="F186" s="404" t="s">
        <v>577</v>
      </c>
      <c r="G186" s="405" t="s">
        <v>144</v>
      </c>
      <c r="H186" s="406">
        <v>364</v>
      </c>
      <c r="I186" s="485"/>
      <c r="J186" s="426">
        <f t="shared" si="20"/>
        <v>0</v>
      </c>
      <c r="K186" s="484" t="s">
        <v>1724</v>
      </c>
      <c r="L186" s="261"/>
      <c r="M186" s="486" t="s">
        <v>363</v>
      </c>
      <c r="N186" s="312" t="s">
        <v>1151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36</v>
      </c>
      <c r="AT186" s="314" t="s">
        <v>270</v>
      </c>
      <c r="AU186" s="314" t="s">
        <v>32</v>
      </c>
      <c r="AY186" s="253" t="s">
        <v>1150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36</v>
      </c>
      <c r="BM186" s="314" t="s">
        <v>1481</v>
      </c>
    </row>
    <row r="187" spans="2:65" s="260" customFormat="1" ht="16.5" customHeight="1" x14ac:dyDescent="0.2">
      <c r="B187" s="261"/>
      <c r="C187" s="402" t="s">
        <v>1407</v>
      </c>
      <c r="D187" s="402" t="s">
        <v>270</v>
      </c>
      <c r="E187" s="403" t="s">
        <v>325</v>
      </c>
      <c r="F187" s="404" t="s">
        <v>608</v>
      </c>
      <c r="G187" s="405" t="s">
        <v>80</v>
      </c>
      <c r="H187" s="406">
        <v>30</v>
      </c>
      <c r="I187" s="485"/>
      <c r="J187" s="426">
        <f t="shared" si="20"/>
        <v>0</v>
      </c>
      <c r="K187" s="484" t="s">
        <v>1724</v>
      </c>
      <c r="L187" s="261"/>
      <c r="M187" s="486" t="s">
        <v>363</v>
      </c>
      <c r="N187" s="312" t="s">
        <v>1151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1124</v>
      </c>
      <c r="AT187" s="314" t="s">
        <v>270</v>
      </c>
      <c r="AU187" s="314" t="s">
        <v>32</v>
      </c>
      <c r="AY187" s="253" t="s">
        <v>1150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1124</v>
      </c>
      <c r="BM187" s="314" t="s">
        <v>1532</v>
      </c>
    </row>
    <row r="188" spans="2:65" s="260" customFormat="1" ht="24.2" customHeight="1" x14ac:dyDescent="0.2">
      <c r="B188" s="261"/>
      <c r="C188" s="402" t="s">
        <v>1408</v>
      </c>
      <c r="D188" s="402" t="s">
        <v>270</v>
      </c>
      <c r="E188" s="403" t="s">
        <v>326</v>
      </c>
      <c r="F188" s="404" t="s">
        <v>609</v>
      </c>
      <c r="G188" s="405" t="s">
        <v>80</v>
      </c>
      <c r="H188" s="406">
        <v>2</v>
      </c>
      <c r="I188" s="485"/>
      <c r="J188" s="426">
        <f t="shared" si="20"/>
        <v>0</v>
      </c>
      <c r="K188" s="484" t="s">
        <v>1724</v>
      </c>
      <c r="L188" s="261"/>
      <c r="M188" s="486" t="s">
        <v>363</v>
      </c>
      <c r="N188" s="312" t="s">
        <v>1151</v>
      </c>
      <c r="P188" s="313">
        <f t="shared" si="21"/>
        <v>0</v>
      </c>
      <c r="Q188" s="313">
        <v>0</v>
      </c>
      <c r="R188" s="313">
        <f t="shared" si="22"/>
        <v>0</v>
      </c>
      <c r="S188" s="313">
        <v>0</v>
      </c>
      <c r="T188" s="313">
        <f t="shared" si="23"/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1124</v>
      </c>
      <c r="BM188" s="314" t="s">
        <v>1533</v>
      </c>
    </row>
    <row r="189" spans="2:65" s="260" customFormat="1" ht="24.2" customHeight="1" x14ac:dyDescent="0.2">
      <c r="B189" s="261"/>
      <c r="C189" s="402" t="s">
        <v>1392</v>
      </c>
      <c r="D189" s="402" t="s">
        <v>270</v>
      </c>
      <c r="E189" s="403" t="s">
        <v>327</v>
      </c>
      <c r="F189" s="404" t="s">
        <v>1022</v>
      </c>
      <c r="G189" s="405" t="s">
        <v>80</v>
      </c>
      <c r="H189" s="406">
        <v>34</v>
      </c>
      <c r="I189" s="485"/>
      <c r="J189" s="426">
        <f t="shared" si="20"/>
        <v>0</v>
      </c>
      <c r="K189" s="484" t="s">
        <v>1724</v>
      </c>
      <c r="L189" s="261"/>
      <c r="M189" s="486" t="s">
        <v>363</v>
      </c>
      <c r="N189" s="312" t="s">
        <v>1151</v>
      </c>
      <c r="P189" s="313">
        <f t="shared" si="21"/>
        <v>0</v>
      </c>
      <c r="Q189" s="313">
        <v>8.0000000000000004E-4</v>
      </c>
      <c r="R189" s="313">
        <f t="shared" si="22"/>
        <v>2.7200000000000002E-2</v>
      </c>
      <c r="S189" s="313">
        <v>0</v>
      </c>
      <c r="T189" s="313">
        <f t="shared" si="23"/>
        <v>0</v>
      </c>
      <c r="U189" s="334" t="s">
        <v>363</v>
      </c>
      <c r="AR189" s="314" t="s">
        <v>1124</v>
      </c>
      <c r="AT189" s="314" t="s">
        <v>270</v>
      </c>
      <c r="AU189" s="314" t="s">
        <v>32</v>
      </c>
      <c r="AY189" s="253" t="s">
        <v>1150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1124</v>
      </c>
      <c r="BM189" s="314" t="s">
        <v>1534</v>
      </c>
    </row>
    <row r="190" spans="2:65" s="260" customFormat="1" ht="24.2" customHeight="1" x14ac:dyDescent="0.2">
      <c r="B190" s="261"/>
      <c r="C190" s="402" t="s">
        <v>43</v>
      </c>
      <c r="D190" s="402" t="s">
        <v>270</v>
      </c>
      <c r="E190" s="403" t="s">
        <v>1731</v>
      </c>
      <c r="F190" s="404" t="s">
        <v>1732</v>
      </c>
      <c r="G190" s="405" t="s">
        <v>80</v>
      </c>
      <c r="H190" s="406">
        <v>2</v>
      </c>
      <c r="I190" s="485"/>
      <c r="J190" s="426">
        <f t="shared" si="20"/>
        <v>0</v>
      </c>
      <c r="K190" s="484" t="s">
        <v>363</v>
      </c>
      <c r="L190" s="261"/>
      <c r="M190" s="486" t="s">
        <v>363</v>
      </c>
      <c r="N190" s="312" t="s">
        <v>1151</v>
      </c>
      <c r="P190" s="313">
        <f t="shared" si="21"/>
        <v>0</v>
      </c>
      <c r="Q190" s="313">
        <v>0</v>
      </c>
      <c r="R190" s="313">
        <f t="shared" si="22"/>
        <v>0</v>
      </c>
      <c r="S190" s="313">
        <v>0</v>
      </c>
      <c r="T190" s="313">
        <f t="shared" si="23"/>
        <v>0</v>
      </c>
      <c r="U190" s="334" t="s">
        <v>363</v>
      </c>
      <c r="AR190" s="314" t="s">
        <v>1124</v>
      </c>
      <c r="AT190" s="314" t="s">
        <v>270</v>
      </c>
      <c r="AU190" s="314" t="s">
        <v>32</v>
      </c>
      <c r="AY190" s="253" t="s">
        <v>1150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1124</v>
      </c>
      <c r="BM190" s="314" t="s">
        <v>1733</v>
      </c>
    </row>
    <row r="191" spans="2:65" s="260" customFormat="1" ht="16.5" customHeight="1" x14ac:dyDescent="0.2">
      <c r="B191" s="261"/>
      <c r="C191" s="402" t="s">
        <v>1436</v>
      </c>
      <c r="D191" s="402" t="s">
        <v>270</v>
      </c>
      <c r="E191" s="403" t="s">
        <v>328</v>
      </c>
      <c r="F191" s="404" t="s">
        <v>610</v>
      </c>
      <c r="G191" s="405" t="s">
        <v>80</v>
      </c>
      <c r="H191" s="406">
        <v>2</v>
      </c>
      <c r="I191" s="485"/>
      <c r="J191" s="426">
        <f t="shared" si="20"/>
        <v>0</v>
      </c>
      <c r="K191" s="484" t="s">
        <v>1726</v>
      </c>
      <c r="L191" s="261"/>
      <c r="M191" s="486" t="s">
        <v>363</v>
      </c>
      <c r="N191" s="312" t="s">
        <v>1151</v>
      </c>
      <c r="P191" s="313">
        <f t="shared" si="21"/>
        <v>0</v>
      </c>
      <c r="Q191" s="313">
        <v>7.6000000000000004E-4</v>
      </c>
      <c r="R191" s="313">
        <f t="shared" si="22"/>
        <v>1.5200000000000001E-3</v>
      </c>
      <c r="S191" s="313">
        <v>0</v>
      </c>
      <c r="T191" s="313">
        <f t="shared" si="23"/>
        <v>0</v>
      </c>
      <c r="U191" s="334" t="s">
        <v>363</v>
      </c>
      <c r="AR191" s="314" t="s">
        <v>1124</v>
      </c>
      <c r="AT191" s="314" t="s">
        <v>270</v>
      </c>
      <c r="AU191" s="314" t="s">
        <v>32</v>
      </c>
      <c r="AY191" s="253" t="s">
        <v>1150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1124</v>
      </c>
      <c r="BM191" s="314" t="s">
        <v>1535</v>
      </c>
    </row>
    <row r="192" spans="2:65" s="260" customFormat="1" ht="16.5" customHeight="1" x14ac:dyDescent="0.2">
      <c r="B192" s="261"/>
      <c r="C192" s="402" t="s">
        <v>1434</v>
      </c>
      <c r="D192" s="402" t="s">
        <v>270</v>
      </c>
      <c r="E192" s="403" t="s">
        <v>1406</v>
      </c>
      <c r="F192" s="404" t="s">
        <v>1459</v>
      </c>
      <c r="G192" s="405" t="s">
        <v>80</v>
      </c>
      <c r="H192" s="406">
        <v>2</v>
      </c>
      <c r="I192" s="485"/>
      <c r="J192" s="426">
        <f t="shared" si="20"/>
        <v>0</v>
      </c>
      <c r="K192" s="484" t="s">
        <v>1726</v>
      </c>
      <c r="L192" s="261"/>
      <c r="M192" s="486" t="s">
        <v>363</v>
      </c>
      <c r="N192" s="312" t="s">
        <v>1151</v>
      </c>
      <c r="P192" s="313">
        <f t="shared" si="21"/>
        <v>0</v>
      </c>
      <c r="Q192" s="313">
        <v>1.8799999999999999E-3</v>
      </c>
      <c r="R192" s="313">
        <f t="shared" si="22"/>
        <v>3.7599999999999999E-3</v>
      </c>
      <c r="S192" s="313">
        <v>0</v>
      </c>
      <c r="T192" s="313">
        <f t="shared" si="23"/>
        <v>0</v>
      </c>
      <c r="U192" s="334" t="s">
        <v>363</v>
      </c>
      <c r="AR192" s="314" t="s">
        <v>1124</v>
      </c>
      <c r="AT192" s="314" t="s">
        <v>270</v>
      </c>
      <c r="AU192" s="314" t="s">
        <v>32</v>
      </c>
      <c r="AY192" s="253" t="s">
        <v>1150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1124</v>
      </c>
      <c r="BM192" s="314" t="s">
        <v>1536</v>
      </c>
    </row>
    <row r="193" spans="2:65" s="260" customFormat="1" ht="16.5" customHeight="1" x14ac:dyDescent="0.2">
      <c r="B193" s="261"/>
      <c r="C193" s="402" t="s">
        <v>1441</v>
      </c>
      <c r="D193" s="402" t="s">
        <v>270</v>
      </c>
      <c r="E193" s="403" t="s">
        <v>1460</v>
      </c>
      <c r="F193" s="404" t="s">
        <v>1461</v>
      </c>
      <c r="G193" s="405" t="s">
        <v>80</v>
      </c>
      <c r="H193" s="406">
        <v>2</v>
      </c>
      <c r="I193" s="485"/>
      <c r="J193" s="426">
        <f t="shared" si="20"/>
        <v>0</v>
      </c>
      <c r="K193" s="484" t="s">
        <v>1726</v>
      </c>
      <c r="L193" s="261"/>
      <c r="M193" s="486" t="s">
        <v>363</v>
      </c>
      <c r="N193" s="312" t="s">
        <v>1151</v>
      </c>
      <c r="P193" s="313">
        <f t="shared" si="21"/>
        <v>0</v>
      </c>
      <c r="Q193" s="313">
        <v>2.2799999999999999E-3</v>
      </c>
      <c r="R193" s="313">
        <f t="shared" si="22"/>
        <v>4.5599999999999998E-3</v>
      </c>
      <c r="S193" s="313">
        <v>0</v>
      </c>
      <c r="T193" s="313">
        <f t="shared" si="23"/>
        <v>0</v>
      </c>
      <c r="U193" s="334" t="s">
        <v>363</v>
      </c>
      <c r="AR193" s="314" t="s">
        <v>1124</v>
      </c>
      <c r="AT193" s="314" t="s">
        <v>270</v>
      </c>
      <c r="AU193" s="314" t="s">
        <v>32</v>
      </c>
      <c r="AY193" s="253" t="s">
        <v>1150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1124</v>
      </c>
      <c r="BM193" s="314" t="s">
        <v>1537</v>
      </c>
    </row>
    <row r="194" spans="2:65" s="260" customFormat="1" ht="24.2" customHeight="1" x14ac:dyDescent="0.2">
      <c r="B194" s="261"/>
      <c r="C194" s="402" t="s">
        <v>1391</v>
      </c>
      <c r="D194" s="402" t="s">
        <v>270</v>
      </c>
      <c r="E194" s="403" t="s">
        <v>1538</v>
      </c>
      <c r="F194" s="404" t="s">
        <v>1539</v>
      </c>
      <c r="G194" s="405" t="s">
        <v>79</v>
      </c>
      <c r="H194" s="406">
        <v>1</v>
      </c>
      <c r="I194" s="485"/>
      <c r="J194" s="426">
        <f t="shared" si="20"/>
        <v>0</v>
      </c>
      <c r="K194" s="484" t="s">
        <v>1726</v>
      </c>
      <c r="L194" s="261"/>
      <c r="M194" s="486" t="s">
        <v>363</v>
      </c>
      <c r="N194" s="312" t="s">
        <v>1151</v>
      </c>
      <c r="P194" s="313">
        <f t="shared" si="21"/>
        <v>0</v>
      </c>
      <c r="Q194" s="313">
        <v>2.92E-2</v>
      </c>
      <c r="R194" s="313">
        <f t="shared" si="22"/>
        <v>2.92E-2</v>
      </c>
      <c r="S194" s="313">
        <v>0</v>
      </c>
      <c r="T194" s="313">
        <f t="shared" si="23"/>
        <v>0</v>
      </c>
      <c r="U194" s="334" t="s">
        <v>363</v>
      </c>
      <c r="AR194" s="314" t="s">
        <v>1124</v>
      </c>
      <c r="AT194" s="314" t="s">
        <v>270</v>
      </c>
      <c r="AU194" s="314" t="s">
        <v>32</v>
      </c>
      <c r="AY194" s="253" t="s">
        <v>1150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1124</v>
      </c>
      <c r="BM194" s="314" t="s">
        <v>1540</v>
      </c>
    </row>
    <row r="195" spans="2:65" s="260" customFormat="1" ht="24.2" customHeight="1" x14ac:dyDescent="0.2">
      <c r="B195" s="261"/>
      <c r="C195" s="402" t="s">
        <v>1393</v>
      </c>
      <c r="D195" s="402" t="s">
        <v>270</v>
      </c>
      <c r="E195" s="403" t="s">
        <v>329</v>
      </c>
      <c r="F195" s="404" t="s">
        <v>611</v>
      </c>
      <c r="G195" s="405" t="s">
        <v>126</v>
      </c>
      <c r="H195" s="406">
        <v>0.84299999999999997</v>
      </c>
      <c r="I195" s="485"/>
      <c r="J195" s="426">
        <f t="shared" si="20"/>
        <v>0</v>
      </c>
      <c r="K195" s="484" t="s">
        <v>1724</v>
      </c>
      <c r="L195" s="261"/>
      <c r="M195" s="486" t="s">
        <v>363</v>
      </c>
      <c r="N195" s="312" t="s">
        <v>1151</v>
      </c>
      <c r="P195" s="313">
        <f t="shared" si="21"/>
        <v>0</v>
      </c>
      <c r="Q195" s="313">
        <v>0</v>
      </c>
      <c r="R195" s="313">
        <f t="shared" si="22"/>
        <v>0</v>
      </c>
      <c r="S195" s="313">
        <v>0</v>
      </c>
      <c r="T195" s="313">
        <f t="shared" si="23"/>
        <v>0</v>
      </c>
      <c r="U195" s="334" t="s">
        <v>363</v>
      </c>
      <c r="AR195" s="314" t="s">
        <v>1124</v>
      </c>
      <c r="AT195" s="314" t="s">
        <v>270</v>
      </c>
      <c r="AU195" s="314" t="s">
        <v>32</v>
      </c>
      <c r="AY195" s="253" t="s">
        <v>1150</v>
      </c>
      <c r="BE195" s="315">
        <f t="shared" si="24"/>
        <v>0</v>
      </c>
      <c r="BF195" s="315">
        <f t="shared" si="25"/>
        <v>0</v>
      </c>
      <c r="BG195" s="315">
        <f t="shared" si="26"/>
        <v>0</v>
      </c>
      <c r="BH195" s="315">
        <f t="shared" si="27"/>
        <v>0</v>
      </c>
      <c r="BI195" s="315">
        <f t="shared" si="28"/>
        <v>0</v>
      </c>
      <c r="BJ195" s="253" t="s">
        <v>30</v>
      </c>
      <c r="BK195" s="315">
        <f t="shared" si="29"/>
        <v>0</v>
      </c>
      <c r="BL195" s="253" t="s">
        <v>1124</v>
      </c>
      <c r="BM195" s="314" t="s">
        <v>1541</v>
      </c>
    </row>
    <row r="196" spans="2:65" s="302" customFormat="1" ht="22.9" customHeight="1" x14ac:dyDescent="0.2">
      <c r="B196" s="303"/>
      <c r="D196" s="304" t="s">
        <v>268</v>
      </c>
      <c r="E196" s="401" t="s">
        <v>330</v>
      </c>
      <c r="F196" s="401" t="s">
        <v>331</v>
      </c>
      <c r="I196" s="399"/>
      <c r="J196" s="425">
        <f>BK196</f>
        <v>0</v>
      </c>
      <c r="L196" s="303"/>
      <c r="M196" s="305"/>
      <c r="P196" s="306">
        <f>SUM(P197:P215)</f>
        <v>0</v>
      </c>
      <c r="R196" s="306">
        <f>SUM(R197:R215)</f>
        <v>0.19937999999999997</v>
      </c>
      <c r="T196" s="306">
        <f>SUM(T197:T215)</f>
        <v>0</v>
      </c>
      <c r="U196" s="332"/>
      <c r="AR196" s="304" t="s">
        <v>32</v>
      </c>
      <c r="AT196" s="307" t="s">
        <v>268</v>
      </c>
      <c r="AU196" s="307" t="s">
        <v>30</v>
      </c>
      <c r="AY196" s="304" t="s">
        <v>1150</v>
      </c>
      <c r="BK196" s="308">
        <f>SUM(BK197:BK215)</f>
        <v>0</v>
      </c>
    </row>
    <row r="197" spans="2:65" s="260" customFormat="1" ht="16.5" customHeight="1" x14ac:dyDescent="0.2">
      <c r="B197" s="261"/>
      <c r="C197" s="402" t="s">
        <v>652</v>
      </c>
      <c r="D197" s="402" t="s">
        <v>270</v>
      </c>
      <c r="E197" s="403" t="s">
        <v>332</v>
      </c>
      <c r="F197" s="404" t="s">
        <v>333</v>
      </c>
      <c r="G197" s="405" t="s">
        <v>165</v>
      </c>
      <c r="H197" s="406">
        <v>5</v>
      </c>
      <c r="I197" s="485"/>
      <c r="J197" s="426">
        <f t="shared" ref="J197:J215" si="30">ROUND(I197*H197,2)</f>
        <v>0</v>
      </c>
      <c r="K197" s="484" t="s">
        <v>363</v>
      </c>
      <c r="L197" s="261"/>
      <c r="M197" s="486" t="s">
        <v>363</v>
      </c>
      <c r="N197" s="312" t="s">
        <v>1151</v>
      </c>
      <c r="P197" s="313">
        <f t="shared" ref="P197:P215" si="31">O197*H197</f>
        <v>0</v>
      </c>
      <c r="Q197" s="313">
        <v>0</v>
      </c>
      <c r="R197" s="313">
        <f t="shared" ref="R197:R215" si="32">Q197*H197</f>
        <v>0</v>
      </c>
      <c r="S197" s="313">
        <v>0</v>
      </c>
      <c r="T197" s="313">
        <f t="shared" ref="T197:T215" si="33"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 t="shared" ref="BE197:BE215" si="34">IF(N197="základní",J197,0)</f>
        <v>0</v>
      </c>
      <c r="BF197" s="315">
        <f t="shared" ref="BF197:BF215" si="35">IF(N197="snížená",J197,0)</f>
        <v>0</v>
      </c>
      <c r="BG197" s="315">
        <f t="shared" ref="BG197:BG215" si="36">IF(N197="zákl. přenesená",J197,0)</f>
        <v>0</v>
      </c>
      <c r="BH197" s="315">
        <f t="shared" ref="BH197:BH215" si="37">IF(N197="sníž. přenesená",J197,0)</f>
        <v>0</v>
      </c>
      <c r="BI197" s="315">
        <f t="shared" ref="BI197:BI215" si="38">IF(N197="nulová",J197,0)</f>
        <v>0</v>
      </c>
      <c r="BJ197" s="253" t="s">
        <v>30</v>
      </c>
      <c r="BK197" s="315">
        <f t="shared" ref="BK197:BK215" si="39">ROUND(I197*H197,2)</f>
        <v>0</v>
      </c>
      <c r="BL197" s="253" t="s">
        <v>1124</v>
      </c>
      <c r="BM197" s="314" t="s">
        <v>1542</v>
      </c>
    </row>
    <row r="198" spans="2:65" s="260" customFormat="1" ht="21.75" customHeight="1" x14ac:dyDescent="0.2">
      <c r="B198" s="261"/>
      <c r="C198" s="402" t="s">
        <v>1396</v>
      </c>
      <c r="D198" s="402" t="s">
        <v>270</v>
      </c>
      <c r="E198" s="403" t="s">
        <v>334</v>
      </c>
      <c r="F198" s="404" t="s">
        <v>612</v>
      </c>
      <c r="G198" s="405" t="s">
        <v>80</v>
      </c>
      <c r="H198" s="406">
        <v>2</v>
      </c>
      <c r="I198" s="485"/>
      <c r="J198" s="426">
        <f t="shared" si="30"/>
        <v>0</v>
      </c>
      <c r="K198" s="484" t="s">
        <v>1724</v>
      </c>
      <c r="L198" s="261"/>
      <c r="M198" s="486" t="s">
        <v>363</v>
      </c>
      <c r="N198" s="312" t="s">
        <v>1151</v>
      </c>
      <c r="P198" s="313">
        <f t="shared" si="31"/>
        <v>0</v>
      </c>
      <c r="Q198" s="313">
        <v>1.1900000000000001E-3</v>
      </c>
      <c r="R198" s="313">
        <f t="shared" si="32"/>
        <v>2.3800000000000002E-3</v>
      </c>
      <c r="S198" s="313">
        <v>0</v>
      </c>
      <c r="T198" s="313">
        <f t="shared" si="33"/>
        <v>0</v>
      </c>
      <c r="U198" s="334" t="s">
        <v>363</v>
      </c>
      <c r="AR198" s="314" t="s">
        <v>1124</v>
      </c>
      <c r="AT198" s="314" t="s">
        <v>270</v>
      </c>
      <c r="AU198" s="314" t="s">
        <v>32</v>
      </c>
      <c r="AY198" s="253" t="s">
        <v>1150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1124</v>
      </c>
      <c r="BM198" s="314" t="s">
        <v>1543</v>
      </c>
    </row>
    <row r="199" spans="2:65" s="260" customFormat="1" ht="24.2" customHeight="1" x14ac:dyDescent="0.2">
      <c r="B199" s="261"/>
      <c r="C199" s="410" t="s">
        <v>1398</v>
      </c>
      <c r="D199" s="410" t="s">
        <v>294</v>
      </c>
      <c r="E199" s="411" t="s">
        <v>335</v>
      </c>
      <c r="F199" s="412" t="s">
        <v>336</v>
      </c>
      <c r="G199" s="413" t="s">
        <v>80</v>
      </c>
      <c r="H199" s="414">
        <v>2</v>
      </c>
      <c r="I199" s="488"/>
      <c r="J199" s="427">
        <f t="shared" si="30"/>
        <v>0</v>
      </c>
      <c r="K199" s="487" t="s">
        <v>1724</v>
      </c>
      <c r="L199" s="319"/>
      <c r="M199" s="489" t="s">
        <v>363</v>
      </c>
      <c r="N199" s="321" t="s">
        <v>1151</v>
      </c>
      <c r="P199" s="313">
        <f t="shared" si="31"/>
        <v>0</v>
      </c>
      <c r="Q199" s="313">
        <v>1.4999999999999999E-2</v>
      </c>
      <c r="R199" s="313">
        <f t="shared" si="32"/>
        <v>0.03</v>
      </c>
      <c r="S199" s="313">
        <v>0</v>
      </c>
      <c r="T199" s="313">
        <f t="shared" si="33"/>
        <v>0</v>
      </c>
      <c r="U199" s="334" t="s">
        <v>363</v>
      </c>
      <c r="AR199" s="314" t="s">
        <v>1153</v>
      </c>
      <c r="AT199" s="314" t="s">
        <v>294</v>
      </c>
      <c r="AU199" s="314" t="s">
        <v>32</v>
      </c>
      <c r="AY199" s="253" t="s">
        <v>1150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1124</v>
      </c>
      <c r="BM199" s="314" t="s">
        <v>1544</v>
      </c>
    </row>
    <row r="200" spans="2:65" s="260" customFormat="1" ht="16.5" customHeight="1" x14ac:dyDescent="0.2">
      <c r="B200" s="261"/>
      <c r="C200" s="402" t="s">
        <v>1426</v>
      </c>
      <c r="D200" s="402" t="s">
        <v>270</v>
      </c>
      <c r="E200" s="403" t="s">
        <v>337</v>
      </c>
      <c r="F200" s="404" t="s">
        <v>613</v>
      </c>
      <c r="G200" s="405" t="s">
        <v>80</v>
      </c>
      <c r="H200" s="406">
        <v>2</v>
      </c>
      <c r="I200" s="485"/>
      <c r="J200" s="426">
        <f t="shared" si="30"/>
        <v>0</v>
      </c>
      <c r="K200" s="484" t="s">
        <v>1724</v>
      </c>
      <c r="L200" s="261"/>
      <c r="M200" s="486" t="s">
        <v>363</v>
      </c>
      <c r="N200" s="312" t="s">
        <v>1151</v>
      </c>
      <c r="P200" s="313">
        <f t="shared" si="31"/>
        <v>0</v>
      </c>
      <c r="Q200" s="313">
        <v>0</v>
      </c>
      <c r="R200" s="313">
        <f t="shared" si="32"/>
        <v>0</v>
      </c>
      <c r="S200" s="313">
        <v>0</v>
      </c>
      <c r="T200" s="313">
        <f t="shared" si="33"/>
        <v>0</v>
      </c>
      <c r="U200" s="334" t="s">
        <v>363</v>
      </c>
      <c r="AR200" s="314" t="s">
        <v>1124</v>
      </c>
      <c r="AT200" s="314" t="s">
        <v>270</v>
      </c>
      <c r="AU200" s="314" t="s">
        <v>32</v>
      </c>
      <c r="AY200" s="253" t="s">
        <v>1150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1124</v>
      </c>
      <c r="BM200" s="314" t="s">
        <v>1545</v>
      </c>
    </row>
    <row r="201" spans="2:65" s="260" customFormat="1" ht="16.5" customHeight="1" x14ac:dyDescent="0.2">
      <c r="B201" s="261"/>
      <c r="C201" s="410" t="s">
        <v>1427</v>
      </c>
      <c r="D201" s="410" t="s">
        <v>294</v>
      </c>
      <c r="E201" s="411" t="s">
        <v>338</v>
      </c>
      <c r="F201" s="412" t="s">
        <v>339</v>
      </c>
      <c r="G201" s="413" t="s">
        <v>80</v>
      </c>
      <c r="H201" s="414">
        <v>2</v>
      </c>
      <c r="I201" s="488"/>
      <c r="J201" s="427">
        <f t="shared" si="30"/>
        <v>0</v>
      </c>
      <c r="K201" s="487" t="s">
        <v>1724</v>
      </c>
      <c r="L201" s="319"/>
      <c r="M201" s="489" t="s">
        <v>363</v>
      </c>
      <c r="N201" s="321" t="s">
        <v>1151</v>
      </c>
      <c r="P201" s="313">
        <f t="shared" si="31"/>
        <v>0</v>
      </c>
      <c r="Q201" s="313">
        <v>1.2800000000000001E-3</v>
      </c>
      <c r="R201" s="313">
        <f t="shared" si="32"/>
        <v>2.5600000000000002E-3</v>
      </c>
      <c r="S201" s="313">
        <v>0</v>
      </c>
      <c r="T201" s="313">
        <f t="shared" si="33"/>
        <v>0</v>
      </c>
      <c r="U201" s="334" t="s">
        <v>363</v>
      </c>
      <c r="AR201" s="314" t="s">
        <v>1153</v>
      </c>
      <c r="AT201" s="314" t="s">
        <v>294</v>
      </c>
      <c r="AU201" s="314" t="s">
        <v>32</v>
      </c>
      <c r="AY201" s="253" t="s">
        <v>1150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1124</v>
      </c>
      <c r="BM201" s="314" t="s">
        <v>1546</v>
      </c>
    </row>
    <row r="202" spans="2:65" s="260" customFormat="1" ht="24.2" customHeight="1" x14ac:dyDescent="0.2">
      <c r="B202" s="261"/>
      <c r="C202" s="402" t="s">
        <v>1399</v>
      </c>
      <c r="D202" s="402" t="s">
        <v>270</v>
      </c>
      <c r="E202" s="403" t="s">
        <v>340</v>
      </c>
      <c r="F202" s="404" t="s">
        <v>614</v>
      </c>
      <c r="G202" s="405" t="s">
        <v>79</v>
      </c>
      <c r="H202" s="406">
        <v>2</v>
      </c>
      <c r="I202" s="485"/>
      <c r="J202" s="426">
        <f t="shared" si="30"/>
        <v>0</v>
      </c>
      <c r="K202" s="484" t="s">
        <v>1724</v>
      </c>
      <c r="L202" s="261"/>
      <c r="M202" s="486" t="s">
        <v>363</v>
      </c>
      <c r="N202" s="312" t="s">
        <v>1151</v>
      </c>
      <c r="P202" s="313">
        <f t="shared" si="31"/>
        <v>0</v>
      </c>
      <c r="Q202" s="313">
        <v>1.6080000000000001E-2</v>
      </c>
      <c r="R202" s="313">
        <f t="shared" si="32"/>
        <v>3.2160000000000001E-2</v>
      </c>
      <c r="S202" s="313">
        <v>0</v>
      </c>
      <c r="T202" s="313">
        <f t="shared" si="33"/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1124</v>
      </c>
      <c r="BM202" s="314" t="s">
        <v>1547</v>
      </c>
    </row>
    <row r="203" spans="2:65" s="260" customFormat="1" ht="24.2" customHeight="1" x14ac:dyDescent="0.2">
      <c r="B203" s="261"/>
      <c r="C203" s="402" t="s">
        <v>1400</v>
      </c>
      <c r="D203" s="402" t="s">
        <v>270</v>
      </c>
      <c r="E203" s="403" t="s">
        <v>341</v>
      </c>
      <c r="F203" s="404" t="s">
        <v>615</v>
      </c>
      <c r="G203" s="405" t="s">
        <v>79</v>
      </c>
      <c r="H203" s="406">
        <v>6</v>
      </c>
      <c r="I203" s="485"/>
      <c r="J203" s="426">
        <f t="shared" si="30"/>
        <v>0</v>
      </c>
      <c r="K203" s="484" t="s">
        <v>1724</v>
      </c>
      <c r="L203" s="261"/>
      <c r="M203" s="486" t="s">
        <v>363</v>
      </c>
      <c r="N203" s="312" t="s">
        <v>1151</v>
      </c>
      <c r="P203" s="313">
        <f t="shared" si="31"/>
        <v>0</v>
      </c>
      <c r="Q203" s="313">
        <v>1.4970000000000001E-2</v>
      </c>
      <c r="R203" s="313">
        <f t="shared" si="32"/>
        <v>8.9820000000000011E-2</v>
      </c>
      <c r="S203" s="313">
        <v>0</v>
      </c>
      <c r="T203" s="313">
        <f t="shared" si="33"/>
        <v>0</v>
      </c>
      <c r="U203" s="334" t="s">
        <v>363</v>
      </c>
      <c r="AR203" s="314" t="s">
        <v>1124</v>
      </c>
      <c r="AT203" s="314" t="s">
        <v>270</v>
      </c>
      <c r="AU203" s="314" t="s">
        <v>32</v>
      </c>
      <c r="AY203" s="253" t="s">
        <v>1150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1124</v>
      </c>
      <c r="BM203" s="314" t="s">
        <v>1548</v>
      </c>
    </row>
    <row r="204" spans="2:65" s="260" customFormat="1" ht="16.5" customHeight="1" x14ac:dyDescent="0.2">
      <c r="B204" s="261"/>
      <c r="C204" s="402" t="s">
        <v>1401</v>
      </c>
      <c r="D204" s="402" t="s">
        <v>270</v>
      </c>
      <c r="E204" s="403" t="s">
        <v>342</v>
      </c>
      <c r="F204" s="404" t="s">
        <v>616</v>
      </c>
      <c r="G204" s="405" t="s">
        <v>79</v>
      </c>
      <c r="H204" s="406">
        <v>3</v>
      </c>
      <c r="I204" s="485"/>
      <c r="J204" s="426">
        <f t="shared" si="30"/>
        <v>0</v>
      </c>
      <c r="K204" s="484" t="s">
        <v>1724</v>
      </c>
      <c r="L204" s="261"/>
      <c r="M204" s="486" t="s">
        <v>363</v>
      </c>
      <c r="N204" s="312" t="s">
        <v>1151</v>
      </c>
      <c r="P204" s="313">
        <f t="shared" si="31"/>
        <v>0</v>
      </c>
      <c r="Q204" s="313">
        <v>4.2999999999999999E-4</v>
      </c>
      <c r="R204" s="313">
        <f t="shared" si="32"/>
        <v>1.2899999999999999E-3</v>
      </c>
      <c r="S204" s="313">
        <v>0</v>
      </c>
      <c r="T204" s="313">
        <f t="shared" si="33"/>
        <v>0</v>
      </c>
      <c r="U204" s="334" t="s">
        <v>363</v>
      </c>
      <c r="AR204" s="314" t="s">
        <v>1124</v>
      </c>
      <c r="AT204" s="314" t="s">
        <v>270</v>
      </c>
      <c r="AU204" s="314" t="s">
        <v>32</v>
      </c>
      <c r="AY204" s="253" t="s">
        <v>1150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1124</v>
      </c>
      <c r="BM204" s="314" t="s">
        <v>1549</v>
      </c>
    </row>
    <row r="205" spans="2:65" s="260" customFormat="1" ht="16.5" customHeight="1" x14ac:dyDescent="0.2">
      <c r="B205" s="261"/>
      <c r="C205" s="410" t="s">
        <v>1440</v>
      </c>
      <c r="D205" s="410" t="s">
        <v>294</v>
      </c>
      <c r="E205" s="411" t="s">
        <v>1550</v>
      </c>
      <c r="F205" s="412" t="s">
        <v>1551</v>
      </c>
      <c r="G205" s="413" t="s">
        <v>80</v>
      </c>
      <c r="H205" s="414">
        <v>3</v>
      </c>
      <c r="I205" s="488"/>
      <c r="J205" s="427">
        <f t="shared" si="30"/>
        <v>0</v>
      </c>
      <c r="K205" s="487" t="s">
        <v>363</v>
      </c>
      <c r="L205" s="319"/>
      <c r="M205" s="489" t="s">
        <v>363</v>
      </c>
      <c r="N205" s="321" t="s">
        <v>1151</v>
      </c>
      <c r="P205" s="313">
        <f t="shared" si="31"/>
        <v>0</v>
      </c>
      <c r="Q205" s="313">
        <v>0</v>
      </c>
      <c r="R205" s="313">
        <f t="shared" si="32"/>
        <v>0</v>
      </c>
      <c r="S205" s="313">
        <v>0</v>
      </c>
      <c r="T205" s="313">
        <f t="shared" si="33"/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1124</v>
      </c>
      <c r="BM205" s="314" t="s">
        <v>1552</v>
      </c>
    </row>
    <row r="206" spans="2:65" s="260" customFormat="1" ht="24.2" customHeight="1" x14ac:dyDescent="0.2">
      <c r="B206" s="261"/>
      <c r="C206" s="402" t="s">
        <v>1402</v>
      </c>
      <c r="D206" s="402" t="s">
        <v>270</v>
      </c>
      <c r="E206" s="403" t="s">
        <v>343</v>
      </c>
      <c r="F206" s="404" t="s">
        <v>617</v>
      </c>
      <c r="G206" s="405" t="s">
        <v>79</v>
      </c>
      <c r="H206" s="406">
        <v>1</v>
      </c>
      <c r="I206" s="485"/>
      <c r="J206" s="426">
        <f t="shared" si="30"/>
        <v>0</v>
      </c>
      <c r="K206" s="484" t="s">
        <v>1724</v>
      </c>
      <c r="L206" s="261"/>
      <c r="M206" s="486" t="s">
        <v>363</v>
      </c>
      <c r="N206" s="312" t="s">
        <v>1151</v>
      </c>
      <c r="P206" s="313">
        <f t="shared" si="31"/>
        <v>0</v>
      </c>
      <c r="Q206" s="313">
        <v>1.8689999999999998E-2</v>
      </c>
      <c r="R206" s="313">
        <f t="shared" si="32"/>
        <v>1.8689999999999998E-2</v>
      </c>
      <c r="S206" s="313">
        <v>0</v>
      </c>
      <c r="T206" s="313">
        <f t="shared" si="33"/>
        <v>0</v>
      </c>
      <c r="U206" s="334" t="s">
        <v>363</v>
      </c>
      <c r="AR206" s="314" t="s">
        <v>1124</v>
      </c>
      <c r="AT206" s="314" t="s">
        <v>270</v>
      </c>
      <c r="AU206" s="314" t="s">
        <v>32</v>
      </c>
      <c r="AY206" s="253" t="s">
        <v>1150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1124</v>
      </c>
      <c r="BM206" s="314" t="s">
        <v>1553</v>
      </c>
    </row>
    <row r="207" spans="2:65" s="260" customFormat="1" ht="16.5" customHeight="1" x14ac:dyDescent="0.2">
      <c r="B207" s="261"/>
      <c r="C207" s="402" t="s">
        <v>1734</v>
      </c>
      <c r="D207" s="402" t="s">
        <v>270</v>
      </c>
      <c r="E207" s="403" t="s">
        <v>1735</v>
      </c>
      <c r="F207" s="404" t="s">
        <v>1736</v>
      </c>
      <c r="G207" s="405" t="s">
        <v>80</v>
      </c>
      <c r="H207" s="406">
        <v>3</v>
      </c>
      <c r="I207" s="485"/>
      <c r="J207" s="426">
        <f t="shared" si="30"/>
        <v>0</v>
      </c>
      <c r="K207" s="484" t="s">
        <v>363</v>
      </c>
      <c r="L207" s="261"/>
      <c r="M207" s="486" t="s">
        <v>363</v>
      </c>
      <c r="N207" s="312" t="s">
        <v>1151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1124</v>
      </c>
      <c r="AT207" s="314" t="s">
        <v>270</v>
      </c>
      <c r="AU207" s="314" t="s">
        <v>32</v>
      </c>
      <c r="AY207" s="253" t="s">
        <v>1150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1124</v>
      </c>
      <c r="BM207" s="314" t="s">
        <v>1737</v>
      </c>
    </row>
    <row r="208" spans="2:65" s="260" customFormat="1" ht="21.75" customHeight="1" x14ac:dyDescent="0.2">
      <c r="B208" s="261"/>
      <c r="C208" s="402" t="s">
        <v>1738</v>
      </c>
      <c r="D208" s="402" t="s">
        <v>270</v>
      </c>
      <c r="E208" s="403" t="s">
        <v>1739</v>
      </c>
      <c r="F208" s="404" t="s">
        <v>1740</v>
      </c>
      <c r="G208" s="405" t="s">
        <v>80</v>
      </c>
      <c r="H208" s="406">
        <v>6</v>
      </c>
      <c r="I208" s="485"/>
      <c r="J208" s="426">
        <f t="shared" si="30"/>
        <v>0</v>
      </c>
      <c r="K208" s="484" t="s">
        <v>363</v>
      </c>
      <c r="L208" s="261"/>
      <c r="M208" s="486" t="s">
        <v>363</v>
      </c>
      <c r="N208" s="312" t="s">
        <v>1151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1124</v>
      </c>
      <c r="AT208" s="314" t="s">
        <v>270</v>
      </c>
      <c r="AU208" s="314" t="s">
        <v>32</v>
      </c>
      <c r="AY208" s="253" t="s">
        <v>1150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1124</v>
      </c>
      <c r="BM208" s="314" t="s">
        <v>1741</v>
      </c>
    </row>
    <row r="209" spans="2:65" s="260" customFormat="1" ht="37.9" customHeight="1" x14ac:dyDescent="0.2">
      <c r="B209" s="261"/>
      <c r="C209" s="402" t="s">
        <v>1742</v>
      </c>
      <c r="D209" s="402" t="s">
        <v>270</v>
      </c>
      <c r="E209" s="403" t="s">
        <v>1743</v>
      </c>
      <c r="F209" s="404" t="s">
        <v>1744</v>
      </c>
      <c r="G209" s="405" t="s">
        <v>80</v>
      </c>
      <c r="H209" s="406">
        <v>2</v>
      </c>
      <c r="I209" s="485"/>
      <c r="J209" s="426">
        <f t="shared" si="30"/>
        <v>0</v>
      </c>
      <c r="K209" s="484" t="s">
        <v>363</v>
      </c>
      <c r="L209" s="261"/>
      <c r="M209" s="486" t="s">
        <v>363</v>
      </c>
      <c r="N209" s="312" t="s">
        <v>1151</v>
      </c>
      <c r="P209" s="313">
        <f t="shared" si="31"/>
        <v>0</v>
      </c>
      <c r="Q209" s="313">
        <v>0</v>
      </c>
      <c r="R209" s="313">
        <f t="shared" si="32"/>
        <v>0</v>
      </c>
      <c r="S209" s="313">
        <v>0</v>
      </c>
      <c r="T209" s="313">
        <f t="shared" si="33"/>
        <v>0</v>
      </c>
      <c r="U209" s="334" t="s">
        <v>363</v>
      </c>
      <c r="AR209" s="314" t="s">
        <v>1124</v>
      </c>
      <c r="AT209" s="314" t="s">
        <v>270</v>
      </c>
      <c r="AU209" s="314" t="s">
        <v>32</v>
      </c>
      <c r="AY209" s="253" t="s">
        <v>1150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1124</v>
      </c>
      <c r="BM209" s="314" t="s">
        <v>1745</v>
      </c>
    </row>
    <row r="210" spans="2:65" s="260" customFormat="1" ht="24.2" customHeight="1" x14ac:dyDescent="0.2">
      <c r="B210" s="261"/>
      <c r="C210" s="402" t="s">
        <v>1746</v>
      </c>
      <c r="D210" s="402" t="s">
        <v>270</v>
      </c>
      <c r="E210" s="403" t="s">
        <v>1747</v>
      </c>
      <c r="F210" s="404" t="s">
        <v>1748</v>
      </c>
      <c r="G210" s="405" t="s">
        <v>79</v>
      </c>
      <c r="H210" s="406">
        <v>18</v>
      </c>
      <c r="I210" s="485"/>
      <c r="J210" s="426">
        <f t="shared" si="30"/>
        <v>0</v>
      </c>
      <c r="K210" s="484" t="s">
        <v>1726</v>
      </c>
      <c r="L210" s="261"/>
      <c r="M210" s="486" t="s">
        <v>363</v>
      </c>
      <c r="N210" s="312" t="s">
        <v>1151</v>
      </c>
      <c r="P210" s="313">
        <f t="shared" si="31"/>
        <v>0</v>
      </c>
      <c r="Q210" s="313">
        <v>2.4000000000000001E-4</v>
      </c>
      <c r="R210" s="313">
        <f t="shared" si="32"/>
        <v>4.3200000000000001E-3</v>
      </c>
      <c r="S210" s="313">
        <v>0</v>
      </c>
      <c r="T210" s="313">
        <f t="shared" si="33"/>
        <v>0</v>
      </c>
      <c r="U210" s="334" t="s">
        <v>363</v>
      </c>
      <c r="AR210" s="314" t="s">
        <v>1124</v>
      </c>
      <c r="AT210" s="314" t="s">
        <v>270</v>
      </c>
      <c r="AU210" s="314" t="s">
        <v>32</v>
      </c>
      <c r="AY210" s="253" t="s">
        <v>1150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1124</v>
      </c>
      <c r="BM210" s="314" t="s">
        <v>1749</v>
      </c>
    </row>
    <row r="211" spans="2:65" s="260" customFormat="1" ht="24.2" customHeight="1" x14ac:dyDescent="0.2">
      <c r="B211" s="261"/>
      <c r="C211" s="402" t="s">
        <v>1750</v>
      </c>
      <c r="D211" s="402" t="s">
        <v>270</v>
      </c>
      <c r="E211" s="403" t="s">
        <v>1751</v>
      </c>
      <c r="F211" s="404" t="s">
        <v>1752</v>
      </c>
      <c r="G211" s="405" t="s">
        <v>79</v>
      </c>
      <c r="H211" s="406">
        <v>1</v>
      </c>
      <c r="I211" s="485"/>
      <c r="J211" s="426">
        <f t="shared" si="30"/>
        <v>0</v>
      </c>
      <c r="K211" s="484" t="s">
        <v>1726</v>
      </c>
      <c r="L211" s="261"/>
      <c r="M211" s="486" t="s">
        <v>363</v>
      </c>
      <c r="N211" s="312" t="s">
        <v>1151</v>
      </c>
      <c r="P211" s="313">
        <f t="shared" si="31"/>
        <v>0</v>
      </c>
      <c r="Q211" s="313">
        <v>1.72E-3</v>
      </c>
      <c r="R211" s="313">
        <f t="shared" si="32"/>
        <v>1.72E-3</v>
      </c>
      <c r="S211" s="313">
        <v>0</v>
      </c>
      <c r="T211" s="313">
        <f t="shared" si="33"/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1124</v>
      </c>
      <c r="BM211" s="314" t="s">
        <v>1753</v>
      </c>
    </row>
    <row r="212" spans="2:65" s="260" customFormat="1" ht="24.2" customHeight="1" x14ac:dyDescent="0.2">
      <c r="B212" s="261"/>
      <c r="C212" s="402" t="s">
        <v>1462</v>
      </c>
      <c r="D212" s="402" t="s">
        <v>270</v>
      </c>
      <c r="E212" s="403" t="s">
        <v>344</v>
      </c>
      <c r="F212" s="404" t="s">
        <v>618</v>
      </c>
      <c r="G212" s="405" t="s">
        <v>79</v>
      </c>
      <c r="H212" s="406">
        <v>3</v>
      </c>
      <c r="I212" s="485"/>
      <c r="J212" s="426">
        <f t="shared" si="30"/>
        <v>0</v>
      </c>
      <c r="K212" s="484" t="s">
        <v>1724</v>
      </c>
      <c r="L212" s="261"/>
      <c r="M212" s="486" t="s">
        <v>363</v>
      </c>
      <c r="N212" s="312" t="s">
        <v>1151</v>
      </c>
      <c r="P212" s="313">
        <f t="shared" si="31"/>
        <v>0</v>
      </c>
      <c r="Q212" s="313">
        <v>1.8E-3</v>
      </c>
      <c r="R212" s="313">
        <f t="shared" si="32"/>
        <v>5.4000000000000003E-3</v>
      </c>
      <c r="S212" s="313">
        <v>0</v>
      </c>
      <c r="T212" s="313">
        <f t="shared" si="33"/>
        <v>0</v>
      </c>
      <c r="U212" s="334" t="s">
        <v>363</v>
      </c>
      <c r="AR212" s="314" t="s">
        <v>1124</v>
      </c>
      <c r="AT212" s="314" t="s">
        <v>270</v>
      </c>
      <c r="AU212" s="314" t="s">
        <v>32</v>
      </c>
      <c r="AY212" s="253" t="s">
        <v>1150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1124</v>
      </c>
      <c r="BM212" s="314" t="s">
        <v>1554</v>
      </c>
    </row>
    <row r="213" spans="2:65" s="260" customFormat="1" ht="16.5" customHeight="1" x14ac:dyDescent="0.2">
      <c r="B213" s="261"/>
      <c r="C213" s="402" t="s">
        <v>1754</v>
      </c>
      <c r="D213" s="402" t="s">
        <v>270</v>
      </c>
      <c r="E213" s="403" t="s">
        <v>1755</v>
      </c>
      <c r="F213" s="404" t="s">
        <v>1756</v>
      </c>
      <c r="G213" s="405" t="s">
        <v>79</v>
      </c>
      <c r="H213" s="406">
        <v>6</v>
      </c>
      <c r="I213" s="485"/>
      <c r="J213" s="426">
        <f t="shared" si="30"/>
        <v>0</v>
      </c>
      <c r="K213" s="484" t="s">
        <v>1726</v>
      </c>
      <c r="L213" s="261"/>
      <c r="M213" s="486" t="s">
        <v>363</v>
      </c>
      <c r="N213" s="312" t="s">
        <v>1151</v>
      </c>
      <c r="P213" s="313">
        <f t="shared" si="31"/>
        <v>0</v>
      </c>
      <c r="Q213" s="313">
        <v>1.8400000000000001E-3</v>
      </c>
      <c r="R213" s="313">
        <f t="shared" si="32"/>
        <v>1.1040000000000001E-2</v>
      </c>
      <c r="S213" s="313">
        <v>0</v>
      </c>
      <c r="T213" s="313">
        <f t="shared" si="33"/>
        <v>0</v>
      </c>
      <c r="U213" s="334" t="s">
        <v>363</v>
      </c>
      <c r="AR213" s="314" t="s">
        <v>1124</v>
      </c>
      <c r="AT213" s="314" t="s">
        <v>270</v>
      </c>
      <c r="AU213" s="314" t="s">
        <v>32</v>
      </c>
      <c r="AY213" s="253" t="s">
        <v>1150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1124</v>
      </c>
      <c r="BM213" s="314" t="s">
        <v>1757</v>
      </c>
    </row>
    <row r="214" spans="2:65" s="260" customFormat="1" ht="21.75" customHeight="1" x14ac:dyDescent="0.2">
      <c r="B214" s="261"/>
      <c r="C214" s="402" t="s">
        <v>1758</v>
      </c>
      <c r="D214" s="402" t="s">
        <v>270</v>
      </c>
      <c r="E214" s="403" t="s">
        <v>1759</v>
      </c>
      <c r="F214" s="404" t="s">
        <v>1760</v>
      </c>
      <c r="G214" s="405" t="s">
        <v>417</v>
      </c>
      <c r="H214" s="406">
        <v>1</v>
      </c>
      <c r="I214" s="485"/>
      <c r="J214" s="426">
        <f t="shared" si="30"/>
        <v>0</v>
      </c>
      <c r="K214" s="484" t="s">
        <v>363</v>
      </c>
      <c r="L214" s="261"/>
      <c r="M214" s="486" t="s">
        <v>363</v>
      </c>
      <c r="N214" s="312" t="s">
        <v>1151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1124</v>
      </c>
      <c r="AT214" s="314" t="s">
        <v>270</v>
      </c>
      <c r="AU214" s="314" t="s">
        <v>32</v>
      </c>
      <c r="AY214" s="253" t="s">
        <v>1150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1124</v>
      </c>
      <c r="BM214" s="314" t="s">
        <v>1761</v>
      </c>
    </row>
    <row r="215" spans="2:65" s="260" customFormat="1" ht="24.2" customHeight="1" x14ac:dyDescent="0.2">
      <c r="B215" s="261"/>
      <c r="C215" s="402" t="s">
        <v>1146</v>
      </c>
      <c r="D215" s="402" t="s">
        <v>270</v>
      </c>
      <c r="E215" s="403" t="s">
        <v>345</v>
      </c>
      <c r="F215" s="404" t="s">
        <v>619</v>
      </c>
      <c r="G215" s="405" t="s">
        <v>126</v>
      </c>
      <c r="H215" s="406">
        <v>0.19900000000000001</v>
      </c>
      <c r="I215" s="485"/>
      <c r="J215" s="426">
        <f t="shared" si="30"/>
        <v>0</v>
      </c>
      <c r="K215" s="484" t="s">
        <v>1724</v>
      </c>
      <c r="L215" s="261"/>
      <c r="M215" s="486" t="s">
        <v>363</v>
      </c>
      <c r="N215" s="312" t="s">
        <v>1151</v>
      </c>
      <c r="P215" s="313">
        <f t="shared" si="31"/>
        <v>0</v>
      </c>
      <c r="Q215" s="313">
        <v>0</v>
      </c>
      <c r="R215" s="313">
        <f t="shared" si="32"/>
        <v>0</v>
      </c>
      <c r="S215" s="313">
        <v>0</v>
      </c>
      <c r="T215" s="313">
        <f t="shared" si="33"/>
        <v>0</v>
      </c>
      <c r="U215" s="334" t="s">
        <v>363</v>
      </c>
      <c r="AR215" s="314" t="s">
        <v>1124</v>
      </c>
      <c r="AT215" s="314" t="s">
        <v>270</v>
      </c>
      <c r="AU215" s="314" t="s">
        <v>32</v>
      </c>
      <c r="AY215" s="253" t="s">
        <v>1150</v>
      </c>
      <c r="BE215" s="315">
        <f t="shared" si="34"/>
        <v>0</v>
      </c>
      <c r="BF215" s="315">
        <f t="shared" si="35"/>
        <v>0</v>
      </c>
      <c r="BG215" s="315">
        <f t="shared" si="36"/>
        <v>0</v>
      </c>
      <c r="BH215" s="315">
        <f t="shared" si="37"/>
        <v>0</v>
      </c>
      <c r="BI215" s="315">
        <f t="shared" si="38"/>
        <v>0</v>
      </c>
      <c r="BJ215" s="253" t="s">
        <v>30</v>
      </c>
      <c r="BK215" s="315">
        <f t="shared" si="39"/>
        <v>0</v>
      </c>
      <c r="BL215" s="253" t="s">
        <v>1124</v>
      </c>
      <c r="BM215" s="314" t="s">
        <v>1555</v>
      </c>
    </row>
    <row r="216" spans="2:65" s="302" customFormat="1" ht="22.9" customHeight="1" x14ac:dyDescent="0.2">
      <c r="B216" s="303"/>
      <c r="D216" s="304" t="s">
        <v>268</v>
      </c>
      <c r="E216" s="401" t="s">
        <v>346</v>
      </c>
      <c r="F216" s="401" t="s">
        <v>347</v>
      </c>
      <c r="I216" s="399"/>
      <c r="J216" s="425">
        <f>BK216</f>
        <v>0</v>
      </c>
      <c r="L216" s="303"/>
      <c r="M216" s="305"/>
      <c r="P216" s="306">
        <f>SUM(P217:P218)</f>
        <v>0</v>
      </c>
      <c r="R216" s="306">
        <f>SUM(R217:R218)</f>
        <v>3.3300000000000003E-2</v>
      </c>
      <c r="T216" s="306">
        <f>SUM(T217:T218)</f>
        <v>0</v>
      </c>
      <c r="U216" s="332"/>
      <c r="AR216" s="304" t="s">
        <v>32</v>
      </c>
      <c r="AT216" s="307" t="s">
        <v>268</v>
      </c>
      <c r="AU216" s="307" t="s">
        <v>30</v>
      </c>
      <c r="AY216" s="304" t="s">
        <v>1150</v>
      </c>
      <c r="BK216" s="308">
        <f>SUM(BK217:BK218)</f>
        <v>0</v>
      </c>
    </row>
    <row r="217" spans="2:65" s="260" customFormat="1" ht="33" customHeight="1" x14ac:dyDescent="0.2">
      <c r="B217" s="261"/>
      <c r="C217" s="402" t="s">
        <v>1433</v>
      </c>
      <c r="D217" s="402" t="s">
        <v>270</v>
      </c>
      <c r="E217" s="403" t="s">
        <v>348</v>
      </c>
      <c r="F217" s="404" t="s">
        <v>620</v>
      </c>
      <c r="G217" s="405" t="s">
        <v>79</v>
      </c>
      <c r="H217" s="406">
        <v>2</v>
      </c>
      <c r="I217" s="485"/>
      <c r="J217" s="426">
        <f>ROUND(I217*H217,2)</f>
        <v>0</v>
      </c>
      <c r="K217" s="484" t="s">
        <v>1724</v>
      </c>
      <c r="L217" s="261"/>
      <c r="M217" s="486" t="s">
        <v>363</v>
      </c>
      <c r="N217" s="312" t="s">
        <v>1151</v>
      </c>
      <c r="P217" s="313">
        <f>O217*H217</f>
        <v>0</v>
      </c>
      <c r="Q217" s="313">
        <v>1.6650000000000002E-2</v>
      </c>
      <c r="R217" s="313">
        <f>Q217*H217</f>
        <v>3.3300000000000003E-2</v>
      </c>
      <c r="S217" s="313">
        <v>0</v>
      </c>
      <c r="T217" s="313">
        <f>S217*H217</f>
        <v>0</v>
      </c>
      <c r="U217" s="334" t="s">
        <v>363</v>
      </c>
      <c r="AR217" s="314" t="s">
        <v>1124</v>
      </c>
      <c r="AT217" s="314" t="s">
        <v>270</v>
      </c>
      <c r="AU217" s="314" t="s">
        <v>32</v>
      </c>
      <c r="AY217" s="253" t="s">
        <v>1150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1124</v>
      </c>
      <c r="BM217" s="314" t="s">
        <v>1556</v>
      </c>
    </row>
    <row r="218" spans="2:65" s="260" customFormat="1" ht="24.2" customHeight="1" x14ac:dyDescent="0.2">
      <c r="B218" s="261"/>
      <c r="C218" s="402" t="s">
        <v>1425</v>
      </c>
      <c r="D218" s="402" t="s">
        <v>270</v>
      </c>
      <c r="E218" s="403" t="s">
        <v>349</v>
      </c>
      <c r="F218" s="404" t="s">
        <v>621</v>
      </c>
      <c r="G218" s="405" t="s">
        <v>126</v>
      </c>
      <c r="H218" s="406">
        <v>0.08</v>
      </c>
      <c r="I218" s="485"/>
      <c r="J218" s="426">
        <f>ROUND(I218*H218,2)</f>
        <v>0</v>
      </c>
      <c r="K218" s="484" t="s">
        <v>1724</v>
      </c>
      <c r="L218" s="261"/>
      <c r="M218" s="490" t="s">
        <v>363</v>
      </c>
      <c r="N218" s="491" t="s">
        <v>1151</v>
      </c>
      <c r="O218" s="323"/>
      <c r="P218" s="492">
        <f>O218*H218</f>
        <v>0</v>
      </c>
      <c r="Q218" s="492">
        <v>0</v>
      </c>
      <c r="R218" s="492">
        <f>Q218*H218</f>
        <v>0</v>
      </c>
      <c r="S218" s="492">
        <v>0</v>
      </c>
      <c r="T218" s="492">
        <f>S218*H218</f>
        <v>0</v>
      </c>
      <c r="U218" s="493" t="s">
        <v>363</v>
      </c>
      <c r="AR218" s="314" t="s">
        <v>1124</v>
      </c>
      <c r="AT218" s="314" t="s">
        <v>270</v>
      </c>
      <c r="AU218" s="314" t="s">
        <v>32</v>
      </c>
      <c r="AY218" s="253" t="s">
        <v>1150</v>
      </c>
      <c r="BE218" s="315">
        <f>IF(N218="základní",J218,0)</f>
        <v>0</v>
      </c>
      <c r="BF218" s="315">
        <f>IF(N218="snížená",J218,0)</f>
        <v>0</v>
      </c>
      <c r="BG218" s="315">
        <f>IF(N218="zákl. přenesená",J218,0)</f>
        <v>0</v>
      </c>
      <c r="BH218" s="315">
        <f>IF(N218="sníž. přenesená",J218,0)</f>
        <v>0</v>
      </c>
      <c r="BI218" s="315">
        <f>IF(N218="nulová",J218,0)</f>
        <v>0</v>
      </c>
      <c r="BJ218" s="253" t="s">
        <v>30</v>
      </c>
      <c r="BK218" s="315">
        <f>ROUND(I218*H218,2)</f>
        <v>0</v>
      </c>
      <c r="BL218" s="253" t="s">
        <v>1124</v>
      </c>
      <c r="BM218" s="314" t="s">
        <v>1557</v>
      </c>
    </row>
    <row r="219" spans="2:65" s="260" customFormat="1" ht="6.95" customHeight="1" x14ac:dyDescent="0.2">
      <c r="B219" s="277"/>
      <c r="C219" s="278"/>
      <c r="D219" s="278"/>
      <c r="E219" s="278"/>
      <c r="F219" s="278"/>
      <c r="G219" s="278"/>
      <c r="H219" s="278"/>
      <c r="I219" s="278"/>
      <c r="J219" s="278"/>
      <c r="K219" s="278"/>
      <c r="L219" s="261"/>
    </row>
    <row r="220" spans="2:65" ht="12.75" x14ac:dyDescent="0.2"/>
    <row r="221" spans="2:65" ht="12.75" x14ac:dyDescent="0.2"/>
    <row r="222" spans="2:65" ht="12.75" x14ac:dyDescent="0.2"/>
    <row r="223" spans="2:65" ht="12.75" x14ac:dyDescent="0.2"/>
    <row r="224" spans="2:65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</sheetData>
  <sheetProtection algorithmName="SHA-512" hashValue="Fm9Sx4EfyINMdFnfXd28jiWHGUxJlJPKcbpW+6SMaFwo+++XdUrNNNMbO05CGMf4eksT5WxUe9xNO32KshLMsw==" saltValue="ppuuEDDCGSIV2DXMh0ntHQ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1"/>
  <sheetViews>
    <sheetView topLeftCell="C2" zoomScale="85" zoomScaleNormal="85" zoomScaleSheetLayoutView="115" zoomScalePageLayoutView="55" workbookViewId="0">
      <selection activeCell="I24" sqref="I24"/>
    </sheetView>
  </sheetViews>
  <sheetFormatPr defaultColWidth="9.140625" defaultRowHeight="15" customHeight="1" x14ac:dyDescent="0.25"/>
  <cols>
    <col min="1" max="1" width="1.28515625" style="514" hidden="1" customWidth="1"/>
    <col min="2" max="2" width="13.42578125" style="514" customWidth="1"/>
    <col min="3" max="3" width="74.28515625" style="514" customWidth="1"/>
    <col min="4" max="5" width="10.5703125" style="514" customWidth="1"/>
    <col min="6" max="6" width="14.5703125" style="516" customWidth="1"/>
    <col min="7" max="7" width="14.5703125" style="514" customWidth="1"/>
    <col min="8" max="9" width="9.140625" style="514"/>
    <col min="10" max="10" width="10.42578125" style="514" bestFit="1" customWidth="1"/>
    <col min="11" max="16384" width="9.140625" style="514"/>
  </cols>
  <sheetData>
    <row r="1" spans="1:7" x14ac:dyDescent="0.25">
      <c r="D1" s="515"/>
    </row>
    <row r="2" spans="1:7" x14ac:dyDescent="0.25">
      <c r="A2" s="517" t="s">
        <v>1023</v>
      </c>
      <c r="B2" s="517"/>
      <c r="C2" s="509"/>
      <c r="D2" s="509"/>
      <c r="E2" s="509"/>
      <c r="F2" s="510"/>
      <c r="G2" s="509"/>
    </row>
    <row r="3" spans="1:7" x14ac:dyDescent="0.25">
      <c r="A3" s="517" t="s">
        <v>1024</v>
      </c>
      <c r="B3" s="517"/>
      <c r="C3" s="509"/>
      <c r="D3" s="509"/>
      <c r="E3" s="509"/>
      <c r="F3" s="510"/>
      <c r="G3" s="509"/>
    </row>
    <row r="4" spans="1:7" ht="15.75" thickBot="1" x14ac:dyDescent="0.3">
      <c r="A4" s="518" t="s">
        <v>1025</v>
      </c>
      <c r="B4" s="519" t="s">
        <v>74</v>
      </c>
      <c r="C4" s="520" t="s">
        <v>571</v>
      </c>
      <c r="D4" s="519" t="s">
        <v>77</v>
      </c>
      <c r="E4" s="521" t="s">
        <v>376</v>
      </c>
      <c r="F4" s="522" t="s">
        <v>1026</v>
      </c>
      <c r="G4" s="523" t="s">
        <v>25</v>
      </c>
    </row>
    <row r="5" spans="1:7" ht="15" customHeight="1" x14ac:dyDescent="0.25">
      <c r="A5" s="524" t="s">
        <v>1027</v>
      </c>
      <c r="B5" s="525"/>
      <c r="C5" s="526"/>
      <c r="D5" s="526"/>
      <c r="E5" s="526"/>
      <c r="F5" s="527"/>
      <c r="G5" s="528"/>
    </row>
    <row r="6" spans="1:7" x14ac:dyDescent="0.25">
      <c r="A6" s="140"/>
      <c r="B6" s="142"/>
      <c r="C6" s="529" t="s">
        <v>1029</v>
      </c>
      <c r="D6" s="506"/>
      <c r="E6" s="506"/>
      <c r="F6" s="512"/>
      <c r="G6" s="507"/>
    </row>
    <row r="7" spans="1:7" x14ac:dyDescent="0.25">
      <c r="A7" s="140"/>
      <c r="B7" s="141">
        <v>55261136</v>
      </c>
      <c r="C7" s="476" t="s">
        <v>1030</v>
      </c>
      <c r="D7" s="477">
        <v>40</v>
      </c>
      <c r="E7" s="478" t="s">
        <v>1028</v>
      </c>
      <c r="F7" s="511"/>
      <c r="G7" s="139">
        <f t="shared" ref="G7:G19" si="0">D7*F7</f>
        <v>0</v>
      </c>
    </row>
    <row r="8" spans="1:7" x14ac:dyDescent="0.25">
      <c r="A8" s="140"/>
      <c r="B8" s="141">
        <v>55261135</v>
      </c>
      <c r="C8" s="476" t="s">
        <v>1031</v>
      </c>
      <c r="D8" s="477">
        <v>24</v>
      </c>
      <c r="E8" s="478" t="s">
        <v>1028</v>
      </c>
      <c r="F8" s="511"/>
      <c r="G8" s="139">
        <f t="shared" si="0"/>
        <v>0</v>
      </c>
    </row>
    <row r="9" spans="1:7" x14ac:dyDescent="0.25">
      <c r="A9" s="140"/>
      <c r="B9" s="141">
        <v>55261133</v>
      </c>
      <c r="C9" s="476" t="s">
        <v>1032</v>
      </c>
      <c r="D9" s="477">
        <v>172</v>
      </c>
      <c r="E9" s="478" t="s">
        <v>1028</v>
      </c>
      <c r="F9" s="511"/>
      <c r="G9" s="139">
        <f t="shared" si="0"/>
        <v>0</v>
      </c>
    </row>
    <row r="10" spans="1:7" x14ac:dyDescent="0.25">
      <c r="A10" s="140"/>
      <c r="B10" s="141">
        <v>55261132</v>
      </c>
      <c r="C10" s="476" t="s">
        <v>1033</v>
      </c>
      <c r="D10" s="477">
        <v>15</v>
      </c>
      <c r="E10" s="478" t="s">
        <v>1028</v>
      </c>
      <c r="F10" s="511"/>
      <c r="G10" s="139">
        <f t="shared" si="0"/>
        <v>0</v>
      </c>
    </row>
    <row r="11" spans="1:7" x14ac:dyDescent="0.25">
      <c r="A11" s="140"/>
      <c r="B11" s="141">
        <v>55261131</v>
      </c>
      <c r="C11" s="476" t="s">
        <v>1034</v>
      </c>
      <c r="D11" s="477">
        <v>13</v>
      </c>
      <c r="E11" s="478" t="s">
        <v>1028</v>
      </c>
      <c r="F11" s="511"/>
      <c r="G11" s="139">
        <f t="shared" si="0"/>
        <v>0</v>
      </c>
    </row>
    <row r="12" spans="1:7" x14ac:dyDescent="0.25">
      <c r="A12" s="140"/>
      <c r="B12" s="141">
        <v>55261130</v>
      </c>
      <c r="C12" s="476" t="s">
        <v>1035</v>
      </c>
      <c r="D12" s="477">
        <v>26</v>
      </c>
      <c r="E12" s="478" t="s">
        <v>1028</v>
      </c>
      <c r="F12" s="511"/>
      <c r="G12" s="139">
        <f t="shared" si="0"/>
        <v>0</v>
      </c>
    </row>
    <row r="13" spans="1:7" x14ac:dyDescent="0.25">
      <c r="A13" s="140"/>
      <c r="B13" s="141">
        <v>28377012</v>
      </c>
      <c r="C13" s="476" t="s">
        <v>1036</v>
      </c>
      <c r="D13" s="477">
        <v>26</v>
      </c>
      <c r="E13" s="478" t="s">
        <v>1028</v>
      </c>
      <c r="F13" s="511"/>
      <c r="G13" s="139">
        <f t="shared" si="0"/>
        <v>0</v>
      </c>
    </row>
    <row r="14" spans="1:7" x14ac:dyDescent="0.25">
      <c r="A14" s="140"/>
      <c r="B14" s="141">
        <v>28377096</v>
      </c>
      <c r="C14" s="476" t="s">
        <v>1037</v>
      </c>
      <c r="D14" s="477">
        <v>13</v>
      </c>
      <c r="E14" s="478" t="s">
        <v>1028</v>
      </c>
      <c r="F14" s="511"/>
      <c r="G14" s="139">
        <f t="shared" si="0"/>
        <v>0</v>
      </c>
    </row>
    <row r="15" spans="1:7" x14ac:dyDescent="0.25">
      <c r="A15" s="140"/>
      <c r="B15" s="141">
        <v>28377106</v>
      </c>
      <c r="C15" s="476" t="s">
        <v>1038</v>
      </c>
      <c r="D15" s="477">
        <v>15</v>
      </c>
      <c r="E15" s="478" t="s">
        <v>1028</v>
      </c>
      <c r="F15" s="511"/>
      <c r="G15" s="139">
        <f t="shared" si="0"/>
        <v>0</v>
      </c>
    </row>
    <row r="16" spans="1:7" x14ac:dyDescent="0.25">
      <c r="A16" s="140"/>
      <c r="B16" s="143">
        <v>28377045</v>
      </c>
      <c r="C16" s="476" t="s">
        <v>1039</v>
      </c>
      <c r="D16" s="477">
        <v>12</v>
      </c>
      <c r="E16" s="478" t="s">
        <v>1028</v>
      </c>
      <c r="F16" s="511"/>
      <c r="G16" s="139">
        <f t="shared" si="0"/>
        <v>0</v>
      </c>
    </row>
    <row r="17" spans="1:7" x14ac:dyDescent="0.25">
      <c r="A17" s="140"/>
      <c r="B17" s="141">
        <v>63154530</v>
      </c>
      <c r="C17" s="476" t="s">
        <v>1040</v>
      </c>
      <c r="D17" s="477">
        <v>160</v>
      </c>
      <c r="E17" s="478" t="s">
        <v>1028</v>
      </c>
      <c r="F17" s="511"/>
      <c r="G17" s="139">
        <f t="shared" si="0"/>
        <v>0</v>
      </c>
    </row>
    <row r="18" spans="1:7" x14ac:dyDescent="0.25">
      <c r="A18" s="140"/>
      <c r="B18" s="141">
        <v>63154532</v>
      </c>
      <c r="C18" s="476" t="s">
        <v>1041</v>
      </c>
      <c r="D18" s="477">
        <v>24</v>
      </c>
      <c r="E18" s="478" t="s">
        <v>1028</v>
      </c>
      <c r="F18" s="511"/>
      <c r="G18" s="139">
        <f t="shared" si="0"/>
        <v>0</v>
      </c>
    </row>
    <row r="19" spans="1:7" x14ac:dyDescent="0.25">
      <c r="A19" s="140"/>
      <c r="B19" s="141">
        <v>63154573</v>
      </c>
      <c r="C19" s="476" t="s">
        <v>1042</v>
      </c>
      <c r="D19" s="477">
        <v>40</v>
      </c>
      <c r="E19" s="478" t="s">
        <v>1028</v>
      </c>
      <c r="F19" s="511"/>
      <c r="G19" s="139">
        <f t="shared" si="0"/>
        <v>0</v>
      </c>
    </row>
    <row r="20" spans="1:7" x14ac:dyDescent="0.25">
      <c r="A20" s="140"/>
      <c r="B20" s="140"/>
      <c r="C20" s="503" t="s">
        <v>1043</v>
      </c>
      <c r="D20" s="504"/>
      <c r="E20" s="504"/>
      <c r="F20" s="513"/>
      <c r="G20" s="505"/>
    </row>
    <row r="21" spans="1:7" ht="25.5" x14ac:dyDescent="0.25">
      <c r="A21" s="140"/>
      <c r="B21" s="141">
        <v>735152571</v>
      </c>
      <c r="C21" s="476" t="s">
        <v>1044</v>
      </c>
      <c r="D21" s="477">
        <v>1</v>
      </c>
      <c r="E21" s="478" t="s">
        <v>80</v>
      </c>
      <c r="F21" s="511"/>
      <c r="G21" s="139">
        <f t="shared" ref="G21:G29" si="1">D21*F21</f>
        <v>0</v>
      </c>
    </row>
    <row r="22" spans="1:7" ht="25.5" x14ac:dyDescent="0.25">
      <c r="A22" s="140"/>
      <c r="B22" s="141">
        <v>735152596</v>
      </c>
      <c r="C22" s="476" t="s">
        <v>1045</v>
      </c>
      <c r="D22" s="477">
        <v>4</v>
      </c>
      <c r="E22" s="478" t="s">
        <v>80</v>
      </c>
      <c r="F22" s="511"/>
      <c r="G22" s="139">
        <f t="shared" si="1"/>
        <v>0</v>
      </c>
    </row>
    <row r="23" spans="1:7" ht="25.5" x14ac:dyDescent="0.25">
      <c r="A23" s="140"/>
      <c r="B23" s="141">
        <v>735152600</v>
      </c>
      <c r="C23" s="476" t="s">
        <v>1046</v>
      </c>
      <c r="D23" s="477">
        <v>1</v>
      </c>
      <c r="E23" s="478" t="s">
        <v>80</v>
      </c>
      <c r="F23" s="511"/>
      <c r="G23" s="139">
        <f t="shared" si="1"/>
        <v>0</v>
      </c>
    </row>
    <row r="24" spans="1:7" ht="25.5" x14ac:dyDescent="0.25">
      <c r="A24" s="140"/>
      <c r="B24" s="141">
        <v>735152496</v>
      </c>
      <c r="C24" s="476" t="s">
        <v>1047</v>
      </c>
      <c r="D24" s="477">
        <v>1</v>
      </c>
      <c r="E24" s="478" t="s">
        <v>80</v>
      </c>
      <c r="F24" s="511"/>
      <c r="G24" s="139">
        <f t="shared" si="1"/>
        <v>0</v>
      </c>
    </row>
    <row r="25" spans="1:7" ht="25.5" x14ac:dyDescent="0.25">
      <c r="A25" s="140"/>
      <c r="B25" s="141">
        <v>735152491</v>
      </c>
      <c r="C25" s="476" t="s">
        <v>1048</v>
      </c>
      <c r="D25" s="477">
        <v>1</v>
      </c>
      <c r="E25" s="478" t="s">
        <v>80</v>
      </c>
      <c r="F25" s="511"/>
      <c r="G25" s="139">
        <f t="shared" si="1"/>
        <v>0</v>
      </c>
    </row>
    <row r="26" spans="1:7" x14ac:dyDescent="0.25">
      <c r="A26" s="140"/>
      <c r="B26" s="141">
        <v>735164272</v>
      </c>
      <c r="C26" s="476" t="s">
        <v>1782</v>
      </c>
      <c r="D26" s="477">
        <v>1</v>
      </c>
      <c r="E26" s="478" t="s">
        <v>80</v>
      </c>
      <c r="F26" s="511"/>
      <c r="G26" s="139">
        <f t="shared" si="1"/>
        <v>0</v>
      </c>
    </row>
    <row r="27" spans="1:7" x14ac:dyDescent="0.25">
      <c r="A27" s="140"/>
      <c r="B27" s="141">
        <v>734261403</v>
      </c>
      <c r="C27" s="476" t="s">
        <v>1049</v>
      </c>
      <c r="D27" s="477">
        <v>8</v>
      </c>
      <c r="E27" s="478" t="s">
        <v>80</v>
      </c>
      <c r="F27" s="511"/>
      <c r="G27" s="139">
        <f t="shared" si="1"/>
        <v>0</v>
      </c>
    </row>
    <row r="28" spans="1:7" ht="25.5" x14ac:dyDescent="0.25">
      <c r="A28" s="140"/>
      <c r="B28" s="141"/>
      <c r="C28" s="476" t="s">
        <v>1050</v>
      </c>
      <c r="D28" s="477">
        <v>1</v>
      </c>
      <c r="E28" s="478" t="s">
        <v>80</v>
      </c>
      <c r="F28" s="511"/>
      <c r="G28" s="139">
        <f t="shared" si="1"/>
        <v>0</v>
      </c>
    </row>
    <row r="29" spans="1:7" x14ac:dyDescent="0.25">
      <c r="A29" s="140"/>
      <c r="B29" s="142">
        <v>734221682</v>
      </c>
      <c r="C29" s="530" t="s">
        <v>1051</v>
      </c>
      <c r="D29" s="477">
        <v>9</v>
      </c>
      <c r="E29" s="478" t="s">
        <v>80</v>
      </c>
      <c r="F29" s="511"/>
      <c r="G29" s="139">
        <f t="shared" si="1"/>
        <v>0</v>
      </c>
    </row>
    <row r="30" spans="1:7" x14ac:dyDescent="0.25">
      <c r="A30" s="140"/>
      <c r="B30" s="142"/>
      <c r="C30" s="530"/>
      <c r="D30" s="477"/>
      <c r="E30" s="478"/>
      <c r="F30" s="511"/>
      <c r="G30" s="139"/>
    </row>
    <row r="31" spans="1:7" ht="15" customHeight="1" x14ac:dyDescent="0.25">
      <c r="A31" s="503" t="s">
        <v>1052</v>
      </c>
      <c r="B31" s="508"/>
      <c r="C31" s="476" t="s">
        <v>1784</v>
      </c>
      <c r="D31" s="477">
        <v>1</v>
      </c>
      <c r="E31" s="478" t="s">
        <v>1055</v>
      </c>
      <c r="F31" s="511"/>
      <c r="G31" s="139">
        <f t="shared" ref="G31" si="2">D31*F31</f>
        <v>0</v>
      </c>
    </row>
    <row r="32" spans="1:7" x14ac:dyDescent="0.25">
      <c r="A32" s="144"/>
      <c r="B32" s="141">
        <v>751398152</v>
      </c>
      <c r="C32" s="479" t="s">
        <v>1053</v>
      </c>
      <c r="D32" s="477">
        <v>10</v>
      </c>
      <c r="E32" s="478" t="s">
        <v>80</v>
      </c>
      <c r="F32" s="511"/>
      <c r="G32" s="139">
        <f t="shared" ref="G32:G39" si="3">D32*F32</f>
        <v>0</v>
      </c>
    </row>
    <row r="33" spans="1:7" x14ac:dyDescent="0.25">
      <c r="A33" s="144"/>
      <c r="B33" s="141"/>
      <c r="C33" s="479" t="s">
        <v>1054</v>
      </c>
      <c r="D33" s="477">
        <v>1</v>
      </c>
      <c r="E33" s="478" t="s">
        <v>1055</v>
      </c>
      <c r="F33" s="511"/>
      <c r="G33" s="139">
        <f t="shared" si="3"/>
        <v>0</v>
      </c>
    </row>
    <row r="34" spans="1:7" x14ac:dyDescent="0.25">
      <c r="A34" s="144"/>
      <c r="B34" s="141"/>
      <c r="C34" s="480" t="s">
        <v>1056</v>
      </c>
      <c r="D34" s="477">
        <v>1</v>
      </c>
      <c r="E34" s="478" t="s">
        <v>1055</v>
      </c>
      <c r="F34" s="511"/>
      <c r="G34" s="139">
        <f t="shared" si="3"/>
        <v>0</v>
      </c>
    </row>
    <row r="35" spans="1:7" x14ac:dyDescent="0.25">
      <c r="A35" s="144"/>
      <c r="B35" s="141"/>
      <c r="C35" s="480" t="s">
        <v>1057</v>
      </c>
      <c r="D35" s="477">
        <v>1</v>
      </c>
      <c r="E35" s="478" t="s">
        <v>1055</v>
      </c>
      <c r="F35" s="511"/>
      <c r="G35" s="139">
        <f t="shared" si="3"/>
        <v>0</v>
      </c>
    </row>
    <row r="36" spans="1:7" x14ac:dyDescent="0.25">
      <c r="A36" s="144"/>
      <c r="B36" s="141"/>
      <c r="C36" s="480" t="s">
        <v>1783</v>
      </c>
      <c r="D36" s="477">
        <v>1</v>
      </c>
      <c r="E36" s="478" t="s">
        <v>1055</v>
      </c>
      <c r="F36" s="511"/>
      <c r="G36" s="139">
        <f t="shared" ref="G36" si="4">D36*F36</f>
        <v>0</v>
      </c>
    </row>
    <row r="37" spans="1:7" x14ac:dyDescent="0.25">
      <c r="A37" s="140">
        <v>22</v>
      </c>
      <c r="B37" s="141"/>
      <c r="C37" s="479" t="s">
        <v>1058</v>
      </c>
      <c r="D37" s="481">
        <v>100</v>
      </c>
      <c r="E37" s="482" t="s">
        <v>351</v>
      </c>
      <c r="F37" s="531"/>
      <c r="G37" s="139">
        <f t="shared" si="3"/>
        <v>0</v>
      </c>
    </row>
    <row r="38" spans="1:7" x14ac:dyDescent="0.25">
      <c r="A38" s="145"/>
      <c r="B38" s="146"/>
      <c r="C38" s="479" t="s">
        <v>1059</v>
      </c>
      <c r="D38" s="477">
        <v>1</v>
      </c>
      <c r="E38" s="478" t="s">
        <v>1060</v>
      </c>
      <c r="F38" s="511"/>
      <c r="G38" s="139">
        <f t="shared" si="3"/>
        <v>0</v>
      </c>
    </row>
    <row r="39" spans="1:7" ht="15.75" thickBot="1" x14ac:dyDescent="0.3">
      <c r="A39" s="147">
        <v>24</v>
      </c>
      <c r="B39" s="141"/>
      <c r="C39" s="148" t="s">
        <v>1061</v>
      </c>
      <c r="D39" s="149">
        <v>1</v>
      </c>
      <c r="E39" s="150" t="s">
        <v>1055</v>
      </c>
      <c r="F39" s="532"/>
      <c r="G39" s="151">
        <f t="shared" si="3"/>
        <v>0</v>
      </c>
    </row>
    <row r="40" spans="1:7" x14ac:dyDescent="0.25">
      <c r="G40" s="533"/>
    </row>
    <row r="41" spans="1:7" x14ac:dyDescent="0.25">
      <c r="C41" s="534" t="s">
        <v>1062</v>
      </c>
      <c r="D41" s="534"/>
      <c r="E41" s="534"/>
      <c r="F41" s="535"/>
      <c r="G41" s="483">
        <f>SUM(G6:G19,G21:G29,G31:G39)*1</f>
        <v>0</v>
      </c>
    </row>
  </sheetData>
  <sheetProtection algorithmName="SHA-512" hashValue="F2TOMNejv0Iyq6Ilgh8mzQTJli3BVglS5yMk9rVK8jk5IgSsZdmu7oDaDC1tavC27rz4WRP2iL+EayBIyr59Hw==" saltValue="m06rAPMp8yF/H+Swsul7cw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1"/>
  <sheetViews>
    <sheetView tabSelected="1" topLeftCell="A64" zoomScaleNormal="100" workbookViewId="0">
      <selection activeCell="G86" sqref="G86"/>
    </sheetView>
  </sheetViews>
  <sheetFormatPr defaultColWidth="9.140625" defaultRowHeight="15" x14ac:dyDescent="0.25"/>
  <cols>
    <col min="1" max="1" width="3.425781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91" t="s">
        <v>81</v>
      </c>
      <c r="B1" s="591"/>
      <c r="C1" s="591"/>
      <c r="D1" s="591"/>
      <c r="E1" s="591"/>
      <c r="F1" s="591"/>
      <c r="G1" s="591"/>
    </row>
    <row r="2" spans="1:29" customFormat="1" ht="24.95" customHeight="1" x14ac:dyDescent="0.2">
      <c r="A2" s="245" t="s">
        <v>70</v>
      </c>
      <c r="B2" s="195"/>
      <c r="C2" s="592" t="s">
        <v>4</v>
      </c>
      <c r="D2" s="593"/>
      <c r="E2" s="593"/>
      <c r="F2" s="593"/>
      <c r="G2" s="594"/>
    </row>
    <row r="3" spans="1:29" customFormat="1" ht="24.95" customHeight="1" x14ac:dyDescent="0.2">
      <c r="A3" s="245" t="s">
        <v>71</v>
      </c>
      <c r="B3" s="195"/>
      <c r="C3" s="592" t="s">
        <v>28</v>
      </c>
      <c r="D3" s="593"/>
      <c r="E3" s="593"/>
      <c r="F3" s="593"/>
      <c r="G3" s="594"/>
      <c r="AC3" s="196"/>
    </row>
    <row r="4" spans="1:29" customFormat="1" ht="24.95" customHeight="1" x14ac:dyDescent="0.2">
      <c r="A4" s="246" t="s">
        <v>72</v>
      </c>
      <c r="B4" s="197"/>
      <c r="C4" s="595" t="s">
        <v>1309</v>
      </c>
      <c r="D4" s="596"/>
      <c r="E4" s="596"/>
      <c r="F4" s="596"/>
      <c r="G4" s="597"/>
    </row>
    <row r="5" spans="1:29" ht="15" customHeight="1" x14ac:dyDescent="0.25">
      <c r="D5" s="198"/>
    </row>
    <row r="6" spans="1:29" ht="15" customHeight="1" x14ac:dyDescent="0.2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25">
      <c r="B7" s="430">
        <v>210111021</v>
      </c>
      <c r="C7" s="430" t="s">
        <v>1300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2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2" si="0">E8*F8</f>
        <v>0</v>
      </c>
    </row>
    <row r="9" spans="1:29" ht="15" customHeight="1" x14ac:dyDescent="0.2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2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25">
      <c r="B11" s="430">
        <v>210111062</v>
      </c>
      <c r="C11" s="430" t="s">
        <v>1171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2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25">
      <c r="B13" s="430">
        <v>216201007</v>
      </c>
      <c r="C13" s="430" t="s">
        <v>1175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25">
      <c r="B14" s="430">
        <v>216201007</v>
      </c>
      <c r="C14" s="430" t="s">
        <v>1175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25">
      <c r="B15" s="430">
        <v>216201006</v>
      </c>
      <c r="C15" s="430" t="s">
        <v>1174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25">
      <c r="B16" s="430">
        <v>215141121</v>
      </c>
      <c r="C16" s="430" t="s">
        <v>1299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25">
      <c r="B17" s="430">
        <v>215141121</v>
      </c>
      <c r="C17" s="430" t="s">
        <v>1299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25">
      <c r="B18" s="430">
        <v>210110004</v>
      </c>
      <c r="C18" s="430" t="s">
        <v>1298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2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2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25">
      <c r="B21" s="430">
        <v>210110001</v>
      </c>
      <c r="C21" s="430" t="s">
        <v>1297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25">
      <c r="B22" s="430">
        <v>216110001</v>
      </c>
      <c r="C22" s="430" t="s">
        <v>1172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2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25">
      <c r="B24" s="430">
        <v>210010301</v>
      </c>
      <c r="C24" s="430" t="s">
        <v>1293</v>
      </c>
      <c r="D24" s="430" t="s">
        <v>1028</v>
      </c>
      <c r="E24" s="430">
        <v>70</v>
      </c>
      <c r="F24" s="428"/>
      <c r="G24" s="252">
        <f t="shared" si="0"/>
        <v>0</v>
      </c>
    </row>
    <row r="25" spans="2:7" ht="15" customHeight="1" x14ac:dyDescent="0.25">
      <c r="B25" s="430">
        <v>210810377</v>
      </c>
      <c r="C25" s="430" t="s">
        <v>1294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2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25">
      <c r="B27" s="430">
        <v>210800115</v>
      </c>
      <c r="C27" s="430" t="s">
        <v>1170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25">
      <c r="B28" s="430">
        <v>210800112</v>
      </c>
      <c r="C28" s="430" t="s">
        <v>1173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2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2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2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2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25">
      <c r="B33" s="430">
        <v>210201061</v>
      </c>
      <c r="C33" s="430" t="s">
        <v>1176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25">
      <c r="B34" s="430">
        <v>210201061</v>
      </c>
      <c r="C34" s="430" t="s">
        <v>1176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25">
      <c r="B35" s="430">
        <v>220260028</v>
      </c>
      <c r="C35" s="430" t="s">
        <v>1177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2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25">
      <c r="B37" s="430">
        <v>360190134</v>
      </c>
      <c r="C37" s="430" t="s">
        <v>1301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2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2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2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25">
      <c r="B41" s="430"/>
      <c r="C41" s="430" t="s">
        <v>1308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25">
      <c r="B42" s="430"/>
      <c r="C42" s="430" t="s">
        <v>1307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25">
      <c r="B43" s="430"/>
      <c r="C43" s="430" t="s">
        <v>1306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25">
      <c r="B44" s="430"/>
      <c r="C44" s="430" t="s">
        <v>1305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25">
      <c r="B45" s="430"/>
      <c r="C45" s="430" t="s">
        <v>1304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25">
      <c r="B46" s="430"/>
      <c r="C46" s="430" t="s">
        <v>1303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25">
      <c r="B47" s="430"/>
      <c r="C47" s="430" t="s">
        <v>1302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25">
      <c r="B48" s="430"/>
      <c r="C48" s="430" t="s">
        <v>1296</v>
      </c>
      <c r="D48" s="430" t="s">
        <v>367</v>
      </c>
      <c r="E48" s="433">
        <v>5</v>
      </c>
      <c r="F48" s="428"/>
      <c r="G48" s="252">
        <f t="shared" si="0"/>
        <v>0</v>
      </c>
    </row>
    <row r="49" spans="2:7" ht="15" customHeight="1" x14ac:dyDescent="0.25">
      <c r="B49" s="430"/>
      <c r="C49" s="430" t="s">
        <v>1181</v>
      </c>
      <c r="D49" s="430" t="s">
        <v>367</v>
      </c>
      <c r="E49" s="433">
        <v>1</v>
      </c>
      <c r="F49" s="428"/>
      <c r="G49" s="252">
        <f t="shared" si="0"/>
        <v>0</v>
      </c>
    </row>
    <row r="50" spans="2:7" ht="15" customHeight="1" x14ac:dyDescent="0.25">
      <c r="B50" s="432"/>
      <c r="C50" s="430" t="s">
        <v>1331</v>
      </c>
      <c r="D50" s="430" t="s">
        <v>367</v>
      </c>
      <c r="E50" s="433">
        <v>4</v>
      </c>
      <c r="F50" s="428"/>
      <c r="G50" s="252">
        <f t="shared" si="0"/>
        <v>0</v>
      </c>
    </row>
    <row r="51" spans="2:7" ht="15" customHeight="1" x14ac:dyDescent="0.25">
      <c r="B51" s="430"/>
      <c r="C51" s="430" t="s">
        <v>1332</v>
      </c>
      <c r="D51" s="430" t="s">
        <v>367</v>
      </c>
      <c r="E51" s="433">
        <v>1</v>
      </c>
      <c r="F51" s="428"/>
      <c r="G51" s="252">
        <f t="shared" si="0"/>
        <v>0</v>
      </c>
    </row>
    <row r="52" spans="2:7" ht="15" customHeight="1" x14ac:dyDescent="0.25">
      <c r="B52" s="430"/>
      <c r="C52" s="430" t="s">
        <v>1329</v>
      </c>
      <c r="D52" s="430" t="s">
        <v>294</v>
      </c>
      <c r="E52" s="433">
        <v>50</v>
      </c>
      <c r="F52" s="428"/>
      <c r="G52" s="252">
        <f t="shared" si="0"/>
        <v>0</v>
      </c>
    </row>
    <row r="53" spans="2:7" ht="15" customHeight="1" x14ac:dyDescent="0.25">
      <c r="B53" s="434"/>
      <c r="C53" s="430" t="s">
        <v>1322</v>
      </c>
      <c r="D53" s="430" t="s">
        <v>367</v>
      </c>
      <c r="E53" s="433">
        <v>200</v>
      </c>
      <c r="F53" s="428"/>
      <c r="G53" s="252">
        <f t="shared" ref="G53:G85" si="1">E53*F53</f>
        <v>0</v>
      </c>
    </row>
    <row r="54" spans="2:7" ht="15" customHeight="1" x14ac:dyDescent="0.25">
      <c r="B54" s="434"/>
      <c r="C54" s="430" t="s">
        <v>1328</v>
      </c>
      <c r="D54" s="430" t="s">
        <v>294</v>
      </c>
      <c r="E54" s="433">
        <v>22</v>
      </c>
      <c r="F54" s="428"/>
      <c r="G54" s="252">
        <f t="shared" si="1"/>
        <v>0</v>
      </c>
    </row>
    <row r="55" spans="2:7" ht="15" customHeight="1" x14ac:dyDescent="0.25">
      <c r="B55" s="434"/>
      <c r="C55" s="430" t="s">
        <v>1321</v>
      </c>
      <c r="D55" s="430" t="s">
        <v>367</v>
      </c>
      <c r="E55" s="433">
        <v>100</v>
      </c>
      <c r="F55" s="428"/>
      <c r="G55" s="252">
        <f t="shared" si="1"/>
        <v>0</v>
      </c>
    </row>
    <row r="56" spans="2:7" ht="15" customHeight="1" x14ac:dyDescent="0.25">
      <c r="B56" s="434"/>
      <c r="C56" s="430" t="s">
        <v>1320</v>
      </c>
      <c r="D56" s="430" t="s">
        <v>294</v>
      </c>
      <c r="E56" s="433">
        <v>20</v>
      </c>
      <c r="F56" s="428"/>
      <c r="G56" s="252">
        <f t="shared" si="1"/>
        <v>0</v>
      </c>
    </row>
    <row r="57" spans="2:7" ht="15" customHeight="1" x14ac:dyDescent="0.25">
      <c r="B57" s="434"/>
      <c r="C57" s="430" t="s">
        <v>1319</v>
      </c>
      <c r="D57" s="430" t="s">
        <v>367</v>
      </c>
      <c r="E57" s="433">
        <v>100</v>
      </c>
      <c r="F57" s="428"/>
      <c r="G57" s="252">
        <f t="shared" si="1"/>
        <v>0</v>
      </c>
    </row>
    <row r="58" spans="2:7" ht="15" customHeight="1" x14ac:dyDescent="0.25">
      <c r="B58" s="434"/>
      <c r="C58" s="430" t="s">
        <v>1333</v>
      </c>
      <c r="D58" s="430" t="s">
        <v>367</v>
      </c>
      <c r="E58" s="433">
        <v>200</v>
      </c>
      <c r="F58" s="428"/>
      <c r="G58" s="252">
        <f t="shared" si="1"/>
        <v>0</v>
      </c>
    </row>
    <row r="59" spans="2:7" ht="15" customHeight="1" x14ac:dyDescent="0.25">
      <c r="B59" s="434"/>
      <c r="C59" s="430" t="s">
        <v>1327</v>
      </c>
      <c r="D59" s="430" t="s">
        <v>367</v>
      </c>
      <c r="E59" s="433">
        <v>2</v>
      </c>
      <c r="F59" s="428"/>
      <c r="G59" s="252">
        <f t="shared" si="1"/>
        <v>0</v>
      </c>
    </row>
    <row r="60" spans="2:7" ht="15" customHeight="1" x14ac:dyDescent="0.25">
      <c r="B60" s="434"/>
      <c r="C60" s="430" t="s">
        <v>1330</v>
      </c>
      <c r="D60" s="430" t="s">
        <v>367</v>
      </c>
      <c r="E60" s="433">
        <v>70</v>
      </c>
      <c r="F60" s="428"/>
      <c r="G60" s="252">
        <f t="shared" si="1"/>
        <v>0</v>
      </c>
    </row>
    <row r="61" spans="2:7" ht="15" customHeight="1" x14ac:dyDescent="0.25">
      <c r="B61" s="434"/>
      <c r="C61" s="430" t="s">
        <v>1318</v>
      </c>
      <c r="D61" s="430" t="s">
        <v>367</v>
      </c>
      <c r="E61" s="433">
        <v>100</v>
      </c>
      <c r="F61" s="428"/>
      <c r="G61" s="252">
        <f t="shared" si="1"/>
        <v>0</v>
      </c>
    </row>
    <row r="62" spans="2:7" ht="15" customHeight="1" x14ac:dyDescent="0.25">
      <c r="B62" s="434"/>
      <c r="C62" s="430" t="s">
        <v>371</v>
      </c>
      <c r="D62" s="430" t="s">
        <v>294</v>
      </c>
      <c r="E62" s="433">
        <v>600</v>
      </c>
      <c r="F62" s="428"/>
      <c r="G62" s="252">
        <f t="shared" si="1"/>
        <v>0</v>
      </c>
    </row>
    <row r="63" spans="2:7" ht="15" customHeight="1" x14ac:dyDescent="0.25">
      <c r="B63" s="434"/>
      <c r="C63" s="430" t="s">
        <v>1334</v>
      </c>
      <c r="D63" s="430" t="s">
        <v>367</v>
      </c>
      <c r="E63" s="433">
        <v>37</v>
      </c>
      <c r="F63" s="428"/>
      <c r="G63" s="252">
        <f t="shared" si="1"/>
        <v>0</v>
      </c>
    </row>
    <row r="64" spans="2:7" ht="15" customHeight="1" x14ac:dyDescent="0.25">
      <c r="B64" s="434"/>
      <c r="C64" s="430" t="s">
        <v>1335</v>
      </c>
      <c r="D64" s="430" t="s">
        <v>367</v>
      </c>
      <c r="E64" s="433">
        <v>10</v>
      </c>
      <c r="F64" s="428"/>
      <c r="G64" s="252">
        <f t="shared" si="1"/>
        <v>0</v>
      </c>
    </row>
    <row r="65" spans="2:7" ht="15" customHeight="1" x14ac:dyDescent="0.25">
      <c r="B65" s="434"/>
      <c r="C65" s="430" t="s">
        <v>1336</v>
      </c>
      <c r="D65" s="430" t="s">
        <v>367</v>
      </c>
      <c r="E65" s="433">
        <v>20</v>
      </c>
      <c r="F65" s="428"/>
      <c r="G65" s="252">
        <f t="shared" si="1"/>
        <v>0</v>
      </c>
    </row>
    <row r="66" spans="2:7" ht="15" customHeight="1" x14ac:dyDescent="0.25">
      <c r="B66" s="434"/>
      <c r="C66" s="430" t="s">
        <v>1337</v>
      </c>
      <c r="D66" s="430" t="s">
        <v>367</v>
      </c>
      <c r="E66" s="433">
        <v>1</v>
      </c>
      <c r="F66" s="428"/>
      <c r="G66" s="252">
        <f t="shared" si="1"/>
        <v>0</v>
      </c>
    </row>
    <row r="67" spans="2:7" ht="15" customHeight="1" x14ac:dyDescent="0.25">
      <c r="B67" s="434"/>
      <c r="C67" s="430" t="s">
        <v>1326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25">
      <c r="B68" s="434"/>
      <c r="C68" s="430" t="s">
        <v>1317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25">
      <c r="B69" s="434"/>
      <c r="C69" s="430" t="s">
        <v>1325</v>
      </c>
      <c r="D69" s="430" t="s">
        <v>1180</v>
      </c>
      <c r="E69" s="433">
        <v>5</v>
      </c>
      <c r="F69" s="428"/>
      <c r="G69" s="252">
        <f t="shared" si="1"/>
        <v>0</v>
      </c>
    </row>
    <row r="70" spans="2:7" ht="15" customHeight="1" x14ac:dyDescent="0.25">
      <c r="B70" s="435"/>
      <c r="C70" s="430" t="s">
        <v>368</v>
      </c>
      <c r="D70" s="430" t="s">
        <v>294</v>
      </c>
      <c r="E70" s="433">
        <v>350</v>
      </c>
      <c r="F70" s="428"/>
      <c r="G70" s="252">
        <f t="shared" si="1"/>
        <v>0</v>
      </c>
    </row>
    <row r="71" spans="2:7" ht="15" customHeight="1" x14ac:dyDescent="0.25">
      <c r="B71" s="435"/>
      <c r="C71" s="430" t="s">
        <v>1179</v>
      </c>
      <c r="D71" s="430" t="s">
        <v>294</v>
      </c>
      <c r="E71" s="433">
        <v>100</v>
      </c>
      <c r="F71" s="428"/>
      <c r="G71" s="252">
        <f t="shared" si="1"/>
        <v>0</v>
      </c>
    </row>
    <row r="72" spans="2:7" ht="15" customHeight="1" x14ac:dyDescent="0.25">
      <c r="B72" s="435"/>
      <c r="C72" s="430" t="s">
        <v>1295</v>
      </c>
      <c r="D72" s="430" t="s">
        <v>294</v>
      </c>
      <c r="E72" s="433">
        <v>25</v>
      </c>
      <c r="F72" s="428"/>
      <c r="G72" s="252">
        <f t="shared" si="1"/>
        <v>0</v>
      </c>
    </row>
    <row r="73" spans="2:7" ht="15" customHeight="1" x14ac:dyDescent="0.25">
      <c r="B73" s="435"/>
      <c r="C73" s="430" t="s">
        <v>369</v>
      </c>
      <c r="D73" s="430" t="s">
        <v>294</v>
      </c>
      <c r="E73" s="433">
        <v>500</v>
      </c>
      <c r="F73" s="428"/>
      <c r="G73" s="252">
        <f t="shared" si="1"/>
        <v>0</v>
      </c>
    </row>
    <row r="74" spans="2:7" ht="15" customHeight="1" x14ac:dyDescent="0.25">
      <c r="B74" s="435"/>
      <c r="C74" s="430" t="s">
        <v>1178</v>
      </c>
      <c r="D74" s="430" t="s">
        <v>294</v>
      </c>
      <c r="E74" s="433">
        <v>60</v>
      </c>
      <c r="F74" s="428"/>
      <c r="G74" s="252">
        <f t="shared" si="1"/>
        <v>0</v>
      </c>
    </row>
    <row r="75" spans="2:7" ht="15" customHeight="1" x14ac:dyDescent="0.25">
      <c r="B75" s="435"/>
      <c r="C75" s="430" t="s">
        <v>370</v>
      </c>
      <c r="D75" s="430" t="s">
        <v>294</v>
      </c>
      <c r="E75" s="433">
        <v>2300</v>
      </c>
      <c r="F75" s="428"/>
      <c r="G75" s="252">
        <f t="shared" si="1"/>
        <v>0</v>
      </c>
    </row>
    <row r="76" spans="2:7" ht="15" customHeight="1" x14ac:dyDescent="0.25">
      <c r="B76" s="435"/>
      <c r="C76" s="430" t="s">
        <v>372</v>
      </c>
      <c r="D76" s="430" t="s">
        <v>294</v>
      </c>
      <c r="E76" s="433">
        <v>800</v>
      </c>
      <c r="F76" s="428"/>
      <c r="G76" s="252">
        <f t="shared" si="1"/>
        <v>0</v>
      </c>
    </row>
    <row r="77" spans="2:7" ht="15" customHeight="1" x14ac:dyDescent="0.25">
      <c r="B77" s="435"/>
      <c r="C77" s="430" t="s">
        <v>1324</v>
      </c>
      <c r="D77" s="430" t="s">
        <v>367</v>
      </c>
      <c r="E77" s="433">
        <v>52</v>
      </c>
      <c r="F77" s="428"/>
      <c r="G77" s="252">
        <f t="shared" si="1"/>
        <v>0</v>
      </c>
    </row>
    <row r="78" spans="2:7" ht="15" customHeight="1" x14ac:dyDescent="0.25">
      <c r="B78" s="435"/>
      <c r="C78" s="430" t="s">
        <v>1316</v>
      </c>
      <c r="D78" s="430" t="s">
        <v>367</v>
      </c>
      <c r="E78" s="433">
        <v>1</v>
      </c>
      <c r="F78" s="428"/>
      <c r="G78" s="252">
        <f t="shared" si="1"/>
        <v>0</v>
      </c>
    </row>
    <row r="79" spans="2:7" ht="15" customHeight="1" x14ac:dyDescent="0.25">
      <c r="B79" s="435"/>
      <c r="C79" s="430" t="s">
        <v>1315</v>
      </c>
      <c r="D79" s="430" t="s">
        <v>367</v>
      </c>
      <c r="E79" s="433">
        <v>8</v>
      </c>
      <c r="F79" s="428"/>
      <c r="G79" s="252">
        <f t="shared" si="1"/>
        <v>0</v>
      </c>
    </row>
    <row r="80" spans="2:7" ht="15" customHeight="1" x14ac:dyDescent="0.25">
      <c r="B80" s="435"/>
      <c r="C80" s="430" t="s">
        <v>1323</v>
      </c>
      <c r="D80" s="430" t="s">
        <v>367</v>
      </c>
      <c r="E80" s="433">
        <v>9</v>
      </c>
      <c r="F80" s="428"/>
      <c r="G80" s="252">
        <f t="shared" si="1"/>
        <v>0</v>
      </c>
    </row>
    <row r="81" spans="2:7" ht="15" customHeight="1" x14ac:dyDescent="0.25">
      <c r="B81" s="435"/>
      <c r="C81" s="430" t="s">
        <v>1314</v>
      </c>
      <c r="D81" s="430" t="s">
        <v>367</v>
      </c>
      <c r="E81" s="433">
        <v>20</v>
      </c>
      <c r="F81" s="428"/>
      <c r="G81" s="252">
        <f t="shared" si="1"/>
        <v>0</v>
      </c>
    </row>
    <row r="82" spans="2:7" ht="15" customHeight="1" x14ac:dyDescent="0.25">
      <c r="B82" s="435"/>
      <c r="C82" s="430" t="s">
        <v>1313</v>
      </c>
      <c r="D82" s="430" t="s">
        <v>367</v>
      </c>
      <c r="E82" s="433">
        <v>18</v>
      </c>
      <c r="F82" s="428"/>
      <c r="G82" s="252">
        <f t="shared" si="1"/>
        <v>0</v>
      </c>
    </row>
    <row r="83" spans="2:7" ht="15" customHeight="1" x14ac:dyDescent="0.25">
      <c r="B83" s="435"/>
      <c r="C83" s="430" t="s">
        <v>1312</v>
      </c>
      <c r="D83" s="430" t="s">
        <v>367</v>
      </c>
      <c r="E83" s="433">
        <v>22</v>
      </c>
      <c r="F83" s="428"/>
      <c r="G83" s="252">
        <f t="shared" si="1"/>
        <v>0</v>
      </c>
    </row>
    <row r="84" spans="2:7" ht="15" customHeight="1" x14ac:dyDescent="0.25">
      <c r="B84" s="435"/>
      <c r="C84" s="430" t="s">
        <v>1311</v>
      </c>
      <c r="D84" s="430" t="s">
        <v>367</v>
      </c>
      <c r="E84" s="433">
        <v>2</v>
      </c>
      <c r="F84" s="428"/>
      <c r="G84" s="252">
        <f t="shared" si="1"/>
        <v>0</v>
      </c>
    </row>
    <row r="85" spans="2:7" ht="15" customHeight="1" x14ac:dyDescent="0.25">
      <c r="B85" s="435"/>
      <c r="C85" s="436" t="s">
        <v>1310</v>
      </c>
      <c r="D85" s="430" t="s">
        <v>367</v>
      </c>
      <c r="E85" s="433">
        <v>1</v>
      </c>
      <c r="F85" s="428"/>
      <c r="G85" s="252">
        <f t="shared" si="1"/>
        <v>0</v>
      </c>
    </row>
    <row r="86" spans="2:7" ht="15" customHeight="1" x14ac:dyDescent="0.25">
      <c r="B86" s="374"/>
      <c r="C86" s="598" t="s">
        <v>265</v>
      </c>
      <c r="D86" s="598"/>
      <c r="E86" s="598"/>
      <c r="F86" s="598"/>
      <c r="G86" s="375">
        <f>SUM(G7:G85)</f>
        <v>0</v>
      </c>
    </row>
    <row r="87" spans="2:7" ht="15" customHeight="1" x14ac:dyDescent="0.25">
      <c r="D87" s="198"/>
    </row>
    <row r="88" spans="2:7" ht="15" customHeight="1" x14ac:dyDescent="0.25">
      <c r="D88" s="198"/>
    </row>
    <row r="89" spans="2:7" ht="15" customHeight="1" x14ac:dyDescent="0.25">
      <c r="D89" s="198"/>
    </row>
    <row r="90" spans="2:7" ht="15" customHeight="1" x14ac:dyDescent="0.25">
      <c r="D90" s="198"/>
    </row>
    <row r="91" spans="2:7" ht="15" customHeight="1" x14ac:dyDescent="0.25">
      <c r="D91" s="198"/>
    </row>
    <row r="92" spans="2:7" ht="15" customHeight="1" x14ac:dyDescent="0.25">
      <c r="D92" s="198"/>
    </row>
    <row r="93" spans="2:7" ht="15" customHeight="1" x14ac:dyDescent="0.25">
      <c r="D93" s="198"/>
    </row>
    <row r="94" spans="2:7" ht="15" customHeight="1" x14ac:dyDescent="0.25">
      <c r="D94" s="198"/>
    </row>
    <row r="95" spans="2:7" ht="15" customHeight="1" x14ac:dyDescent="0.25">
      <c r="D95" s="198"/>
    </row>
    <row r="96" spans="2:7" ht="15" customHeight="1" x14ac:dyDescent="0.25">
      <c r="D96" s="198"/>
    </row>
    <row r="97" spans="4:4" ht="15" customHeight="1" x14ac:dyDescent="0.25">
      <c r="D97" s="198"/>
    </row>
    <row r="98" spans="4:4" ht="15" customHeight="1" x14ac:dyDescent="0.25">
      <c r="D98" s="198"/>
    </row>
    <row r="99" spans="4:4" ht="15" customHeight="1" x14ac:dyDescent="0.25">
      <c r="D99" s="198"/>
    </row>
    <row r="100" spans="4:4" ht="15" customHeight="1" x14ac:dyDescent="0.25">
      <c r="D100" s="198"/>
    </row>
    <row r="101" spans="4:4" ht="15" customHeight="1" x14ac:dyDescent="0.25">
      <c r="D101" s="198"/>
    </row>
    <row r="102" spans="4:4" ht="15" customHeight="1" x14ac:dyDescent="0.25">
      <c r="D102" s="198"/>
    </row>
    <row r="103" spans="4:4" ht="15" customHeight="1" x14ac:dyDescent="0.25">
      <c r="D103" s="198"/>
    </row>
    <row r="104" spans="4:4" ht="15" customHeight="1" x14ac:dyDescent="0.25">
      <c r="D104" s="198"/>
    </row>
    <row r="105" spans="4:4" ht="15" customHeight="1" x14ac:dyDescent="0.25">
      <c r="D105" s="198"/>
    </row>
    <row r="106" spans="4:4" ht="15" customHeight="1" x14ac:dyDescent="0.25">
      <c r="D106" s="198"/>
    </row>
    <row r="107" spans="4:4" ht="15" customHeight="1" x14ac:dyDescent="0.25">
      <c r="D107" s="198"/>
    </row>
    <row r="108" spans="4:4" ht="15" customHeight="1" x14ac:dyDescent="0.25">
      <c r="D108" s="198"/>
    </row>
    <row r="109" spans="4:4" ht="15" customHeight="1" x14ac:dyDescent="0.25">
      <c r="D109" s="198"/>
    </row>
    <row r="110" spans="4:4" ht="15" customHeight="1" x14ac:dyDescent="0.25">
      <c r="D110" s="198"/>
    </row>
    <row r="111" spans="4:4" ht="15" customHeight="1" x14ac:dyDescent="0.25">
      <c r="D111" s="198"/>
    </row>
    <row r="112" spans="4:4" ht="15" customHeight="1" x14ac:dyDescent="0.25">
      <c r="D112" s="198"/>
    </row>
    <row r="113" spans="4:4" ht="15" customHeight="1" x14ac:dyDescent="0.25">
      <c r="D113" s="198"/>
    </row>
    <row r="114" spans="4:4" ht="15" customHeight="1" x14ac:dyDescent="0.25">
      <c r="D114" s="198"/>
    </row>
    <row r="115" spans="4:4" ht="15" customHeight="1" x14ac:dyDescent="0.25">
      <c r="D115" s="198"/>
    </row>
    <row r="116" spans="4:4" ht="15" customHeight="1" x14ac:dyDescent="0.25">
      <c r="D116" s="198"/>
    </row>
    <row r="117" spans="4:4" ht="15" customHeight="1" x14ac:dyDescent="0.25">
      <c r="D117" s="198"/>
    </row>
    <row r="118" spans="4:4" ht="15" customHeight="1" x14ac:dyDescent="0.25">
      <c r="D118" s="198"/>
    </row>
    <row r="119" spans="4:4" ht="15" customHeight="1" x14ac:dyDescent="0.25">
      <c r="D119" s="198"/>
    </row>
    <row r="120" spans="4:4" ht="15" customHeight="1" x14ac:dyDescent="0.25">
      <c r="D120" s="198"/>
    </row>
    <row r="121" spans="4:4" ht="15" customHeight="1" x14ac:dyDescent="0.25">
      <c r="D121" s="198"/>
    </row>
    <row r="122" spans="4:4" ht="15" customHeight="1" x14ac:dyDescent="0.25">
      <c r="D122" s="198"/>
    </row>
    <row r="123" spans="4:4" ht="15" customHeight="1" x14ac:dyDescent="0.25">
      <c r="D123" s="198"/>
    </row>
    <row r="124" spans="4:4" ht="15" customHeight="1" x14ac:dyDescent="0.25">
      <c r="D124" s="198"/>
    </row>
    <row r="125" spans="4:4" ht="15" customHeight="1" x14ac:dyDescent="0.25">
      <c r="D125" s="198"/>
    </row>
    <row r="126" spans="4:4" ht="15" customHeight="1" x14ac:dyDescent="0.25">
      <c r="D126" s="198"/>
    </row>
    <row r="127" spans="4:4" ht="15" customHeight="1" x14ac:dyDescent="0.25">
      <c r="D127" s="198"/>
    </row>
    <row r="128" spans="4:4" ht="15" customHeight="1" x14ac:dyDescent="0.25">
      <c r="D128" s="198"/>
    </row>
    <row r="129" spans="4:4" ht="15" customHeight="1" x14ac:dyDescent="0.25">
      <c r="D129" s="198"/>
    </row>
    <row r="130" spans="4:4" ht="15" customHeight="1" x14ac:dyDescent="0.25">
      <c r="D130" s="198"/>
    </row>
    <row r="131" spans="4:4" ht="15" customHeight="1" x14ac:dyDescent="0.25">
      <c r="D131" s="198"/>
    </row>
    <row r="132" spans="4:4" ht="15" customHeight="1" x14ac:dyDescent="0.25">
      <c r="D132" s="198"/>
    </row>
    <row r="133" spans="4:4" ht="15" customHeight="1" x14ac:dyDescent="0.25">
      <c r="D133" s="198"/>
    </row>
    <row r="134" spans="4:4" ht="15" customHeight="1" x14ac:dyDescent="0.25">
      <c r="D134" s="198"/>
    </row>
    <row r="135" spans="4:4" ht="15" customHeight="1" x14ac:dyDescent="0.25">
      <c r="D135" s="198"/>
    </row>
    <row r="136" spans="4:4" ht="15" customHeight="1" x14ac:dyDescent="0.25">
      <c r="D136" s="198"/>
    </row>
    <row r="137" spans="4:4" ht="15" customHeight="1" x14ac:dyDescent="0.25">
      <c r="D137" s="198"/>
    </row>
    <row r="138" spans="4:4" ht="15" customHeight="1" x14ac:dyDescent="0.25">
      <c r="D138" s="198"/>
    </row>
    <row r="139" spans="4:4" ht="15" customHeight="1" x14ac:dyDescent="0.25">
      <c r="D139" s="198"/>
    </row>
    <row r="140" spans="4:4" ht="15" customHeight="1" x14ac:dyDescent="0.25">
      <c r="D140" s="198"/>
    </row>
    <row r="141" spans="4:4" ht="15" customHeight="1" x14ac:dyDescent="0.25">
      <c r="D141" s="198"/>
    </row>
    <row r="142" spans="4:4" ht="15" customHeight="1" x14ac:dyDescent="0.25">
      <c r="D142" s="198"/>
    </row>
    <row r="143" spans="4:4" ht="15" customHeight="1" x14ac:dyDescent="0.25">
      <c r="D143" s="198"/>
    </row>
    <row r="144" spans="4:4" ht="15" customHeight="1" x14ac:dyDescent="0.25">
      <c r="D144" s="198"/>
    </row>
    <row r="145" spans="4:4" ht="15" customHeight="1" x14ac:dyDescent="0.25">
      <c r="D145" s="198"/>
    </row>
    <row r="146" spans="4:4" ht="15" customHeight="1" x14ac:dyDescent="0.25">
      <c r="D146" s="198"/>
    </row>
    <row r="147" spans="4:4" ht="15" customHeight="1" x14ac:dyDescent="0.25">
      <c r="D147" s="198"/>
    </row>
    <row r="148" spans="4:4" ht="15" customHeight="1" x14ac:dyDescent="0.25">
      <c r="D148" s="198"/>
    </row>
    <row r="149" spans="4:4" ht="15" customHeight="1" x14ac:dyDescent="0.25">
      <c r="D149" s="198"/>
    </row>
    <row r="150" spans="4:4" ht="15" customHeight="1" x14ac:dyDescent="0.25">
      <c r="D150" s="198"/>
    </row>
    <row r="151" spans="4:4" ht="15" customHeight="1" x14ac:dyDescent="0.25">
      <c r="D151" s="198"/>
    </row>
    <row r="152" spans="4:4" ht="15" customHeight="1" x14ac:dyDescent="0.25">
      <c r="D152" s="198"/>
    </row>
    <row r="153" spans="4:4" ht="15" customHeight="1" x14ac:dyDescent="0.25">
      <c r="D153" s="198"/>
    </row>
    <row r="154" spans="4:4" ht="15" customHeight="1" x14ac:dyDescent="0.25">
      <c r="D154" s="198"/>
    </row>
    <row r="155" spans="4:4" ht="15" customHeight="1" x14ac:dyDescent="0.25">
      <c r="D155" s="198"/>
    </row>
    <row r="156" spans="4:4" ht="15" customHeight="1" x14ac:dyDescent="0.25">
      <c r="D156" s="198"/>
    </row>
    <row r="157" spans="4:4" ht="15" customHeight="1" x14ac:dyDescent="0.25">
      <c r="D157" s="198"/>
    </row>
    <row r="158" spans="4:4" ht="15" customHeight="1" x14ac:dyDescent="0.25">
      <c r="D158" s="198"/>
    </row>
    <row r="159" spans="4:4" ht="15" customHeight="1" x14ac:dyDescent="0.25">
      <c r="D159" s="198"/>
    </row>
    <row r="160" spans="4:4" ht="15" customHeight="1" x14ac:dyDescent="0.25">
      <c r="D160" s="198"/>
    </row>
    <row r="161" spans="4:4" ht="15" customHeight="1" x14ac:dyDescent="0.25">
      <c r="D161" s="198"/>
    </row>
    <row r="162" spans="4:4" ht="15" customHeight="1" x14ac:dyDescent="0.25">
      <c r="D162" s="198"/>
    </row>
    <row r="163" spans="4:4" ht="15" customHeight="1" x14ac:dyDescent="0.25">
      <c r="D163" s="198"/>
    </row>
    <row r="164" spans="4:4" ht="15" customHeight="1" x14ac:dyDescent="0.25">
      <c r="D164" s="198"/>
    </row>
    <row r="165" spans="4:4" ht="15" customHeight="1" x14ac:dyDescent="0.25">
      <c r="D165" s="198"/>
    </row>
    <row r="166" spans="4:4" ht="15" customHeight="1" x14ac:dyDescent="0.25">
      <c r="D166" s="198"/>
    </row>
    <row r="167" spans="4:4" ht="15" customHeight="1" x14ac:dyDescent="0.25">
      <c r="D167" s="198"/>
    </row>
    <row r="168" spans="4:4" ht="15" customHeight="1" x14ac:dyDescent="0.25">
      <c r="D168" s="198"/>
    </row>
    <row r="169" spans="4:4" ht="15" customHeight="1" x14ac:dyDescent="0.25">
      <c r="D169" s="198"/>
    </row>
    <row r="170" spans="4:4" ht="15" customHeight="1" x14ac:dyDescent="0.25">
      <c r="D170" s="198"/>
    </row>
    <row r="171" spans="4:4" ht="15" customHeight="1" x14ac:dyDescent="0.25">
      <c r="D171" s="198"/>
    </row>
    <row r="172" spans="4:4" ht="15" customHeight="1" x14ac:dyDescent="0.25">
      <c r="D172" s="198"/>
    </row>
    <row r="173" spans="4:4" ht="15" customHeight="1" x14ac:dyDescent="0.25">
      <c r="D173" s="198"/>
    </row>
    <row r="174" spans="4:4" ht="15" customHeight="1" x14ac:dyDescent="0.25">
      <c r="D174" s="198"/>
    </row>
    <row r="175" spans="4:4" ht="15" customHeight="1" x14ac:dyDescent="0.25">
      <c r="D175" s="198"/>
    </row>
    <row r="176" spans="4:4" ht="15" customHeight="1" x14ac:dyDescent="0.25">
      <c r="D176" s="198"/>
    </row>
    <row r="177" spans="4:4" ht="15" customHeight="1" x14ac:dyDescent="0.25">
      <c r="D177" s="198"/>
    </row>
    <row r="178" spans="4:4" ht="15" customHeight="1" x14ac:dyDescent="0.25">
      <c r="D178" s="198"/>
    </row>
    <row r="179" spans="4:4" ht="15" customHeight="1" x14ac:dyDescent="0.25">
      <c r="D179" s="198"/>
    </row>
    <row r="180" spans="4:4" ht="15" customHeight="1" x14ac:dyDescent="0.25">
      <c r="D180" s="198"/>
    </row>
    <row r="181" spans="4:4" ht="15" customHeight="1" x14ac:dyDescent="0.25">
      <c r="D181" s="198"/>
    </row>
    <row r="182" spans="4:4" ht="15" customHeight="1" x14ac:dyDescent="0.25">
      <c r="D182" s="198"/>
    </row>
    <row r="183" spans="4:4" ht="15" customHeight="1" x14ac:dyDescent="0.25">
      <c r="D183" s="198"/>
    </row>
    <row r="184" spans="4:4" ht="15" customHeight="1" x14ac:dyDescent="0.25">
      <c r="D184" s="198"/>
    </row>
    <row r="185" spans="4:4" ht="15" customHeight="1" x14ac:dyDescent="0.25">
      <c r="D185" s="198"/>
    </row>
    <row r="186" spans="4:4" ht="15" customHeight="1" x14ac:dyDescent="0.25">
      <c r="D186" s="198"/>
    </row>
    <row r="187" spans="4:4" ht="15" customHeight="1" x14ac:dyDescent="0.25">
      <c r="D187" s="198"/>
    </row>
    <row r="188" spans="4:4" ht="15" customHeight="1" x14ac:dyDescent="0.25">
      <c r="D188" s="198"/>
    </row>
    <row r="189" spans="4:4" ht="15" customHeight="1" x14ac:dyDescent="0.25">
      <c r="D189" s="198"/>
    </row>
    <row r="190" spans="4:4" ht="15" customHeight="1" x14ac:dyDescent="0.25">
      <c r="D190" s="198"/>
    </row>
    <row r="191" spans="4:4" ht="15" customHeight="1" x14ac:dyDescent="0.25">
      <c r="D191" s="198"/>
    </row>
    <row r="192" spans="4:4" ht="15" customHeight="1" x14ac:dyDescent="0.25">
      <c r="D192" s="198"/>
    </row>
    <row r="193" spans="4:4" ht="15" customHeight="1" x14ac:dyDescent="0.25">
      <c r="D193" s="198"/>
    </row>
    <row r="194" spans="4:4" ht="15" customHeight="1" x14ac:dyDescent="0.25">
      <c r="D194" s="198"/>
    </row>
    <row r="195" spans="4:4" ht="15" customHeight="1" x14ac:dyDescent="0.25">
      <c r="D195" s="198"/>
    </row>
    <row r="196" spans="4:4" ht="15" customHeight="1" x14ac:dyDescent="0.25">
      <c r="D196" s="198"/>
    </row>
    <row r="197" spans="4:4" ht="15" customHeight="1" x14ac:dyDescent="0.25">
      <c r="D197" s="198"/>
    </row>
    <row r="198" spans="4:4" ht="15" customHeight="1" x14ac:dyDescent="0.25">
      <c r="D198" s="198"/>
    </row>
    <row r="199" spans="4:4" ht="15" customHeight="1" x14ac:dyDescent="0.25">
      <c r="D199" s="198"/>
    </row>
    <row r="200" spans="4:4" ht="15" customHeight="1" x14ac:dyDescent="0.25">
      <c r="D200" s="198"/>
    </row>
    <row r="201" spans="4:4" ht="15" customHeight="1" x14ac:dyDescent="0.25">
      <c r="D201" s="198"/>
    </row>
    <row r="202" spans="4:4" ht="15" customHeight="1" x14ac:dyDescent="0.25">
      <c r="D202" s="198"/>
    </row>
    <row r="203" spans="4:4" ht="15" customHeight="1" x14ac:dyDescent="0.25">
      <c r="D203" s="198"/>
    </row>
    <row r="204" spans="4:4" ht="15" customHeight="1" x14ac:dyDescent="0.25">
      <c r="D204" s="198"/>
    </row>
    <row r="205" spans="4:4" ht="15" customHeight="1" x14ac:dyDescent="0.25">
      <c r="D205" s="198"/>
    </row>
    <row r="206" spans="4:4" ht="15" customHeight="1" x14ac:dyDescent="0.25">
      <c r="D206" s="198"/>
    </row>
    <row r="207" spans="4:4" ht="15" customHeight="1" x14ac:dyDescent="0.25">
      <c r="D207" s="198"/>
    </row>
    <row r="208" spans="4:4" ht="15" customHeight="1" x14ac:dyDescent="0.25">
      <c r="D208" s="198"/>
    </row>
    <row r="209" spans="4:4" ht="15" customHeight="1" x14ac:dyDescent="0.25">
      <c r="D209" s="198"/>
    </row>
    <row r="210" spans="4:4" ht="15" customHeight="1" x14ac:dyDescent="0.25">
      <c r="D210" s="198"/>
    </row>
    <row r="211" spans="4:4" ht="15" customHeight="1" x14ac:dyDescent="0.25">
      <c r="D211" s="198"/>
    </row>
    <row r="212" spans="4:4" ht="15" customHeight="1" x14ac:dyDescent="0.25">
      <c r="D212" s="198"/>
    </row>
    <row r="213" spans="4:4" ht="15" customHeight="1" x14ac:dyDescent="0.25">
      <c r="D213" s="198"/>
    </row>
    <row r="214" spans="4:4" ht="15" customHeight="1" x14ac:dyDescent="0.25">
      <c r="D214" s="198"/>
    </row>
    <row r="215" spans="4:4" ht="15" customHeight="1" x14ac:dyDescent="0.25">
      <c r="D215" s="198"/>
    </row>
    <row r="216" spans="4:4" ht="15" customHeight="1" x14ac:dyDescent="0.25">
      <c r="D216" s="198"/>
    </row>
    <row r="217" spans="4:4" ht="15" customHeight="1" x14ac:dyDescent="0.25">
      <c r="D217" s="198"/>
    </row>
    <row r="218" spans="4:4" ht="15" customHeight="1" x14ac:dyDescent="0.25">
      <c r="D218" s="198"/>
    </row>
    <row r="219" spans="4:4" ht="15" customHeight="1" x14ac:dyDescent="0.25">
      <c r="D219" s="198"/>
    </row>
    <row r="220" spans="4:4" ht="15" customHeight="1" x14ac:dyDescent="0.25">
      <c r="D220" s="198"/>
    </row>
    <row r="221" spans="4:4" ht="15" customHeight="1" x14ac:dyDescent="0.25">
      <c r="D221" s="198"/>
    </row>
    <row r="222" spans="4:4" ht="15" customHeight="1" x14ac:dyDescent="0.25">
      <c r="D222" s="198"/>
    </row>
    <row r="223" spans="4:4" ht="15" customHeight="1" x14ac:dyDescent="0.25">
      <c r="D223" s="198"/>
    </row>
    <row r="224" spans="4:4" ht="15" customHeight="1" x14ac:dyDescent="0.25">
      <c r="D224" s="198"/>
    </row>
    <row r="225" spans="4:4" ht="15" customHeight="1" x14ac:dyDescent="0.25">
      <c r="D225" s="198"/>
    </row>
    <row r="226" spans="4:4" ht="15" customHeight="1" x14ac:dyDescent="0.25">
      <c r="D226" s="198"/>
    </row>
    <row r="227" spans="4:4" ht="15" customHeight="1" x14ac:dyDescent="0.25">
      <c r="D227" s="198"/>
    </row>
    <row r="228" spans="4:4" ht="15" customHeight="1" x14ac:dyDescent="0.25">
      <c r="D228" s="198"/>
    </row>
    <row r="229" spans="4:4" ht="15" customHeight="1" x14ac:dyDescent="0.25">
      <c r="D229" s="198"/>
    </row>
    <row r="230" spans="4:4" ht="15" customHeight="1" x14ac:dyDescent="0.25">
      <c r="D230" s="198"/>
    </row>
    <row r="231" spans="4:4" ht="15" customHeight="1" x14ac:dyDescent="0.25">
      <c r="D231" s="198"/>
    </row>
    <row r="232" spans="4:4" ht="15" customHeight="1" x14ac:dyDescent="0.25">
      <c r="D232" s="198"/>
    </row>
    <row r="233" spans="4:4" ht="15" customHeight="1" x14ac:dyDescent="0.25">
      <c r="D233" s="198"/>
    </row>
    <row r="234" spans="4:4" ht="15" customHeight="1" x14ac:dyDescent="0.25">
      <c r="D234" s="198"/>
    </row>
    <row r="235" spans="4:4" ht="15" customHeight="1" x14ac:dyDescent="0.25">
      <c r="D235" s="198"/>
    </row>
    <row r="236" spans="4:4" ht="15" customHeight="1" x14ac:dyDescent="0.25">
      <c r="D236" s="198"/>
    </row>
    <row r="237" spans="4:4" ht="15" customHeight="1" x14ac:dyDescent="0.25">
      <c r="D237" s="198"/>
    </row>
    <row r="238" spans="4:4" ht="15" customHeight="1" x14ac:dyDescent="0.25">
      <c r="D238" s="198"/>
    </row>
    <row r="239" spans="4:4" ht="15" customHeight="1" x14ac:dyDescent="0.25">
      <c r="D239" s="198"/>
    </row>
    <row r="240" spans="4:4" ht="15" customHeight="1" x14ac:dyDescent="0.25">
      <c r="D240" s="198"/>
    </row>
    <row r="241" spans="4:4" ht="15" customHeight="1" x14ac:dyDescent="0.25">
      <c r="D241" s="198"/>
    </row>
    <row r="242" spans="4:4" ht="15" customHeight="1" x14ac:dyDescent="0.25">
      <c r="D242" s="198"/>
    </row>
    <row r="243" spans="4:4" ht="15" customHeight="1" x14ac:dyDescent="0.25">
      <c r="D243" s="198"/>
    </row>
    <row r="244" spans="4:4" ht="15" customHeight="1" x14ac:dyDescent="0.25">
      <c r="D244" s="198"/>
    </row>
    <row r="245" spans="4:4" ht="15" customHeight="1" x14ac:dyDescent="0.25">
      <c r="D245" s="198"/>
    </row>
    <row r="246" spans="4:4" ht="15" customHeight="1" x14ac:dyDescent="0.25">
      <c r="D246" s="198"/>
    </row>
    <row r="247" spans="4:4" ht="15" customHeight="1" x14ac:dyDescent="0.25">
      <c r="D247" s="198"/>
    </row>
    <row r="248" spans="4:4" ht="15" customHeight="1" x14ac:dyDescent="0.25">
      <c r="D248" s="198"/>
    </row>
    <row r="249" spans="4:4" ht="15" customHeight="1" x14ac:dyDescent="0.25">
      <c r="D249" s="198"/>
    </row>
    <row r="250" spans="4:4" ht="15" customHeight="1" x14ac:dyDescent="0.25">
      <c r="D250" s="198"/>
    </row>
    <row r="251" spans="4:4" ht="15" customHeight="1" x14ac:dyDescent="0.25">
      <c r="D251" s="198"/>
    </row>
    <row r="252" spans="4:4" ht="15" customHeight="1" x14ac:dyDescent="0.25">
      <c r="D252" s="198"/>
    </row>
    <row r="253" spans="4:4" ht="15" customHeight="1" x14ac:dyDescent="0.25">
      <c r="D253" s="198"/>
    </row>
    <row r="254" spans="4:4" ht="15" customHeight="1" x14ac:dyDescent="0.25">
      <c r="D254" s="198"/>
    </row>
    <row r="255" spans="4:4" ht="15" customHeight="1" x14ac:dyDescent="0.25">
      <c r="D255" s="198"/>
    </row>
    <row r="256" spans="4:4" ht="15" customHeight="1" x14ac:dyDescent="0.25">
      <c r="D256" s="198"/>
    </row>
    <row r="257" spans="4:4" ht="15" customHeight="1" x14ac:dyDescent="0.25">
      <c r="D257" s="198"/>
    </row>
    <row r="258" spans="4:4" ht="15" customHeight="1" x14ac:dyDescent="0.25">
      <c r="D258" s="198"/>
    </row>
    <row r="259" spans="4:4" ht="15" customHeight="1" x14ac:dyDescent="0.25">
      <c r="D259" s="198"/>
    </row>
    <row r="260" spans="4:4" ht="15" customHeight="1" x14ac:dyDescent="0.25">
      <c r="D260" s="198"/>
    </row>
    <row r="261" spans="4:4" ht="15" customHeight="1" x14ac:dyDescent="0.25">
      <c r="D261" s="198"/>
    </row>
    <row r="262" spans="4:4" ht="15" customHeight="1" x14ac:dyDescent="0.25">
      <c r="D262" s="198"/>
    </row>
    <row r="263" spans="4:4" ht="15" customHeight="1" x14ac:dyDescent="0.25">
      <c r="D263" s="198"/>
    </row>
    <row r="264" spans="4:4" ht="15" customHeight="1" x14ac:dyDescent="0.25">
      <c r="D264" s="198"/>
    </row>
    <row r="265" spans="4:4" ht="15" customHeight="1" x14ac:dyDescent="0.25">
      <c r="D265" s="198"/>
    </row>
    <row r="266" spans="4:4" ht="15" customHeight="1" x14ac:dyDescent="0.25">
      <c r="D266" s="198"/>
    </row>
    <row r="267" spans="4:4" ht="15" customHeight="1" x14ac:dyDescent="0.25">
      <c r="D267" s="198"/>
    </row>
    <row r="268" spans="4:4" ht="15" customHeight="1" x14ac:dyDescent="0.25">
      <c r="D268" s="198"/>
    </row>
    <row r="269" spans="4:4" ht="15" customHeight="1" x14ac:dyDescent="0.25">
      <c r="D269" s="198"/>
    </row>
    <row r="270" spans="4:4" ht="15" customHeight="1" x14ac:dyDescent="0.25">
      <c r="D270" s="198"/>
    </row>
    <row r="271" spans="4:4" ht="15" customHeight="1" x14ac:dyDescent="0.25">
      <c r="D271" s="198"/>
    </row>
    <row r="272" spans="4:4" ht="15" customHeight="1" x14ac:dyDescent="0.25">
      <c r="D272" s="198"/>
    </row>
    <row r="273" spans="4:4" ht="15" customHeight="1" x14ac:dyDescent="0.25">
      <c r="D273" s="198"/>
    </row>
    <row r="274" spans="4:4" ht="15" customHeight="1" x14ac:dyDescent="0.25">
      <c r="D274" s="198"/>
    </row>
    <row r="275" spans="4:4" ht="15" customHeight="1" x14ac:dyDescent="0.25">
      <c r="D275" s="198"/>
    </row>
    <row r="276" spans="4:4" ht="15" customHeight="1" x14ac:dyDescent="0.25">
      <c r="D276" s="198"/>
    </row>
    <row r="277" spans="4:4" ht="15" customHeight="1" x14ac:dyDescent="0.25">
      <c r="D277" s="198"/>
    </row>
    <row r="278" spans="4:4" ht="15" customHeight="1" x14ac:dyDescent="0.25">
      <c r="D278" s="198"/>
    </row>
    <row r="279" spans="4:4" ht="15" customHeight="1" x14ac:dyDescent="0.25">
      <c r="D279" s="198"/>
    </row>
    <row r="280" spans="4:4" ht="15" customHeight="1" x14ac:dyDescent="0.25">
      <c r="D280" s="198"/>
    </row>
    <row r="281" spans="4:4" ht="15" customHeight="1" x14ac:dyDescent="0.25">
      <c r="D281" s="198"/>
    </row>
    <row r="282" spans="4:4" ht="15" customHeight="1" x14ac:dyDescent="0.25">
      <c r="D282" s="198"/>
    </row>
    <row r="283" spans="4:4" ht="15" customHeight="1" x14ac:dyDescent="0.25">
      <c r="D283" s="198"/>
    </row>
    <row r="284" spans="4:4" ht="15" customHeight="1" x14ac:dyDescent="0.25">
      <c r="D284" s="198"/>
    </row>
    <row r="285" spans="4:4" ht="15" customHeight="1" x14ac:dyDescent="0.25">
      <c r="D285" s="198"/>
    </row>
    <row r="286" spans="4:4" ht="15" customHeight="1" x14ac:dyDescent="0.25">
      <c r="D286" s="198"/>
    </row>
    <row r="287" spans="4:4" ht="15" customHeight="1" x14ac:dyDescent="0.25">
      <c r="D287" s="198"/>
    </row>
    <row r="288" spans="4:4" ht="15" customHeight="1" x14ac:dyDescent="0.25">
      <c r="D288" s="198"/>
    </row>
    <row r="289" spans="4:4" ht="15" customHeight="1" x14ac:dyDescent="0.25">
      <c r="D289" s="198"/>
    </row>
    <row r="290" spans="4:4" ht="15" customHeight="1" x14ac:dyDescent="0.25">
      <c r="D290" s="198"/>
    </row>
    <row r="291" spans="4:4" ht="15" customHeight="1" x14ac:dyDescent="0.25">
      <c r="D291" s="198"/>
    </row>
    <row r="292" spans="4:4" ht="15" customHeight="1" x14ac:dyDescent="0.25">
      <c r="D292" s="198"/>
    </row>
    <row r="293" spans="4:4" ht="15" customHeight="1" x14ac:dyDescent="0.25">
      <c r="D293" s="198"/>
    </row>
    <row r="294" spans="4:4" ht="15" customHeight="1" x14ac:dyDescent="0.25">
      <c r="D294" s="198"/>
    </row>
    <row r="295" spans="4:4" ht="15" customHeight="1" x14ac:dyDescent="0.25">
      <c r="D295" s="198"/>
    </row>
    <row r="296" spans="4:4" ht="15" customHeight="1" x14ac:dyDescent="0.25">
      <c r="D296" s="198"/>
    </row>
    <row r="297" spans="4:4" ht="15" customHeight="1" x14ac:dyDescent="0.25">
      <c r="D297" s="198"/>
    </row>
    <row r="298" spans="4:4" ht="15" customHeight="1" x14ac:dyDescent="0.25">
      <c r="D298" s="198"/>
    </row>
    <row r="299" spans="4:4" ht="15" customHeight="1" x14ac:dyDescent="0.25">
      <c r="D299" s="198"/>
    </row>
    <row r="300" spans="4:4" ht="15" customHeight="1" x14ac:dyDescent="0.25">
      <c r="D300" s="198"/>
    </row>
    <row r="301" spans="4:4" ht="15" customHeight="1" x14ac:dyDescent="0.25">
      <c r="D301" s="198"/>
    </row>
    <row r="302" spans="4:4" ht="15" customHeight="1" x14ac:dyDescent="0.25">
      <c r="D302" s="198"/>
    </row>
    <row r="303" spans="4:4" ht="15" customHeight="1" x14ac:dyDescent="0.25">
      <c r="D303" s="198"/>
    </row>
    <row r="304" spans="4:4" ht="15" customHeight="1" x14ac:dyDescent="0.25">
      <c r="D304" s="198"/>
    </row>
    <row r="305" spans="4:4" ht="15" customHeight="1" x14ac:dyDescent="0.25">
      <c r="D305" s="198"/>
    </row>
    <row r="306" spans="4:4" ht="15" customHeight="1" x14ac:dyDescent="0.25">
      <c r="D306" s="198"/>
    </row>
    <row r="307" spans="4:4" ht="15" customHeight="1" x14ac:dyDescent="0.25">
      <c r="D307" s="198"/>
    </row>
    <row r="308" spans="4:4" ht="15" customHeight="1" x14ac:dyDescent="0.25">
      <c r="D308" s="198"/>
    </row>
    <row r="309" spans="4:4" ht="15" customHeight="1" x14ac:dyDescent="0.25">
      <c r="D309" s="198"/>
    </row>
    <row r="310" spans="4:4" ht="15" customHeight="1" x14ac:dyDescent="0.25">
      <c r="D310" s="198"/>
    </row>
    <row r="311" spans="4:4" ht="15" customHeight="1" x14ac:dyDescent="0.25">
      <c r="D311" s="198"/>
    </row>
    <row r="312" spans="4:4" ht="15" customHeight="1" x14ac:dyDescent="0.25">
      <c r="D312" s="198"/>
    </row>
    <row r="313" spans="4:4" ht="15" customHeight="1" x14ac:dyDescent="0.25">
      <c r="D313" s="198"/>
    </row>
    <row r="314" spans="4:4" ht="15" customHeight="1" x14ac:dyDescent="0.25">
      <c r="D314" s="198"/>
    </row>
    <row r="315" spans="4:4" ht="15" customHeight="1" x14ac:dyDescent="0.25">
      <c r="D315" s="198"/>
    </row>
    <row r="316" spans="4:4" ht="15" customHeight="1" x14ac:dyDescent="0.25">
      <c r="D316" s="198"/>
    </row>
    <row r="317" spans="4:4" ht="15" customHeight="1" x14ac:dyDescent="0.25">
      <c r="D317" s="198"/>
    </row>
    <row r="318" spans="4:4" ht="15" customHeight="1" x14ac:dyDescent="0.25">
      <c r="D318" s="198"/>
    </row>
    <row r="319" spans="4:4" ht="15" customHeight="1" x14ac:dyDescent="0.25">
      <c r="D319" s="198"/>
    </row>
    <row r="320" spans="4:4" ht="15" customHeight="1" x14ac:dyDescent="0.25">
      <c r="D320" s="198"/>
    </row>
    <row r="321" spans="4:4" ht="15" customHeight="1" x14ac:dyDescent="0.25">
      <c r="D321" s="198"/>
    </row>
    <row r="322" spans="4:4" ht="15" customHeight="1" x14ac:dyDescent="0.25">
      <c r="D322" s="198"/>
    </row>
    <row r="323" spans="4:4" ht="15" customHeight="1" x14ac:dyDescent="0.25">
      <c r="D323" s="198"/>
    </row>
    <row r="324" spans="4:4" ht="15" customHeight="1" x14ac:dyDescent="0.25">
      <c r="D324" s="198"/>
    </row>
    <row r="325" spans="4:4" ht="15" customHeight="1" x14ac:dyDescent="0.25">
      <c r="D325" s="198"/>
    </row>
    <row r="326" spans="4:4" ht="15" customHeight="1" x14ac:dyDescent="0.25">
      <c r="D326" s="198"/>
    </row>
    <row r="327" spans="4:4" ht="15" customHeight="1" x14ac:dyDescent="0.25">
      <c r="D327" s="198"/>
    </row>
    <row r="328" spans="4:4" ht="15" customHeight="1" x14ac:dyDescent="0.25">
      <c r="D328" s="198"/>
    </row>
    <row r="329" spans="4:4" ht="15" customHeight="1" x14ac:dyDescent="0.25">
      <c r="D329" s="198"/>
    </row>
    <row r="330" spans="4:4" ht="15" customHeight="1" x14ac:dyDescent="0.25">
      <c r="D330" s="198"/>
    </row>
    <row r="331" spans="4:4" ht="15" customHeight="1" x14ac:dyDescent="0.25">
      <c r="D331" s="198"/>
    </row>
    <row r="332" spans="4:4" ht="15" customHeight="1" x14ac:dyDescent="0.25">
      <c r="D332" s="198"/>
    </row>
    <row r="333" spans="4:4" ht="15" customHeight="1" x14ac:dyDescent="0.25">
      <c r="D333" s="198"/>
    </row>
    <row r="334" spans="4:4" ht="15" customHeight="1" x14ac:dyDescent="0.25">
      <c r="D334" s="198"/>
    </row>
    <row r="335" spans="4:4" ht="15" customHeight="1" x14ac:dyDescent="0.25">
      <c r="D335" s="198"/>
    </row>
    <row r="336" spans="4:4" ht="15" customHeight="1" x14ac:dyDescent="0.25">
      <c r="D336" s="198"/>
    </row>
    <row r="337" spans="4:4" ht="15" customHeight="1" x14ac:dyDescent="0.25">
      <c r="D337" s="198"/>
    </row>
    <row r="338" spans="4:4" ht="15" customHeight="1" x14ac:dyDescent="0.25">
      <c r="D338" s="198"/>
    </row>
    <row r="339" spans="4:4" ht="15" customHeight="1" x14ac:dyDescent="0.25">
      <c r="D339" s="198"/>
    </row>
    <row r="340" spans="4:4" ht="15" customHeight="1" x14ac:dyDescent="0.25">
      <c r="D340" s="198"/>
    </row>
    <row r="341" spans="4:4" ht="15" customHeight="1" x14ac:dyDescent="0.25">
      <c r="D341" s="198"/>
    </row>
    <row r="342" spans="4:4" ht="15" customHeight="1" x14ac:dyDescent="0.25">
      <c r="D342" s="198"/>
    </row>
    <row r="343" spans="4:4" ht="15" customHeight="1" x14ac:dyDescent="0.25">
      <c r="D343" s="198"/>
    </row>
    <row r="344" spans="4:4" ht="15" customHeight="1" x14ac:dyDescent="0.25">
      <c r="D344" s="198"/>
    </row>
    <row r="345" spans="4:4" ht="15" customHeight="1" x14ac:dyDescent="0.25">
      <c r="D345" s="198"/>
    </row>
    <row r="346" spans="4:4" ht="15" customHeight="1" x14ac:dyDescent="0.25">
      <c r="D346" s="198"/>
    </row>
    <row r="347" spans="4:4" ht="15" customHeight="1" x14ac:dyDescent="0.25">
      <c r="D347" s="198"/>
    </row>
    <row r="348" spans="4:4" ht="15" customHeight="1" x14ac:dyDescent="0.25">
      <c r="D348" s="198"/>
    </row>
    <row r="349" spans="4:4" ht="15" customHeight="1" x14ac:dyDescent="0.25">
      <c r="D349" s="198"/>
    </row>
    <row r="350" spans="4:4" ht="15" customHeight="1" x14ac:dyDescent="0.25">
      <c r="D350" s="198"/>
    </row>
    <row r="351" spans="4:4" ht="15" customHeight="1" x14ac:dyDescent="0.25">
      <c r="D351" s="198"/>
    </row>
    <row r="352" spans="4:4" ht="15" customHeight="1" x14ac:dyDescent="0.25">
      <c r="D352" s="198"/>
    </row>
    <row r="353" spans="4:4" ht="15" customHeight="1" x14ac:dyDescent="0.25">
      <c r="D353" s="198"/>
    </row>
    <row r="354" spans="4:4" ht="15" customHeight="1" x14ac:dyDescent="0.25">
      <c r="D354" s="198"/>
    </row>
    <row r="355" spans="4:4" ht="15" customHeight="1" x14ac:dyDescent="0.25">
      <c r="D355" s="198"/>
    </row>
    <row r="356" spans="4:4" ht="15" customHeight="1" x14ac:dyDescent="0.25">
      <c r="D356" s="198"/>
    </row>
    <row r="357" spans="4:4" ht="15" customHeight="1" x14ac:dyDescent="0.25">
      <c r="D357" s="198"/>
    </row>
    <row r="358" spans="4:4" ht="15" customHeight="1" x14ac:dyDescent="0.25">
      <c r="D358" s="198"/>
    </row>
    <row r="359" spans="4:4" ht="15" customHeight="1" x14ac:dyDescent="0.25">
      <c r="D359" s="198"/>
    </row>
    <row r="360" spans="4:4" ht="15" customHeight="1" x14ac:dyDescent="0.25">
      <c r="D360" s="198"/>
    </row>
    <row r="361" spans="4:4" ht="15" customHeight="1" x14ac:dyDescent="0.25">
      <c r="D361" s="198"/>
    </row>
    <row r="362" spans="4:4" ht="15" customHeight="1" x14ac:dyDescent="0.25">
      <c r="D362" s="198"/>
    </row>
    <row r="363" spans="4:4" ht="15" customHeight="1" x14ac:dyDescent="0.25">
      <c r="D363" s="198"/>
    </row>
    <row r="364" spans="4:4" ht="15" customHeight="1" x14ac:dyDescent="0.25">
      <c r="D364" s="198"/>
    </row>
    <row r="365" spans="4:4" ht="15" customHeight="1" x14ac:dyDescent="0.25">
      <c r="D365" s="198"/>
    </row>
    <row r="366" spans="4:4" ht="15" customHeight="1" x14ac:dyDescent="0.25">
      <c r="D366" s="198"/>
    </row>
    <row r="367" spans="4:4" ht="15" customHeight="1" x14ac:dyDescent="0.25">
      <c r="D367" s="198"/>
    </row>
    <row r="368" spans="4:4" ht="15" customHeight="1" x14ac:dyDescent="0.25">
      <c r="D368" s="198"/>
    </row>
    <row r="369" spans="4:4" ht="15" customHeight="1" x14ac:dyDescent="0.25">
      <c r="D369" s="198"/>
    </row>
    <row r="370" spans="4:4" ht="15" customHeight="1" x14ac:dyDescent="0.25">
      <c r="D370" s="198"/>
    </row>
    <row r="371" spans="4:4" ht="15" customHeight="1" x14ac:dyDescent="0.25">
      <c r="D371" s="198"/>
    </row>
    <row r="372" spans="4:4" ht="15" customHeight="1" x14ac:dyDescent="0.25">
      <c r="D372" s="198"/>
    </row>
    <row r="373" spans="4:4" ht="15" customHeight="1" x14ac:dyDescent="0.25">
      <c r="D373" s="198"/>
    </row>
    <row r="374" spans="4:4" ht="15" customHeight="1" x14ac:dyDescent="0.25">
      <c r="D374" s="198"/>
    </row>
    <row r="375" spans="4:4" ht="15" customHeight="1" x14ac:dyDescent="0.25">
      <c r="D375" s="198"/>
    </row>
    <row r="376" spans="4:4" ht="15" customHeight="1" x14ac:dyDescent="0.25">
      <c r="D376" s="198"/>
    </row>
    <row r="377" spans="4:4" ht="15" customHeight="1" x14ac:dyDescent="0.25">
      <c r="D377" s="198"/>
    </row>
    <row r="378" spans="4:4" ht="15" customHeight="1" x14ac:dyDescent="0.25">
      <c r="D378" s="198"/>
    </row>
    <row r="379" spans="4:4" ht="15" customHeight="1" x14ac:dyDescent="0.25">
      <c r="D379" s="198"/>
    </row>
    <row r="380" spans="4:4" ht="15" customHeight="1" x14ac:dyDescent="0.25">
      <c r="D380" s="198"/>
    </row>
    <row r="381" spans="4:4" ht="15" customHeight="1" x14ac:dyDescent="0.25">
      <c r="D381" s="198"/>
    </row>
    <row r="382" spans="4:4" ht="15" customHeight="1" x14ac:dyDescent="0.25">
      <c r="D382" s="198"/>
    </row>
    <row r="383" spans="4:4" ht="15" customHeight="1" x14ac:dyDescent="0.25">
      <c r="D383" s="198"/>
    </row>
    <row r="384" spans="4:4" ht="15" customHeight="1" x14ac:dyDescent="0.25">
      <c r="D384" s="198"/>
    </row>
    <row r="385" spans="4:4" ht="15" customHeight="1" x14ac:dyDescent="0.25">
      <c r="D385" s="198"/>
    </row>
    <row r="386" spans="4:4" ht="15" customHeight="1" x14ac:dyDescent="0.25">
      <c r="D386" s="198"/>
    </row>
    <row r="387" spans="4:4" ht="15" customHeight="1" x14ac:dyDescent="0.25">
      <c r="D387" s="198"/>
    </row>
    <row r="388" spans="4:4" ht="15" customHeight="1" x14ac:dyDescent="0.25">
      <c r="D388" s="198"/>
    </row>
    <row r="389" spans="4:4" ht="15" customHeight="1" x14ac:dyDescent="0.25">
      <c r="D389" s="198"/>
    </row>
    <row r="390" spans="4:4" ht="15" customHeight="1" x14ac:dyDescent="0.25">
      <c r="D390" s="198"/>
    </row>
    <row r="391" spans="4:4" ht="15" customHeight="1" x14ac:dyDescent="0.25">
      <c r="D391" s="198"/>
    </row>
    <row r="392" spans="4:4" ht="15" customHeight="1" x14ac:dyDescent="0.25">
      <c r="D392" s="198"/>
    </row>
    <row r="393" spans="4:4" ht="15" customHeight="1" x14ac:dyDescent="0.25">
      <c r="D393" s="198"/>
    </row>
    <row r="394" spans="4:4" ht="15" customHeight="1" x14ac:dyDescent="0.25">
      <c r="D394" s="198"/>
    </row>
    <row r="395" spans="4:4" ht="15" customHeight="1" x14ac:dyDescent="0.25">
      <c r="D395" s="198"/>
    </row>
    <row r="396" spans="4:4" ht="15" customHeight="1" x14ac:dyDescent="0.25">
      <c r="D396" s="198"/>
    </row>
    <row r="397" spans="4:4" ht="15" customHeight="1" x14ac:dyDescent="0.25">
      <c r="D397" s="198"/>
    </row>
    <row r="398" spans="4:4" ht="15" customHeight="1" x14ac:dyDescent="0.25">
      <c r="D398" s="198"/>
    </row>
    <row r="399" spans="4:4" ht="15" customHeight="1" x14ac:dyDescent="0.25">
      <c r="D399" s="198"/>
    </row>
    <row r="400" spans="4:4" ht="15" customHeight="1" x14ac:dyDescent="0.25">
      <c r="D400" s="198"/>
    </row>
    <row r="401" spans="4:4" ht="15" customHeight="1" x14ac:dyDescent="0.25">
      <c r="D401" s="198"/>
    </row>
    <row r="402" spans="4:4" ht="15" customHeight="1" x14ac:dyDescent="0.25">
      <c r="D402" s="198"/>
    </row>
    <row r="403" spans="4:4" ht="15" customHeight="1" x14ac:dyDescent="0.25">
      <c r="D403" s="198"/>
    </row>
    <row r="404" spans="4:4" ht="15" customHeight="1" x14ac:dyDescent="0.25">
      <c r="D404" s="198"/>
    </row>
    <row r="405" spans="4:4" ht="15" customHeight="1" x14ac:dyDescent="0.25">
      <c r="D405" s="198"/>
    </row>
    <row r="406" spans="4:4" ht="15" customHeight="1" x14ac:dyDescent="0.25">
      <c r="D406" s="198"/>
    </row>
    <row r="407" spans="4:4" ht="15" customHeight="1" x14ac:dyDescent="0.25">
      <c r="D407" s="198"/>
    </row>
    <row r="408" spans="4:4" ht="15" customHeight="1" x14ac:dyDescent="0.25">
      <c r="D408" s="198"/>
    </row>
    <row r="409" spans="4:4" ht="15" customHeight="1" x14ac:dyDescent="0.25">
      <c r="D409" s="198"/>
    </row>
    <row r="410" spans="4:4" ht="15" customHeight="1" x14ac:dyDescent="0.25">
      <c r="D410" s="198"/>
    </row>
    <row r="411" spans="4:4" ht="15" customHeight="1" x14ac:dyDescent="0.25">
      <c r="D411" s="198"/>
    </row>
    <row r="412" spans="4:4" ht="15" customHeight="1" x14ac:dyDescent="0.25">
      <c r="D412" s="198"/>
    </row>
    <row r="413" spans="4:4" ht="15" customHeight="1" x14ac:dyDescent="0.25">
      <c r="D413" s="198"/>
    </row>
    <row r="414" spans="4:4" ht="15" customHeight="1" x14ac:dyDescent="0.25">
      <c r="D414" s="198"/>
    </row>
    <row r="415" spans="4:4" ht="15" customHeight="1" x14ac:dyDescent="0.25">
      <c r="D415" s="198"/>
    </row>
    <row r="416" spans="4:4" ht="15" customHeight="1" x14ac:dyDescent="0.25">
      <c r="D416" s="198"/>
    </row>
    <row r="417" spans="4:4" ht="15" customHeight="1" x14ac:dyDescent="0.25">
      <c r="D417" s="198"/>
    </row>
    <row r="418" spans="4:4" ht="15" customHeight="1" x14ac:dyDescent="0.25">
      <c r="D418" s="198"/>
    </row>
    <row r="419" spans="4:4" ht="15" customHeight="1" x14ac:dyDescent="0.25">
      <c r="D419" s="198"/>
    </row>
    <row r="420" spans="4:4" ht="15" customHeight="1" x14ac:dyDescent="0.25">
      <c r="D420" s="198"/>
    </row>
    <row r="421" spans="4:4" ht="15" customHeight="1" x14ac:dyDescent="0.25">
      <c r="D421" s="198"/>
    </row>
    <row r="422" spans="4:4" ht="15" customHeight="1" x14ac:dyDescent="0.25">
      <c r="D422" s="198"/>
    </row>
    <row r="423" spans="4:4" ht="15" customHeight="1" x14ac:dyDescent="0.25">
      <c r="D423" s="198"/>
    </row>
    <row r="424" spans="4:4" ht="15" customHeight="1" x14ac:dyDescent="0.25">
      <c r="D424" s="198"/>
    </row>
    <row r="425" spans="4:4" ht="15" customHeight="1" x14ac:dyDescent="0.25">
      <c r="D425" s="198"/>
    </row>
    <row r="426" spans="4:4" ht="15" customHeight="1" x14ac:dyDescent="0.25">
      <c r="D426" s="198"/>
    </row>
    <row r="427" spans="4:4" ht="15" customHeight="1" x14ac:dyDescent="0.25">
      <c r="D427" s="198"/>
    </row>
    <row r="428" spans="4:4" ht="15" customHeight="1" x14ac:dyDescent="0.25">
      <c r="D428" s="198"/>
    </row>
    <row r="429" spans="4:4" ht="15" customHeight="1" x14ac:dyDescent="0.25">
      <c r="D429" s="198"/>
    </row>
    <row r="430" spans="4:4" ht="15" customHeight="1" x14ac:dyDescent="0.25">
      <c r="D430" s="198"/>
    </row>
    <row r="431" spans="4:4" ht="15" customHeight="1" x14ac:dyDescent="0.25">
      <c r="D431" s="198"/>
    </row>
    <row r="432" spans="4:4" ht="15" customHeight="1" x14ac:dyDescent="0.25">
      <c r="D432" s="198"/>
    </row>
    <row r="433" spans="4:4" ht="15" customHeight="1" x14ac:dyDescent="0.25">
      <c r="D433" s="198"/>
    </row>
    <row r="434" spans="4:4" ht="15" customHeight="1" x14ac:dyDescent="0.25">
      <c r="D434" s="198"/>
    </row>
    <row r="435" spans="4:4" ht="15" customHeight="1" x14ac:dyDescent="0.25">
      <c r="D435" s="198"/>
    </row>
    <row r="436" spans="4:4" ht="15" customHeight="1" x14ac:dyDescent="0.25">
      <c r="D436" s="198"/>
    </row>
    <row r="437" spans="4:4" ht="15" customHeight="1" x14ac:dyDescent="0.25">
      <c r="D437" s="198"/>
    </row>
    <row r="438" spans="4:4" ht="15" customHeight="1" x14ac:dyDescent="0.25">
      <c r="D438" s="198"/>
    </row>
    <row r="439" spans="4:4" ht="15" customHeight="1" x14ac:dyDescent="0.25">
      <c r="D439" s="198"/>
    </row>
    <row r="440" spans="4:4" ht="15" customHeight="1" x14ac:dyDescent="0.25">
      <c r="D440" s="198"/>
    </row>
    <row r="441" spans="4:4" ht="15" customHeight="1" x14ac:dyDescent="0.25">
      <c r="D441" s="198"/>
    </row>
    <row r="442" spans="4:4" ht="15" customHeight="1" x14ac:dyDescent="0.25">
      <c r="D442" s="198"/>
    </row>
    <row r="443" spans="4:4" ht="15" customHeight="1" x14ac:dyDescent="0.25">
      <c r="D443" s="198"/>
    </row>
    <row r="444" spans="4:4" ht="15" customHeight="1" x14ac:dyDescent="0.25">
      <c r="D444" s="198"/>
    </row>
    <row r="445" spans="4:4" ht="15" customHeight="1" x14ac:dyDescent="0.25">
      <c r="D445" s="198"/>
    </row>
    <row r="446" spans="4:4" ht="15" customHeight="1" x14ac:dyDescent="0.25">
      <c r="D446" s="198"/>
    </row>
    <row r="447" spans="4:4" ht="15" customHeight="1" x14ac:dyDescent="0.25">
      <c r="D447" s="198"/>
    </row>
    <row r="448" spans="4:4" ht="15" customHeight="1" x14ac:dyDescent="0.25">
      <c r="D448" s="198"/>
    </row>
    <row r="449" spans="4:4" ht="15" customHeight="1" x14ac:dyDescent="0.25">
      <c r="D449" s="198"/>
    </row>
    <row r="450" spans="4:4" ht="15" customHeight="1" x14ac:dyDescent="0.25">
      <c r="D450" s="198"/>
    </row>
    <row r="451" spans="4:4" ht="15" customHeight="1" x14ac:dyDescent="0.25">
      <c r="D451" s="198"/>
    </row>
    <row r="452" spans="4:4" ht="15" customHeight="1" x14ac:dyDescent="0.25">
      <c r="D452" s="198"/>
    </row>
    <row r="453" spans="4:4" ht="15" customHeight="1" x14ac:dyDescent="0.25">
      <c r="D453" s="198"/>
    </row>
    <row r="454" spans="4:4" ht="15" customHeight="1" x14ac:dyDescent="0.25">
      <c r="D454" s="198"/>
    </row>
    <row r="455" spans="4:4" ht="15" customHeight="1" x14ac:dyDescent="0.25">
      <c r="D455" s="198"/>
    </row>
    <row r="456" spans="4:4" ht="15" customHeight="1" x14ac:dyDescent="0.25">
      <c r="D456" s="198"/>
    </row>
    <row r="457" spans="4:4" ht="15" customHeight="1" x14ac:dyDescent="0.25">
      <c r="D457" s="198"/>
    </row>
    <row r="458" spans="4:4" ht="15" customHeight="1" x14ac:dyDescent="0.25">
      <c r="D458" s="198"/>
    </row>
    <row r="459" spans="4:4" ht="15" customHeight="1" x14ac:dyDescent="0.25">
      <c r="D459" s="198"/>
    </row>
    <row r="460" spans="4:4" ht="15" customHeight="1" x14ac:dyDescent="0.25">
      <c r="D460" s="198"/>
    </row>
    <row r="461" spans="4:4" ht="15" customHeight="1" x14ac:dyDescent="0.25">
      <c r="D461" s="198"/>
    </row>
    <row r="462" spans="4:4" ht="15" customHeight="1" x14ac:dyDescent="0.25">
      <c r="D462" s="198"/>
    </row>
    <row r="463" spans="4:4" ht="15" customHeight="1" x14ac:dyDescent="0.25">
      <c r="D463" s="198"/>
    </row>
    <row r="464" spans="4:4" ht="15" customHeight="1" x14ac:dyDescent="0.25">
      <c r="D464" s="198"/>
    </row>
    <row r="465" spans="4:4" ht="15" customHeight="1" x14ac:dyDescent="0.25">
      <c r="D465" s="198"/>
    </row>
    <row r="466" spans="4:4" ht="15" customHeight="1" x14ac:dyDescent="0.25">
      <c r="D466" s="198"/>
    </row>
    <row r="467" spans="4:4" ht="15" customHeight="1" x14ac:dyDescent="0.25">
      <c r="D467" s="198"/>
    </row>
    <row r="468" spans="4:4" ht="15" customHeight="1" x14ac:dyDescent="0.25">
      <c r="D468" s="198"/>
    </row>
    <row r="469" spans="4:4" ht="15" customHeight="1" x14ac:dyDescent="0.25">
      <c r="D469" s="198"/>
    </row>
    <row r="470" spans="4:4" ht="15" customHeight="1" x14ac:dyDescent="0.25">
      <c r="D470" s="198"/>
    </row>
    <row r="471" spans="4:4" ht="15" customHeight="1" x14ac:dyDescent="0.25">
      <c r="D471" s="198"/>
    </row>
    <row r="472" spans="4:4" ht="15" customHeight="1" x14ac:dyDescent="0.25">
      <c r="D472" s="198"/>
    </row>
    <row r="473" spans="4:4" ht="15" customHeight="1" x14ac:dyDescent="0.25">
      <c r="D473" s="198"/>
    </row>
    <row r="474" spans="4:4" ht="15" customHeight="1" x14ac:dyDescent="0.25">
      <c r="D474" s="198"/>
    </row>
    <row r="475" spans="4:4" ht="15" customHeight="1" x14ac:dyDescent="0.25">
      <c r="D475" s="198"/>
    </row>
    <row r="476" spans="4:4" ht="15" customHeight="1" x14ac:dyDescent="0.25">
      <c r="D476" s="198"/>
    </row>
    <row r="477" spans="4:4" ht="15" customHeight="1" x14ac:dyDescent="0.25">
      <c r="D477" s="198"/>
    </row>
    <row r="478" spans="4:4" ht="15" customHeight="1" x14ac:dyDescent="0.25">
      <c r="D478" s="198"/>
    </row>
    <row r="479" spans="4:4" ht="15" customHeight="1" x14ac:dyDescent="0.25">
      <c r="D479" s="198"/>
    </row>
    <row r="480" spans="4:4" ht="15" customHeight="1" x14ac:dyDescent="0.25">
      <c r="D480" s="198"/>
    </row>
    <row r="481" spans="4:4" ht="15" customHeight="1" x14ac:dyDescent="0.25">
      <c r="D481" s="198"/>
    </row>
    <row r="482" spans="4:4" ht="15" customHeight="1" x14ac:dyDescent="0.25">
      <c r="D482" s="198"/>
    </row>
    <row r="483" spans="4:4" ht="15" customHeight="1" x14ac:dyDescent="0.25">
      <c r="D483" s="198"/>
    </row>
    <row r="484" spans="4:4" ht="15" customHeight="1" x14ac:dyDescent="0.25">
      <c r="D484" s="198"/>
    </row>
    <row r="485" spans="4:4" ht="15" customHeight="1" x14ac:dyDescent="0.25">
      <c r="D485" s="198"/>
    </row>
    <row r="486" spans="4:4" ht="15" customHeight="1" x14ac:dyDescent="0.25">
      <c r="D486" s="198"/>
    </row>
    <row r="487" spans="4:4" ht="15" customHeight="1" x14ac:dyDescent="0.25">
      <c r="D487" s="198"/>
    </row>
    <row r="488" spans="4:4" ht="15" customHeight="1" x14ac:dyDescent="0.25">
      <c r="D488" s="198"/>
    </row>
    <row r="489" spans="4:4" ht="15" customHeight="1" x14ac:dyDescent="0.25">
      <c r="D489" s="198"/>
    </row>
    <row r="490" spans="4:4" ht="15" customHeight="1" x14ac:dyDescent="0.25">
      <c r="D490" s="198"/>
    </row>
    <row r="491" spans="4:4" ht="15" customHeight="1" x14ac:dyDescent="0.25">
      <c r="D491" s="198"/>
    </row>
    <row r="492" spans="4:4" ht="15" customHeight="1" x14ac:dyDescent="0.25">
      <c r="D492" s="198"/>
    </row>
    <row r="493" spans="4:4" ht="15" customHeight="1" x14ac:dyDescent="0.25">
      <c r="D493" s="198"/>
    </row>
    <row r="494" spans="4:4" ht="15" customHeight="1" x14ac:dyDescent="0.25">
      <c r="D494" s="198"/>
    </row>
    <row r="495" spans="4:4" ht="15" customHeight="1" x14ac:dyDescent="0.25">
      <c r="D495" s="198"/>
    </row>
    <row r="496" spans="4:4" ht="15" customHeight="1" x14ac:dyDescent="0.25">
      <c r="D496" s="198"/>
    </row>
    <row r="497" spans="4:4" ht="15" customHeight="1" x14ac:dyDescent="0.25">
      <c r="D497" s="198"/>
    </row>
    <row r="498" spans="4:4" ht="15" customHeight="1" x14ac:dyDescent="0.25">
      <c r="D498" s="198"/>
    </row>
    <row r="499" spans="4:4" ht="15" customHeight="1" x14ac:dyDescent="0.25">
      <c r="D499" s="198"/>
    </row>
    <row r="500" spans="4:4" ht="15" customHeight="1" x14ac:dyDescent="0.25">
      <c r="D500" s="198"/>
    </row>
    <row r="501" spans="4:4" ht="15" customHeight="1" x14ac:dyDescent="0.25">
      <c r="D501" s="198"/>
    </row>
    <row r="502" spans="4:4" ht="15" customHeight="1" x14ac:dyDescent="0.25">
      <c r="D502" s="198"/>
    </row>
    <row r="503" spans="4:4" ht="15" customHeight="1" x14ac:dyDescent="0.25">
      <c r="D503" s="198"/>
    </row>
    <row r="504" spans="4:4" ht="15" customHeight="1" x14ac:dyDescent="0.25">
      <c r="D504" s="198"/>
    </row>
    <row r="505" spans="4:4" ht="15" customHeight="1" x14ac:dyDescent="0.25">
      <c r="D505" s="198"/>
    </row>
    <row r="506" spans="4:4" ht="15" customHeight="1" x14ac:dyDescent="0.25">
      <c r="D506" s="198"/>
    </row>
    <row r="507" spans="4:4" ht="15" customHeight="1" x14ac:dyDescent="0.25">
      <c r="D507" s="198"/>
    </row>
    <row r="508" spans="4:4" ht="15" customHeight="1" x14ac:dyDescent="0.25">
      <c r="D508" s="198"/>
    </row>
    <row r="509" spans="4:4" ht="15" customHeight="1" x14ac:dyDescent="0.25">
      <c r="D509" s="198"/>
    </row>
    <row r="510" spans="4:4" ht="15" customHeight="1" x14ac:dyDescent="0.25">
      <c r="D510" s="198"/>
    </row>
    <row r="511" spans="4:4" ht="15" customHeight="1" x14ac:dyDescent="0.25">
      <c r="D511" s="198"/>
    </row>
    <row r="512" spans="4:4" ht="15" customHeight="1" x14ac:dyDescent="0.25">
      <c r="D512" s="198"/>
    </row>
    <row r="513" spans="4:4" ht="15" customHeight="1" x14ac:dyDescent="0.25">
      <c r="D513" s="198"/>
    </row>
    <row r="514" spans="4:4" ht="15" customHeight="1" x14ac:dyDescent="0.25">
      <c r="D514" s="198"/>
    </row>
    <row r="515" spans="4:4" ht="15" customHeight="1" x14ac:dyDescent="0.25">
      <c r="D515" s="198"/>
    </row>
    <row r="516" spans="4:4" ht="15" customHeight="1" x14ac:dyDescent="0.25">
      <c r="D516" s="198"/>
    </row>
    <row r="517" spans="4:4" ht="15" customHeight="1" x14ac:dyDescent="0.25">
      <c r="D517" s="198"/>
    </row>
    <row r="518" spans="4:4" ht="15" customHeight="1" x14ac:dyDescent="0.25">
      <c r="D518" s="198"/>
    </row>
    <row r="519" spans="4:4" ht="15" customHeight="1" x14ac:dyDescent="0.25">
      <c r="D519" s="198"/>
    </row>
    <row r="520" spans="4:4" ht="15" customHeight="1" x14ac:dyDescent="0.25">
      <c r="D520" s="198"/>
    </row>
    <row r="521" spans="4:4" ht="15" customHeight="1" x14ac:dyDescent="0.25">
      <c r="D521" s="198"/>
    </row>
    <row r="522" spans="4:4" ht="15" customHeight="1" x14ac:dyDescent="0.25">
      <c r="D522" s="198"/>
    </row>
    <row r="523" spans="4:4" ht="15" customHeight="1" x14ac:dyDescent="0.25">
      <c r="D523" s="198"/>
    </row>
    <row r="524" spans="4:4" ht="15" customHeight="1" x14ac:dyDescent="0.25">
      <c r="D524" s="198"/>
    </row>
    <row r="525" spans="4:4" ht="15" customHeight="1" x14ac:dyDescent="0.25">
      <c r="D525" s="198"/>
    </row>
    <row r="526" spans="4:4" ht="15" customHeight="1" x14ac:dyDescent="0.25">
      <c r="D526" s="198"/>
    </row>
    <row r="527" spans="4:4" ht="15" customHeight="1" x14ac:dyDescent="0.25">
      <c r="D527" s="198"/>
    </row>
    <row r="528" spans="4:4" ht="15" customHeight="1" x14ac:dyDescent="0.25">
      <c r="D528" s="198"/>
    </row>
    <row r="529" spans="4:4" ht="15" customHeight="1" x14ac:dyDescent="0.25">
      <c r="D529" s="198"/>
    </row>
    <row r="530" spans="4:4" ht="15" customHeight="1" x14ac:dyDescent="0.25">
      <c r="D530" s="198"/>
    </row>
    <row r="531" spans="4:4" ht="15" customHeight="1" x14ac:dyDescent="0.25">
      <c r="D531" s="198"/>
    </row>
    <row r="532" spans="4:4" ht="15" customHeight="1" x14ac:dyDescent="0.25">
      <c r="D532" s="198"/>
    </row>
    <row r="533" spans="4:4" ht="15" customHeight="1" x14ac:dyDescent="0.25">
      <c r="D533" s="198"/>
    </row>
    <row r="534" spans="4:4" ht="15" customHeight="1" x14ac:dyDescent="0.25">
      <c r="D534" s="198"/>
    </row>
    <row r="535" spans="4:4" ht="15" customHeight="1" x14ac:dyDescent="0.25">
      <c r="D535" s="198"/>
    </row>
    <row r="536" spans="4:4" ht="15" customHeight="1" x14ac:dyDescent="0.25">
      <c r="D536" s="198"/>
    </row>
    <row r="537" spans="4:4" ht="15" customHeight="1" x14ac:dyDescent="0.25">
      <c r="D537" s="198"/>
    </row>
    <row r="538" spans="4:4" ht="15" customHeight="1" x14ac:dyDescent="0.25">
      <c r="D538" s="198"/>
    </row>
    <row r="539" spans="4:4" ht="15" customHeight="1" x14ac:dyDescent="0.25">
      <c r="D539" s="198"/>
    </row>
    <row r="540" spans="4:4" ht="15" customHeight="1" x14ac:dyDescent="0.25">
      <c r="D540" s="198"/>
    </row>
    <row r="541" spans="4:4" ht="15" customHeight="1" x14ac:dyDescent="0.25">
      <c r="D541" s="198"/>
    </row>
    <row r="542" spans="4:4" ht="15" customHeight="1" x14ac:dyDescent="0.25">
      <c r="D542" s="198"/>
    </row>
    <row r="543" spans="4:4" ht="15" customHeight="1" x14ac:dyDescent="0.25">
      <c r="D543" s="198"/>
    </row>
    <row r="544" spans="4:4" ht="15" customHeight="1" x14ac:dyDescent="0.25">
      <c r="D544" s="198"/>
    </row>
    <row r="545" spans="4:4" ht="15" customHeight="1" x14ac:dyDescent="0.25">
      <c r="D545" s="198"/>
    </row>
    <row r="546" spans="4:4" ht="15" customHeight="1" x14ac:dyDescent="0.25">
      <c r="D546" s="198"/>
    </row>
    <row r="547" spans="4:4" ht="15" customHeight="1" x14ac:dyDescent="0.25">
      <c r="D547" s="198"/>
    </row>
    <row r="548" spans="4:4" ht="15" customHeight="1" x14ac:dyDescent="0.25">
      <c r="D548" s="198"/>
    </row>
    <row r="549" spans="4:4" ht="15" customHeight="1" x14ac:dyDescent="0.25">
      <c r="D549" s="198"/>
    </row>
    <row r="550" spans="4:4" ht="15" customHeight="1" x14ac:dyDescent="0.25">
      <c r="D550" s="198"/>
    </row>
    <row r="551" spans="4:4" ht="15" customHeight="1" x14ac:dyDescent="0.25">
      <c r="D551" s="198"/>
    </row>
    <row r="552" spans="4:4" ht="15" customHeight="1" x14ac:dyDescent="0.25">
      <c r="D552" s="198"/>
    </row>
    <row r="553" spans="4:4" ht="15" customHeight="1" x14ac:dyDescent="0.25">
      <c r="D553" s="198"/>
    </row>
    <row r="554" spans="4:4" ht="15" customHeight="1" x14ac:dyDescent="0.25">
      <c r="D554" s="198"/>
    </row>
    <row r="555" spans="4:4" ht="15" customHeight="1" x14ac:dyDescent="0.25">
      <c r="D555" s="198"/>
    </row>
    <row r="556" spans="4:4" ht="15" customHeight="1" x14ac:dyDescent="0.25">
      <c r="D556" s="198"/>
    </row>
    <row r="557" spans="4:4" ht="15" customHeight="1" x14ac:dyDescent="0.25">
      <c r="D557" s="198"/>
    </row>
    <row r="558" spans="4:4" ht="15" customHeight="1" x14ac:dyDescent="0.25">
      <c r="D558" s="198"/>
    </row>
    <row r="559" spans="4:4" ht="15" customHeight="1" x14ac:dyDescent="0.25">
      <c r="D559" s="198"/>
    </row>
    <row r="560" spans="4:4" ht="15" customHeight="1" x14ac:dyDescent="0.25">
      <c r="D560" s="198"/>
    </row>
    <row r="561" spans="4:4" ht="15" customHeight="1" x14ac:dyDescent="0.25">
      <c r="D561" s="198"/>
    </row>
    <row r="562" spans="4:4" ht="15" customHeight="1" x14ac:dyDescent="0.25">
      <c r="D562" s="198"/>
    </row>
    <row r="563" spans="4:4" ht="15" customHeight="1" x14ac:dyDescent="0.25">
      <c r="D563" s="198"/>
    </row>
    <row r="564" spans="4:4" ht="15" customHeight="1" x14ac:dyDescent="0.25">
      <c r="D564" s="198"/>
    </row>
    <row r="565" spans="4:4" ht="15" customHeight="1" x14ac:dyDescent="0.25">
      <c r="D565" s="198"/>
    </row>
    <row r="566" spans="4:4" ht="15" customHeight="1" x14ac:dyDescent="0.25">
      <c r="D566" s="198"/>
    </row>
    <row r="567" spans="4:4" ht="15" customHeight="1" x14ac:dyDescent="0.25">
      <c r="D567" s="198"/>
    </row>
    <row r="568" spans="4:4" ht="15" customHeight="1" x14ac:dyDescent="0.25">
      <c r="D568" s="198"/>
    </row>
    <row r="569" spans="4:4" ht="15" customHeight="1" x14ac:dyDescent="0.25">
      <c r="D569" s="198"/>
    </row>
    <row r="570" spans="4:4" ht="15" customHeight="1" x14ac:dyDescent="0.25">
      <c r="D570" s="198"/>
    </row>
    <row r="571" spans="4:4" ht="15" customHeight="1" x14ac:dyDescent="0.25">
      <c r="D571" s="198"/>
    </row>
    <row r="572" spans="4:4" ht="15" customHeight="1" x14ac:dyDescent="0.25">
      <c r="D572" s="198"/>
    </row>
    <row r="573" spans="4:4" ht="15" customHeight="1" x14ac:dyDescent="0.25">
      <c r="D573" s="198"/>
    </row>
    <row r="574" spans="4:4" ht="15" customHeight="1" x14ac:dyDescent="0.25">
      <c r="D574" s="198"/>
    </row>
    <row r="575" spans="4:4" ht="15" customHeight="1" x14ac:dyDescent="0.25">
      <c r="D575" s="198"/>
    </row>
    <row r="576" spans="4:4" ht="15" customHeight="1" x14ac:dyDescent="0.25">
      <c r="D576" s="198"/>
    </row>
    <row r="577" spans="4:4" ht="15" customHeight="1" x14ac:dyDescent="0.25">
      <c r="D577" s="198"/>
    </row>
    <row r="578" spans="4:4" ht="15" customHeight="1" x14ac:dyDescent="0.25">
      <c r="D578" s="198"/>
    </row>
    <row r="579" spans="4:4" ht="15" customHeight="1" x14ac:dyDescent="0.25">
      <c r="D579" s="198"/>
    </row>
    <row r="580" spans="4:4" ht="15" customHeight="1" x14ac:dyDescent="0.25">
      <c r="D580" s="198"/>
    </row>
    <row r="581" spans="4:4" ht="15" customHeight="1" x14ac:dyDescent="0.25">
      <c r="D581" s="198"/>
    </row>
    <row r="582" spans="4:4" ht="15" customHeight="1" x14ac:dyDescent="0.25">
      <c r="D582" s="198"/>
    </row>
    <row r="583" spans="4:4" ht="15" customHeight="1" x14ac:dyDescent="0.25">
      <c r="D583" s="198"/>
    </row>
    <row r="584" spans="4:4" ht="15" customHeight="1" x14ac:dyDescent="0.25">
      <c r="D584" s="198"/>
    </row>
    <row r="585" spans="4:4" ht="15" customHeight="1" x14ac:dyDescent="0.25">
      <c r="D585" s="198"/>
    </row>
    <row r="586" spans="4:4" ht="15" customHeight="1" x14ac:dyDescent="0.25">
      <c r="D586" s="198"/>
    </row>
    <row r="587" spans="4:4" ht="15" customHeight="1" x14ac:dyDescent="0.25">
      <c r="D587" s="198"/>
    </row>
    <row r="588" spans="4:4" ht="15" customHeight="1" x14ac:dyDescent="0.25">
      <c r="D588" s="198"/>
    </row>
    <row r="589" spans="4:4" ht="15" customHeight="1" x14ac:dyDescent="0.25">
      <c r="D589" s="198"/>
    </row>
    <row r="590" spans="4:4" ht="15" customHeight="1" x14ac:dyDescent="0.25">
      <c r="D590" s="198"/>
    </row>
    <row r="591" spans="4:4" ht="15" customHeight="1" x14ac:dyDescent="0.25">
      <c r="D591" s="198"/>
    </row>
    <row r="592" spans="4:4" ht="15" customHeight="1" x14ac:dyDescent="0.25">
      <c r="D592" s="198"/>
    </row>
    <row r="593" spans="4:4" ht="15" customHeight="1" x14ac:dyDescent="0.25">
      <c r="D593" s="198"/>
    </row>
    <row r="594" spans="4:4" ht="15" customHeight="1" x14ac:dyDescent="0.25">
      <c r="D594" s="198"/>
    </row>
    <row r="595" spans="4:4" ht="15" customHeight="1" x14ac:dyDescent="0.25">
      <c r="D595" s="198"/>
    </row>
    <row r="596" spans="4:4" ht="15" customHeight="1" x14ac:dyDescent="0.25">
      <c r="D596" s="198"/>
    </row>
    <row r="597" spans="4:4" ht="15" customHeight="1" x14ac:dyDescent="0.25">
      <c r="D597" s="198"/>
    </row>
    <row r="598" spans="4:4" ht="15" customHeight="1" x14ac:dyDescent="0.25">
      <c r="D598" s="198"/>
    </row>
    <row r="599" spans="4:4" ht="15" customHeight="1" x14ac:dyDescent="0.25">
      <c r="D599" s="198"/>
    </row>
    <row r="600" spans="4:4" ht="15" customHeight="1" x14ac:dyDescent="0.25">
      <c r="D600" s="198"/>
    </row>
    <row r="601" spans="4:4" ht="15" customHeight="1" x14ac:dyDescent="0.25">
      <c r="D601" s="198"/>
    </row>
    <row r="602" spans="4:4" ht="15" customHeight="1" x14ac:dyDescent="0.25">
      <c r="D602" s="198"/>
    </row>
    <row r="603" spans="4:4" ht="15" customHeight="1" x14ac:dyDescent="0.25">
      <c r="D603" s="198"/>
    </row>
    <row r="604" spans="4:4" ht="15" customHeight="1" x14ac:dyDescent="0.25">
      <c r="D604" s="198"/>
    </row>
    <row r="605" spans="4:4" ht="15" customHeight="1" x14ac:dyDescent="0.25">
      <c r="D605" s="198"/>
    </row>
    <row r="606" spans="4:4" ht="15" customHeight="1" x14ac:dyDescent="0.25">
      <c r="D606" s="198"/>
    </row>
    <row r="607" spans="4:4" ht="15" customHeight="1" x14ac:dyDescent="0.25">
      <c r="D607" s="198"/>
    </row>
    <row r="608" spans="4:4" ht="15" customHeight="1" x14ac:dyDescent="0.25">
      <c r="D608" s="198"/>
    </row>
    <row r="609" spans="4:4" ht="15" customHeight="1" x14ac:dyDescent="0.25">
      <c r="D609" s="198"/>
    </row>
    <row r="610" spans="4:4" ht="15" customHeight="1" x14ac:dyDescent="0.25">
      <c r="D610" s="198"/>
    </row>
    <row r="611" spans="4:4" ht="15" customHeight="1" x14ac:dyDescent="0.25">
      <c r="D611" s="198"/>
    </row>
    <row r="612" spans="4:4" ht="15" customHeight="1" x14ac:dyDescent="0.25">
      <c r="D612" s="198"/>
    </row>
    <row r="613" spans="4:4" ht="15" customHeight="1" x14ac:dyDescent="0.25">
      <c r="D613" s="198"/>
    </row>
    <row r="614" spans="4:4" ht="15" customHeight="1" x14ac:dyDescent="0.25">
      <c r="D614" s="198"/>
    </row>
    <row r="615" spans="4:4" ht="15" customHeight="1" x14ac:dyDescent="0.25">
      <c r="D615" s="198"/>
    </row>
    <row r="616" spans="4:4" ht="15" customHeight="1" x14ac:dyDescent="0.25">
      <c r="D616" s="198"/>
    </row>
    <row r="617" spans="4:4" ht="15" customHeight="1" x14ac:dyDescent="0.25">
      <c r="D617" s="198"/>
    </row>
    <row r="618" spans="4:4" ht="15" customHeight="1" x14ac:dyDescent="0.25">
      <c r="D618" s="198"/>
    </row>
    <row r="619" spans="4:4" ht="15" customHeight="1" x14ac:dyDescent="0.25">
      <c r="D619" s="198"/>
    </row>
    <row r="620" spans="4:4" ht="15" customHeight="1" x14ac:dyDescent="0.25">
      <c r="D620" s="198"/>
    </row>
    <row r="621" spans="4:4" ht="15" customHeight="1" x14ac:dyDescent="0.25">
      <c r="D621" s="198"/>
    </row>
    <row r="622" spans="4:4" ht="15" customHeight="1" x14ac:dyDescent="0.25">
      <c r="D622" s="198"/>
    </row>
    <row r="623" spans="4:4" ht="15" customHeight="1" x14ac:dyDescent="0.25">
      <c r="D623" s="198"/>
    </row>
    <row r="624" spans="4:4" ht="15" customHeight="1" x14ac:dyDescent="0.25">
      <c r="D624" s="198"/>
    </row>
    <row r="625" spans="4:4" ht="15" customHeight="1" x14ac:dyDescent="0.25">
      <c r="D625" s="198"/>
    </row>
    <row r="626" spans="4:4" ht="15" customHeight="1" x14ac:dyDescent="0.25">
      <c r="D626" s="198"/>
    </row>
    <row r="627" spans="4:4" ht="15" customHeight="1" x14ac:dyDescent="0.25">
      <c r="D627" s="198"/>
    </row>
    <row r="628" spans="4:4" ht="15" customHeight="1" x14ac:dyDescent="0.25">
      <c r="D628" s="198"/>
    </row>
    <row r="629" spans="4:4" ht="15" customHeight="1" x14ac:dyDescent="0.25">
      <c r="D629" s="198"/>
    </row>
    <row r="630" spans="4:4" ht="15" customHeight="1" x14ac:dyDescent="0.25">
      <c r="D630" s="198"/>
    </row>
    <row r="631" spans="4:4" ht="15" customHeight="1" x14ac:dyDescent="0.25">
      <c r="D631" s="198"/>
    </row>
    <row r="632" spans="4:4" ht="15" customHeight="1" x14ac:dyDescent="0.25">
      <c r="D632" s="198"/>
    </row>
    <row r="633" spans="4:4" ht="15" customHeight="1" x14ac:dyDescent="0.25">
      <c r="D633" s="198"/>
    </row>
    <row r="634" spans="4:4" ht="15" customHeight="1" x14ac:dyDescent="0.25">
      <c r="D634" s="198"/>
    </row>
    <row r="635" spans="4:4" ht="15" customHeight="1" x14ac:dyDescent="0.25">
      <c r="D635" s="198"/>
    </row>
    <row r="636" spans="4:4" ht="15" customHeight="1" x14ac:dyDescent="0.25">
      <c r="D636" s="198"/>
    </row>
    <row r="637" spans="4:4" ht="15" customHeight="1" x14ac:dyDescent="0.25">
      <c r="D637" s="198"/>
    </row>
    <row r="638" spans="4:4" ht="15" customHeight="1" x14ac:dyDescent="0.25">
      <c r="D638" s="198"/>
    </row>
    <row r="639" spans="4:4" ht="15" customHeight="1" x14ac:dyDescent="0.25">
      <c r="D639" s="198"/>
    </row>
    <row r="640" spans="4:4" ht="15" customHeight="1" x14ac:dyDescent="0.25">
      <c r="D640" s="198"/>
    </row>
    <row r="641" spans="4:4" ht="15" customHeight="1" x14ac:dyDescent="0.25">
      <c r="D641" s="198"/>
    </row>
    <row r="642" spans="4:4" ht="15" customHeight="1" x14ac:dyDescent="0.25">
      <c r="D642" s="198"/>
    </row>
    <row r="643" spans="4:4" ht="15" customHeight="1" x14ac:dyDescent="0.25">
      <c r="D643" s="198"/>
    </row>
    <row r="644" spans="4:4" ht="15" customHeight="1" x14ac:dyDescent="0.25">
      <c r="D644" s="198"/>
    </row>
    <row r="645" spans="4:4" ht="15" customHeight="1" x14ac:dyDescent="0.25">
      <c r="D645" s="198"/>
    </row>
    <row r="646" spans="4:4" ht="15" customHeight="1" x14ac:dyDescent="0.25">
      <c r="D646" s="198"/>
    </row>
    <row r="647" spans="4:4" ht="15" customHeight="1" x14ac:dyDescent="0.25">
      <c r="D647" s="198"/>
    </row>
    <row r="648" spans="4:4" ht="15" customHeight="1" x14ac:dyDescent="0.25">
      <c r="D648" s="198"/>
    </row>
    <row r="649" spans="4:4" ht="15" customHeight="1" x14ac:dyDescent="0.25">
      <c r="D649" s="198"/>
    </row>
    <row r="650" spans="4:4" ht="15" customHeight="1" x14ac:dyDescent="0.25">
      <c r="D650" s="198"/>
    </row>
    <row r="651" spans="4:4" ht="15" customHeight="1" x14ac:dyDescent="0.25">
      <c r="D651" s="198"/>
    </row>
    <row r="652" spans="4:4" ht="15" customHeight="1" x14ac:dyDescent="0.25">
      <c r="D652" s="198"/>
    </row>
    <row r="653" spans="4:4" ht="15" customHeight="1" x14ac:dyDescent="0.25">
      <c r="D653" s="198"/>
    </row>
    <row r="654" spans="4:4" ht="15" customHeight="1" x14ac:dyDescent="0.25">
      <c r="D654" s="198"/>
    </row>
    <row r="655" spans="4:4" ht="15" customHeight="1" x14ac:dyDescent="0.25">
      <c r="D655" s="198"/>
    </row>
    <row r="656" spans="4:4" ht="15" customHeight="1" x14ac:dyDescent="0.25">
      <c r="D656" s="198"/>
    </row>
    <row r="657" spans="4:4" ht="15" customHeight="1" x14ac:dyDescent="0.25">
      <c r="D657" s="198"/>
    </row>
    <row r="658" spans="4:4" ht="15" customHeight="1" x14ac:dyDescent="0.25">
      <c r="D658" s="198"/>
    </row>
    <row r="659" spans="4:4" ht="15" customHeight="1" x14ac:dyDescent="0.25">
      <c r="D659" s="198"/>
    </row>
    <row r="660" spans="4:4" ht="15" customHeight="1" x14ac:dyDescent="0.25">
      <c r="D660" s="198"/>
    </row>
    <row r="661" spans="4:4" ht="15" customHeight="1" x14ac:dyDescent="0.25">
      <c r="D661" s="198"/>
    </row>
    <row r="662" spans="4:4" ht="15" customHeight="1" x14ac:dyDescent="0.25">
      <c r="D662" s="198"/>
    </row>
    <row r="663" spans="4:4" ht="15" customHeight="1" x14ac:dyDescent="0.25">
      <c r="D663" s="198"/>
    </row>
    <row r="664" spans="4:4" ht="15" customHeight="1" x14ac:dyDescent="0.25">
      <c r="D664" s="198"/>
    </row>
    <row r="665" spans="4:4" ht="15" customHeight="1" x14ac:dyDescent="0.25">
      <c r="D665" s="198"/>
    </row>
    <row r="666" spans="4:4" ht="15" customHeight="1" x14ac:dyDescent="0.25">
      <c r="D666" s="198"/>
    </row>
    <row r="667" spans="4:4" ht="15" customHeight="1" x14ac:dyDescent="0.25">
      <c r="D667" s="198"/>
    </row>
    <row r="668" spans="4:4" ht="15" customHeight="1" x14ac:dyDescent="0.25">
      <c r="D668" s="198"/>
    </row>
    <row r="669" spans="4:4" ht="15" customHeight="1" x14ac:dyDescent="0.25">
      <c r="D669" s="198"/>
    </row>
    <row r="670" spans="4:4" ht="15" customHeight="1" x14ac:dyDescent="0.25">
      <c r="D670" s="198"/>
    </row>
    <row r="671" spans="4:4" ht="15" customHeight="1" x14ac:dyDescent="0.25">
      <c r="D671" s="198"/>
    </row>
    <row r="672" spans="4:4" ht="15" customHeight="1" x14ac:dyDescent="0.25">
      <c r="D672" s="198"/>
    </row>
    <row r="673" spans="4:4" ht="15" customHeight="1" x14ac:dyDescent="0.25">
      <c r="D673" s="198"/>
    </row>
    <row r="674" spans="4:4" ht="15" customHeight="1" x14ac:dyDescent="0.25">
      <c r="D674" s="198"/>
    </row>
    <row r="675" spans="4:4" ht="15" customHeight="1" x14ac:dyDescent="0.25">
      <c r="D675" s="198"/>
    </row>
    <row r="676" spans="4:4" ht="15" customHeight="1" x14ac:dyDescent="0.25">
      <c r="D676" s="198"/>
    </row>
    <row r="677" spans="4:4" ht="15" customHeight="1" x14ac:dyDescent="0.25">
      <c r="D677" s="198"/>
    </row>
    <row r="678" spans="4:4" ht="15" customHeight="1" x14ac:dyDescent="0.25">
      <c r="D678" s="198"/>
    </row>
    <row r="679" spans="4:4" ht="15" customHeight="1" x14ac:dyDescent="0.25">
      <c r="D679" s="198"/>
    </row>
    <row r="680" spans="4:4" ht="15" customHeight="1" x14ac:dyDescent="0.25">
      <c r="D680" s="198"/>
    </row>
    <row r="681" spans="4:4" ht="15" customHeight="1" x14ac:dyDescent="0.25">
      <c r="D681" s="198"/>
    </row>
    <row r="682" spans="4:4" ht="15" customHeight="1" x14ac:dyDescent="0.25">
      <c r="D682" s="198"/>
    </row>
    <row r="683" spans="4:4" ht="15" customHeight="1" x14ac:dyDescent="0.25">
      <c r="D683" s="198"/>
    </row>
    <row r="684" spans="4:4" ht="15" customHeight="1" x14ac:dyDescent="0.25">
      <c r="D684" s="198"/>
    </row>
    <row r="685" spans="4:4" ht="15" customHeight="1" x14ac:dyDescent="0.25">
      <c r="D685" s="198"/>
    </row>
    <row r="686" spans="4:4" ht="15" customHeight="1" x14ac:dyDescent="0.25">
      <c r="D686" s="198"/>
    </row>
    <row r="687" spans="4:4" ht="15" customHeight="1" x14ac:dyDescent="0.25">
      <c r="D687" s="198"/>
    </row>
    <row r="688" spans="4:4" ht="15" customHeight="1" x14ac:dyDescent="0.25">
      <c r="D688" s="198"/>
    </row>
    <row r="689" spans="4:4" ht="15" customHeight="1" x14ac:dyDescent="0.25">
      <c r="D689" s="198"/>
    </row>
    <row r="690" spans="4:4" ht="15" customHeight="1" x14ac:dyDescent="0.25">
      <c r="D690" s="198"/>
    </row>
    <row r="691" spans="4:4" ht="15" customHeight="1" x14ac:dyDescent="0.25">
      <c r="D691" s="198"/>
    </row>
    <row r="692" spans="4:4" ht="15" customHeight="1" x14ac:dyDescent="0.25">
      <c r="D692" s="198"/>
    </row>
    <row r="693" spans="4:4" ht="15" customHeight="1" x14ac:dyDescent="0.25">
      <c r="D693" s="198"/>
    </row>
    <row r="694" spans="4:4" ht="15" customHeight="1" x14ac:dyDescent="0.25">
      <c r="D694" s="198"/>
    </row>
    <row r="695" spans="4:4" ht="15" customHeight="1" x14ac:dyDescent="0.25">
      <c r="D695" s="198"/>
    </row>
    <row r="696" spans="4:4" ht="15" customHeight="1" x14ac:dyDescent="0.25">
      <c r="D696" s="198"/>
    </row>
    <row r="697" spans="4:4" ht="15" customHeight="1" x14ac:dyDescent="0.25">
      <c r="D697" s="198"/>
    </row>
    <row r="698" spans="4:4" ht="15" customHeight="1" x14ac:dyDescent="0.25">
      <c r="D698" s="198"/>
    </row>
    <row r="699" spans="4:4" ht="15" customHeight="1" x14ac:dyDescent="0.25">
      <c r="D699" s="198"/>
    </row>
    <row r="700" spans="4:4" ht="15" customHeight="1" x14ac:dyDescent="0.25">
      <c r="D700" s="198"/>
    </row>
    <row r="701" spans="4:4" ht="15" customHeight="1" x14ac:dyDescent="0.25">
      <c r="D701" s="198"/>
    </row>
    <row r="702" spans="4:4" ht="15" customHeight="1" x14ac:dyDescent="0.25">
      <c r="D702" s="198"/>
    </row>
    <row r="703" spans="4:4" ht="15" customHeight="1" x14ac:dyDescent="0.25">
      <c r="D703" s="198"/>
    </row>
    <row r="704" spans="4:4" ht="15" customHeight="1" x14ac:dyDescent="0.25">
      <c r="D704" s="198"/>
    </row>
    <row r="705" spans="4:4" ht="15" customHeight="1" x14ac:dyDescent="0.25">
      <c r="D705" s="198"/>
    </row>
    <row r="706" spans="4:4" ht="15" customHeight="1" x14ac:dyDescent="0.25">
      <c r="D706" s="198"/>
    </row>
    <row r="707" spans="4:4" ht="15" customHeight="1" x14ac:dyDescent="0.25">
      <c r="D707" s="198"/>
    </row>
    <row r="708" spans="4:4" ht="15" customHeight="1" x14ac:dyDescent="0.25">
      <c r="D708" s="198"/>
    </row>
    <row r="709" spans="4:4" ht="15" customHeight="1" x14ac:dyDescent="0.25">
      <c r="D709" s="198"/>
    </row>
    <row r="710" spans="4:4" ht="15" customHeight="1" x14ac:dyDescent="0.25">
      <c r="D710" s="198"/>
    </row>
    <row r="711" spans="4:4" ht="15" customHeight="1" x14ac:dyDescent="0.25">
      <c r="D711" s="198"/>
    </row>
    <row r="712" spans="4:4" ht="15" customHeight="1" x14ac:dyDescent="0.25">
      <c r="D712" s="198"/>
    </row>
    <row r="713" spans="4:4" ht="15" customHeight="1" x14ac:dyDescent="0.25">
      <c r="D713" s="198"/>
    </row>
    <row r="714" spans="4:4" ht="15" customHeight="1" x14ac:dyDescent="0.25">
      <c r="D714" s="198"/>
    </row>
    <row r="715" spans="4:4" ht="15" customHeight="1" x14ac:dyDescent="0.25">
      <c r="D715" s="198"/>
    </row>
    <row r="716" spans="4:4" ht="15" customHeight="1" x14ac:dyDescent="0.25">
      <c r="D716" s="198"/>
    </row>
    <row r="717" spans="4:4" ht="15" customHeight="1" x14ac:dyDescent="0.25">
      <c r="D717" s="198"/>
    </row>
    <row r="718" spans="4:4" ht="15" customHeight="1" x14ac:dyDescent="0.25">
      <c r="D718" s="198"/>
    </row>
    <row r="719" spans="4:4" ht="15" customHeight="1" x14ac:dyDescent="0.25">
      <c r="D719" s="198"/>
    </row>
    <row r="720" spans="4:4" ht="15" customHeight="1" x14ac:dyDescent="0.25">
      <c r="D720" s="198"/>
    </row>
    <row r="721" spans="4:4" ht="15" customHeight="1" x14ac:dyDescent="0.25">
      <c r="D721" s="198"/>
    </row>
    <row r="722" spans="4:4" ht="15" customHeight="1" x14ac:dyDescent="0.25">
      <c r="D722" s="198"/>
    </row>
    <row r="723" spans="4:4" ht="15" customHeight="1" x14ac:dyDescent="0.25">
      <c r="D723" s="198"/>
    </row>
    <row r="724" spans="4:4" ht="15" customHeight="1" x14ac:dyDescent="0.25">
      <c r="D724" s="198"/>
    </row>
    <row r="725" spans="4:4" ht="15" customHeight="1" x14ac:dyDescent="0.25">
      <c r="D725" s="198"/>
    </row>
    <row r="726" spans="4:4" ht="15" customHeight="1" x14ac:dyDescent="0.25">
      <c r="D726" s="198"/>
    </row>
    <row r="727" spans="4:4" ht="15" customHeight="1" x14ac:dyDescent="0.25">
      <c r="D727" s="198"/>
    </row>
    <row r="728" spans="4:4" ht="15" customHeight="1" x14ac:dyDescent="0.25">
      <c r="D728" s="198"/>
    </row>
    <row r="729" spans="4:4" ht="15" customHeight="1" x14ac:dyDescent="0.25">
      <c r="D729" s="198"/>
    </row>
    <row r="730" spans="4:4" ht="15" customHeight="1" x14ac:dyDescent="0.25">
      <c r="D730" s="198"/>
    </row>
    <row r="731" spans="4:4" ht="15" customHeight="1" x14ac:dyDescent="0.25">
      <c r="D731" s="198"/>
    </row>
    <row r="732" spans="4:4" ht="15" customHeight="1" x14ac:dyDescent="0.25">
      <c r="D732" s="198"/>
    </row>
    <row r="733" spans="4:4" ht="15" customHeight="1" x14ac:dyDescent="0.25">
      <c r="D733" s="198"/>
    </row>
    <row r="734" spans="4:4" ht="15" customHeight="1" x14ac:dyDescent="0.25">
      <c r="D734" s="198"/>
    </row>
    <row r="735" spans="4:4" ht="15" customHeight="1" x14ac:dyDescent="0.25">
      <c r="D735" s="198"/>
    </row>
    <row r="736" spans="4:4" ht="15" customHeight="1" x14ac:dyDescent="0.25">
      <c r="D736" s="198"/>
    </row>
    <row r="737" spans="4:4" ht="15" customHeight="1" x14ac:dyDescent="0.25">
      <c r="D737" s="198"/>
    </row>
    <row r="738" spans="4:4" ht="15" customHeight="1" x14ac:dyDescent="0.25">
      <c r="D738" s="198"/>
    </row>
    <row r="739" spans="4:4" ht="15" customHeight="1" x14ac:dyDescent="0.25">
      <c r="D739" s="198"/>
    </row>
    <row r="740" spans="4:4" ht="15" customHeight="1" x14ac:dyDescent="0.25">
      <c r="D740" s="198"/>
    </row>
    <row r="741" spans="4:4" ht="15" customHeight="1" x14ac:dyDescent="0.25">
      <c r="D741" s="198"/>
    </row>
    <row r="742" spans="4:4" ht="15" customHeight="1" x14ac:dyDescent="0.25">
      <c r="D742" s="198"/>
    </row>
    <row r="743" spans="4:4" ht="15" customHeight="1" x14ac:dyDescent="0.25">
      <c r="D743" s="198"/>
    </row>
    <row r="744" spans="4:4" ht="15" customHeight="1" x14ac:dyDescent="0.25">
      <c r="D744" s="198"/>
    </row>
    <row r="745" spans="4:4" ht="15" customHeight="1" x14ac:dyDescent="0.25">
      <c r="D745" s="198"/>
    </row>
    <row r="746" spans="4:4" ht="15" customHeight="1" x14ac:dyDescent="0.25">
      <c r="D746" s="198"/>
    </row>
    <row r="747" spans="4:4" ht="15" customHeight="1" x14ac:dyDescent="0.25">
      <c r="D747" s="198"/>
    </row>
    <row r="748" spans="4:4" ht="15" customHeight="1" x14ac:dyDescent="0.25">
      <c r="D748" s="198"/>
    </row>
    <row r="749" spans="4:4" ht="15" customHeight="1" x14ac:dyDescent="0.25">
      <c r="D749" s="198"/>
    </row>
    <row r="750" spans="4:4" ht="15" customHeight="1" x14ac:dyDescent="0.25">
      <c r="D750" s="198"/>
    </row>
    <row r="751" spans="4:4" ht="15" customHeight="1" x14ac:dyDescent="0.25">
      <c r="D751" s="198"/>
    </row>
    <row r="752" spans="4:4" ht="15" customHeight="1" x14ac:dyDescent="0.25">
      <c r="D752" s="198"/>
    </row>
    <row r="753" spans="4:4" ht="15" customHeight="1" x14ac:dyDescent="0.25">
      <c r="D753" s="198"/>
    </row>
    <row r="754" spans="4:4" ht="15" customHeight="1" x14ac:dyDescent="0.25">
      <c r="D754" s="198"/>
    </row>
    <row r="755" spans="4:4" ht="15" customHeight="1" x14ac:dyDescent="0.25">
      <c r="D755" s="198"/>
    </row>
    <row r="756" spans="4:4" ht="15" customHeight="1" x14ac:dyDescent="0.25">
      <c r="D756" s="198"/>
    </row>
    <row r="757" spans="4:4" ht="15" customHeight="1" x14ac:dyDescent="0.25">
      <c r="D757" s="198"/>
    </row>
    <row r="758" spans="4:4" ht="15" customHeight="1" x14ac:dyDescent="0.25">
      <c r="D758" s="198"/>
    </row>
    <row r="759" spans="4:4" ht="15" customHeight="1" x14ac:dyDescent="0.25">
      <c r="D759" s="198"/>
    </row>
    <row r="760" spans="4:4" ht="15" customHeight="1" x14ac:dyDescent="0.25">
      <c r="D760" s="198"/>
    </row>
    <row r="761" spans="4:4" ht="15" customHeight="1" x14ac:dyDescent="0.25">
      <c r="D761" s="198"/>
    </row>
    <row r="762" spans="4:4" ht="15" customHeight="1" x14ac:dyDescent="0.25">
      <c r="D762" s="198"/>
    </row>
    <row r="763" spans="4:4" ht="15" customHeight="1" x14ac:dyDescent="0.25">
      <c r="D763" s="198"/>
    </row>
    <row r="764" spans="4:4" ht="15" customHeight="1" x14ac:dyDescent="0.25">
      <c r="D764" s="198"/>
    </row>
    <row r="765" spans="4:4" ht="15" customHeight="1" x14ac:dyDescent="0.25">
      <c r="D765" s="198"/>
    </row>
    <row r="766" spans="4:4" ht="15" customHeight="1" x14ac:dyDescent="0.25">
      <c r="D766" s="198"/>
    </row>
    <row r="767" spans="4:4" ht="15" customHeight="1" x14ac:dyDescent="0.25">
      <c r="D767" s="198"/>
    </row>
    <row r="768" spans="4:4" ht="15" customHeight="1" x14ac:dyDescent="0.25">
      <c r="D768" s="198"/>
    </row>
    <row r="769" spans="4:4" ht="15" customHeight="1" x14ac:dyDescent="0.25">
      <c r="D769" s="198"/>
    </row>
    <row r="770" spans="4:4" ht="15" customHeight="1" x14ac:dyDescent="0.25">
      <c r="D770" s="198"/>
    </row>
    <row r="771" spans="4:4" ht="15" customHeight="1" x14ac:dyDescent="0.25">
      <c r="D771" s="198"/>
    </row>
    <row r="772" spans="4:4" ht="15" customHeight="1" x14ac:dyDescent="0.25">
      <c r="D772" s="198"/>
    </row>
    <row r="773" spans="4:4" ht="15" customHeight="1" x14ac:dyDescent="0.25">
      <c r="D773" s="198"/>
    </row>
    <row r="774" spans="4:4" ht="15" customHeight="1" x14ac:dyDescent="0.25">
      <c r="D774" s="198"/>
    </row>
    <row r="775" spans="4:4" ht="15" customHeight="1" x14ac:dyDescent="0.25">
      <c r="D775" s="198"/>
    </row>
    <row r="776" spans="4:4" ht="15" customHeight="1" x14ac:dyDescent="0.25">
      <c r="D776" s="198"/>
    </row>
    <row r="777" spans="4:4" ht="15" customHeight="1" x14ac:dyDescent="0.25">
      <c r="D777" s="198"/>
    </row>
    <row r="778" spans="4:4" ht="15" customHeight="1" x14ac:dyDescent="0.25">
      <c r="D778" s="198"/>
    </row>
    <row r="779" spans="4:4" ht="15" customHeight="1" x14ac:dyDescent="0.25">
      <c r="D779" s="198"/>
    </row>
    <row r="780" spans="4:4" ht="15" customHeight="1" x14ac:dyDescent="0.25">
      <c r="D780" s="198"/>
    </row>
    <row r="781" spans="4:4" ht="15" customHeight="1" x14ac:dyDescent="0.25">
      <c r="D781" s="198"/>
    </row>
    <row r="782" spans="4:4" ht="15" customHeight="1" x14ac:dyDescent="0.25">
      <c r="D782" s="198"/>
    </row>
    <row r="783" spans="4:4" ht="15" customHeight="1" x14ac:dyDescent="0.25">
      <c r="D783" s="198"/>
    </row>
    <row r="784" spans="4:4" ht="15" customHeight="1" x14ac:dyDescent="0.25">
      <c r="D784" s="198"/>
    </row>
    <row r="785" spans="4:4" ht="15" customHeight="1" x14ac:dyDescent="0.25">
      <c r="D785" s="198"/>
    </row>
    <row r="786" spans="4:4" ht="15" customHeight="1" x14ac:dyDescent="0.25">
      <c r="D786" s="198"/>
    </row>
    <row r="787" spans="4:4" ht="15" customHeight="1" x14ac:dyDescent="0.25">
      <c r="D787" s="198"/>
    </row>
    <row r="788" spans="4:4" ht="15" customHeight="1" x14ac:dyDescent="0.25">
      <c r="D788" s="198"/>
    </row>
    <row r="789" spans="4:4" ht="15" customHeight="1" x14ac:dyDescent="0.25">
      <c r="D789" s="198"/>
    </row>
    <row r="790" spans="4:4" ht="15" customHeight="1" x14ac:dyDescent="0.25">
      <c r="D790" s="198"/>
    </row>
    <row r="791" spans="4:4" ht="15" customHeight="1" x14ac:dyDescent="0.25">
      <c r="D791" s="198"/>
    </row>
    <row r="792" spans="4:4" ht="15" customHeight="1" x14ac:dyDescent="0.25">
      <c r="D792" s="198"/>
    </row>
    <row r="793" spans="4:4" ht="15" customHeight="1" x14ac:dyDescent="0.25">
      <c r="D793" s="198"/>
    </row>
    <row r="794" spans="4:4" ht="15" customHeight="1" x14ac:dyDescent="0.25">
      <c r="D794" s="198"/>
    </row>
    <row r="795" spans="4:4" ht="15" customHeight="1" x14ac:dyDescent="0.25">
      <c r="D795" s="198"/>
    </row>
    <row r="796" spans="4:4" ht="15" customHeight="1" x14ac:dyDescent="0.25">
      <c r="D796" s="198"/>
    </row>
    <row r="797" spans="4:4" ht="15" customHeight="1" x14ac:dyDescent="0.25">
      <c r="D797" s="198"/>
    </row>
    <row r="798" spans="4:4" ht="15" customHeight="1" x14ac:dyDescent="0.25">
      <c r="D798" s="198"/>
    </row>
    <row r="799" spans="4:4" ht="15" customHeight="1" x14ac:dyDescent="0.25">
      <c r="D799" s="198"/>
    </row>
    <row r="800" spans="4:4" ht="15" customHeight="1" x14ac:dyDescent="0.25">
      <c r="D800" s="198"/>
    </row>
    <row r="801" spans="4:4" ht="15" customHeight="1" x14ac:dyDescent="0.25">
      <c r="D801" s="198"/>
    </row>
    <row r="802" spans="4:4" ht="15" customHeight="1" x14ac:dyDescent="0.25">
      <c r="D802" s="198"/>
    </row>
    <row r="803" spans="4:4" ht="15" customHeight="1" x14ac:dyDescent="0.25">
      <c r="D803" s="198"/>
    </row>
    <row r="804" spans="4:4" ht="15" customHeight="1" x14ac:dyDescent="0.25">
      <c r="D804" s="198"/>
    </row>
    <row r="805" spans="4:4" ht="15" customHeight="1" x14ac:dyDescent="0.25">
      <c r="D805" s="198"/>
    </row>
    <row r="806" spans="4:4" ht="15" customHeight="1" x14ac:dyDescent="0.25">
      <c r="D806" s="198"/>
    </row>
    <row r="807" spans="4:4" ht="15" customHeight="1" x14ac:dyDescent="0.25">
      <c r="D807" s="198"/>
    </row>
    <row r="808" spans="4:4" ht="15" customHeight="1" x14ac:dyDescent="0.25">
      <c r="D808" s="198"/>
    </row>
    <row r="809" spans="4:4" ht="15" customHeight="1" x14ac:dyDescent="0.25">
      <c r="D809" s="198"/>
    </row>
    <row r="810" spans="4:4" ht="15" customHeight="1" x14ac:dyDescent="0.25">
      <c r="D810" s="198"/>
    </row>
    <row r="811" spans="4:4" ht="15" customHeight="1" x14ac:dyDescent="0.25">
      <c r="D811" s="198"/>
    </row>
    <row r="812" spans="4:4" ht="15" customHeight="1" x14ac:dyDescent="0.25">
      <c r="D812" s="198"/>
    </row>
    <row r="813" spans="4:4" ht="15" customHeight="1" x14ac:dyDescent="0.25">
      <c r="D813" s="198"/>
    </row>
    <row r="814" spans="4:4" ht="15" customHeight="1" x14ac:dyDescent="0.25">
      <c r="D814" s="198"/>
    </row>
    <row r="815" spans="4:4" ht="15" customHeight="1" x14ac:dyDescent="0.25">
      <c r="D815" s="198"/>
    </row>
    <row r="816" spans="4:4" ht="15" customHeight="1" x14ac:dyDescent="0.25">
      <c r="D816" s="198"/>
    </row>
    <row r="817" spans="4:4" ht="15" customHeight="1" x14ac:dyDescent="0.25">
      <c r="D817" s="198"/>
    </row>
    <row r="818" spans="4:4" ht="15" customHeight="1" x14ac:dyDescent="0.25">
      <c r="D818" s="198"/>
    </row>
    <row r="819" spans="4:4" ht="15" customHeight="1" x14ac:dyDescent="0.25">
      <c r="D819" s="198"/>
    </row>
    <row r="820" spans="4:4" ht="15" customHeight="1" x14ac:dyDescent="0.25">
      <c r="D820" s="198"/>
    </row>
    <row r="821" spans="4:4" ht="15" customHeight="1" x14ac:dyDescent="0.25">
      <c r="D821" s="198"/>
    </row>
    <row r="822" spans="4:4" ht="15" customHeight="1" x14ac:dyDescent="0.25">
      <c r="D822" s="198"/>
    </row>
    <row r="823" spans="4:4" ht="15" customHeight="1" x14ac:dyDescent="0.25">
      <c r="D823" s="198"/>
    </row>
    <row r="824" spans="4:4" ht="15" customHeight="1" x14ac:dyDescent="0.25">
      <c r="D824" s="198"/>
    </row>
    <row r="825" spans="4:4" ht="15" customHeight="1" x14ac:dyDescent="0.25">
      <c r="D825" s="198"/>
    </row>
    <row r="826" spans="4:4" ht="15" customHeight="1" x14ac:dyDescent="0.25">
      <c r="D826" s="198"/>
    </row>
    <row r="827" spans="4:4" ht="15" customHeight="1" x14ac:dyDescent="0.25">
      <c r="D827" s="198"/>
    </row>
    <row r="828" spans="4:4" ht="15" customHeight="1" x14ac:dyDescent="0.25">
      <c r="D828" s="198"/>
    </row>
    <row r="829" spans="4:4" ht="15" customHeight="1" x14ac:dyDescent="0.25">
      <c r="D829" s="198"/>
    </row>
    <row r="830" spans="4:4" ht="15" customHeight="1" x14ac:dyDescent="0.25">
      <c r="D830" s="198"/>
    </row>
    <row r="831" spans="4:4" ht="15" customHeight="1" x14ac:dyDescent="0.25">
      <c r="D831" s="198"/>
    </row>
    <row r="832" spans="4:4" ht="15" customHeight="1" x14ac:dyDescent="0.25">
      <c r="D832" s="198"/>
    </row>
    <row r="833" spans="4:4" ht="15" customHeight="1" x14ac:dyDescent="0.25">
      <c r="D833" s="198"/>
    </row>
    <row r="834" spans="4:4" ht="15" customHeight="1" x14ac:dyDescent="0.25">
      <c r="D834" s="198"/>
    </row>
    <row r="835" spans="4:4" ht="15" customHeight="1" x14ac:dyDescent="0.25">
      <c r="D835" s="198"/>
    </row>
    <row r="836" spans="4:4" ht="15" customHeight="1" x14ac:dyDescent="0.25">
      <c r="D836" s="198"/>
    </row>
    <row r="837" spans="4:4" ht="15" customHeight="1" x14ac:dyDescent="0.25">
      <c r="D837" s="198"/>
    </row>
    <row r="838" spans="4:4" ht="15" customHeight="1" x14ac:dyDescent="0.25">
      <c r="D838" s="198"/>
    </row>
    <row r="839" spans="4:4" ht="15" customHeight="1" x14ac:dyDescent="0.25">
      <c r="D839" s="198"/>
    </row>
    <row r="840" spans="4:4" ht="15" customHeight="1" x14ac:dyDescent="0.25">
      <c r="D840" s="198"/>
    </row>
    <row r="841" spans="4:4" ht="15" customHeight="1" x14ac:dyDescent="0.25">
      <c r="D841" s="198"/>
    </row>
    <row r="842" spans="4:4" ht="15" customHeight="1" x14ac:dyDescent="0.25">
      <c r="D842" s="198"/>
    </row>
    <row r="843" spans="4:4" ht="15" customHeight="1" x14ac:dyDescent="0.25">
      <c r="D843" s="198"/>
    </row>
    <row r="844" spans="4:4" ht="15" customHeight="1" x14ac:dyDescent="0.25">
      <c r="D844" s="198"/>
    </row>
    <row r="845" spans="4:4" ht="15" customHeight="1" x14ac:dyDescent="0.25">
      <c r="D845" s="198"/>
    </row>
    <row r="846" spans="4:4" ht="15" customHeight="1" x14ac:dyDescent="0.25">
      <c r="D846" s="198"/>
    </row>
    <row r="847" spans="4:4" ht="15" customHeight="1" x14ac:dyDescent="0.25">
      <c r="D847" s="198"/>
    </row>
    <row r="848" spans="4:4" ht="15" customHeight="1" x14ac:dyDescent="0.25">
      <c r="D848" s="198"/>
    </row>
    <row r="849" spans="4:4" ht="15" customHeight="1" x14ac:dyDescent="0.25">
      <c r="D849" s="198"/>
    </row>
    <row r="850" spans="4:4" ht="15" customHeight="1" x14ac:dyDescent="0.25">
      <c r="D850" s="198"/>
    </row>
    <row r="851" spans="4:4" ht="15" customHeight="1" x14ac:dyDescent="0.25">
      <c r="D851" s="198"/>
    </row>
    <row r="852" spans="4:4" ht="15" customHeight="1" x14ac:dyDescent="0.25">
      <c r="D852" s="198"/>
    </row>
    <row r="853" spans="4:4" ht="15" customHeight="1" x14ac:dyDescent="0.25">
      <c r="D853" s="198"/>
    </row>
    <row r="854" spans="4:4" ht="15" customHeight="1" x14ac:dyDescent="0.25">
      <c r="D854" s="198"/>
    </row>
    <row r="855" spans="4:4" ht="15" customHeight="1" x14ac:dyDescent="0.25">
      <c r="D855" s="198"/>
    </row>
    <row r="856" spans="4:4" ht="15" customHeight="1" x14ac:dyDescent="0.25">
      <c r="D856" s="198"/>
    </row>
    <row r="857" spans="4:4" ht="15" customHeight="1" x14ac:dyDescent="0.25">
      <c r="D857" s="198"/>
    </row>
    <row r="858" spans="4:4" ht="15" customHeight="1" x14ac:dyDescent="0.25">
      <c r="D858" s="198"/>
    </row>
    <row r="859" spans="4:4" ht="15" customHeight="1" x14ac:dyDescent="0.25">
      <c r="D859" s="198"/>
    </row>
    <row r="860" spans="4:4" ht="15" customHeight="1" x14ac:dyDescent="0.25">
      <c r="D860" s="198"/>
    </row>
    <row r="861" spans="4:4" ht="15" customHeight="1" x14ac:dyDescent="0.25">
      <c r="D861" s="198"/>
    </row>
    <row r="862" spans="4:4" ht="15" customHeight="1" x14ac:dyDescent="0.25">
      <c r="D862" s="198"/>
    </row>
    <row r="863" spans="4:4" ht="15" customHeight="1" x14ac:dyDescent="0.25">
      <c r="D863" s="198"/>
    </row>
    <row r="864" spans="4:4" ht="15" customHeight="1" x14ac:dyDescent="0.25">
      <c r="D864" s="198"/>
    </row>
    <row r="865" spans="4:4" ht="15" customHeight="1" x14ac:dyDescent="0.25">
      <c r="D865" s="198"/>
    </row>
    <row r="866" spans="4:4" ht="15" customHeight="1" x14ac:dyDescent="0.25">
      <c r="D866" s="198"/>
    </row>
    <row r="867" spans="4:4" ht="15" customHeight="1" x14ac:dyDescent="0.25">
      <c r="D867" s="198"/>
    </row>
    <row r="868" spans="4:4" ht="15" customHeight="1" x14ac:dyDescent="0.25">
      <c r="D868" s="198"/>
    </row>
    <row r="869" spans="4:4" ht="15" customHeight="1" x14ac:dyDescent="0.25">
      <c r="D869" s="198"/>
    </row>
    <row r="870" spans="4:4" ht="15" customHeight="1" x14ac:dyDescent="0.25">
      <c r="D870" s="198"/>
    </row>
    <row r="871" spans="4:4" ht="15" customHeight="1" x14ac:dyDescent="0.25">
      <c r="D871" s="198"/>
    </row>
    <row r="872" spans="4:4" ht="15" customHeight="1" x14ac:dyDescent="0.25">
      <c r="D872" s="198"/>
    </row>
    <row r="873" spans="4:4" ht="15" customHeight="1" x14ac:dyDescent="0.25">
      <c r="D873" s="198"/>
    </row>
    <row r="874" spans="4:4" ht="15" customHeight="1" x14ac:dyDescent="0.25">
      <c r="D874" s="198"/>
    </row>
    <row r="875" spans="4:4" ht="15" customHeight="1" x14ac:dyDescent="0.25">
      <c r="D875" s="198"/>
    </row>
    <row r="876" spans="4:4" ht="15" customHeight="1" x14ac:dyDescent="0.25">
      <c r="D876" s="198"/>
    </row>
    <row r="877" spans="4:4" ht="15" customHeight="1" x14ac:dyDescent="0.25">
      <c r="D877" s="198"/>
    </row>
    <row r="878" spans="4:4" ht="15" customHeight="1" x14ac:dyDescent="0.25">
      <c r="D878" s="198"/>
    </row>
    <row r="879" spans="4:4" ht="15" customHeight="1" x14ac:dyDescent="0.25">
      <c r="D879" s="198"/>
    </row>
    <row r="880" spans="4:4" ht="15" customHeight="1" x14ac:dyDescent="0.25">
      <c r="D880" s="198"/>
    </row>
    <row r="881" spans="4:4" ht="15" customHeight="1" x14ac:dyDescent="0.25">
      <c r="D881" s="198"/>
    </row>
    <row r="882" spans="4:4" ht="15" customHeight="1" x14ac:dyDescent="0.25">
      <c r="D882" s="198"/>
    </row>
    <row r="883" spans="4:4" ht="15" customHeight="1" x14ac:dyDescent="0.25">
      <c r="D883" s="198"/>
    </row>
    <row r="884" spans="4:4" ht="15" customHeight="1" x14ac:dyDescent="0.25">
      <c r="D884" s="198"/>
    </row>
    <row r="885" spans="4:4" ht="15" customHeight="1" x14ac:dyDescent="0.25">
      <c r="D885" s="198"/>
    </row>
    <row r="886" spans="4:4" ht="15" customHeight="1" x14ac:dyDescent="0.25">
      <c r="D886" s="198"/>
    </row>
    <row r="887" spans="4:4" ht="15" customHeight="1" x14ac:dyDescent="0.25">
      <c r="D887" s="198"/>
    </row>
    <row r="888" spans="4:4" ht="15" customHeight="1" x14ac:dyDescent="0.25">
      <c r="D888" s="198"/>
    </row>
    <row r="889" spans="4:4" ht="15" customHeight="1" x14ac:dyDescent="0.25">
      <c r="D889" s="198"/>
    </row>
    <row r="890" spans="4:4" ht="15" customHeight="1" x14ac:dyDescent="0.25">
      <c r="D890" s="198"/>
    </row>
    <row r="891" spans="4:4" ht="15" customHeight="1" x14ac:dyDescent="0.25">
      <c r="D891" s="198"/>
    </row>
    <row r="892" spans="4:4" ht="15" customHeight="1" x14ac:dyDescent="0.25">
      <c r="D892" s="198"/>
    </row>
    <row r="893" spans="4:4" ht="15" customHeight="1" x14ac:dyDescent="0.25">
      <c r="D893" s="198"/>
    </row>
    <row r="894" spans="4:4" ht="15" customHeight="1" x14ac:dyDescent="0.25">
      <c r="D894" s="198"/>
    </row>
    <row r="895" spans="4:4" ht="15" customHeight="1" x14ac:dyDescent="0.25">
      <c r="D895" s="198"/>
    </row>
    <row r="896" spans="4:4" ht="15" customHeight="1" x14ac:dyDescent="0.25">
      <c r="D896" s="198"/>
    </row>
    <row r="897" spans="4:4" ht="15" customHeight="1" x14ac:dyDescent="0.25">
      <c r="D897" s="198"/>
    </row>
    <row r="898" spans="4:4" ht="15" customHeight="1" x14ac:dyDescent="0.25">
      <c r="D898" s="198"/>
    </row>
    <row r="899" spans="4:4" ht="15" customHeight="1" x14ac:dyDescent="0.25">
      <c r="D899" s="198"/>
    </row>
    <row r="900" spans="4:4" ht="15" customHeight="1" x14ac:dyDescent="0.25">
      <c r="D900" s="198"/>
    </row>
    <row r="901" spans="4:4" ht="15" customHeight="1" x14ac:dyDescent="0.25">
      <c r="D901" s="198"/>
    </row>
    <row r="902" spans="4:4" ht="15" customHeight="1" x14ac:dyDescent="0.25">
      <c r="D902" s="198"/>
    </row>
    <row r="903" spans="4:4" ht="15" customHeight="1" x14ac:dyDescent="0.25">
      <c r="D903" s="198"/>
    </row>
    <row r="904" spans="4:4" ht="15" customHeight="1" x14ac:dyDescent="0.25">
      <c r="D904" s="198"/>
    </row>
    <row r="905" spans="4:4" ht="15" customHeight="1" x14ac:dyDescent="0.25">
      <c r="D905" s="198"/>
    </row>
    <row r="906" spans="4:4" ht="15" customHeight="1" x14ac:dyDescent="0.25">
      <c r="D906" s="198"/>
    </row>
    <row r="907" spans="4:4" ht="15" customHeight="1" x14ac:dyDescent="0.25">
      <c r="D907" s="198"/>
    </row>
    <row r="908" spans="4:4" ht="15" customHeight="1" x14ac:dyDescent="0.25">
      <c r="D908" s="198"/>
    </row>
    <row r="909" spans="4:4" ht="15" customHeight="1" x14ac:dyDescent="0.25">
      <c r="D909" s="198"/>
    </row>
    <row r="910" spans="4:4" ht="15" customHeight="1" x14ac:dyDescent="0.25">
      <c r="D910" s="198"/>
    </row>
    <row r="911" spans="4:4" ht="15" customHeight="1" x14ac:dyDescent="0.25">
      <c r="D911" s="198"/>
    </row>
    <row r="912" spans="4:4" ht="15" customHeight="1" x14ac:dyDescent="0.25">
      <c r="D912" s="198"/>
    </row>
    <row r="913" spans="4:4" ht="15" customHeight="1" x14ac:dyDescent="0.25">
      <c r="D913" s="198"/>
    </row>
    <row r="914" spans="4:4" ht="15" customHeight="1" x14ac:dyDescent="0.25">
      <c r="D914" s="198"/>
    </row>
    <row r="915" spans="4:4" ht="15" customHeight="1" x14ac:dyDescent="0.25">
      <c r="D915" s="198"/>
    </row>
    <row r="916" spans="4:4" ht="15" customHeight="1" x14ac:dyDescent="0.25">
      <c r="D916" s="198"/>
    </row>
    <row r="917" spans="4:4" ht="15" customHeight="1" x14ac:dyDescent="0.25">
      <c r="D917" s="198"/>
    </row>
    <row r="918" spans="4:4" ht="15" customHeight="1" x14ac:dyDescent="0.25">
      <c r="D918" s="198"/>
    </row>
    <row r="919" spans="4:4" ht="15" customHeight="1" x14ac:dyDescent="0.25">
      <c r="D919" s="198"/>
    </row>
    <row r="920" spans="4:4" ht="15" customHeight="1" x14ac:dyDescent="0.25">
      <c r="D920" s="198"/>
    </row>
    <row r="921" spans="4:4" ht="15" customHeight="1" x14ac:dyDescent="0.25">
      <c r="D921" s="198"/>
    </row>
    <row r="922" spans="4:4" ht="15" customHeight="1" x14ac:dyDescent="0.25">
      <c r="D922" s="198"/>
    </row>
    <row r="923" spans="4:4" ht="15" customHeight="1" x14ac:dyDescent="0.25">
      <c r="D923" s="198"/>
    </row>
    <row r="924" spans="4:4" ht="15" customHeight="1" x14ac:dyDescent="0.25">
      <c r="D924" s="198"/>
    </row>
    <row r="925" spans="4:4" ht="15" customHeight="1" x14ac:dyDescent="0.25">
      <c r="D925" s="198"/>
    </row>
    <row r="926" spans="4:4" ht="15" customHeight="1" x14ac:dyDescent="0.25">
      <c r="D926" s="198"/>
    </row>
    <row r="927" spans="4:4" ht="15" customHeight="1" x14ac:dyDescent="0.25">
      <c r="D927" s="198"/>
    </row>
    <row r="928" spans="4:4" ht="15" customHeight="1" x14ac:dyDescent="0.25">
      <c r="D928" s="198"/>
    </row>
    <row r="929" spans="4:4" ht="15" customHeight="1" x14ac:dyDescent="0.25">
      <c r="D929" s="198"/>
    </row>
    <row r="930" spans="4:4" ht="15" customHeight="1" x14ac:dyDescent="0.25">
      <c r="D930" s="198"/>
    </row>
    <row r="931" spans="4:4" ht="15" customHeight="1" x14ac:dyDescent="0.25">
      <c r="D931" s="198"/>
    </row>
    <row r="932" spans="4:4" ht="15" customHeight="1" x14ac:dyDescent="0.25">
      <c r="D932" s="198"/>
    </row>
    <row r="933" spans="4:4" ht="15" customHeight="1" x14ac:dyDescent="0.25">
      <c r="D933" s="198"/>
    </row>
    <row r="934" spans="4:4" ht="15" customHeight="1" x14ac:dyDescent="0.25">
      <c r="D934" s="198"/>
    </row>
    <row r="935" spans="4:4" ht="15" customHeight="1" x14ac:dyDescent="0.25">
      <c r="D935" s="198"/>
    </row>
    <row r="936" spans="4:4" ht="15" customHeight="1" x14ac:dyDescent="0.25">
      <c r="D936" s="198"/>
    </row>
    <row r="937" spans="4:4" ht="15" customHeight="1" x14ac:dyDescent="0.25">
      <c r="D937" s="198"/>
    </row>
    <row r="938" spans="4:4" ht="15" customHeight="1" x14ac:dyDescent="0.25">
      <c r="D938" s="198"/>
    </row>
    <row r="939" spans="4:4" ht="15" customHeight="1" x14ac:dyDescent="0.25">
      <c r="D939" s="198"/>
    </row>
    <row r="940" spans="4:4" ht="15" customHeight="1" x14ac:dyDescent="0.25">
      <c r="D940" s="198"/>
    </row>
    <row r="941" spans="4:4" ht="15" customHeight="1" x14ac:dyDescent="0.25">
      <c r="D941" s="198"/>
    </row>
    <row r="942" spans="4:4" ht="15" customHeight="1" x14ac:dyDescent="0.25">
      <c r="D942" s="198"/>
    </row>
    <row r="943" spans="4:4" ht="15" customHeight="1" x14ac:dyDescent="0.25">
      <c r="D943" s="198"/>
    </row>
    <row r="944" spans="4:4" ht="15" customHeight="1" x14ac:dyDescent="0.25">
      <c r="D944" s="198"/>
    </row>
    <row r="945" spans="4:4" ht="15" customHeight="1" x14ac:dyDescent="0.25">
      <c r="D945" s="198"/>
    </row>
    <row r="946" spans="4:4" ht="15" customHeight="1" x14ac:dyDescent="0.25">
      <c r="D946" s="198"/>
    </row>
    <row r="947" spans="4:4" ht="15" customHeight="1" x14ac:dyDescent="0.25">
      <c r="D947" s="198"/>
    </row>
    <row r="948" spans="4:4" ht="15" customHeight="1" x14ac:dyDescent="0.25">
      <c r="D948" s="198"/>
    </row>
    <row r="949" spans="4:4" ht="15" customHeight="1" x14ac:dyDescent="0.25">
      <c r="D949" s="198"/>
    </row>
    <row r="950" spans="4:4" ht="15" customHeight="1" x14ac:dyDescent="0.25">
      <c r="D950" s="198"/>
    </row>
    <row r="951" spans="4:4" ht="15" customHeight="1" x14ac:dyDescent="0.25">
      <c r="D951" s="198"/>
    </row>
    <row r="952" spans="4:4" ht="15" customHeight="1" x14ac:dyDescent="0.25">
      <c r="D952" s="198"/>
    </row>
    <row r="953" spans="4:4" ht="15" customHeight="1" x14ac:dyDescent="0.25">
      <c r="D953" s="198"/>
    </row>
    <row r="954" spans="4:4" ht="15" customHeight="1" x14ac:dyDescent="0.25">
      <c r="D954" s="198"/>
    </row>
    <row r="955" spans="4:4" ht="15" customHeight="1" x14ac:dyDescent="0.25">
      <c r="D955" s="198"/>
    </row>
    <row r="956" spans="4:4" ht="15" customHeight="1" x14ac:dyDescent="0.25">
      <c r="D956" s="198"/>
    </row>
    <row r="957" spans="4:4" ht="15" customHeight="1" x14ac:dyDescent="0.25">
      <c r="D957" s="198"/>
    </row>
    <row r="958" spans="4:4" ht="15" customHeight="1" x14ac:dyDescent="0.25">
      <c r="D958" s="198"/>
    </row>
    <row r="959" spans="4:4" ht="15" customHeight="1" x14ac:dyDescent="0.25">
      <c r="D959" s="198"/>
    </row>
    <row r="960" spans="4:4" ht="15" customHeight="1" x14ac:dyDescent="0.25">
      <c r="D960" s="198"/>
    </row>
    <row r="961" spans="4:4" ht="15" customHeight="1" x14ac:dyDescent="0.25">
      <c r="D961" s="198"/>
    </row>
    <row r="962" spans="4:4" ht="15" customHeight="1" x14ac:dyDescent="0.25">
      <c r="D962" s="198"/>
    </row>
    <row r="963" spans="4:4" ht="15" customHeight="1" x14ac:dyDescent="0.25">
      <c r="D963" s="198"/>
    </row>
    <row r="964" spans="4:4" ht="15" customHeight="1" x14ac:dyDescent="0.25">
      <c r="D964" s="198"/>
    </row>
    <row r="965" spans="4:4" ht="15" customHeight="1" x14ac:dyDescent="0.25">
      <c r="D965" s="198"/>
    </row>
    <row r="966" spans="4:4" ht="15" customHeight="1" x14ac:dyDescent="0.25">
      <c r="D966" s="198"/>
    </row>
    <row r="967" spans="4:4" ht="15" customHeight="1" x14ac:dyDescent="0.25">
      <c r="D967" s="198"/>
    </row>
    <row r="968" spans="4:4" ht="15" customHeight="1" x14ac:dyDescent="0.25">
      <c r="D968" s="198"/>
    </row>
    <row r="969" spans="4:4" ht="15" customHeight="1" x14ac:dyDescent="0.25">
      <c r="D969" s="198"/>
    </row>
    <row r="970" spans="4:4" ht="15" customHeight="1" x14ac:dyDescent="0.25">
      <c r="D970" s="198"/>
    </row>
    <row r="971" spans="4:4" ht="15" customHeight="1" x14ac:dyDescent="0.25">
      <c r="D971" s="198"/>
    </row>
    <row r="972" spans="4:4" ht="15" customHeight="1" x14ac:dyDescent="0.25">
      <c r="D972" s="198"/>
    </row>
    <row r="973" spans="4:4" ht="15" customHeight="1" x14ac:dyDescent="0.25">
      <c r="D973" s="198"/>
    </row>
    <row r="974" spans="4:4" ht="15" customHeight="1" x14ac:dyDescent="0.25">
      <c r="D974" s="198"/>
    </row>
    <row r="975" spans="4:4" ht="15" customHeight="1" x14ac:dyDescent="0.25">
      <c r="D975" s="198"/>
    </row>
    <row r="976" spans="4:4" ht="15" customHeight="1" x14ac:dyDescent="0.25">
      <c r="D976" s="198"/>
    </row>
    <row r="977" spans="4:4" ht="15" customHeight="1" x14ac:dyDescent="0.25">
      <c r="D977" s="198"/>
    </row>
    <row r="978" spans="4:4" ht="15" customHeight="1" x14ac:dyDescent="0.25">
      <c r="D978" s="198"/>
    </row>
    <row r="979" spans="4:4" ht="15" customHeight="1" x14ac:dyDescent="0.25">
      <c r="D979" s="198"/>
    </row>
    <row r="980" spans="4:4" ht="15" customHeight="1" x14ac:dyDescent="0.25">
      <c r="D980" s="198"/>
    </row>
    <row r="981" spans="4:4" ht="15" customHeight="1" x14ac:dyDescent="0.25">
      <c r="D981" s="198"/>
    </row>
    <row r="982" spans="4:4" ht="15" customHeight="1" x14ac:dyDescent="0.25">
      <c r="D982" s="198"/>
    </row>
    <row r="983" spans="4:4" ht="15" customHeight="1" x14ac:dyDescent="0.25">
      <c r="D983" s="198"/>
    </row>
    <row r="984" spans="4:4" ht="15" customHeight="1" x14ac:dyDescent="0.25">
      <c r="D984" s="198"/>
    </row>
    <row r="985" spans="4:4" ht="15" customHeight="1" x14ac:dyDescent="0.25">
      <c r="D985" s="198"/>
    </row>
    <row r="986" spans="4:4" ht="15" customHeight="1" x14ac:dyDescent="0.25">
      <c r="D986" s="198"/>
    </row>
    <row r="987" spans="4:4" ht="15" customHeight="1" x14ac:dyDescent="0.25">
      <c r="D987" s="198"/>
    </row>
    <row r="988" spans="4:4" ht="15" customHeight="1" x14ac:dyDescent="0.25">
      <c r="D988" s="198"/>
    </row>
    <row r="989" spans="4:4" ht="15" customHeight="1" x14ac:dyDescent="0.25">
      <c r="D989" s="198"/>
    </row>
    <row r="990" spans="4:4" ht="15" customHeight="1" x14ac:dyDescent="0.25">
      <c r="D990" s="198"/>
    </row>
    <row r="991" spans="4:4" ht="15" customHeight="1" x14ac:dyDescent="0.25">
      <c r="D991" s="198"/>
    </row>
    <row r="992" spans="4:4" ht="15" customHeight="1" x14ac:dyDescent="0.25">
      <c r="D992" s="198"/>
    </row>
    <row r="993" spans="4:4" ht="15" customHeight="1" x14ac:dyDescent="0.25">
      <c r="D993" s="198"/>
    </row>
    <row r="994" spans="4:4" ht="15" customHeight="1" x14ac:dyDescent="0.25">
      <c r="D994" s="198"/>
    </row>
    <row r="995" spans="4:4" ht="15" customHeight="1" x14ac:dyDescent="0.25">
      <c r="D995" s="198"/>
    </row>
    <row r="996" spans="4:4" ht="15" customHeight="1" x14ac:dyDescent="0.25">
      <c r="D996" s="198"/>
    </row>
    <row r="997" spans="4:4" ht="15" customHeight="1" x14ac:dyDescent="0.25">
      <c r="D997" s="198"/>
    </row>
    <row r="998" spans="4:4" ht="15" customHeight="1" x14ac:dyDescent="0.25">
      <c r="D998" s="198"/>
    </row>
    <row r="999" spans="4:4" ht="15" customHeight="1" x14ac:dyDescent="0.25">
      <c r="D999" s="198"/>
    </row>
    <row r="1000" spans="4:4" ht="15" customHeight="1" x14ac:dyDescent="0.25">
      <c r="D1000" s="198"/>
    </row>
    <row r="1001" spans="4:4" ht="15" customHeight="1" x14ac:dyDescent="0.25">
      <c r="D1001" s="198"/>
    </row>
    <row r="1002" spans="4:4" ht="15" customHeight="1" x14ac:dyDescent="0.25">
      <c r="D1002" s="198"/>
    </row>
    <row r="1003" spans="4:4" ht="15" customHeight="1" x14ac:dyDescent="0.25">
      <c r="D1003" s="198"/>
    </row>
    <row r="1004" spans="4:4" ht="15" customHeight="1" x14ac:dyDescent="0.25">
      <c r="D1004" s="198"/>
    </row>
    <row r="1005" spans="4:4" ht="15" customHeight="1" x14ac:dyDescent="0.25">
      <c r="D1005" s="198"/>
    </row>
    <row r="1006" spans="4:4" ht="15" customHeight="1" x14ac:dyDescent="0.25">
      <c r="D1006" s="198"/>
    </row>
    <row r="1007" spans="4:4" ht="15" customHeight="1" x14ac:dyDescent="0.25">
      <c r="D1007" s="198"/>
    </row>
    <row r="1008" spans="4:4" ht="15" customHeight="1" x14ac:dyDescent="0.25">
      <c r="D1008" s="198"/>
    </row>
    <row r="1009" spans="4:4" ht="15" customHeight="1" x14ac:dyDescent="0.25">
      <c r="D1009" s="198"/>
    </row>
    <row r="1010" spans="4:4" ht="15" customHeight="1" x14ac:dyDescent="0.25">
      <c r="D1010" s="198"/>
    </row>
    <row r="1011" spans="4:4" ht="15" customHeight="1" x14ac:dyDescent="0.25">
      <c r="D1011" s="198"/>
    </row>
    <row r="1012" spans="4:4" ht="15" customHeight="1" x14ac:dyDescent="0.25">
      <c r="D1012" s="198"/>
    </row>
    <row r="1013" spans="4:4" ht="15" customHeight="1" x14ac:dyDescent="0.25">
      <c r="D1013" s="198"/>
    </row>
    <row r="1014" spans="4:4" ht="15" customHeight="1" x14ac:dyDescent="0.25">
      <c r="D1014" s="198"/>
    </row>
    <row r="1015" spans="4:4" ht="15" customHeight="1" x14ac:dyDescent="0.25">
      <c r="D1015" s="198"/>
    </row>
    <row r="1016" spans="4:4" ht="15" customHeight="1" x14ac:dyDescent="0.25">
      <c r="D1016" s="198"/>
    </row>
    <row r="1017" spans="4:4" ht="15" customHeight="1" x14ac:dyDescent="0.25">
      <c r="D1017" s="198"/>
    </row>
    <row r="1018" spans="4:4" ht="15" customHeight="1" x14ac:dyDescent="0.25">
      <c r="D1018" s="198"/>
    </row>
    <row r="1019" spans="4:4" ht="15" customHeight="1" x14ac:dyDescent="0.25">
      <c r="D1019" s="198"/>
    </row>
    <row r="1020" spans="4:4" ht="15" customHeight="1" x14ac:dyDescent="0.25">
      <c r="D1020" s="198"/>
    </row>
    <row r="1021" spans="4:4" ht="15" customHeight="1" x14ac:dyDescent="0.25">
      <c r="D1021" s="198"/>
    </row>
    <row r="1022" spans="4:4" ht="15" customHeight="1" x14ac:dyDescent="0.25">
      <c r="D1022" s="198"/>
    </row>
    <row r="1023" spans="4:4" ht="15" customHeight="1" x14ac:dyDescent="0.25">
      <c r="D1023" s="198"/>
    </row>
    <row r="1024" spans="4:4" ht="15" customHeight="1" x14ac:dyDescent="0.25">
      <c r="D1024" s="198"/>
    </row>
    <row r="1025" spans="4:4" ht="15" customHeight="1" x14ac:dyDescent="0.25">
      <c r="D1025" s="198"/>
    </row>
    <row r="1026" spans="4:4" ht="15" customHeight="1" x14ac:dyDescent="0.25">
      <c r="D1026" s="198"/>
    </row>
    <row r="1027" spans="4:4" ht="15" customHeight="1" x14ac:dyDescent="0.25">
      <c r="D1027" s="198"/>
    </row>
    <row r="1028" spans="4:4" ht="15" customHeight="1" x14ac:dyDescent="0.25">
      <c r="D1028" s="198"/>
    </row>
    <row r="1029" spans="4:4" ht="15" customHeight="1" x14ac:dyDescent="0.25">
      <c r="D1029" s="198"/>
    </row>
    <row r="1030" spans="4:4" ht="15" customHeight="1" x14ac:dyDescent="0.25">
      <c r="D1030" s="198"/>
    </row>
    <row r="1031" spans="4:4" ht="15" customHeight="1" x14ac:dyDescent="0.25">
      <c r="D1031" s="198"/>
    </row>
    <row r="1032" spans="4:4" ht="15" customHeight="1" x14ac:dyDescent="0.25">
      <c r="D1032" s="198"/>
    </row>
    <row r="1033" spans="4:4" ht="15" customHeight="1" x14ac:dyDescent="0.25">
      <c r="D1033" s="198"/>
    </row>
    <row r="1034" spans="4:4" ht="15" customHeight="1" x14ac:dyDescent="0.25">
      <c r="D1034" s="198"/>
    </row>
    <row r="1035" spans="4:4" ht="15" customHeight="1" x14ac:dyDescent="0.25">
      <c r="D1035" s="198"/>
    </row>
    <row r="1036" spans="4:4" ht="15" customHeight="1" x14ac:dyDescent="0.25">
      <c r="D1036" s="198"/>
    </row>
    <row r="1037" spans="4:4" ht="15" customHeight="1" x14ac:dyDescent="0.25">
      <c r="D1037" s="198"/>
    </row>
    <row r="1038" spans="4:4" ht="15" customHeight="1" x14ac:dyDescent="0.25">
      <c r="D1038" s="198"/>
    </row>
    <row r="1039" spans="4:4" ht="15" customHeight="1" x14ac:dyDescent="0.25">
      <c r="D1039" s="198"/>
    </row>
    <row r="1040" spans="4:4" ht="15" customHeight="1" x14ac:dyDescent="0.25">
      <c r="D1040" s="198"/>
    </row>
    <row r="1041" spans="4:4" ht="15" customHeight="1" x14ac:dyDescent="0.25">
      <c r="D1041" s="198"/>
    </row>
    <row r="1042" spans="4:4" ht="15" customHeight="1" x14ac:dyDescent="0.25">
      <c r="D1042" s="198"/>
    </row>
    <row r="1043" spans="4:4" ht="15" customHeight="1" x14ac:dyDescent="0.25">
      <c r="D1043" s="198"/>
    </row>
    <row r="1044" spans="4:4" ht="15" customHeight="1" x14ac:dyDescent="0.25">
      <c r="D1044" s="198"/>
    </row>
    <row r="1045" spans="4:4" ht="15" customHeight="1" x14ac:dyDescent="0.25">
      <c r="D1045" s="198"/>
    </row>
    <row r="1046" spans="4:4" ht="15" customHeight="1" x14ac:dyDescent="0.25">
      <c r="D1046" s="198"/>
    </row>
    <row r="1047" spans="4:4" ht="15" customHeight="1" x14ac:dyDescent="0.25">
      <c r="D1047" s="198"/>
    </row>
    <row r="1048" spans="4:4" ht="15" customHeight="1" x14ac:dyDescent="0.25">
      <c r="D1048" s="198"/>
    </row>
    <row r="1049" spans="4:4" ht="15" customHeight="1" x14ac:dyDescent="0.25">
      <c r="D1049" s="198"/>
    </row>
    <row r="1050" spans="4:4" ht="15" customHeight="1" x14ac:dyDescent="0.25">
      <c r="D1050" s="198"/>
    </row>
    <row r="1051" spans="4:4" ht="15" customHeight="1" x14ac:dyDescent="0.25">
      <c r="D1051" s="198"/>
    </row>
    <row r="1052" spans="4:4" ht="15" customHeight="1" x14ac:dyDescent="0.25">
      <c r="D1052" s="198"/>
    </row>
    <row r="1053" spans="4:4" ht="15" customHeight="1" x14ac:dyDescent="0.25">
      <c r="D1053" s="198"/>
    </row>
    <row r="1054" spans="4:4" ht="15" customHeight="1" x14ac:dyDescent="0.25">
      <c r="D1054" s="198"/>
    </row>
    <row r="1055" spans="4:4" ht="15" customHeight="1" x14ac:dyDescent="0.25">
      <c r="D1055" s="198"/>
    </row>
    <row r="1056" spans="4:4" ht="15" customHeight="1" x14ac:dyDescent="0.25">
      <c r="D1056" s="198"/>
    </row>
    <row r="1057" spans="4:4" ht="15" customHeight="1" x14ac:dyDescent="0.25">
      <c r="D1057" s="198"/>
    </row>
    <row r="1058" spans="4:4" ht="15" customHeight="1" x14ac:dyDescent="0.25">
      <c r="D1058" s="198"/>
    </row>
    <row r="1059" spans="4:4" ht="15" customHeight="1" x14ac:dyDescent="0.25">
      <c r="D1059" s="198"/>
    </row>
    <row r="1060" spans="4:4" ht="15" customHeight="1" x14ac:dyDescent="0.25">
      <c r="D1060" s="198"/>
    </row>
    <row r="1061" spans="4:4" ht="15" customHeight="1" x14ac:dyDescent="0.25">
      <c r="D1061" s="198"/>
    </row>
    <row r="1062" spans="4:4" ht="15" customHeight="1" x14ac:dyDescent="0.25">
      <c r="D1062" s="198"/>
    </row>
    <row r="1063" spans="4:4" ht="15" customHeight="1" x14ac:dyDescent="0.25">
      <c r="D1063" s="198"/>
    </row>
    <row r="1064" spans="4:4" ht="15" customHeight="1" x14ac:dyDescent="0.25">
      <c r="D1064" s="198"/>
    </row>
    <row r="1065" spans="4:4" ht="15" customHeight="1" x14ac:dyDescent="0.25">
      <c r="D1065" s="198"/>
    </row>
    <row r="1066" spans="4:4" ht="15" customHeight="1" x14ac:dyDescent="0.25">
      <c r="D1066" s="198"/>
    </row>
    <row r="1067" spans="4:4" ht="15" customHeight="1" x14ac:dyDescent="0.25">
      <c r="D1067" s="198"/>
    </row>
    <row r="1068" spans="4:4" ht="15" customHeight="1" x14ac:dyDescent="0.25">
      <c r="D1068" s="198"/>
    </row>
    <row r="1069" spans="4:4" ht="15" customHeight="1" x14ac:dyDescent="0.25">
      <c r="D1069" s="198"/>
    </row>
    <row r="1070" spans="4:4" ht="15" customHeight="1" x14ac:dyDescent="0.25">
      <c r="D1070" s="198"/>
    </row>
    <row r="1071" spans="4:4" ht="15" customHeight="1" x14ac:dyDescent="0.25">
      <c r="D1071" s="198"/>
    </row>
    <row r="1072" spans="4:4" ht="15" customHeight="1" x14ac:dyDescent="0.25">
      <c r="D1072" s="198"/>
    </row>
    <row r="1073" spans="4:4" ht="15" customHeight="1" x14ac:dyDescent="0.25">
      <c r="D1073" s="198"/>
    </row>
    <row r="1074" spans="4:4" ht="15" customHeight="1" x14ac:dyDescent="0.25">
      <c r="D1074" s="198"/>
    </row>
    <row r="1075" spans="4:4" ht="15" customHeight="1" x14ac:dyDescent="0.25">
      <c r="D1075" s="198"/>
    </row>
    <row r="1076" spans="4:4" ht="15" customHeight="1" x14ac:dyDescent="0.25">
      <c r="D1076" s="198"/>
    </row>
    <row r="1077" spans="4:4" ht="15" customHeight="1" x14ac:dyDescent="0.25">
      <c r="D1077" s="198"/>
    </row>
    <row r="1078" spans="4:4" ht="15" customHeight="1" x14ac:dyDescent="0.25">
      <c r="D1078" s="198"/>
    </row>
    <row r="1079" spans="4:4" ht="15" customHeight="1" x14ac:dyDescent="0.25">
      <c r="D1079" s="198"/>
    </row>
    <row r="1080" spans="4:4" ht="15" customHeight="1" x14ac:dyDescent="0.25">
      <c r="D1080" s="198"/>
    </row>
    <row r="1081" spans="4:4" ht="15" customHeight="1" x14ac:dyDescent="0.25">
      <c r="D1081" s="198"/>
    </row>
    <row r="1082" spans="4:4" ht="15" customHeight="1" x14ac:dyDescent="0.25">
      <c r="D1082" s="198"/>
    </row>
    <row r="1083" spans="4:4" ht="15" customHeight="1" x14ac:dyDescent="0.25">
      <c r="D1083" s="198"/>
    </row>
    <row r="1084" spans="4:4" ht="15" customHeight="1" x14ac:dyDescent="0.25">
      <c r="D1084" s="198"/>
    </row>
    <row r="1085" spans="4:4" ht="15" customHeight="1" x14ac:dyDescent="0.25">
      <c r="D1085" s="198"/>
    </row>
    <row r="1086" spans="4:4" ht="15" customHeight="1" x14ac:dyDescent="0.25">
      <c r="D1086" s="198"/>
    </row>
    <row r="1087" spans="4:4" ht="15" customHeight="1" x14ac:dyDescent="0.25">
      <c r="D1087" s="198"/>
    </row>
    <row r="1088" spans="4:4" ht="15" customHeight="1" x14ac:dyDescent="0.25">
      <c r="D1088" s="198"/>
    </row>
    <row r="1089" spans="4:4" ht="15" customHeight="1" x14ac:dyDescent="0.25">
      <c r="D1089" s="198"/>
    </row>
    <row r="1090" spans="4:4" ht="15" customHeight="1" x14ac:dyDescent="0.25">
      <c r="D1090" s="198"/>
    </row>
    <row r="1091" spans="4:4" ht="15" customHeight="1" x14ac:dyDescent="0.25">
      <c r="D1091" s="198"/>
    </row>
    <row r="1092" spans="4:4" ht="15" customHeight="1" x14ac:dyDescent="0.25">
      <c r="D1092" s="198"/>
    </row>
    <row r="1093" spans="4:4" ht="15" customHeight="1" x14ac:dyDescent="0.25">
      <c r="D1093" s="198"/>
    </row>
    <row r="1094" spans="4:4" ht="15" customHeight="1" x14ac:dyDescent="0.25">
      <c r="D1094" s="198"/>
    </row>
    <row r="1095" spans="4:4" ht="15" customHeight="1" x14ac:dyDescent="0.25">
      <c r="D1095" s="198"/>
    </row>
    <row r="1096" spans="4:4" ht="15" customHeight="1" x14ac:dyDescent="0.25">
      <c r="D1096" s="198"/>
    </row>
    <row r="1097" spans="4:4" ht="15" customHeight="1" x14ac:dyDescent="0.25">
      <c r="D1097" s="198"/>
    </row>
    <row r="1098" spans="4:4" ht="15" customHeight="1" x14ac:dyDescent="0.25">
      <c r="D1098" s="198"/>
    </row>
    <row r="1099" spans="4:4" ht="15" customHeight="1" x14ac:dyDescent="0.25">
      <c r="D1099" s="198"/>
    </row>
    <row r="1100" spans="4:4" ht="15" customHeight="1" x14ac:dyDescent="0.25">
      <c r="D1100" s="198"/>
    </row>
    <row r="1101" spans="4:4" ht="15" customHeight="1" x14ac:dyDescent="0.25">
      <c r="D1101" s="198"/>
    </row>
    <row r="1102" spans="4:4" ht="15" customHeight="1" x14ac:dyDescent="0.25">
      <c r="D1102" s="198"/>
    </row>
    <row r="1103" spans="4:4" ht="15" customHeight="1" x14ac:dyDescent="0.25">
      <c r="D1103" s="198"/>
    </row>
    <row r="1104" spans="4:4" ht="15" customHeight="1" x14ac:dyDescent="0.25">
      <c r="D1104" s="198"/>
    </row>
    <row r="1105" spans="4:4" ht="15" customHeight="1" x14ac:dyDescent="0.25">
      <c r="D1105" s="198"/>
    </row>
    <row r="1106" spans="4:4" ht="15" customHeight="1" x14ac:dyDescent="0.25">
      <c r="D1106" s="198"/>
    </row>
    <row r="1107" spans="4:4" ht="15" customHeight="1" x14ac:dyDescent="0.25">
      <c r="D1107" s="198"/>
    </row>
    <row r="1108" spans="4:4" ht="15" customHeight="1" x14ac:dyDescent="0.25">
      <c r="D1108" s="198"/>
    </row>
    <row r="1109" spans="4:4" ht="15" customHeight="1" x14ac:dyDescent="0.25">
      <c r="D1109" s="198"/>
    </row>
    <row r="1110" spans="4:4" ht="15" customHeight="1" x14ac:dyDescent="0.25">
      <c r="D1110" s="198"/>
    </row>
    <row r="1111" spans="4:4" ht="15" customHeight="1" x14ac:dyDescent="0.25">
      <c r="D1111" s="198"/>
    </row>
    <row r="1112" spans="4:4" ht="15" customHeight="1" x14ac:dyDescent="0.25">
      <c r="D1112" s="198"/>
    </row>
    <row r="1113" spans="4:4" ht="15" customHeight="1" x14ac:dyDescent="0.25">
      <c r="D1113" s="198"/>
    </row>
    <row r="1114" spans="4:4" ht="15" customHeight="1" x14ac:dyDescent="0.25">
      <c r="D1114" s="198"/>
    </row>
    <row r="1115" spans="4:4" ht="15" customHeight="1" x14ac:dyDescent="0.25">
      <c r="D1115" s="198"/>
    </row>
    <row r="1116" spans="4:4" ht="15" customHeight="1" x14ac:dyDescent="0.25">
      <c r="D1116" s="198"/>
    </row>
    <row r="1117" spans="4:4" ht="15" customHeight="1" x14ac:dyDescent="0.25">
      <c r="D1117" s="198"/>
    </row>
    <row r="1118" spans="4:4" ht="15" customHeight="1" x14ac:dyDescent="0.25">
      <c r="D1118" s="198"/>
    </row>
    <row r="1119" spans="4:4" ht="15" customHeight="1" x14ac:dyDescent="0.25">
      <c r="D1119" s="198"/>
    </row>
    <row r="1120" spans="4:4" ht="15" customHeight="1" x14ac:dyDescent="0.25">
      <c r="D1120" s="198"/>
    </row>
    <row r="1121" spans="4:4" ht="15" customHeight="1" x14ac:dyDescent="0.25">
      <c r="D1121" s="198"/>
    </row>
    <row r="1122" spans="4:4" ht="15" customHeight="1" x14ac:dyDescent="0.25">
      <c r="D1122" s="198"/>
    </row>
    <row r="1123" spans="4:4" ht="15" customHeight="1" x14ac:dyDescent="0.25">
      <c r="D1123" s="198"/>
    </row>
    <row r="1124" spans="4:4" ht="15" customHeight="1" x14ac:dyDescent="0.25">
      <c r="D1124" s="198"/>
    </row>
    <row r="1125" spans="4:4" ht="15" customHeight="1" x14ac:dyDescent="0.25">
      <c r="D1125" s="198"/>
    </row>
    <row r="1126" spans="4:4" ht="15" customHeight="1" x14ac:dyDescent="0.25">
      <c r="D1126" s="198"/>
    </row>
    <row r="1127" spans="4:4" ht="15" customHeight="1" x14ac:dyDescent="0.25">
      <c r="D1127" s="198"/>
    </row>
    <row r="1128" spans="4:4" ht="15" customHeight="1" x14ac:dyDescent="0.25">
      <c r="D1128" s="198"/>
    </row>
    <row r="1129" spans="4:4" ht="15" customHeight="1" x14ac:dyDescent="0.25">
      <c r="D1129" s="198"/>
    </row>
    <row r="1130" spans="4:4" ht="15" customHeight="1" x14ac:dyDescent="0.25">
      <c r="D1130" s="198"/>
    </row>
    <row r="1131" spans="4:4" ht="15" customHeight="1" x14ac:dyDescent="0.25">
      <c r="D1131" s="198"/>
    </row>
    <row r="1132" spans="4:4" ht="15" customHeight="1" x14ac:dyDescent="0.25">
      <c r="D1132" s="198"/>
    </row>
    <row r="1133" spans="4:4" ht="15" customHeight="1" x14ac:dyDescent="0.25">
      <c r="D1133" s="198"/>
    </row>
    <row r="1134" spans="4:4" ht="15" customHeight="1" x14ac:dyDescent="0.25">
      <c r="D1134" s="198"/>
    </row>
    <row r="1135" spans="4:4" ht="15" customHeight="1" x14ac:dyDescent="0.25">
      <c r="D1135" s="198"/>
    </row>
    <row r="1136" spans="4:4" ht="15" customHeight="1" x14ac:dyDescent="0.25">
      <c r="D1136" s="198"/>
    </row>
    <row r="1137" spans="4:4" ht="15" customHeight="1" x14ac:dyDescent="0.25">
      <c r="D1137" s="198"/>
    </row>
    <row r="1138" spans="4:4" ht="15" customHeight="1" x14ac:dyDescent="0.25">
      <c r="D1138" s="198"/>
    </row>
    <row r="1139" spans="4:4" ht="15" customHeight="1" x14ac:dyDescent="0.25">
      <c r="D1139" s="198"/>
    </row>
    <row r="1140" spans="4:4" ht="15" customHeight="1" x14ac:dyDescent="0.25">
      <c r="D1140" s="198"/>
    </row>
    <row r="1141" spans="4:4" ht="15" customHeight="1" x14ac:dyDescent="0.25">
      <c r="D1141" s="198"/>
    </row>
    <row r="1142" spans="4:4" ht="15" customHeight="1" x14ac:dyDescent="0.25">
      <c r="D1142" s="198"/>
    </row>
    <row r="1143" spans="4:4" ht="15" customHeight="1" x14ac:dyDescent="0.25">
      <c r="D1143" s="198"/>
    </row>
    <row r="1144" spans="4:4" ht="15" customHeight="1" x14ac:dyDescent="0.25">
      <c r="D1144" s="198"/>
    </row>
    <row r="1145" spans="4:4" ht="15" customHeight="1" x14ac:dyDescent="0.25">
      <c r="D1145" s="198"/>
    </row>
    <row r="1146" spans="4:4" ht="15" customHeight="1" x14ac:dyDescent="0.25">
      <c r="D1146" s="198"/>
    </row>
    <row r="1147" spans="4:4" ht="15" customHeight="1" x14ac:dyDescent="0.25">
      <c r="D1147" s="198"/>
    </row>
    <row r="1148" spans="4:4" ht="15" customHeight="1" x14ac:dyDescent="0.25">
      <c r="D1148" s="198"/>
    </row>
    <row r="1149" spans="4:4" ht="15" customHeight="1" x14ac:dyDescent="0.25">
      <c r="D1149" s="198"/>
    </row>
    <row r="1150" spans="4:4" ht="15" customHeight="1" x14ac:dyDescent="0.25">
      <c r="D1150" s="198"/>
    </row>
    <row r="1151" spans="4:4" ht="15" customHeight="1" x14ac:dyDescent="0.25">
      <c r="D1151" s="198"/>
    </row>
    <row r="1152" spans="4:4" ht="15" customHeight="1" x14ac:dyDescent="0.25">
      <c r="D1152" s="198"/>
    </row>
    <row r="1153" spans="4:4" ht="15" customHeight="1" x14ac:dyDescent="0.25">
      <c r="D1153" s="198"/>
    </row>
    <row r="1154" spans="4:4" ht="15" customHeight="1" x14ac:dyDescent="0.25">
      <c r="D1154" s="198"/>
    </row>
    <row r="1155" spans="4:4" ht="15" customHeight="1" x14ac:dyDescent="0.25">
      <c r="D1155" s="198"/>
    </row>
    <row r="1156" spans="4:4" ht="15" customHeight="1" x14ac:dyDescent="0.25">
      <c r="D1156" s="198"/>
    </row>
    <row r="1157" spans="4:4" ht="15" customHeight="1" x14ac:dyDescent="0.25">
      <c r="D1157" s="198"/>
    </row>
    <row r="1158" spans="4:4" ht="15" customHeight="1" x14ac:dyDescent="0.25">
      <c r="D1158" s="198"/>
    </row>
    <row r="1159" spans="4:4" ht="15" customHeight="1" x14ac:dyDescent="0.25">
      <c r="D1159" s="198"/>
    </row>
    <row r="1160" spans="4:4" ht="15" customHeight="1" x14ac:dyDescent="0.25">
      <c r="D1160" s="198"/>
    </row>
    <row r="1161" spans="4:4" ht="15" customHeight="1" x14ac:dyDescent="0.25">
      <c r="D1161" s="198"/>
    </row>
    <row r="1162" spans="4:4" ht="15" customHeight="1" x14ac:dyDescent="0.25">
      <c r="D1162" s="198"/>
    </row>
    <row r="1163" spans="4:4" ht="15" customHeight="1" x14ac:dyDescent="0.25">
      <c r="D1163" s="198"/>
    </row>
    <row r="1164" spans="4:4" ht="15" customHeight="1" x14ac:dyDescent="0.25">
      <c r="D1164" s="198"/>
    </row>
    <row r="1165" spans="4:4" ht="15" customHeight="1" x14ac:dyDescent="0.25">
      <c r="D1165" s="198"/>
    </row>
    <row r="1166" spans="4:4" ht="15" customHeight="1" x14ac:dyDescent="0.25">
      <c r="D1166" s="198"/>
    </row>
    <row r="1167" spans="4:4" ht="15" customHeight="1" x14ac:dyDescent="0.25">
      <c r="D1167" s="198"/>
    </row>
    <row r="1168" spans="4:4" ht="15" customHeight="1" x14ac:dyDescent="0.25">
      <c r="D1168" s="198"/>
    </row>
    <row r="1169" spans="4:4" ht="15" customHeight="1" x14ac:dyDescent="0.25">
      <c r="D1169" s="198"/>
    </row>
    <row r="1170" spans="4:4" ht="15" customHeight="1" x14ac:dyDescent="0.25">
      <c r="D1170" s="198"/>
    </row>
    <row r="1171" spans="4:4" ht="15" customHeight="1" x14ac:dyDescent="0.25">
      <c r="D1171" s="198"/>
    </row>
    <row r="1172" spans="4:4" ht="15" customHeight="1" x14ac:dyDescent="0.25">
      <c r="D1172" s="198"/>
    </row>
    <row r="1173" spans="4:4" ht="15" customHeight="1" x14ac:dyDescent="0.25">
      <c r="D1173" s="198"/>
    </row>
    <row r="1174" spans="4:4" ht="15" customHeight="1" x14ac:dyDescent="0.25">
      <c r="D1174" s="198"/>
    </row>
    <row r="1175" spans="4:4" ht="15" customHeight="1" x14ac:dyDescent="0.25">
      <c r="D1175" s="198"/>
    </row>
    <row r="1176" spans="4:4" ht="15" customHeight="1" x14ac:dyDescent="0.25">
      <c r="D1176" s="198"/>
    </row>
    <row r="1177" spans="4:4" ht="15" customHeight="1" x14ac:dyDescent="0.25">
      <c r="D1177" s="198"/>
    </row>
    <row r="1178" spans="4:4" ht="15" customHeight="1" x14ac:dyDescent="0.25">
      <c r="D1178" s="198"/>
    </row>
    <row r="1179" spans="4:4" ht="15" customHeight="1" x14ac:dyDescent="0.25">
      <c r="D1179" s="198"/>
    </row>
    <row r="1180" spans="4:4" ht="15" customHeight="1" x14ac:dyDescent="0.25">
      <c r="D1180" s="198"/>
    </row>
    <row r="1181" spans="4:4" ht="15" customHeight="1" x14ac:dyDescent="0.25">
      <c r="D1181" s="198"/>
    </row>
    <row r="1182" spans="4:4" ht="15" customHeight="1" x14ac:dyDescent="0.25">
      <c r="D1182" s="198"/>
    </row>
    <row r="1183" spans="4:4" ht="15" customHeight="1" x14ac:dyDescent="0.25">
      <c r="D1183" s="198"/>
    </row>
    <row r="1184" spans="4:4" ht="15" customHeight="1" x14ac:dyDescent="0.25">
      <c r="D1184" s="198"/>
    </row>
    <row r="1185" spans="4:4" ht="15" customHeight="1" x14ac:dyDescent="0.25">
      <c r="D1185" s="198"/>
    </row>
    <row r="1186" spans="4:4" ht="15" customHeight="1" x14ac:dyDescent="0.25">
      <c r="D1186" s="198"/>
    </row>
    <row r="1187" spans="4:4" ht="15" customHeight="1" x14ac:dyDescent="0.25">
      <c r="D1187" s="198"/>
    </row>
    <row r="1188" spans="4:4" ht="15" customHeight="1" x14ac:dyDescent="0.25">
      <c r="D1188" s="198"/>
    </row>
    <row r="1189" spans="4:4" ht="15" customHeight="1" x14ac:dyDescent="0.25">
      <c r="D1189" s="198"/>
    </row>
    <row r="1190" spans="4:4" ht="15" customHeight="1" x14ac:dyDescent="0.25">
      <c r="D1190" s="198"/>
    </row>
    <row r="1191" spans="4:4" ht="15" customHeight="1" x14ac:dyDescent="0.25">
      <c r="D1191" s="198"/>
    </row>
    <row r="1192" spans="4:4" ht="15" customHeight="1" x14ac:dyDescent="0.25">
      <c r="D1192" s="198"/>
    </row>
    <row r="1193" spans="4:4" ht="15" customHeight="1" x14ac:dyDescent="0.25">
      <c r="D1193" s="198"/>
    </row>
    <row r="1194" spans="4:4" ht="15" customHeight="1" x14ac:dyDescent="0.25">
      <c r="D1194" s="198"/>
    </row>
    <row r="1195" spans="4:4" ht="15" customHeight="1" x14ac:dyDescent="0.25">
      <c r="D1195" s="198"/>
    </row>
    <row r="1196" spans="4:4" ht="15" customHeight="1" x14ac:dyDescent="0.25">
      <c r="D1196" s="198"/>
    </row>
    <row r="1197" spans="4:4" ht="15" customHeight="1" x14ac:dyDescent="0.25">
      <c r="D1197" s="198"/>
    </row>
    <row r="1198" spans="4:4" ht="15" customHeight="1" x14ac:dyDescent="0.25">
      <c r="D1198" s="198"/>
    </row>
    <row r="1199" spans="4:4" ht="15" customHeight="1" x14ac:dyDescent="0.25">
      <c r="D1199" s="198"/>
    </row>
    <row r="1200" spans="4:4" ht="15" customHeight="1" x14ac:dyDescent="0.25">
      <c r="D1200" s="198"/>
    </row>
    <row r="1201" spans="4:4" ht="15" customHeight="1" x14ac:dyDescent="0.25">
      <c r="D1201" s="198"/>
    </row>
    <row r="1202" spans="4:4" ht="15" customHeight="1" x14ac:dyDescent="0.25">
      <c r="D1202" s="198"/>
    </row>
    <row r="1203" spans="4:4" ht="15" customHeight="1" x14ac:dyDescent="0.25">
      <c r="D1203" s="198"/>
    </row>
    <row r="1204" spans="4:4" ht="15" customHeight="1" x14ac:dyDescent="0.25">
      <c r="D1204" s="198"/>
    </row>
    <row r="1205" spans="4:4" ht="15" customHeight="1" x14ac:dyDescent="0.25">
      <c r="D1205" s="198"/>
    </row>
    <row r="1206" spans="4:4" ht="15" customHeight="1" x14ac:dyDescent="0.25">
      <c r="D1206" s="198"/>
    </row>
    <row r="1207" spans="4:4" ht="15" customHeight="1" x14ac:dyDescent="0.25">
      <c r="D1207" s="198"/>
    </row>
    <row r="1208" spans="4:4" ht="15" customHeight="1" x14ac:dyDescent="0.25">
      <c r="D1208" s="198"/>
    </row>
    <row r="1209" spans="4:4" ht="15" customHeight="1" x14ac:dyDescent="0.25">
      <c r="D1209" s="198"/>
    </row>
    <row r="1210" spans="4:4" ht="15" customHeight="1" x14ac:dyDescent="0.25">
      <c r="D1210" s="198"/>
    </row>
    <row r="1211" spans="4:4" ht="15" customHeight="1" x14ac:dyDescent="0.25">
      <c r="D1211" s="198"/>
    </row>
    <row r="1212" spans="4:4" ht="15" customHeight="1" x14ac:dyDescent="0.25">
      <c r="D1212" s="198"/>
    </row>
    <row r="1213" spans="4:4" ht="15" customHeight="1" x14ac:dyDescent="0.25">
      <c r="D1213" s="198"/>
    </row>
    <row r="1214" spans="4:4" ht="15" customHeight="1" x14ac:dyDescent="0.25">
      <c r="D1214" s="198"/>
    </row>
    <row r="1215" spans="4:4" ht="15" customHeight="1" x14ac:dyDescent="0.25">
      <c r="D1215" s="198"/>
    </row>
    <row r="1216" spans="4:4" ht="15" customHeight="1" x14ac:dyDescent="0.25">
      <c r="D1216" s="198"/>
    </row>
    <row r="1217" spans="4:4" ht="15" customHeight="1" x14ac:dyDescent="0.25">
      <c r="D1217" s="198"/>
    </row>
    <row r="1218" spans="4:4" ht="15" customHeight="1" x14ac:dyDescent="0.25">
      <c r="D1218" s="198"/>
    </row>
    <row r="1219" spans="4:4" ht="15" customHeight="1" x14ac:dyDescent="0.25">
      <c r="D1219" s="198"/>
    </row>
    <row r="1220" spans="4:4" ht="15" customHeight="1" x14ac:dyDescent="0.25">
      <c r="D1220" s="198"/>
    </row>
    <row r="1221" spans="4:4" ht="15" customHeight="1" x14ac:dyDescent="0.25">
      <c r="D1221" s="198"/>
    </row>
    <row r="1222" spans="4:4" ht="15" customHeight="1" x14ac:dyDescent="0.25">
      <c r="D1222" s="198"/>
    </row>
    <row r="1223" spans="4:4" ht="15" customHeight="1" x14ac:dyDescent="0.25">
      <c r="D1223" s="198"/>
    </row>
    <row r="1224" spans="4:4" ht="15" customHeight="1" x14ac:dyDescent="0.25">
      <c r="D1224" s="198"/>
    </row>
    <row r="1225" spans="4:4" ht="15" customHeight="1" x14ac:dyDescent="0.25">
      <c r="D1225" s="198"/>
    </row>
    <row r="1226" spans="4:4" ht="15" customHeight="1" x14ac:dyDescent="0.25">
      <c r="D1226" s="198"/>
    </row>
    <row r="1227" spans="4:4" ht="15" customHeight="1" x14ac:dyDescent="0.25">
      <c r="D1227" s="198"/>
    </row>
    <row r="1228" spans="4:4" ht="15" customHeight="1" x14ac:dyDescent="0.25">
      <c r="D1228" s="198"/>
    </row>
    <row r="1229" spans="4:4" ht="15" customHeight="1" x14ac:dyDescent="0.25">
      <c r="D1229" s="198"/>
    </row>
    <row r="1230" spans="4:4" ht="15" customHeight="1" x14ac:dyDescent="0.25">
      <c r="D1230" s="198"/>
    </row>
    <row r="1231" spans="4:4" ht="15" customHeight="1" x14ac:dyDescent="0.25">
      <c r="D1231" s="198"/>
    </row>
    <row r="1232" spans="4:4" ht="15" customHeight="1" x14ac:dyDescent="0.25">
      <c r="D1232" s="198"/>
    </row>
    <row r="1233" spans="4:4" ht="15" customHeight="1" x14ac:dyDescent="0.25">
      <c r="D1233" s="198"/>
    </row>
    <row r="1234" spans="4:4" ht="15" customHeight="1" x14ac:dyDescent="0.25">
      <c r="D1234" s="198"/>
    </row>
    <row r="1235" spans="4:4" ht="15" customHeight="1" x14ac:dyDescent="0.25">
      <c r="D1235" s="198"/>
    </row>
    <row r="1236" spans="4:4" ht="15" customHeight="1" x14ac:dyDescent="0.25">
      <c r="D1236" s="198"/>
    </row>
    <row r="1237" spans="4:4" ht="15" customHeight="1" x14ac:dyDescent="0.25">
      <c r="D1237" s="198"/>
    </row>
    <row r="1238" spans="4:4" ht="15" customHeight="1" x14ac:dyDescent="0.25">
      <c r="D1238" s="198"/>
    </row>
    <row r="1239" spans="4:4" ht="15" customHeight="1" x14ac:dyDescent="0.25">
      <c r="D1239" s="198"/>
    </row>
    <row r="1240" spans="4:4" ht="15" customHeight="1" x14ac:dyDescent="0.25">
      <c r="D1240" s="198"/>
    </row>
    <row r="1241" spans="4:4" ht="15" customHeight="1" x14ac:dyDescent="0.25">
      <c r="D1241" s="198"/>
    </row>
    <row r="1242" spans="4:4" ht="15" customHeight="1" x14ac:dyDescent="0.25">
      <c r="D1242" s="198"/>
    </row>
    <row r="1243" spans="4:4" ht="15" customHeight="1" x14ac:dyDescent="0.25">
      <c r="D1243" s="198"/>
    </row>
    <row r="1244" spans="4:4" ht="15" customHeight="1" x14ac:dyDescent="0.25">
      <c r="D1244" s="198"/>
    </row>
    <row r="1245" spans="4:4" ht="15" customHeight="1" x14ac:dyDescent="0.25">
      <c r="D1245" s="198"/>
    </row>
    <row r="1246" spans="4:4" ht="15" customHeight="1" x14ac:dyDescent="0.25">
      <c r="D1246" s="198"/>
    </row>
    <row r="1247" spans="4:4" ht="15" customHeight="1" x14ac:dyDescent="0.25">
      <c r="D1247" s="198"/>
    </row>
    <row r="1248" spans="4:4" ht="15" customHeight="1" x14ac:dyDescent="0.25">
      <c r="D1248" s="198"/>
    </row>
    <row r="1249" spans="4:4" ht="15" customHeight="1" x14ac:dyDescent="0.25">
      <c r="D1249" s="198"/>
    </row>
    <row r="1250" spans="4:4" ht="15" customHeight="1" x14ac:dyDescent="0.25">
      <c r="D1250" s="198"/>
    </row>
    <row r="1251" spans="4:4" ht="15" customHeight="1" x14ac:dyDescent="0.25">
      <c r="D1251" s="198"/>
    </row>
    <row r="1252" spans="4:4" ht="15" customHeight="1" x14ac:dyDescent="0.25">
      <c r="D1252" s="198"/>
    </row>
    <row r="1253" spans="4:4" ht="15" customHeight="1" x14ac:dyDescent="0.25">
      <c r="D1253" s="198"/>
    </row>
    <row r="1254" spans="4:4" ht="15" customHeight="1" x14ac:dyDescent="0.25">
      <c r="D1254" s="198"/>
    </row>
    <row r="1255" spans="4:4" ht="15" customHeight="1" x14ac:dyDescent="0.25">
      <c r="D1255" s="198"/>
    </row>
    <row r="1256" spans="4:4" ht="15" customHeight="1" x14ac:dyDescent="0.25">
      <c r="D1256" s="198"/>
    </row>
    <row r="1257" spans="4:4" ht="15" customHeight="1" x14ac:dyDescent="0.25">
      <c r="D1257" s="198"/>
    </row>
    <row r="1258" spans="4:4" ht="15" customHeight="1" x14ac:dyDescent="0.25">
      <c r="D1258" s="198"/>
    </row>
    <row r="1259" spans="4:4" ht="15" customHeight="1" x14ac:dyDescent="0.25">
      <c r="D1259" s="198"/>
    </row>
    <row r="1260" spans="4:4" ht="15" customHeight="1" x14ac:dyDescent="0.25">
      <c r="D1260" s="198"/>
    </row>
    <row r="1261" spans="4:4" ht="15" customHeight="1" x14ac:dyDescent="0.25">
      <c r="D1261" s="198"/>
    </row>
    <row r="1262" spans="4:4" ht="15" customHeight="1" x14ac:dyDescent="0.25">
      <c r="D1262" s="198"/>
    </row>
    <row r="1263" spans="4:4" ht="15" customHeight="1" x14ac:dyDescent="0.25">
      <c r="D1263" s="198"/>
    </row>
    <row r="1264" spans="4:4" ht="15" customHeight="1" x14ac:dyDescent="0.25">
      <c r="D1264" s="198"/>
    </row>
    <row r="1265" spans="4:4" ht="15" customHeight="1" x14ac:dyDescent="0.25">
      <c r="D1265" s="198"/>
    </row>
    <row r="1266" spans="4:4" ht="15" customHeight="1" x14ac:dyDescent="0.25">
      <c r="D1266" s="198"/>
    </row>
    <row r="1267" spans="4:4" ht="15" customHeight="1" x14ac:dyDescent="0.25">
      <c r="D1267" s="198"/>
    </row>
    <row r="1268" spans="4:4" ht="15" customHeight="1" x14ac:dyDescent="0.25">
      <c r="D1268" s="198"/>
    </row>
    <row r="1269" spans="4:4" ht="15" customHeight="1" x14ac:dyDescent="0.25">
      <c r="D1269" s="198"/>
    </row>
    <row r="1270" spans="4:4" ht="15" customHeight="1" x14ac:dyDescent="0.25">
      <c r="D1270" s="198"/>
    </row>
    <row r="1271" spans="4:4" ht="15" customHeight="1" x14ac:dyDescent="0.25">
      <c r="D1271" s="198"/>
    </row>
    <row r="1272" spans="4:4" ht="15" customHeight="1" x14ac:dyDescent="0.25">
      <c r="D1272" s="198"/>
    </row>
    <row r="1273" spans="4:4" ht="15" customHeight="1" x14ac:dyDescent="0.25">
      <c r="D1273" s="198"/>
    </row>
    <row r="1274" spans="4:4" ht="15" customHeight="1" x14ac:dyDescent="0.25">
      <c r="D1274" s="198"/>
    </row>
    <row r="1275" spans="4:4" ht="15" customHeight="1" x14ac:dyDescent="0.25">
      <c r="D1275" s="198"/>
    </row>
    <row r="1276" spans="4:4" ht="15" customHeight="1" x14ac:dyDescent="0.25">
      <c r="D1276" s="198"/>
    </row>
    <row r="1277" spans="4:4" ht="15" customHeight="1" x14ac:dyDescent="0.25">
      <c r="D1277" s="198"/>
    </row>
    <row r="1278" spans="4:4" ht="15" customHeight="1" x14ac:dyDescent="0.25">
      <c r="D1278" s="198"/>
    </row>
    <row r="1279" spans="4:4" ht="15" customHeight="1" x14ac:dyDescent="0.25">
      <c r="D1279" s="198"/>
    </row>
    <row r="1280" spans="4:4" ht="15" customHeight="1" x14ac:dyDescent="0.25">
      <c r="D1280" s="198"/>
    </row>
    <row r="1281" spans="4:4" ht="15" customHeight="1" x14ac:dyDescent="0.25">
      <c r="D1281" s="198"/>
    </row>
    <row r="1282" spans="4:4" ht="15" customHeight="1" x14ac:dyDescent="0.25">
      <c r="D1282" s="198"/>
    </row>
    <row r="1283" spans="4:4" ht="15" customHeight="1" x14ac:dyDescent="0.25">
      <c r="D1283" s="198"/>
    </row>
    <row r="1284" spans="4:4" ht="15" customHeight="1" x14ac:dyDescent="0.25">
      <c r="D1284" s="198"/>
    </row>
    <row r="1285" spans="4:4" ht="15" customHeight="1" x14ac:dyDescent="0.25">
      <c r="D1285" s="198"/>
    </row>
    <row r="1286" spans="4:4" ht="15" customHeight="1" x14ac:dyDescent="0.25">
      <c r="D1286" s="198"/>
    </row>
    <row r="1287" spans="4:4" ht="15" customHeight="1" x14ac:dyDescent="0.25">
      <c r="D1287" s="198"/>
    </row>
    <row r="1288" spans="4:4" ht="15" customHeight="1" x14ac:dyDescent="0.25">
      <c r="D1288" s="198"/>
    </row>
    <row r="1289" spans="4:4" ht="15" customHeight="1" x14ac:dyDescent="0.25">
      <c r="D1289" s="198"/>
    </row>
    <row r="1290" spans="4:4" ht="15" customHeight="1" x14ac:dyDescent="0.25">
      <c r="D1290" s="198"/>
    </row>
    <row r="1291" spans="4:4" ht="15" customHeight="1" x14ac:dyDescent="0.25">
      <c r="D1291" s="198"/>
    </row>
    <row r="1292" spans="4:4" ht="15" customHeight="1" x14ac:dyDescent="0.25">
      <c r="D1292" s="198"/>
    </row>
    <row r="1293" spans="4:4" ht="15" customHeight="1" x14ac:dyDescent="0.25">
      <c r="D1293" s="198"/>
    </row>
    <row r="1294" spans="4:4" ht="15" customHeight="1" x14ac:dyDescent="0.25">
      <c r="D1294" s="198"/>
    </row>
    <row r="1295" spans="4:4" ht="15" customHeight="1" x14ac:dyDescent="0.25">
      <c r="D1295" s="198"/>
    </row>
    <row r="1296" spans="4:4" ht="15" customHeight="1" x14ac:dyDescent="0.25">
      <c r="D1296" s="198"/>
    </row>
    <row r="1297" spans="4:4" ht="15" customHeight="1" x14ac:dyDescent="0.25">
      <c r="D1297" s="198"/>
    </row>
    <row r="1298" spans="4:4" ht="15" customHeight="1" x14ac:dyDescent="0.25">
      <c r="D1298" s="198"/>
    </row>
    <row r="1299" spans="4:4" ht="15" customHeight="1" x14ac:dyDescent="0.25">
      <c r="D1299" s="198"/>
    </row>
    <row r="1300" spans="4:4" ht="15" customHeight="1" x14ac:dyDescent="0.25">
      <c r="D1300" s="198"/>
    </row>
    <row r="1301" spans="4:4" ht="15" customHeight="1" x14ac:dyDescent="0.25">
      <c r="D1301" s="198"/>
    </row>
    <row r="1302" spans="4:4" ht="15" customHeight="1" x14ac:dyDescent="0.25">
      <c r="D1302" s="198"/>
    </row>
    <row r="1303" spans="4:4" ht="15" customHeight="1" x14ac:dyDescent="0.25">
      <c r="D1303" s="198"/>
    </row>
    <row r="1304" spans="4:4" ht="15" customHeight="1" x14ac:dyDescent="0.25">
      <c r="D1304" s="198"/>
    </row>
    <row r="1305" spans="4:4" ht="15" customHeight="1" x14ac:dyDescent="0.25">
      <c r="D1305" s="198"/>
    </row>
    <row r="1306" spans="4:4" ht="15" customHeight="1" x14ac:dyDescent="0.25">
      <c r="D1306" s="198"/>
    </row>
    <row r="1307" spans="4:4" ht="15" customHeight="1" x14ac:dyDescent="0.25">
      <c r="D1307" s="198"/>
    </row>
    <row r="1308" spans="4:4" ht="15" customHeight="1" x14ac:dyDescent="0.25">
      <c r="D1308" s="198"/>
    </row>
    <row r="1309" spans="4:4" ht="15" customHeight="1" x14ac:dyDescent="0.25">
      <c r="D1309" s="198"/>
    </row>
    <row r="1310" spans="4:4" ht="15" customHeight="1" x14ac:dyDescent="0.25">
      <c r="D1310" s="198"/>
    </row>
    <row r="1311" spans="4:4" ht="15" customHeight="1" x14ac:dyDescent="0.25">
      <c r="D1311" s="198"/>
    </row>
    <row r="1312" spans="4:4" ht="15" customHeight="1" x14ac:dyDescent="0.25">
      <c r="D1312" s="198"/>
    </row>
    <row r="1313" spans="4:4" ht="15" customHeight="1" x14ac:dyDescent="0.25">
      <c r="D1313" s="198"/>
    </row>
    <row r="1314" spans="4:4" ht="15" customHeight="1" x14ac:dyDescent="0.25">
      <c r="D1314" s="198"/>
    </row>
    <row r="1315" spans="4:4" ht="15" customHeight="1" x14ac:dyDescent="0.25">
      <c r="D1315" s="198"/>
    </row>
    <row r="1316" spans="4:4" ht="15" customHeight="1" x14ac:dyDescent="0.25">
      <c r="D1316" s="198"/>
    </row>
    <row r="1317" spans="4:4" ht="15" customHeight="1" x14ac:dyDescent="0.25">
      <c r="D1317" s="198"/>
    </row>
    <row r="1318" spans="4:4" ht="15" customHeight="1" x14ac:dyDescent="0.25">
      <c r="D1318" s="198"/>
    </row>
    <row r="1319" spans="4:4" ht="15" customHeight="1" x14ac:dyDescent="0.25">
      <c r="D1319" s="198"/>
    </row>
    <row r="1320" spans="4:4" ht="15" customHeight="1" x14ac:dyDescent="0.25">
      <c r="D1320" s="198"/>
    </row>
    <row r="1321" spans="4:4" ht="15" customHeight="1" x14ac:dyDescent="0.25">
      <c r="D1321" s="198"/>
    </row>
    <row r="1322" spans="4:4" ht="15" customHeight="1" x14ac:dyDescent="0.25">
      <c r="D1322" s="198"/>
    </row>
    <row r="1323" spans="4:4" ht="15" customHeight="1" x14ac:dyDescent="0.25">
      <c r="D1323" s="198"/>
    </row>
    <row r="1324" spans="4:4" ht="15" customHeight="1" x14ac:dyDescent="0.25">
      <c r="D1324" s="198"/>
    </row>
    <row r="1325" spans="4:4" ht="15" customHeight="1" x14ac:dyDescent="0.25">
      <c r="D1325" s="198"/>
    </row>
    <row r="1326" spans="4:4" ht="15" customHeight="1" x14ac:dyDescent="0.25">
      <c r="D1326" s="198"/>
    </row>
    <row r="1327" spans="4:4" ht="15" customHeight="1" x14ac:dyDescent="0.25">
      <c r="D1327" s="198"/>
    </row>
    <row r="1328" spans="4:4" ht="15" customHeight="1" x14ac:dyDescent="0.25">
      <c r="D1328" s="198"/>
    </row>
    <row r="1329" spans="4:4" ht="15" customHeight="1" x14ac:dyDescent="0.25">
      <c r="D1329" s="198"/>
    </row>
    <row r="1330" spans="4:4" ht="15" customHeight="1" x14ac:dyDescent="0.25">
      <c r="D1330" s="198"/>
    </row>
    <row r="1331" spans="4:4" ht="15" customHeight="1" x14ac:dyDescent="0.25">
      <c r="D1331" s="198"/>
    </row>
    <row r="1332" spans="4:4" ht="15" customHeight="1" x14ac:dyDescent="0.25">
      <c r="D1332" s="198"/>
    </row>
    <row r="1333" spans="4:4" ht="15" customHeight="1" x14ac:dyDescent="0.25">
      <c r="D1333" s="198"/>
    </row>
    <row r="1334" spans="4:4" ht="15" customHeight="1" x14ac:dyDescent="0.25">
      <c r="D1334" s="198"/>
    </row>
    <row r="1335" spans="4:4" ht="15" customHeight="1" x14ac:dyDescent="0.25">
      <c r="D1335" s="198"/>
    </row>
    <row r="1336" spans="4:4" ht="15" customHeight="1" x14ac:dyDescent="0.25">
      <c r="D1336" s="198"/>
    </row>
    <row r="1337" spans="4:4" ht="15" customHeight="1" x14ac:dyDescent="0.25">
      <c r="D1337" s="198"/>
    </row>
    <row r="1338" spans="4:4" ht="15" customHeight="1" x14ac:dyDescent="0.25">
      <c r="D1338" s="198"/>
    </row>
    <row r="1339" spans="4:4" ht="15" customHeight="1" x14ac:dyDescent="0.25">
      <c r="D1339" s="198"/>
    </row>
    <row r="1340" spans="4:4" ht="15" customHeight="1" x14ac:dyDescent="0.25">
      <c r="D1340" s="198"/>
    </row>
    <row r="1341" spans="4:4" ht="15" customHeight="1" x14ac:dyDescent="0.25">
      <c r="D1341" s="198"/>
    </row>
    <row r="1342" spans="4:4" ht="15" customHeight="1" x14ac:dyDescent="0.25">
      <c r="D1342" s="198"/>
    </row>
    <row r="1343" spans="4:4" ht="15" customHeight="1" x14ac:dyDescent="0.25">
      <c r="D1343" s="198"/>
    </row>
    <row r="1344" spans="4:4" ht="15" customHeight="1" x14ac:dyDescent="0.25">
      <c r="D1344" s="198"/>
    </row>
    <row r="1345" spans="4:4" ht="15" customHeight="1" x14ac:dyDescent="0.25">
      <c r="D1345" s="198"/>
    </row>
    <row r="1346" spans="4:4" ht="15" customHeight="1" x14ac:dyDescent="0.25">
      <c r="D1346" s="198"/>
    </row>
    <row r="1347" spans="4:4" ht="15" customHeight="1" x14ac:dyDescent="0.25">
      <c r="D1347" s="198"/>
    </row>
    <row r="1348" spans="4:4" ht="15" customHeight="1" x14ac:dyDescent="0.25">
      <c r="D1348" s="198"/>
    </row>
    <row r="1349" spans="4:4" ht="15" customHeight="1" x14ac:dyDescent="0.25">
      <c r="D1349" s="198"/>
    </row>
    <row r="1350" spans="4:4" ht="15" customHeight="1" x14ac:dyDescent="0.25">
      <c r="D1350" s="198"/>
    </row>
    <row r="1351" spans="4:4" ht="15" customHeight="1" x14ac:dyDescent="0.25">
      <c r="D1351" s="198"/>
    </row>
    <row r="1352" spans="4:4" ht="15" customHeight="1" x14ac:dyDescent="0.25">
      <c r="D1352" s="198"/>
    </row>
    <row r="1353" spans="4:4" ht="15" customHeight="1" x14ac:dyDescent="0.25">
      <c r="D1353" s="198"/>
    </row>
    <row r="1354" spans="4:4" ht="15" customHeight="1" x14ac:dyDescent="0.25">
      <c r="D1354" s="198"/>
    </row>
    <row r="1355" spans="4:4" ht="15" customHeight="1" x14ac:dyDescent="0.25">
      <c r="D1355" s="198"/>
    </row>
    <row r="1356" spans="4:4" ht="15" customHeight="1" x14ac:dyDescent="0.25">
      <c r="D1356" s="198"/>
    </row>
    <row r="1357" spans="4:4" ht="15" customHeight="1" x14ac:dyDescent="0.25">
      <c r="D1357" s="198"/>
    </row>
    <row r="1358" spans="4:4" ht="15" customHeight="1" x14ac:dyDescent="0.25">
      <c r="D1358" s="198"/>
    </row>
    <row r="1359" spans="4:4" ht="15" customHeight="1" x14ac:dyDescent="0.25">
      <c r="D1359" s="198"/>
    </row>
    <row r="1360" spans="4:4" ht="15" customHeight="1" x14ac:dyDescent="0.25">
      <c r="D1360" s="198"/>
    </row>
    <row r="1361" spans="4:4" ht="15" customHeight="1" x14ac:dyDescent="0.25">
      <c r="D1361" s="198"/>
    </row>
    <row r="1362" spans="4:4" ht="15" customHeight="1" x14ac:dyDescent="0.25">
      <c r="D1362" s="198"/>
    </row>
    <row r="1363" spans="4:4" ht="15" customHeight="1" x14ac:dyDescent="0.25">
      <c r="D1363" s="198"/>
    </row>
    <row r="1364" spans="4:4" ht="15" customHeight="1" x14ac:dyDescent="0.25">
      <c r="D1364" s="198"/>
    </row>
    <row r="1365" spans="4:4" ht="15" customHeight="1" x14ac:dyDescent="0.25">
      <c r="D1365" s="198"/>
    </row>
    <row r="1366" spans="4:4" ht="15" customHeight="1" x14ac:dyDescent="0.25">
      <c r="D1366" s="198"/>
    </row>
    <row r="1367" spans="4:4" ht="15" customHeight="1" x14ac:dyDescent="0.25">
      <c r="D1367" s="198"/>
    </row>
    <row r="1368" spans="4:4" ht="15" customHeight="1" x14ac:dyDescent="0.25">
      <c r="D1368" s="198"/>
    </row>
    <row r="1369" spans="4:4" ht="15" customHeight="1" x14ac:dyDescent="0.25">
      <c r="D1369" s="198"/>
    </row>
    <row r="1370" spans="4:4" ht="15" customHeight="1" x14ac:dyDescent="0.25">
      <c r="D1370" s="198"/>
    </row>
    <row r="1371" spans="4:4" ht="15" customHeight="1" x14ac:dyDescent="0.25">
      <c r="D1371" s="198"/>
    </row>
    <row r="1372" spans="4:4" ht="15" customHeight="1" x14ac:dyDescent="0.25">
      <c r="D1372" s="198"/>
    </row>
    <row r="1373" spans="4:4" ht="15" customHeight="1" x14ac:dyDescent="0.25">
      <c r="D1373" s="198"/>
    </row>
    <row r="1374" spans="4:4" ht="15" customHeight="1" x14ac:dyDescent="0.25">
      <c r="D1374" s="198"/>
    </row>
    <row r="1375" spans="4:4" ht="15" customHeight="1" x14ac:dyDescent="0.25">
      <c r="D1375" s="198"/>
    </row>
    <row r="1376" spans="4:4" ht="15" customHeight="1" x14ac:dyDescent="0.25">
      <c r="D1376" s="198"/>
    </row>
    <row r="1377" spans="4:4" ht="15" customHeight="1" x14ac:dyDescent="0.25">
      <c r="D1377" s="198"/>
    </row>
    <row r="1378" spans="4:4" ht="15" customHeight="1" x14ac:dyDescent="0.25">
      <c r="D1378" s="198"/>
    </row>
    <row r="1379" spans="4:4" ht="15" customHeight="1" x14ac:dyDescent="0.25">
      <c r="D1379" s="198"/>
    </row>
    <row r="1380" spans="4:4" ht="15" customHeight="1" x14ac:dyDescent="0.25">
      <c r="D1380" s="198"/>
    </row>
    <row r="1381" spans="4:4" ht="15" customHeight="1" x14ac:dyDescent="0.25">
      <c r="D1381" s="198"/>
    </row>
    <row r="1382" spans="4:4" ht="15" customHeight="1" x14ac:dyDescent="0.25">
      <c r="D1382" s="198"/>
    </row>
    <row r="1383" spans="4:4" ht="15" customHeight="1" x14ac:dyDescent="0.25">
      <c r="D1383" s="198"/>
    </row>
    <row r="1384" spans="4:4" ht="15" customHeight="1" x14ac:dyDescent="0.25">
      <c r="D1384" s="198"/>
    </row>
    <row r="1385" spans="4:4" ht="15" customHeight="1" x14ac:dyDescent="0.25">
      <c r="D1385" s="198"/>
    </row>
    <row r="1386" spans="4:4" ht="15" customHeight="1" x14ac:dyDescent="0.25">
      <c r="D1386" s="198"/>
    </row>
    <row r="1387" spans="4:4" ht="15" customHeight="1" x14ac:dyDescent="0.25">
      <c r="D1387" s="198"/>
    </row>
    <row r="1388" spans="4:4" ht="15" customHeight="1" x14ac:dyDescent="0.25">
      <c r="D1388" s="198"/>
    </row>
    <row r="1389" spans="4:4" ht="15" customHeight="1" x14ac:dyDescent="0.25">
      <c r="D1389" s="198"/>
    </row>
    <row r="1390" spans="4:4" ht="15" customHeight="1" x14ac:dyDescent="0.25">
      <c r="D1390" s="198"/>
    </row>
    <row r="1391" spans="4:4" ht="15" customHeight="1" x14ac:dyDescent="0.25">
      <c r="D1391" s="198"/>
    </row>
    <row r="1392" spans="4:4" ht="15" customHeight="1" x14ac:dyDescent="0.25">
      <c r="D1392" s="198"/>
    </row>
    <row r="1393" spans="4:4" ht="15" customHeight="1" x14ac:dyDescent="0.25">
      <c r="D1393" s="198"/>
    </row>
    <row r="1394" spans="4:4" ht="15" customHeight="1" x14ac:dyDescent="0.25">
      <c r="D1394" s="198"/>
    </row>
    <row r="1395" spans="4:4" ht="15" customHeight="1" x14ac:dyDescent="0.25">
      <c r="D1395" s="198"/>
    </row>
    <row r="1396" spans="4:4" ht="15" customHeight="1" x14ac:dyDescent="0.25">
      <c r="D1396" s="198"/>
    </row>
    <row r="1397" spans="4:4" ht="15" customHeight="1" x14ac:dyDescent="0.25">
      <c r="D1397" s="198"/>
    </row>
    <row r="1398" spans="4:4" ht="15" customHeight="1" x14ac:dyDescent="0.25">
      <c r="D1398" s="198"/>
    </row>
    <row r="1399" spans="4:4" ht="15" customHeight="1" x14ac:dyDescent="0.25">
      <c r="D1399" s="198"/>
    </row>
    <row r="1400" spans="4:4" ht="15" customHeight="1" x14ac:dyDescent="0.25">
      <c r="D1400" s="198"/>
    </row>
    <row r="1401" spans="4:4" ht="15" customHeight="1" x14ac:dyDescent="0.25">
      <c r="D1401" s="198"/>
    </row>
    <row r="1402" spans="4:4" ht="15" customHeight="1" x14ac:dyDescent="0.25">
      <c r="D1402" s="198"/>
    </row>
    <row r="1403" spans="4:4" ht="15" customHeight="1" x14ac:dyDescent="0.25">
      <c r="D1403" s="198"/>
    </row>
    <row r="1404" spans="4:4" ht="15" customHeight="1" x14ac:dyDescent="0.25">
      <c r="D1404" s="198"/>
    </row>
    <row r="1405" spans="4:4" ht="15" customHeight="1" x14ac:dyDescent="0.25">
      <c r="D1405" s="198"/>
    </row>
    <row r="1406" spans="4:4" ht="15" customHeight="1" x14ac:dyDescent="0.25">
      <c r="D1406" s="198"/>
    </row>
    <row r="1407" spans="4:4" ht="15" customHeight="1" x14ac:dyDescent="0.25">
      <c r="D1407" s="198"/>
    </row>
    <row r="1408" spans="4:4" ht="15" customHeight="1" x14ac:dyDescent="0.25">
      <c r="D1408" s="198"/>
    </row>
    <row r="1409" spans="4:4" ht="15" customHeight="1" x14ac:dyDescent="0.25">
      <c r="D1409" s="198"/>
    </row>
    <row r="1410" spans="4:4" ht="15" customHeight="1" x14ac:dyDescent="0.25">
      <c r="D1410" s="198"/>
    </row>
    <row r="1411" spans="4:4" ht="15" customHeight="1" x14ac:dyDescent="0.25">
      <c r="D1411" s="198"/>
    </row>
    <row r="1412" spans="4:4" ht="15" customHeight="1" x14ac:dyDescent="0.25">
      <c r="D1412" s="198"/>
    </row>
    <row r="1413" spans="4:4" ht="15" customHeight="1" x14ac:dyDescent="0.25">
      <c r="D1413" s="198"/>
    </row>
    <row r="1414" spans="4:4" ht="15" customHeight="1" x14ac:dyDescent="0.25">
      <c r="D1414" s="198"/>
    </row>
    <row r="1415" spans="4:4" ht="15" customHeight="1" x14ac:dyDescent="0.25">
      <c r="D1415" s="198"/>
    </row>
    <row r="1416" spans="4:4" ht="15" customHeight="1" x14ac:dyDescent="0.25">
      <c r="D1416" s="198"/>
    </row>
    <row r="1417" spans="4:4" ht="15" customHeight="1" x14ac:dyDescent="0.25">
      <c r="D1417" s="198"/>
    </row>
    <row r="1418" spans="4:4" ht="15" customHeight="1" x14ac:dyDescent="0.25">
      <c r="D1418" s="198"/>
    </row>
    <row r="1419" spans="4:4" ht="15" customHeight="1" x14ac:dyDescent="0.25">
      <c r="D1419" s="198"/>
    </row>
    <row r="1420" spans="4:4" ht="15" customHeight="1" x14ac:dyDescent="0.25">
      <c r="D1420" s="198"/>
    </row>
    <row r="1421" spans="4:4" ht="15" customHeight="1" x14ac:dyDescent="0.25">
      <c r="D1421" s="198"/>
    </row>
    <row r="1422" spans="4:4" ht="15" customHeight="1" x14ac:dyDescent="0.25">
      <c r="D1422" s="198"/>
    </row>
    <row r="1423" spans="4:4" ht="15" customHeight="1" x14ac:dyDescent="0.25">
      <c r="D1423" s="198"/>
    </row>
    <row r="1424" spans="4:4" ht="15" customHeight="1" x14ac:dyDescent="0.25">
      <c r="D1424" s="198"/>
    </row>
    <row r="1425" spans="4:4" ht="15" customHeight="1" x14ac:dyDescent="0.25">
      <c r="D1425" s="198"/>
    </row>
    <row r="1426" spans="4:4" ht="15" customHeight="1" x14ac:dyDescent="0.25">
      <c r="D1426" s="198"/>
    </row>
    <row r="1427" spans="4:4" ht="15" customHeight="1" x14ac:dyDescent="0.25">
      <c r="D1427" s="198"/>
    </row>
    <row r="1428" spans="4:4" ht="15" customHeight="1" x14ac:dyDescent="0.25">
      <c r="D1428" s="198"/>
    </row>
    <row r="1429" spans="4:4" ht="15" customHeight="1" x14ac:dyDescent="0.25">
      <c r="D1429" s="198"/>
    </row>
    <row r="1430" spans="4:4" ht="15" customHeight="1" x14ac:dyDescent="0.25">
      <c r="D1430" s="198"/>
    </row>
    <row r="1431" spans="4:4" ht="15" customHeight="1" x14ac:dyDescent="0.25">
      <c r="D1431" s="198"/>
    </row>
    <row r="1432" spans="4:4" ht="15" customHeight="1" x14ac:dyDescent="0.25">
      <c r="D1432" s="198"/>
    </row>
    <row r="1433" spans="4:4" ht="15" customHeight="1" x14ac:dyDescent="0.25">
      <c r="D1433" s="198"/>
    </row>
    <row r="1434" spans="4:4" ht="15" customHeight="1" x14ac:dyDescent="0.25">
      <c r="D1434" s="198"/>
    </row>
    <row r="1435" spans="4:4" ht="15" customHeight="1" x14ac:dyDescent="0.25">
      <c r="D1435" s="198"/>
    </row>
    <row r="1436" spans="4:4" ht="15" customHeight="1" x14ac:dyDescent="0.25">
      <c r="D1436" s="198"/>
    </row>
    <row r="1437" spans="4:4" ht="15" customHeight="1" x14ac:dyDescent="0.25">
      <c r="D1437" s="198"/>
    </row>
    <row r="1438" spans="4:4" ht="15" customHeight="1" x14ac:dyDescent="0.25">
      <c r="D1438" s="198"/>
    </row>
    <row r="1439" spans="4:4" ht="15" customHeight="1" x14ac:dyDescent="0.25">
      <c r="D1439" s="198"/>
    </row>
    <row r="1440" spans="4:4" ht="15" customHeight="1" x14ac:dyDescent="0.25">
      <c r="D1440" s="198"/>
    </row>
    <row r="1441" spans="4:4" ht="15" customHeight="1" x14ac:dyDescent="0.25">
      <c r="D1441" s="198"/>
    </row>
    <row r="1442" spans="4:4" ht="15" customHeight="1" x14ac:dyDescent="0.25">
      <c r="D1442" s="198"/>
    </row>
    <row r="1443" spans="4:4" ht="15" customHeight="1" x14ac:dyDescent="0.25">
      <c r="D1443" s="198"/>
    </row>
    <row r="1444" spans="4:4" ht="15" customHeight="1" x14ac:dyDescent="0.25">
      <c r="D1444" s="198"/>
    </row>
    <row r="1445" spans="4:4" ht="15" customHeight="1" x14ac:dyDescent="0.25">
      <c r="D1445" s="198"/>
    </row>
    <row r="1446" spans="4:4" ht="15" customHeight="1" x14ac:dyDescent="0.25">
      <c r="D1446" s="198"/>
    </row>
    <row r="1447" spans="4:4" ht="15" customHeight="1" x14ac:dyDescent="0.25">
      <c r="D1447" s="198"/>
    </row>
    <row r="1448" spans="4:4" ht="15" customHeight="1" x14ac:dyDescent="0.25">
      <c r="D1448" s="198"/>
    </row>
    <row r="1449" spans="4:4" ht="15" customHeight="1" x14ac:dyDescent="0.25">
      <c r="D1449" s="198"/>
    </row>
    <row r="1450" spans="4:4" ht="15" customHeight="1" x14ac:dyDescent="0.25">
      <c r="D1450" s="198"/>
    </row>
    <row r="1451" spans="4:4" ht="15" customHeight="1" x14ac:dyDescent="0.25">
      <c r="D1451" s="198"/>
    </row>
    <row r="1452" spans="4:4" ht="15" customHeight="1" x14ac:dyDescent="0.25">
      <c r="D1452" s="198"/>
    </row>
    <row r="1453" spans="4:4" ht="15" customHeight="1" x14ac:dyDescent="0.25">
      <c r="D1453" s="198"/>
    </row>
    <row r="1454" spans="4:4" ht="15" customHeight="1" x14ac:dyDescent="0.25">
      <c r="D1454" s="198"/>
    </row>
    <row r="1455" spans="4:4" ht="15" customHeight="1" x14ac:dyDescent="0.25">
      <c r="D1455" s="198"/>
    </row>
    <row r="1456" spans="4:4" ht="15" customHeight="1" x14ac:dyDescent="0.25">
      <c r="D1456" s="198"/>
    </row>
    <row r="1457" spans="4:4" ht="15" customHeight="1" x14ac:dyDescent="0.25">
      <c r="D1457" s="198"/>
    </row>
    <row r="1458" spans="4:4" ht="15" customHeight="1" x14ac:dyDescent="0.25">
      <c r="D1458" s="198"/>
    </row>
    <row r="1459" spans="4:4" ht="15" customHeight="1" x14ac:dyDescent="0.25">
      <c r="D1459" s="198"/>
    </row>
    <row r="1460" spans="4:4" ht="15" customHeight="1" x14ac:dyDescent="0.25">
      <c r="D1460" s="198"/>
    </row>
    <row r="1461" spans="4:4" ht="15" customHeight="1" x14ac:dyDescent="0.25">
      <c r="D1461" s="198"/>
    </row>
    <row r="1462" spans="4:4" ht="15" customHeight="1" x14ac:dyDescent="0.25">
      <c r="D1462" s="198"/>
    </row>
    <row r="1463" spans="4:4" ht="15" customHeight="1" x14ac:dyDescent="0.25">
      <c r="D1463" s="198"/>
    </row>
    <row r="1464" spans="4:4" ht="15" customHeight="1" x14ac:dyDescent="0.25">
      <c r="D1464" s="198"/>
    </row>
    <row r="1465" spans="4:4" ht="15" customHeight="1" x14ac:dyDescent="0.25">
      <c r="D1465" s="198"/>
    </row>
    <row r="1466" spans="4:4" ht="15" customHeight="1" x14ac:dyDescent="0.25">
      <c r="D1466" s="198"/>
    </row>
    <row r="1467" spans="4:4" ht="15" customHeight="1" x14ac:dyDescent="0.25">
      <c r="D1467" s="198"/>
    </row>
    <row r="1468" spans="4:4" ht="15" customHeight="1" x14ac:dyDescent="0.25">
      <c r="D1468" s="198"/>
    </row>
    <row r="1469" spans="4:4" ht="15" customHeight="1" x14ac:dyDescent="0.25">
      <c r="D1469" s="198"/>
    </row>
    <row r="1470" spans="4:4" ht="15" customHeight="1" x14ac:dyDescent="0.25">
      <c r="D1470" s="198"/>
    </row>
    <row r="1471" spans="4:4" ht="15" customHeight="1" x14ac:dyDescent="0.25">
      <c r="D1471" s="198"/>
    </row>
    <row r="1472" spans="4:4" ht="15" customHeight="1" x14ac:dyDescent="0.25">
      <c r="D1472" s="198"/>
    </row>
    <row r="1473" spans="4:4" ht="15" customHeight="1" x14ac:dyDescent="0.25">
      <c r="D1473" s="198"/>
    </row>
    <row r="1474" spans="4:4" ht="15" customHeight="1" x14ac:dyDescent="0.25">
      <c r="D1474" s="198"/>
    </row>
    <row r="1475" spans="4:4" ht="15" customHeight="1" x14ac:dyDescent="0.25">
      <c r="D1475" s="198"/>
    </row>
    <row r="1476" spans="4:4" ht="15" customHeight="1" x14ac:dyDescent="0.25">
      <c r="D1476" s="198"/>
    </row>
    <row r="1477" spans="4:4" ht="15" customHeight="1" x14ac:dyDescent="0.25">
      <c r="D1477" s="198"/>
    </row>
    <row r="1478" spans="4:4" ht="15" customHeight="1" x14ac:dyDescent="0.25">
      <c r="D1478" s="198"/>
    </row>
    <row r="1479" spans="4:4" ht="15" customHeight="1" x14ac:dyDescent="0.25">
      <c r="D1479" s="198"/>
    </row>
    <row r="1480" spans="4:4" ht="15" customHeight="1" x14ac:dyDescent="0.25">
      <c r="D1480" s="198"/>
    </row>
    <row r="1481" spans="4:4" ht="15" customHeight="1" x14ac:dyDescent="0.25">
      <c r="D1481" s="198"/>
    </row>
    <row r="1482" spans="4:4" ht="15" customHeight="1" x14ac:dyDescent="0.25">
      <c r="D1482" s="198"/>
    </row>
    <row r="1483" spans="4:4" ht="15" customHeight="1" x14ac:dyDescent="0.25">
      <c r="D1483" s="198"/>
    </row>
    <row r="1484" spans="4:4" ht="15" customHeight="1" x14ac:dyDescent="0.25">
      <c r="D1484" s="198"/>
    </row>
    <row r="1485" spans="4:4" ht="15" customHeight="1" x14ac:dyDescent="0.25">
      <c r="D1485" s="198"/>
    </row>
    <row r="1486" spans="4:4" ht="15" customHeight="1" x14ac:dyDescent="0.25">
      <c r="D1486" s="198"/>
    </row>
    <row r="1487" spans="4:4" ht="15" customHeight="1" x14ac:dyDescent="0.25">
      <c r="D1487" s="198"/>
    </row>
    <row r="1488" spans="4:4" ht="15" customHeight="1" x14ac:dyDescent="0.25">
      <c r="D1488" s="198"/>
    </row>
    <row r="1489" spans="4:4" ht="15" customHeight="1" x14ac:dyDescent="0.25">
      <c r="D1489" s="198"/>
    </row>
    <row r="1490" spans="4:4" ht="15" customHeight="1" x14ac:dyDescent="0.25">
      <c r="D1490" s="198"/>
    </row>
    <row r="1491" spans="4:4" ht="15" customHeight="1" x14ac:dyDescent="0.25">
      <c r="D1491" s="198"/>
    </row>
    <row r="1492" spans="4:4" ht="15" customHeight="1" x14ac:dyDescent="0.25">
      <c r="D1492" s="198"/>
    </row>
    <row r="1493" spans="4:4" ht="15" customHeight="1" x14ac:dyDescent="0.25">
      <c r="D1493" s="198"/>
    </row>
    <row r="1494" spans="4:4" ht="15" customHeight="1" x14ac:dyDescent="0.25">
      <c r="D1494" s="198"/>
    </row>
    <row r="1495" spans="4:4" ht="15" customHeight="1" x14ac:dyDescent="0.25">
      <c r="D1495" s="198"/>
    </row>
    <row r="1496" spans="4:4" ht="15" customHeight="1" x14ac:dyDescent="0.25">
      <c r="D1496" s="198"/>
    </row>
    <row r="1497" spans="4:4" ht="15" customHeight="1" x14ac:dyDescent="0.25">
      <c r="D1497" s="198"/>
    </row>
    <row r="1498" spans="4:4" ht="15" customHeight="1" x14ac:dyDescent="0.25">
      <c r="D1498" s="198"/>
    </row>
    <row r="1499" spans="4:4" ht="15" customHeight="1" x14ac:dyDescent="0.25">
      <c r="D1499" s="198"/>
    </row>
    <row r="1500" spans="4:4" ht="15" customHeight="1" x14ac:dyDescent="0.25">
      <c r="D1500" s="198"/>
    </row>
    <row r="1501" spans="4:4" ht="15" customHeight="1" x14ac:dyDescent="0.25">
      <c r="D1501" s="198"/>
    </row>
    <row r="1502" spans="4:4" ht="15" customHeight="1" x14ac:dyDescent="0.25">
      <c r="D1502" s="198"/>
    </row>
    <row r="1503" spans="4:4" ht="15" customHeight="1" x14ac:dyDescent="0.25">
      <c r="D1503" s="198"/>
    </row>
    <row r="1504" spans="4:4" ht="15" customHeight="1" x14ac:dyDescent="0.25">
      <c r="D1504" s="198"/>
    </row>
    <row r="1505" spans="4:4" ht="15" customHeight="1" x14ac:dyDescent="0.25">
      <c r="D1505" s="198"/>
    </row>
    <row r="1506" spans="4:4" ht="15" customHeight="1" x14ac:dyDescent="0.25">
      <c r="D1506" s="198"/>
    </row>
    <row r="1507" spans="4:4" ht="15" customHeight="1" x14ac:dyDescent="0.25">
      <c r="D1507" s="198"/>
    </row>
    <row r="1508" spans="4:4" ht="15" customHeight="1" x14ac:dyDescent="0.25">
      <c r="D1508" s="198"/>
    </row>
    <row r="1509" spans="4:4" ht="15" customHeight="1" x14ac:dyDescent="0.25">
      <c r="D1509" s="198"/>
    </row>
    <row r="1510" spans="4:4" ht="15" customHeight="1" x14ac:dyDescent="0.25">
      <c r="D1510" s="198"/>
    </row>
    <row r="1511" spans="4:4" ht="15" customHeight="1" x14ac:dyDescent="0.25">
      <c r="D1511" s="198"/>
    </row>
    <row r="1512" spans="4:4" ht="15" customHeight="1" x14ac:dyDescent="0.25">
      <c r="D1512" s="198"/>
    </row>
    <row r="1513" spans="4:4" ht="15" customHeight="1" x14ac:dyDescent="0.25">
      <c r="D1513" s="198"/>
    </row>
    <row r="1514" spans="4:4" ht="15" customHeight="1" x14ac:dyDescent="0.25">
      <c r="D1514" s="198"/>
    </row>
    <row r="1515" spans="4:4" ht="15" customHeight="1" x14ac:dyDescent="0.25">
      <c r="D1515" s="198"/>
    </row>
    <row r="1516" spans="4:4" ht="15" customHeight="1" x14ac:dyDescent="0.25">
      <c r="D1516" s="198"/>
    </row>
    <row r="1517" spans="4:4" ht="15" customHeight="1" x14ac:dyDescent="0.25">
      <c r="D1517" s="198"/>
    </row>
    <row r="1518" spans="4:4" ht="15" customHeight="1" x14ac:dyDescent="0.25">
      <c r="D1518" s="198"/>
    </row>
    <row r="1519" spans="4:4" ht="15" customHeight="1" x14ac:dyDescent="0.25">
      <c r="D1519" s="198"/>
    </row>
    <row r="1520" spans="4:4" ht="15" customHeight="1" x14ac:dyDescent="0.25">
      <c r="D1520" s="198"/>
    </row>
    <row r="1521" spans="4:4" ht="15" customHeight="1" x14ac:dyDescent="0.25">
      <c r="D1521" s="198"/>
    </row>
    <row r="1522" spans="4:4" ht="15" customHeight="1" x14ac:dyDescent="0.25">
      <c r="D1522" s="198"/>
    </row>
    <row r="1523" spans="4:4" ht="15" customHeight="1" x14ac:dyDescent="0.25">
      <c r="D1523" s="198"/>
    </row>
    <row r="1524" spans="4:4" ht="15" customHeight="1" x14ac:dyDescent="0.25">
      <c r="D1524" s="198"/>
    </row>
    <row r="1525" spans="4:4" ht="15" customHeight="1" x14ac:dyDescent="0.25">
      <c r="D1525" s="198"/>
    </row>
    <row r="1526" spans="4:4" ht="15" customHeight="1" x14ac:dyDescent="0.25">
      <c r="D1526" s="198"/>
    </row>
    <row r="1527" spans="4:4" ht="15" customHeight="1" x14ac:dyDescent="0.25">
      <c r="D1527" s="198"/>
    </row>
    <row r="1528" spans="4:4" ht="15" customHeight="1" x14ac:dyDescent="0.25">
      <c r="D1528" s="198"/>
    </row>
    <row r="1529" spans="4:4" ht="15" customHeight="1" x14ac:dyDescent="0.25">
      <c r="D1529" s="198"/>
    </row>
    <row r="1530" spans="4:4" ht="15" customHeight="1" x14ac:dyDescent="0.25">
      <c r="D1530" s="198"/>
    </row>
    <row r="1531" spans="4:4" ht="15" customHeight="1" x14ac:dyDescent="0.25">
      <c r="D1531" s="198"/>
    </row>
    <row r="1532" spans="4:4" ht="15" customHeight="1" x14ac:dyDescent="0.25">
      <c r="D1532" s="198"/>
    </row>
    <row r="1533" spans="4:4" ht="15" customHeight="1" x14ac:dyDescent="0.25">
      <c r="D1533" s="198"/>
    </row>
    <row r="1534" spans="4:4" ht="15" customHeight="1" x14ac:dyDescent="0.25">
      <c r="D1534" s="198"/>
    </row>
    <row r="1535" spans="4:4" ht="15" customHeight="1" x14ac:dyDescent="0.25">
      <c r="D1535" s="198"/>
    </row>
    <row r="1536" spans="4:4" ht="15" customHeight="1" x14ac:dyDescent="0.25">
      <c r="D1536" s="198"/>
    </row>
    <row r="1537" spans="4:4" ht="15" customHeight="1" x14ac:dyDescent="0.25">
      <c r="D1537" s="198"/>
    </row>
    <row r="1538" spans="4:4" ht="15" customHeight="1" x14ac:dyDescent="0.25">
      <c r="D1538" s="198"/>
    </row>
    <row r="1539" spans="4:4" ht="15" customHeight="1" x14ac:dyDescent="0.25">
      <c r="D1539" s="198"/>
    </row>
    <row r="1540" spans="4:4" ht="15" customHeight="1" x14ac:dyDescent="0.25">
      <c r="D1540" s="198"/>
    </row>
    <row r="1541" spans="4:4" ht="15" customHeight="1" x14ac:dyDescent="0.25">
      <c r="D1541" s="198"/>
    </row>
    <row r="1542" spans="4:4" ht="15" customHeight="1" x14ac:dyDescent="0.25">
      <c r="D1542" s="198"/>
    </row>
    <row r="1543" spans="4:4" ht="15" customHeight="1" x14ac:dyDescent="0.25">
      <c r="D1543" s="198"/>
    </row>
    <row r="1544" spans="4:4" ht="15" customHeight="1" x14ac:dyDescent="0.25">
      <c r="D1544" s="198"/>
    </row>
    <row r="1545" spans="4:4" ht="15" customHeight="1" x14ac:dyDescent="0.25">
      <c r="D1545" s="198"/>
    </row>
    <row r="1546" spans="4:4" ht="15" customHeight="1" x14ac:dyDescent="0.25">
      <c r="D1546" s="198"/>
    </row>
    <row r="1547" spans="4:4" ht="15" customHeight="1" x14ac:dyDescent="0.25">
      <c r="D1547" s="198"/>
    </row>
    <row r="1548" spans="4:4" ht="15" customHeight="1" x14ac:dyDescent="0.25">
      <c r="D1548" s="198"/>
    </row>
    <row r="1549" spans="4:4" ht="15" customHeight="1" x14ac:dyDescent="0.25">
      <c r="D1549" s="198"/>
    </row>
    <row r="1550" spans="4:4" ht="15" customHeight="1" x14ac:dyDescent="0.25">
      <c r="D1550" s="198"/>
    </row>
    <row r="1551" spans="4:4" ht="15" customHeight="1" x14ac:dyDescent="0.25">
      <c r="D1551" s="198"/>
    </row>
    <row r="1552" spans="4:4" ht="15" customHeight="1" x14ac:dyDescent="0.25">
      <c r="D1552" s="198"/>
    </row>
    <row r="1553" spans="4:4" ht="15" customHeight="1" x14ac:dyDescent="0.25">
      <c r="D1553" s="198"/>
    </row>
    <row r="1554" spans="4:4" ht="15" customHeight="1" x14ac:dyDescent="0.25">
      <c r="D1554" s="198"/>
    </row>
    <row r="1555" spans="4:4" ht="15" customHeight="1" x14ac:dyDescent="0.25">
      <c r="D1555" s="198"/>
    </row>
    <row r="1556" spans="4:4" ht="15" customHeight="1" x14ac:dyDescent="0.25">
      <c r="D1556" s="198"/>
    </row>
    <row r="1557" spans="4:4" ht="15" customHeight="1" x14ac:dyDescent="0.25">
      <c r="D1557" s="198"/>
    </row>
    <row r="1558" spans="4:4" ht="15" customHeight="1" x14ac:dyDescent="0.25">
      <c r="D1558" s="198"/>
    </row>
    <row r="1559" spans="4:4" ht="15" customHeight="1" x14ac:dyDescent="0.25">
      <c r="D1559" s="198"/>
    </row>
    <row r="1560" spans="4:4" ht="15" customHeight="1" x14ac:dyDescent="0.25">
      <c r="D1560" s="198"/>
    </row>
    <row r="1561" spans="4:4" ht="15" customHeight="1" x14ac:dyDescent="0.25">
      <c r="D1561" s="198"/>
    </row>
    <row r="1562" spans="4:4" ht="15" customHeight="1" x14ac:dyDescent="0.25">
      <c r="D1562" s="198"/>
    </row>
    <row r="1563" spans="4:4" ht="15" customHeight="1" x14ac:dyDescent="0.25">
      <c r="D1563" s="198"/>
    </row>
    <row r="1564" spans="4:4" ht="15" customHeight="1" x14ac:dyDescent="0.25">
      <c r="D1564" s="198"/>
    </row>
    <row r="1565" spans="4:4" ht="15" customHeight="1" x14ac:dyDescent="0.25">
      <c r="D1565" s="198"/>
    </row>
    <row r="1566" spans="4:4" ht="15" customHeight="1" x14ac:dyDescent="0.25">
      <c r="D1566" s="198"/>
    </row>
    <row r="1567" spans="4:4" ht="15" customHeight="1" x14ac:dyDescent="0.25">
      <c r="D1567" s="198"/>
    </row>
    <row r="1568" spans="4:4" ht="15" customHeight="1" x14ac:dyDescent="0.25">
      <c r="D1568" s="198"/>
    </row>
    <row r="1569" spans="4:4" ht="15" customHeight="1" x14ac:dyDescent="0.25">
      <c r="D1569" s="198"/>
    </row>
    <row r="1570" spans="4:4" ht="15" customHeight="1" x14ac:dyDescent="0.25">
      <c r="D1570" s="198"/>
    </row>
    <row r="1571" spans="4:4" ht="15" customHeight="1" x14ac:dyDescent="0.25">
      <c r="D1571" s="198"/>
    </row>
    <row r="1572" spans="4:4" ht="15" customHeight="1" x14ac:dyDescent="0.25">
      <c r="D1572" s="198"/>
    </row>
    <row r="1573" spans="4:4" ht="15" customHeight="1" x14ac:dyDescent="0.25">
      <c r="D1573" s="198"/>
    </row>
    <row r="1574" spans="4:4" ht="15" customHeight="1" x14ac:dyDescent="0.25">
      <c r="D1574" s="198"/>
    </row>
    <row r="1575" spans="4:4" ht="15" customHeight="1" x14ac:dyDescent="0.25">
      <c r="D1575" s="198"/>
    </row>
    <row r="1576" spans="4:4" ht="15" customHeight="1" x14ac:dyDescent="0.25">
      <c r="D1576" s="198"/>
    </row>
    <row r="1577" spans="4:4" ht="15" customHeight="1" x14ac:dyDescent="0.25">
      <c r="D1577" s="198"/>
    </row>
    <row r="1578" spans="4:4" ht="15" customHeight="1" x14ac:dyDescent="0.25">
      <c r="D1578" s="198"/>
    </row>
    <row r="1579" spans="4:4" ht="15" customHeight="1" x14ac:dyDescent="0.25">
      <c r="D1579" s="198"/>
    </row>
    <row r="1580" spans="4:4" ht="15" customHeight="1" x14ac:dyDescent="0.25">
      <c r="D1580" s="198"/>
    </row>
    <row r="1581" spans="4:4" ht="15" customHeight="1" x14ac:dyDescent="0.25">
      <c r="D1581" s="198"/>
    </row>
    <row r="1582" spans="4:4" ht="15" customHeight="1" x14ac:dyDescent="0.25">
      <c r="D1582" s="198"/>
    </row>
    <row r="1583" spans="4:4" ht="15" customHeight="1" x14ac:dyDescent="0.25">
      <c r="D1583" s="198"/>
    </row>
    <row r="1584" spans="4:4" ht="15" customHeight="1" x14ac:dyDescent="0.25">
      <c r="D1584" s="198"/>
    </row>
    <row r="1585" spans="4:4" ht="15" customHeight="1" x14ac:dyDescent="0.25">
      <c r="D1585" s="198"/>
    </row>
    <row r="1586" spans="4:4" ht="15" customHeight="1" x14ac:dyDescent="0.25">
      <c r="D1586" s="198"/>
    </row>
    <row r="1587" spans="4:4" ht="15" customHeight="1" x14ac:dyDescent="0.25">
      <c r="D1587" s="198"/>
    </row>
    <row r="1588" spans="4:4" ht="15" customHeight="1" x14ac:dyDescent="0.25">
      <c r="D1588" s="198"/>
    </row>
    <row r="1589" spans="4:4" ht="15" customHeight="1" x14ac:dyDescent="0.25">
      <c r="D1589" s="198"/>
    </row>
    <row r="1590" spans="4:4" ht="15" customHeight="1" x14ac:dyDescent="0.25">
      <c r="D1590" s="198"/>
    </row>
    <row r="1591" spans="4:4" ht="15" customHeight="1" x14ac:dyDescent="0.25">
      <c r="D1591" s="198"/>
    </row>
    <row r="1592" spans="4:4" ht="15" customHeight="1" x14ac:dyDescent="0.25">
      <c r="D1592" s="198"/>
    </row>
    <row r="1593" spans="4:4" ht="15" customHeight="1" x14ac:dyDescent="0.25">
      <c r="D1593" s="198"/>
    </row>
    <row r="1594" spans="4:4" ht="15" customHeight="1" x14ac:dyDescent="0.25">
      <c r="D1594" s="198"/>
    </row>
    <row r="1595" spans="4:4" ht="15" customHeight="1" x14ac:dyDescent="0.25">
      <c r="D1595" s="198"/>
    </row>
    <row r="1596" spans="4:4" ht="15" customHeight="1" x14ac:dyDescent="0.25">
      <c r="D1596" s="198"/>
    </row>
    <row r="1597" spans="4:4" ht="15" customHeight="1" x14ac:dyDescent="0.25">
      <c r="D1597" s="198"/>
    </row>
    <row r="1598" spans="4:4" ht="15" customHeight="1" x14ac:dyDescent="0.25">
      <c r="D1598" s="198"/>
    </row>
    <row r="1599" spans="4:4" ht="15" customHeight="1" x14ac:dyDescent="0.25">
      <c r="D1599" s="198"/>
    </row>
    <row r="1600" spans="4:4" ht="15" customHeight="1" x14ac:dyDescent="0.25">
      <c r="D1600" s="198"/>
    </row>
    <row r="1601" spans="4:4" ht="15" customHeight="1" x14ac:dyDescent="0.25">
      <c r="D1601" s="198"/>
    </row>
    <row r="1602" spans="4:4" ht="15" customHeight="1" x14ac:dyDescent="0.25">
      <c r="D1602" s="198"/>
    </row>
    <row r="1603" spans="4:4" ht="15" customHeight="1" x14ac:dyDescent="0.25">
      <c r="D1603" s="198"/>
    </row>
    <row r="1604" spans="4:4" ht="15" customHeight="1" x14ac:dyDescent="0.25">
      <c r="D1604" s="198"/>
    </row>
    <row r="1605" spans="4:4" ht="15" customHeight="1" x14ac:dyDescent="0.25">
      <c r="D1605" s="198"/>
    </row>
    <row r="1606" spans="4:4" ht="15" customHeight="1" x14ac:dyDescent="0.25">
      <c r="D1606" s="198"/>
    </row>
    <row r="1607" spans="4:4" ht="15" customHeight="1" x14ac:dyDescent="0.25">
      <c r="D1607" s="198"/>
    </row>
    <row r="1608" spans="4:4" ht="15" customHeight="1" x14ac:dyDescent="0.25">
      <c r="D1608" s="198"/>
    </row>
    <row r="1609" spans="4:4" ht="15" customHeight="1" x14ac:dyDescent="0.25">
      <c r="D1609" s="198"/>
    </row>
    <row r="1610" spans="4:4" ht="15" customHeight="1" x14ac:dyDescent="0.25">
      <c r="D1610" s="198"/>
    </row>
    <row r="1611" spans="4:4" ht="15" customHeight="1" x14ac:dyDescent="0.25">
      <c r="D1611" s="198"/>
    </row>
    <row r="1612" spans="4:4" ht="15" customHeight="1" x14ac:dyDescent="0.25">
      <c r="D1612" s="198"/>
    </row>
    <row r="1613" spans="4:4" ht="15" customHeight="1" x14ac:dyDescent="0.25">
      <c r="D1613" s="198"/>
    </row>
    <row r="1614" spans="4:4" ht="15" customHeight="1" x14ac:dyDescent="0.25">
      <c r="D1614" s="198"/>
    </row>
    <row r="1615" spans="4:4" ht="15" customHeight="1" x14ac:dyDescent="0.25">
      <c r="D1615" s="198"/>
    </row>
    <row r="1616" spans="4:4" ht="15" customHeight="1" x14ac:dyDescent="0.25">
      <c r="D1616" s="198"/>
    </row>
    <row r="1617" spans="4:4" ht="15" customHeight="1" x14ac:dyDescent="0.25">
      <c r="D1617" s="198"/>
    </row>
    <row r="1618" spans="4:4" ht="15" customHeight="1" x14ac:dyDescent="0.25">
      <c r="D1618" s="198"/>
    </row>
    <row r="1619" spans="4:4" ht="15" customHeight="1" x14ac:dyDescent="0.25">
      <c r="D1619" s="198"/>
    </row>
    <row r="1620" spans="4:4" ht="15" customHeight="1" x14ac:dyDescent="0.25">
      <c r="D1620" s="198"/>
    </row>
    <row r="1621" spans="4:4" ht="15" customHeight="1" x14ac:dyDescent="0.25">
      <c r="D1621" s="198"/>
    </row>
    <row r="1622" spans="4:4" ht="15" customHeight="1" x14ac:dyDescent="0.25">
      <c r="D1622" s="198"/>
    </row>
    <row r="1623" spans="4:4" ht="15" customHeight="1" x14ac:dyDescent="0.25">
      <c r="D1623" s="198"/>
    </row>
    <row r="1624" spans="4:4" ht="15" customHeight="1" x14ac:dyDescent="0.25">
      <c r="D1624" s="198"/>
    </row>
    <row r="1625" spans="4:4" ht="15" customHeight="1" x14ac:dyDescent="0.25">
      <c r="D1625" s="198"/>
    </row>
    <row r="1626" spans="4:4" ht="15" customHeight="1" x14ac:dyDescent="0.25">
      <c r="D1626" s="198"/>
    </row>
    <row r="1627" spans="4:4" ht="15" customHeight="1" x14ac:dyDescent="0.25">
      <c r="D1627" s="198"/>
    </row>
    <row r="1628" spans="4:4" ht="15" customHeight="1" x14ac:dyDescent="0.25">
      <c r="D1628" s="198"/>
    </row>
    <row r="1629" spans="4:4" ht="15" customHeight="1" x14ac:dyDescent="0.25">
      <c r="D1629" s="198"/>
    </row>
    <row r="1630" spans="4:4" ht="15" customHeight="1" x14ac:dyDescent="0.25">
      <c r="D1630" s="198"/>
    </row>
    <row r="1631" spans="4:4" ht="15" customHeight="1" x14ac:dyDescent="0.25">
      <c r="D1631" s="198"/>
    </row>
    <row r="1632" spans="4:4" ht="15" customHeight="1" x14ac:dyDescent="0.25">
      <c r="D1632" s="198"/>
    </row>
    <row r="1633" spans="4:4" ht="15" customHeight="1" x14ac:dyDescent="0.25">
      <c r="D1633" s="198"/>
    </row>
    <row r="1634" spans="4:4" ht="15" customHeight="1" x14ac:dyDescent="0.25">
      <c r="D1634" s="198"/>
    </row>
    <row r="1635" spans="4:4" ht="15" customHeight="1" x14ac:dyDescent="0.25">
      <c r="D1635" s="198"/>
    </row>
    <row r="1636" spans="4:4" ht="15" customHeight="1" x14ac:dyDescent="0.25">
      <c r="D1636" s="198"/>
    </row>
    <row r="1637" spans="4:4" ht="15" customHeight="1" x14ac:dyDescent="0.25">
      <c r="D1637" s="198"/>
    </row>
    <row r="1638" spans="4:4" ht="15" customHeight="1" x14ac:dyDescent="0.25">
      <c r="D1638" s="198"/>
    </row>
    <row r="1639" spans="4:4" ht="15" customHeight="1" x14ac:dyDescent="0.25">
      <c r="D1639" s="198"/>
    </row>
    <row r="1640" spans="4:4" ht="15" customHeight="1" x14ac:dyDescent="0.25">
      <c r="D1640" s="198"/>
    </row>
    <row r="1641" spans="4:4" ht="15" customHeight="1" x14ac:dyDescent="0.25">
      <c r="D1641" s="198"/>
    </row>
    <row r="1642" spans="4:4" ht="15" customHeight="1" x14ac:dyDescent="0.25">
      <c r="D1642" s="198"/>
    </row>
    <row r="1643" spans="4:4" ht="15" customHeight="1" x14ac:dyDescent="0.25">
      <c r="D1643" s="198"/>
    </row>
    <row r="1644" spans="4:4" ht="15" customHeight="1" x14ac:dyDescent="0.25">
      <c r="D1644" s="198"/>
    </row>
    <row r="1645" spans="4:4" ht="15" customHeight="1" x14ac:dyDescent="0.25">
      <c r="D1645" s="198"/>
    </row>
    <row r="1646" spans="4:4" ht="15" customHeight="1" x14ac:dyDescent="0.25">
      <c r="D1646" s="198"/>
    </row>
    <row r="1647" spans="4:4" ht="15" customHeight="1" x14ac:dyDescent="0.25">
      <c r="D1647" s="198"/>
    </row>
    <row r="1648" spans="4:4" ht="15" customHeight="1" x14ac:dyDescent="0.25">
      <c r="D1648" s="198"/>
    </row>
    <row r="1649" spans="4:4" ht="15" customHeight="1" x14ac:dyDescent="0.25">
      <c r="D1649" s="198"/>
    </row>
    <row r="1650" spans="4:4" ht="15" customHeight="1" x14ac:dyDescent="0.25">
      <c r="D1650" s="198"/>
    </row>
    <row r="1651" spans="4:4" ht="15" customHeight="1" x14ac:dyDescent="0.25">
      <c r="D1651" s="198"/>
    </row>
    <row r="1652" spans="4:4" ht="15" customHeight="1" x14ac:dyDescent="0.25">
      <c r="D1652" s="198"/>
    </row>
    <row r="1653" spans="4:4" ht="15" customHeight="1" x14ac:dyDescent="0.25">
      <c r="D1653" s="198"/>
    </row>
    <row r="1654" spans="4:4" ht="15" customHeight="1" x14ac:dyDescent="0.25">
      <c r="D1654" s="198"/>
    </row>
    <row r="1655" spans="4:4" ht="15" customHeight="1" x14ac:dyDescent="0.25">
      <c r="D1655" s="198"/>
    </row>
    <row r="1656" spans="4:4" ht="15" customHeight="1" x14ac:dyDescent="0.25">
      <c r="D1656" s="198"/>
    </row>
    <row r="1657" spans="4:4" ht="15" customHeight="1" x14ac:dyDescent="0.25">
      <c r="D1657" s="198"/>
    </row>
    <row r="1658" spans="4:4" ht="15" customHeight="1" x14ac:dyDescent="0.25">
      <c r="D1658" s="198"/>
    </row>
    <row r="1659" spans="4:4" ht="15" customHeight="1" x14ac:dyDescent="0.25">
      <c r="D1659" s="198"/>
    </row>
    <row r="1660" spans="4:4" ht="15" customHeight="1" x14ac:dyDescent="0.25">
      <c r="D1660" s="198"/>
    </row>
    <row r="1661" spans="4:4" ht="15" customHeight="1" x14ac:dyDescent="0.25">
      <c r="D1661" s="198"/>
    </row>
    <row r="1662" spans="4:4" ht="15" customHeight="1" x14ac:dyDescent="0.25">
      <c r="D1662" s="198"/>
    </row>
    <row r="1663" spans="4:4" ht="15" customHeight="1" x14ac:dyDescent="0.25">
      <c r="D1663" s="198"/>
    </row>
    <row r="1664" spans="4:4" ht="15" customHeight="1" x14ac:dyDescent="0.25">
      <c r="D1664" s="198"/>
    </row>
    <row r="1665" spans="4:4" ht="15" customHeight="1" x14ac:dyDescent="0.25">
      <c r="D1665" s="198"/>
    </row>
    <row r="1666" spans="4:4" ht="15" customHeight="1" x14ac:dyDescent="0.25">
      <c r="D1666" s="198"/>
    </row>
    <row r="1667" spans="4:4" ht="15" customHeight="1" x14ac:dyDescent="0.25">
      <c r="D1667" s="198"/>
    </row>
    <row r="1668" spans="4:4" ht="15" customHeight="1" x14ac:dyDescent="0.25">
      <c r="D1668" s="198"/>
    </row>
    <row r="1669" spans="4:4" ht="15" customHeight="1" x14ac:dyDescent="0.25">
      <c r="D1669" s="198"/>
    </row>
    <row r="1670" spans="4:4" ht="15" customHeight="1" x14ac:dyDescent="0.25">
      <c r="D1670" s="198"/>
    </row>
    <row r="1671" spans="4:4" ht="15" customHeight="1" x14ac:dyDescent="0.25">
      <c r="D1671" s="198"/>
    </row>
    <row r="1672" spans="4:4" ht="15" customHeight="1" x14ac:dyDescent="0.25">
      <c r="D1672" s="198"/>
    </row>
    <row r="1673" spans="4:4" ht="15" customHeight="1" x14ac:dyDescent="0.25">
      <c r="D1673" s="198"/>
    </row>
    <row r="1674" spans="4:4" ht="15" customHeight="1" x14ac:dyDescent="0.25">
      <c r="D1674" s="198"/>
    </row>
    <row r="1675" spans="4:4" ht="15" customHeight="1" x14ac:dyDescent="0.25">
      <c r="D1675" s="198"/>
    </row>
    <row r="1676" spans="4:4" ht="15" customHeight="1" x14ac:dyDescent="0.25">
      <c r="D1676" s="198"/>
    </row>
    <row r="1677" spans="4:4" ht="15" customHeight="1" x14ac:dyDescent="0.25">
      <c r="D1677" s="198"/>
    </row>
    <row r="1678" spans="4:4" ht="15" customHeight="1" x14ac:dyDescent="0.25">
      <c r="D1678" s="198"/>
    </row>
    <row r="1679" spans="4:4" ht="15" customHeight="1" x14ac:dyDescent="0.25">
      <c r="D1679" s="198"/>
    </row>
    <row r="1680" spans="4:4" ht="15" customHeight="1" x14ac:dyDescent="0.25">
      <c r="D1680" s="198"/>
    </row>
    <row r="1681" spans="4:4" ht="15" customHeight="1" x14ac:dyDescent="0.25">
      <c r="D1681" s="198"/>
    </row>
    <row r="1682" spans="4:4" ht="15" customHeight="1" x14ac:dyDescent="0.25">
      <c r="D1682" s="198"/>
    </row>
    <row r="1683" spans="4:4" ht="15" customHeight="1" x14ac:dyDescent="0.25">
      <c r="D1683" s="198"/>
    </row>
    <row r="1684" spans="4:4" ht="15" customHeight="1" x14ac:dyDescent="0.25">
      <c r="D1684" s="198"/>
    </row>
    <row r="1685" spans="4:4" ht="15" customHeight="1" x14ac:dyDescent="0.25">
      <c r="D1685" s="198"/>
    </row>
    <row r="1686" spans="4:4" ht="15" customHeight="1" x14ac:dyDescent="0.25">
      <c r="D1686" s="198"/>
    </row>
    <row r="1687" spans="4:4" ht="15" customHeight="1" x14ac:dyDescent="0.25">
      <c r="D1687" s="198"/>
    </row>
    <row r="1688" spans="4:4" ht="15" customHeight="1" x14ac:dyDescent="0.25">
      <c r="D1688" s="198"/>
    </row>
    <row r="1689" spans="4:4" ht="15" customHeight="1" x14ac:dyDescent="0.25">
      <c r="D1689" s="198"/>
    </row>
    <row r="1690" spans="4:4" ht="15" customHeight="1" x14ac:dyDescent="0.25">
      <c r="D1690" s="198"/>
    </row>
    <row r="1691" spans="4:4" ht="15" customHeight="1" x14ac:dyDescent="0.25">
      <c r="D1691" s="198"/>
    </row>
    <row r="1692" spans="4:4" ht="15" customHeight="1" x14ac:dyDescent="0.25">
      <c r="D1692" s="198"/>
    </row>
    <row r="1693" spans="4:4" ht="15" customHeight="1" x14ac:dyDescent="0.25">
      <c r="D1693" s="198"/>
    </row>
    <row r="1694" spans="4:4" ht="15" customHeight="1" x14ac:dyDescent="0.25">
      <c r="D1694" s="198"/>
    </row>
    <row r="1695" spans="4:4" ht="15" customHeight="1" x14ac:dyDescent="0.25">
      <c r="D1695" s="198"/>
    </row>
    <row r="1696" spans="4:4" ht="15" customHeight="1" x14ac:dyDescent="0.25">
      <c r="D1696" s="198"/>
    </row>
    <row r="1697" spans="4:4" ht="15" customHeight="1" x14ac:dyDescent="0.25">
      <c r="D1697" s="198"/>
    </row>
    <row r="1698" spans="4:4" ht="15" customHeight="1" x14ac:dyDescent="0.25">
      <c r="D1698" s="198"/>
    </row>
    <row r="1699" spans="4:4" ht="15" customHeight="1" x14ac:dyDescent="0.25">
      <c r="D1699" s="198"/>
    </row>
    <row r="1700" spans="4:4" ht="15" customHeight="1" x14ac:dyDescent="0.25">
      <c r="D1700" s="198"/>
    </row>
    <row r="1701" spans="4:4" ht="15" customHeight="1" x14ac:dyDescent="0.25">
      <c r="D1701" s="198"/>
    </row>
    <row r="1702" spans="4:4" ht="15" customHeight="1" x14ac:dyDescent="0.25">
      <c r="D1702" s="198"/>
    </row>
    <row r="1703" spans="4:4" ht="15" customHeight="1" x14ac:dyDescent="0.25">
      <c r="D1703" s="198"/>
    </row>
    <row r="1704" spans="4:4" ht="15" customHeight="1" x14ac:dyDescent="0.25">
      <c r="D1704" s="198"/>
    </row>
    <row r="1705" spans="4:4" ht="15" customHeight="1" x14ac:dyDescent="0.25">
      <c r="D1705" s="198"/>
    </row>
    <row r="1706" spans="4:4" ht="15" customHeight="1" x14ac:dyDescent="0.25">
      <c r="D1706" s="198"/>
    </row>
    <row r="1707" spans="4:4" ht="15" customHeight="1" x14ac:dyDescent="0.25">
      <c r="D1707" s="198"/>
    </row>
    <row r="1708" spans="4:4" ht="15" customHeight="1" x14ac:dyDescent="0.25">
      <c r="D1708" s="198"/>
    </row>
    <row r="1709" spans="4:4" ht="15" customHeight="1" x14ac:dyDescent="0.25">
      <c r="D1709" s="198"/>
    </row>
    <row r="1710" spans="4:4" ht="15" customHeight="1" x14ac:dyDescent="0.25">
      <c r="D1710" s="198"/>
    </row>
    <row r="1711" spans="4:4" ht="15" customHeight="1" x14ac:dyDescent="0.25">
      <c r="D1711" s="198"/>
    </row>
    <row r="1712" spans="4:4" ht="15" customHeight="1" x14ac:dyDescent="0.25">
      <c r="D1712" s="198"/>
    </row>
    <row r="1713" spans="4:4" ht="15" customHeight="1" x14ac:dyDescent="0.25">
      <c r="D1713" s="198"/>
    </row>
    <row r="1714" spans="4:4" ht="15" customHeight="1" x14ac:dyDescent="0.25">
      <c r="D1714" s="198"/>
    </row>
    <row r="1715" spans="4:4" ht="15" customHeight="1" x14ac:dyDescent="0.25">
      <c r="D1715" s="198"/>
    </row>
    <row r="1716" spans="4:4" ht="15" customHeight="1" x14ac:dyDescent="0.25">
      <c r="D1716" s="198"/>
    </row>
    <row r="1717" spans="4:4" ht="15" customHeight="1" x14ac:dyDescent="0.25">
      <c r="D1717" s="198"/>
    </row>
    <row r="1718" spans="4:4" ht="15" customHeight="1" x14ac:dyDescent="0.25">
      <c r="D1718" s="198"/>
    </row>
    <row r="1719" spans="4:4" ht="15" customHeight="1" x14ac:dyDescent="0.25">
      <c r="D1719" s="198"/>
    </row>
    <row r="1720" spans="4:4" ht="15" customHeight="1" x14ac:dyDescent="0.25">
      <c r="D1720" s="198"/>
    </row>
    <row r="1721" spans="4:4" ht="15" customHeight="1" x14ac:dyDescent="0.25">
      <c r="D1721" s="198"/>
    </row>
    <row r="1722" spans="4:4" ht="15" customHeight="1" x14ac:dyDescent="0.25">
      <c r="D1722" s="198"/>
    </row>
    <row r="1723" spans="4:4" ht="15" customHeight="1" x14ac:dyDescent="0.25">
      <c r="D1723" s="198"/>
    </row>
    <row r="1724" spans="4:4" ht="15" customHeight="1" x14ac:dyDescent="0.25">
      <c r="D1724" s="198"/>
    </row>
    <row r="1725" spans="4:4" ht="15" customHeight="1" x14ac:dyDescent="0.25">
      <c r="D1725" s="198"/>
    </row>
    <row r="1726" spans="4:4" ht="15" customHeight="1" x14ac:dyDescent="0.25">
      <c r="D1726" s="198"/>
    </row>
    <row r="1727" spans="4:4" ht="15" customHeight="1" x14ac:dyDescent="0.25">
      <c r="D1727" s="198"/>
    </row>
    <row r="1728" spans="4:4" ht="15" customHeight="1" x14ac:dyDescent="0.25">
      <c r="D1728" s="198"/>
    </row>
    <row r="1729" spans="4:4" ht="15" customHeight="1" x14ac:dyDescent="0.25">
      <c r="D1729" s="198"/>
    </row>
    <row r="1730" spans="4:4" ht="15" customHeight="1" x14ac:dyDescent="0.25">
      <c r="D1730" s="198"/>
    </row>
    <row r="1731" spans="4:4" ht="15" customHeight="1" x14ac:dyDescent="0.25">
      <c r="D1731" s="198"/>
    </row>
    <row r="1732" spans="4:4" ht="15" customHeight="1" x14ac:dyDescent="0.25">
      <c r="D1732" s="198"/>
    </row>
    <row r="1733" spans="4:4" ht="15" customHeight="1" x14ac:dyDescent="0.25">
      <c r="D1733" s="198"/>
    </row>
    <row r="1734" spans="4:4" ht="15" customHeight="1" x14ac:dyDescent="0.25">
      <c r="D1734" s="198"/>
    </row>
    <row r="1735" spans="4:4" ht="15" customHeight="1" x14ac:dyDescent="0.25">
      <c r="D1735" s="198"/>
    </row>
    <row r="1736" spans="4:4" ht="15" customHeight="1" x14ac:dyDescent="0.25">
      <c r="D1736" s="198"/>
    </row>
    <row r="1737" spans="4:4" ht="15" customHeight="1" x14ac:dyDescent="0.25">
      <c r="D1737" s="198"/>
    </row>
    <row r="1738" spans="4:4" ht="15" customHeight="1" x14ac:dyDescent="0.25">
      <c r="D1738" s="198"/>
    </row>
    <row r="1739" spans="4:4" ht="15" customHeight="1" x14ac:dyDescent="0.25">
      <c r="D1739" s="198"/>
    </row>
    <row r="1740" spans="4:4" ht="15" customHeight="1" x14ac:dyDescent="0.25">
      <c r="D1740" s="198"/>
    </row>
    <row r="1741" spans="4:4" ht="15" customHeight="1" x14ac:dyDescent="0.25">
      <c r="D1741" s="198"/>
    </row>
    <row r="1742" spans="4:4" ht="15" customHeight="1" x14ac:dyDescent="0.25">
      <c r="D1742" s="198"/>
    </row>
    <row r="1743" spans="4:4" ht="15" customHeight="1" x14ac:dyDescent="0.25">
      <c r="D1743" s="198"/>
    </row>
    <row r="1744" spans="4:4" ht="15" customHeight="1" x14ac:dyDescent="0.25">
      <c r="D1744" s="198"/>
    </row>
    <row r="1745" spans="4:4" ht="15" customHeight="1" x14ac:dyDescent="0.25">
      <c r="D1745" s="198"/>
    </row>
    <row r="1746" spans="4:4" ht="15" customHeight="1" x14ac:dyDescent="0.25">
      <c r="D1746" s="198"/>
    </row>
    <row r="1747" spans="4:4" ht="15" customHeight="1" x14ac:dyDescent="0.25">
      <c r="D1747" s="198"/>
    </row>
    <row r="1748" spans="4:4" ht="15" customHeight="1" x14ac:dyDescent="0.25">
      <c r="D1748" s="198"/>
    </row>
    <row r="1749" spans="4:4" ht="15" customHeight="1" x14ac:dyDescent="0.25">
      <c r="D1749" s="198"/>
    </row>
    <row r="1750" spans="4:4" ht="15" customHeight="1" x14ac:dyDescent="0.25">
      <c r="D1750" s="198"/>
    </row>
    <row r="1751" spans="4:4" ht="15" customHeight="1" x14ac:dyDescent="0.25">
      <c r="D1751" s="198"/>
    </row>
    <row r="1752" spans="4:4" ht="15" customHeight="1" x14ac:dyDescent="0.25">
      <c r="D1752" s="198"/>
    </row>
    <row r="1753" spans="4:4" ht="15" customHeight="1" x14ac:dyDescent="0.25">
      <c r="D1753" s="198"/>
    </row>
    <row r="1754" spans="4:4" ht="15" customHeight="1" x14ac:dyDescent="0.25">
      <c r="D1754" s="198"/>
    </row>
    <row r="1755" spans="4:4" ht="15" customHeight="1" x14ac:dyDescent="0.25">
      <c r="D1755" s="198"/>
    </row>
    <row r="1756" spans="4:4" ht="15" customHeight="1" x14ac:dyDescent="0.25">
      <c r="D1756" s="198"/>
    </row>
    <row r="1757" spans="4:4" ht="15" customHeight="1" x14ac:dyDescent="0.25">
      <c r="D1757" s="198"/>
    </row>
    <row r="1758" spans="4:4" ht="15" customHeight="1" x14ac:dyDescent="0.25">
      <c r="D1758" s="198"/>
    </row>
    <row r="1759" spans="4:4" ht="15" customHeight="1" x14ac:dyDescent="0.25">
      <c r="D1759" s="198"/>
    </row>
    <row r="1760" spans="4:4" ht="15" customHeight="1" x14ac:dyDescent="0.25">
      <c r="D1760" s="198"/>
    </row>
    <row r="1761" spans="4:4" ht="15" customHeight="1" x14ac:dyDescent="0.25">
      <c r="D1761" s="198"/>
    </row>
    <row r="1762" spans="4:4" ht="15" customHeight="1" x14ac:dyDescent="0.25">
      <c r="D1762" s="198"/>
    </row>
    <row r="1763" spans="4:4" ht="15" customHeight="1" x14ac:dyDescent="0.25">
      <c r="D1763" s="198"/>
    </row>
    <row r="1764" spans="4:4" ht="15" customHeight="1" x14ac:dyDescent="0.25">
      <c r="D1764" s="198"/>
    </row>
    <row r="1765" spans="4:4" ht="15" customHeight="1" x14ac:dyDescent="0.25">
      <c r="D1765" s="198"/>
    </row>
    <row r="1766" spans="4:4" ht="15" customHeight="1" x14ac:dyDescent="0.25">
      <c r="D1766" s="198"/>
    </row>
    <row r="1767" spans="4:4" ht="15" customHeight="1" x14ac:dyDescent="0.25">
      <c r="D1767" s="198"/>
    </row>
    <row r="1768" spans="4:4" ht="15" customHeight="1" x14ac:dyDescent="0.25">
      <c r="D1768" s="198"/>
    </row>
    <row r="1769" spans="4:4" ht="15" customHeight="1" x14ac:dyDescent="0.25">
      <c r="D1769" s="198"/>
    </row>
    <row r="1770" spans="4:4" ht="15" customHeight="1" x14ac:dyDescent="0.25">
      <c r="D1770" s="198"/>
    </row>
    <row r="1771" spans="4:4" ht="15" customHeight="1" x14ac:dyDescent="0.25">
      <c r="D1771" s="198"/>
    </row>
    <row r="1772" spans="4:4" ht="15" customHeight="1" x14ac:dyDescent="0.25">
      <c r="D1772" s="198"/>
    </row>
    <row r="1773" spans="4:4" ht="15" customHeight="1" x14ac:dyDescent="0.25">
      <c r="D1773" s="198"/>
    </row>
    <row r="1774" spans="4:4" ht="15" customHeight="1" x14ac:dyDescent="0.25">
      <c r="D1774" s="198"/>
    </row>
    <row r="1775" spans="4:4" ht="15" customHeight="1" x14ac:dyDescent="0.25">
      <c r="D1775" s="198"/>
    </row>
    <row r="1776" spans="4:4" ht="15" customHeight="1" x14ac:dyDescent="0.25">
      <c r="D1776" s="198"/>
    </row>
    <row r="1777" spans="4:4" ht="15" customHeight="1" x14ac:dyDescent="0.25">
      <c r="D1777" s="198"/>
    </row>
    <row r="1778" spans="4:4" ht="15" customHeight="1" x14ac:dyDescent="0.25">
      <c r="D1778" s="198"/>
    </row>
    <row r="1779" spans="4:4" ht="15" customHeight="1" x14ac:dyDescent="0.25">
      <c r="D1779" s="198"/>
    </row>
    <row r="1780" spans="4:4" ht="15" customHeight="1" x14ac:dyDescent="0.25">
      <c r="D1780" s="198"/>
    </row>
    <row r="1781" spans="4:4" ht="15" customHeight="1" x14ac:dyDescent="0.25">
      <c r="D1781" s="198"/>
    </row>
    <row r="1782" spans="4:4" ht="15" customHeight="1" x14ac:dyDescent="0.25">
      <c r="D1782" s="198"/>
    </row>
    <row r="1783" spans="4:4" ht="15" customHeight="1" x14ac:dyDescent="0.25">
      <c r="D1783" s="198"/>
    </row>
    <row r="1784" spans="4:4" ht="15" customHeight="1" x14ac:dyDescent="0.25">
      <c r="D1784" s="198"/>
    </row>
    <row r="1785" spans="4:4" ht="15" customHeight="1" x14ac:dyDescent="0.25">
      <c r="D1785" s="198"/>
    </row>
    <row r="1786" spans="4:4" ht="15" customHeight="1" x14ac:dyDescent="0.25">
      <c r="D1786" s="198"/>
    </row>
    <row r="1787" spans="4:4" ht="15" customHeight="1" x14ac:dyDescent="0.25">
      <c r="D1787" s="198"/>
    </row>
    <row r="1788" spans="4:4" ht="15" customHeight="1" x14ac:dyDescent="0.25">
      <c r="D1788" s="198"/>
    </row>
    <row r="1789" spans="4:4" ht="15" customHeight="1" x14ac:dyDescent="0.25">
      <c r="D1789" s="198"/>
    </row>
    <row r="1790" spans="4:4" ht="15" customHeight="1" x14ac:dyDescent="0.25">
      <c r="D1790" s="198"/>
    </row>
    <row r="1791" spans="4:4" ht="15" customHeight="1" x14ac:dyDescent="0.25">
      <c r="D1791" s="198"/>
    </row>
    <row r="1792" spans="4:4" ht="15" customHeight="1" x14ac:dyDescent="0.25">
      <c r="D1792" s="198"/>
    </row>
    <row r="1793" spans="4:4" ht="15" customHeight="1" x14ac:dyDescent="0.25">
      <c r="D1793" s="198"/>
    </row>
    <row r="1794" spans="4:4" ht="15" customHeight="1" x14ac:dyDescent="0.25">
      <c r="D1794" s="198"/>
    </row>
    <row r="1795" spans="4:4" ht="15" customHeight="1" x14ac:dyDescent="0.25">
      <c r="D1795" s="198"/>
    </row>
    <row r="1796" spans="4:4" ht="15" customHeight="1" x14ac:dyDescent="0.25">
      <c r="D1796" s="198"/>
    </row>
    <row r="1797" spans="4:4" ht="15" customHeight="1" x14ac:dyDescent="0.25">
      <c r="D1797" s="198"/>
    </row>
    <row r="1798" spans="4:4" ht="15" customHeight="1" x14ac:dyDescent="0.25">
      <c r="D1798" s="198"/>
    </row>
    <row r="1799" spans="4:4" ht="15" customHeight="1" x14ac:dyDescent="0.25">
      <c r="D1799" s="198"/>
    </row>
    <row r="1800" spans="4:4" ht="15" customHeight="1" x14ac:dyDescent="0.25">
      <c r="D1800" s="198"/>
    </row>
    <row r="1801" spans="4:4" ht="15" customHeight="1" x14ac:dyDescent="0.25">
      <c r="D1801" s="198"/>
    </row>
    <row r="1802" spans="4:4" ht="15" customHeight="1" x14ac:dyDescent="0.25">
      <c r="D1802" s="198"/>
    </row>
    <row r="1803" spans="4:4" ht="15" customHeight="1" x14ac:dyDescent="0.25">
      <c r="D1803" s="198"/>
    </row>
    <row r="1804" spans="4:4" ht="15" customHeight="1" x14ac:dyDescent="0.25">
      <c r="D1804" s="198"/>
    </row>
    <row r="1805" spans="4:4" ht="15" customHeight="1" x14ac:dyDescent="0.25">
      <c r="D1805" s="198"/>
    </row>
    <row r="1806" spans="4:4" ht="15" customHeight="1" x14ac:dyDescent="0.25">
      <c r="D1806" s="198"/>
    </row>
    <row r="1807" spans="4:4" ht="15" customHeight="1" x14ac:dyDescent="0.25">
      <c r="D1807" s="198"/>
    </row>
    <row r="1808" spans="4:4" ht="15" customHeight="1" x14ac:dyDescent="0.25">
      <c r="D1808" s="198"/>
    </row>
    <row r="1809" spans="4:4" ht="15" customHeight="1" x14ac:dyDescent="0.25">
      <c r="D1809" s="198"/>
    </row>
    <row r="1810" spans="4:4" ht="15" customHeight="1" x14ac:dyDescent="0.25">
      <c r="D1810" s="198"/>
    </row>
    <row r="1811" spans="4:4" ht="15" customHeight="1" x14ac:dyDescent="0.25">
      <c r="D1811" s="198"/>
    </row>
    <row r="1812" spans="4:4" ht="15" customHeight="1" x14ac:dyDescent="0.25">
      <c r="D1812" s="198"/>
    </row>
    <row r="1813" spans="4:4" ht="15" customHeight="1" x14ac:dyDescent="0.25">
      <c r="D1813" s="198"/>
    </row>
    <row r="1814" spans="4:4" ht="15" customHeight="1" x14ac:dyDescent="0.25">
      <c r="D1814" s="198"/>
    </row>
    <row r="1815" spans="4:4" ht="15" customHeight="1" x14ac:dyDescent="0.25">
      <c r="D1815" s="198"/>
    </row>
    <row r="1816" spans="4:4" ht="15" customHeight="1" x14ac:dyDescent="0.25">
      <c r="D1816" s="198"/>
    </row>
    <row r="1817" spans="4:4" ht="15" customHeight="1" x14ac:dyDescent="0.25">
      <c r="D1817" s="198"/>
    </row>
    <row r="1818" spans="4:4" ht="15" customHeight="1" x14ac:dyDescent="0.25">
      <c r="D1818" s="198"/>
    </row>
    <row r="1819" spans="4:4" ht="15" customHeight="1" x14ac:dyDescent="0.25">
      <c r="D1819" s="198"/>
    </row>
    <row r="1820" spans="4:4" ht="15" customHeight="1" x14ac:dyDescent="0.25">
      <c r="D1820" s="198"/>
    </row>
    <row r="1821" spans="4:4" ht="15" customHeight="1" x14ac:dyDescent="0.25">
      <c r="D1821" s="198"/>
    </row>
    <row r="1822" spans="4:4" ht="15" customHeight="1" x14ac:dyDescent="0.25">
      <c r="D1822" s="198"/>
    </row>
    <row r="1823" spans="4:4" ht="15" customHeight="1" x14ac:dyDescent="0.25">
      <c r="D1823" s="198"/>
    </row>
    <row r="1824" spans="4:4" ht="15" customHeight="1" x14ac:dyDescent="0.25">
      <c r="D1824" s="198"/>
    </row>
    <row r="1825" spans="4:4" ht="15" customHeight="1" x14ac:dyDescent="0.25">
      <c r="D1825" s="198"/>
    </row>
    <row r="1826" spans="4:4" ht="15" customHeight="1" x14ac:dyDescent="0.25">
      <c r="D1826" s="198"/>
    </row>
    <row r="1827" spans="4:4" ht="15" customHeight="1" x14ac:dyDescent="0.25">
      <c r="D1827" s="198"/>
    </row>
    <row r="1828" spans="4:4" ht="15" customHeight="1" x14ac:dyDescent="0.25">
      <c r="D1828" s="198"/>
    </row>
    <row r="1829" spans="4:4" ht="15" customHeight="1" x14ac:dyDescent="0.25">
      <c r="D1829" s="198"/>
    </row>
    <row r="1830" spans="4:4" ht="15" customHeight="1" x14ac:dyDescent="0.25">
      <c r="D1830" s="198"/>
    </row>
    <row r="1831" spans="4:4" ht="15" customHeight="1" x14ac:dyDescent="0.25">
      <c r="D1831" s="198"/>
    </row>
    <row r="1832" spans="4:4" ht="15" customHeight="1" x14ac:dyDescent="0.25">
      <c r="D1832" s="198"/>
    </row>
    <row r="1833" spans="4:4" ht="15" customHeight="1" x14ac:dyDescent="0.25">
      <c r="D1833" s="198"/>
    </row>
    <row r="1834" spans="4:4" ht="15" customHeight="1" x14ac:dyDescent="0.25">
      <c r="D1834" s="198"/>
    </row>
    <row r="1835" spans="4:4" ht="15" customHeight="1" x14ac:dyDescent="0.25">
      <c r="D1835" s="198"/>
    </row>
    <row r="1836" spans="4:4" ht="15" customHeight="1" x14ac:dyDescent="0.25">
      <c r="D1836" s="198"/>
    </row>
    <row r="1837" spans="4:4" ht="15" customHeight="1" x14ac:dyDescent="0.25">
      <c r="D1837" s="198"/>
    </row>
    <row r="1838" spans="4:4" ht="15" customHeight="1" x14ac:dyDescent="0.25">
      <c r="D1838" s="198"/>
    </row>
    <row r="1839" spans="4:4" ht="15" customHeight="1" x14ac:dyDescent="0.25">
      <c r="D1839" s="198"/>
    </row>
    <row r="1840" spans="4:4" ht="15" customHeight="1" x14ac:dyDescent="0.25">
      <c r="D1840" s="198"/>
    </row>
    <row r="1841" spans="4:4" ht="15" customHeight="1" x14ac:dyDescent="0.25">
      <c r="D1841" s="198"/>
    </row>
    <row r="1842" spans="4:4" ht="15" customHeight="1" x14ac:dyDescent="0.25">
      <c r="D1842" s="198"/>
    </row>
    <row r="1843" spans="4:4" ht="15" customHeight="1" x14ac:dyDescent="0.25">
      <c r="D1843" s="198"/>
    </row>
    <row r="1844" spans="4:4" ht="15" customHeight="1" x14ac:dyDescent="0.25">
      <c r="D1844" s="198"/>
    </row>
    <row r="1845" spans="4:4" ht="15" customHeight="1" x14ac:dyDescent="0.25">
      <c r="D1845" s="198"/>
    </row>
    <row r="1846" spans="4:4" ht="15" customHeight="1" x14ac:dyDescent="0.25">
      <c r="D1846" s="198"/>
    </row>
    <row r="1847" spans="4:4" ht="15" customHeight="1" x14ac:dyDescent="0.25">
      <c r="D1847" s="198"/>
    </row>
    <row r="1848" spans="4:4" ht="15" customHeight="1" x14ac:dyDescent="0.25">
      <c r="D1848" s="198"/>
    </row>
    <row r="1849" spans="4:4" ht="15" customHeight="1" x14ac:dyDescent="0.25">
      <c r="D1849" s="198"/>
    </row>
    <row r="1850" spans="4:4" ht="15" customHeight="1" x14ac:dyDescent="0.25">
      <c r="D1850" s="198"/>
    </row>
    <row r="1851" spans="4:4" ht="15" customHeight="1" x14ac:dyDescent="0.25">
      <c r="D1851" s="198"/>
    </row>
    <row r="1852" spans="4:4" ht="15" customHeight="1" x14ac:dyDescent="0.25">
      <c r="D1852" s="198"/>
    </row>
    <row r="1853" spans="4:4" ht="15" customHeight="1" x14ac:dyDescent="0.25">
      <c r="D1853" s="198"/>
    </row>
    <row r="1854" spans="4:4" ht="15" customHeight="1" x14ac:dyDescent="0.25">
      <c r="D1854" s="198"/>
    </row>
    <row r="1855" spans="4:4" ht="15" customHeight="1" x14ac:dyDescent="0.25">
      <c r="D1855" s="198"/>
    </row>
    <row r="1856" spans="4:4" ht="15" customHeight="1" x14ac:dyDescent="0.25">
      <c r="D1856" s="198"/>
    </row>
    <row r="1857" spans="4:4" ht="15" customHeight="1" x14ac:dyDescent="0.25">
      <c r="D1857" s="198"/>
    </row>
    <row r="1858" spans="4:4" ht="15" customHeight="1" x14ac:dyDescent="0.25">
      <c r="D1858" s="198"/>
    </row>
    <row r="1859" spans="4:4" ht="15" customHeight="1" x14ac:dyDescent="0.25">
      <c r="D1859" s="198"/>
    </row>
    <row r="1860" spans="4:4" ht="15" customHeight="1" x14ac:dyDescent="0.25">
      <c r="D1860" s="198"/>
    </row>
    <row r="1861" spans="4:4" ht="15" customHeight="1" x14ac:dyDescent="0.25">
      <c r="D1861" s="198"/>
    </row>
    <row r="1862" spans="4:4" ht="15" customHeight="1" x14ac:dyDescent="0.25">
      <c r="D1862" s="198"/>
    </row>
    <row r="1863" spans="4:4" ht="15" customHeight="1" x14ac:dyDescent="0.25">
      <c r="D1863" s="198"/>
    </row>
    <row r="1864" spans="4:4" ht="15" customHeight="1" x14ac:dyDescent="0.25">
      <c r="D1864" s="198"/>
    </row>
    <row r="1865" spans="4:4" ht="15" customHeight="1" x14ac:dyDescent="0.25">
      <c r="D1865" s="198"/>
    </row>
    <row r="1866" spans="4:4" ht="15" customHeight="1" x14ac:dyDescent="0.25">
      <c r="D1866" s="198"/>
    </row>
    <row r="1867" spans="4:4" ht="15" customHeight="1" x14ac:dyDescent="0.25">
      <c r="D1867" s="198"/>
    </row>
    <row r="1868" spans="4:4" ht="15" customHeight="1" x14ac:dyDescent="0.25">
      <c r="D1868" s="198"/>
    </row>
    <row r="1869" spans="4:4" ht="15" customHeight="1" x14ac:dyDescent="0.25">
      <c r="D1869" s="198"/>
    </row>
    <row r="1870" spans="4:4" ht="15" customHeight="1" x14ac:dyDescent="0.25">
      <c r="D1870" s="198"/>
    </row>
    <row r="1871" spans="4:4" ht="15" customHeight="1" x14ac:dyDescent="0.25">
      <c r="D1871" s="198"/>
    </row>
    <row r="1872" spans="4:4" ht="15" customHeight="1" x14ac:dyDescent="0.25">
      <c r="D1872" s="198"/>
    </row>
    <row r="1873" spans="4:4" ht="15" customHeight="1" x14ac:dyDescent="0.25">
      <c r="D1873" s="198"/>
    </row>
    <row r="1874" spans="4:4" ht="15" customHeight="1" x14ac:dyDescent="0.25">
      <c r="D1874" s="198"/>
    </row>
    <row r="1875" spans="4:4" ht="15" customHeight="1" x14ac:dyDescent="0.25">
      <c r="D1875" s="198"/>
    </row>
    <row r="1876" spans="4:4" ht="15" customHeight="1" x14ac:dyDescent="0.25">
      <c r="D1876" s="198"/>
    </row>
    <row r="1877" spans="4:4" ht="15" customHeight="1" x14ac:dyDescent="0.25">
      <c r="D1877" s="198"/>
    </row>
    <row r="1878" spans="4:4" ht="15" customHeight="1" x14ac:dyDescent="0.25">
      <c r="D1878" s="198"/>
    </row>
    <row r="1879" spans="4:4" ht="15" customHeight="1" x14ac:dyDescent="0.25">
      <c r="D1879" s="198"/>
    </row>
    <row r="1880" spans="4:4" ht="15" customHeight="1" x14ac:dyDescent="0.25">
      <c r="D1880" s="198"/>
    </row>
    <row r="1881" spans="4:4" ht="15" customHeight="1" x14ac:dyDescent="0.25">
      <c r="D1881" s="198"/>
    </row>
    <row r="1882" spans="4:4" ht="15" customHeight="1" x14ac:dyDescent="0.25">
      <c r="D1882" s="198"/>
    </row>
    <row r="1883" spans="4:4" ht="15" customHeight="1" x14ac:dyDescent="0.25">
      <c r="D1883" s="198"/>
    </row>
    <row r="1884" spans="4:4" ht="15" customHeight="1" x14ac:dyDescent="0.25">
      <c r="D1884" s="198"/>
    </row>
    <row r="1885" spans="4:4" ht="15" customHeight="1" x14ac:dyDescent="0.25">
      <c r="D1885" s="198"/>
    </row>
    <row r="1886" spans="4:4" ht="15" customHeight="1" x14ac:dyDescent="0.25">
      <c r="D1886" s="198"/>
    </row>
    <row r="1887" spans="4:4" ht="15" customHeight="1" x14ac:dyDescent="0.25">
      <c r="D1887" s="198"/>
    </row>
    <row r="1888" spans="4:4" ht="15" customHeight="1" x14ac:dyDescent="0.25">
      <c r="D1888" s="198"/>
    </row>
    <row r="1889" spans="4:4" ht="15" customHeight="1" x14ac:dyDescent="0.25">
      <c r="D1889" s="198"/>
    </row>
    <row r="1890" spans="4:4" ht="15" customHeight="1" x14ac:dyDescent="0.25">
      <c r="D1890" s="198"/>
    </row>
    <row r="1891" spans="4:4" ht="15" customHeight="1" x14ac:dyDescent="0.25">
      <c r="D1891" s="198"/>
    </row>
    <row r="1892" spans="4:4" ht="15" customHeight="1" x14ac:dyDescent="0.25">
      <c r="D1892" s="198"/>
    </row>
    <row r="1893" spans="4:4" ht="15" customHeight="1" x14ac:dyDescent="0.25">
      <c r="D1893" s="198"/>
    </row>
    <row r="1894" spans="4:4" ht="15" customHeight="1" x14ac:dyDescent="0.25">
      <c r="D1894" s="198"/>
    </row>
    <row r="1895" spans="4:4" ht="15" customHeight="1" x14ac:dyDescent="0.25">
      <c r="D1895" s="198"/>
    </row>
    <row r="1896" spans="4:4" ht="15" customHeight="1" x14ac:dyDescent="0.25">
      <c r="D1896" s="198"/>
    </row>
    <row r="1897" spans="4:4" ht="15" customHeight="1" x14ac:dyDescent="0.25">
      <c r="D1897" s="198"/>
    </row>
    <row r="1898" spans="4:4" ht="15" customHeight="1" x14ac:dyDescent="0.25">
      <c r="D1898" s="198"/>
    </row>
    <row r="1899" spans="4:4" ht="15" customHeight="1" x14ac:dyDescent="0.25">
      <c r="D1899" s="198"/>
    </row>
    <row r="1900" spans="4:4" ht="15" customHeight="1" x14ac:dyDescent="0.25">
      <c r="D1900" s="198"/>
    </row>
    <row r="1901" spans="4:4" ht="15" customHeight="1" x14ac:dyDescent="0.25">
      <c r="D1901" s="198"/>
    </row>
    <row r="1902" spans="4:4" ht="15" customHeight="1" x14ac:dyDescent="0.25">
      <c r="D1902" s="198"/>
    </row>
    <row r="1903" spans="4:4" ht="15" customHeight="1" x14ac:dyDescent="0.25">
      <c r="D1903" s="198"/>
    </row>
    <row r="1904" spans="4:4" ht="15" customHeight="1" x14ac:dyDescent="0.25">
      <c r="D1904" s="198"/>
    </row>
    <row r="1905" spans="4:4" ht="15" customHeight="1" x14ac:dyDescent="0.25">
      <c r="D1905" s="198"/>
    </row>
    <row r="1906" spans="4:4" ht="15" customHeight="1" x14ac:dyDescent="0.25">
      <c r="D1906" s="198"/>
    </row>
    <row r="1907" spans="4:4" ht="15" customHeight="1" x14ac:dyDescent="0.25">
      <c r="D1907" s="198"/>
    </row>
    <row r="1908" spans="4:4" ht="15" customHeight="1" x14ac:dyDescent="0.25">
      <c r="D1908" s="198"/>
    </row>
    <row r="1909" spans="4:4" ht="15" customHeight="1" x14ac:dyDescent="0.25">
      <c r="D1909" s="198"/>
    </row>
    <row r="1910" spans="4:4" ht="15" customHeight="1" x14ac:dyDescent="0.25">
      <c r="D1910" s="198"/>
    </row>
    <row r="1911" spans="4:4" ht="15" customHeight="1" x14ac:dyDescent="0.25">
      <c r="D1911" s="198"/>
    </row>
    <row r="1912" spans="4:4" ht="15" customHeight="1" x14ac:dyDescent="0.25">
      <c r="D1912" s="198"/>
    </row>
    <row r="1913" spans="4:4" ht="15" customHeight="1" x14ac:dyDescent="0.25">
      <c r="D1913" s="198"/>
    </row>
    <row r="1914" spans="4:4" ht="15" customHeight="1" x14ac:dyDescent="0.25">
      <c r="D1914" s="198"/>
    </row>
    <row r="1915" spans="4:4" ht="15" customHeight="1" x14ac:dyDescent="0.25">
      <c r="D1915" s="198"/>
    </row>
    <row r="1916" spans="4:4" ht="15" customHeight="1" x14ac:dyDescent="0.25">
      <c r="D1916" s="198"/>
    </row>
    <row r="1917" spans="4:4" ht="15" customHeight="1" x14ac:dyDescent="0.25">
      <c r="D1917" s="198"/>
    </row>
    <row r="1918" spans="4:4" ht="15" customHeight="1" x14ac:dyDescent="0.25">
      <c r="D1918" s="198"/>
    </row>
    <row r="1919" spans="4:4" ht="15" customHeight="1" x14ac:dyDescent="0.25">
      <c r="D1919" s="198"/>
    </row>
    <row r="1920" spans="4:4" ht="15" customHeight="1" x14ac:dyDescent="0.25">
      <c r="D1920" s="198"/>
    </row>
    <row r="1921" spans="4:4" ht="15" customHeight="1" x14ac:dyDescent="0.25">
      <c r="D1921" s="198"/>
    </row>
    <row r="1922" spans="4:4" ht="15" customHeight="1" x14ac:dyDescent="0.25">
      <c r="D1922" s="198"/>
    </row>
    <row r="1923" spans="4:4" ht="15" customHeight="1" x14ac:dyDescent="0.25">
      <c r="D1923" s="198"/>
    </row>
    <row r="1924" spans="4:4" ht="15" customHeight="1" x14ac:dyDescent="0.25">
      <c r="D1924" s="198"/>
    </row>
    <row r="1925" spans="4:4" ht="15" customHeight="1" x14ac:dyDescent="0.25">
      <c r="D1925" s="198"/>
    </row>
    <row r="1926" spans="4:4" ht="15" customHeight="1" x14ac:dyDescent="0.25">
      <c r="D1926" s="198"/>
    </row>
    <row r="1927" spans="4:4" ht="15" customHeight="1" x14ac:dyDescent="0.25">
      <c r="D1927" s="198"/>
    </row>
    <row r="1928" spans="4:4" ht="15" customHeight="1" x14ac:dyDescent="0.25">
      <c r="D1928" s="198"/>
    </row>
    <row r="1929" spans="4:4" ht="15" customHeight="1" x14ac:dyDescent="0.25">
      <c r="D1929" s="198"/>
    </row>
    <row r="1930" spans="4:4" ht="15" customHeight="1" x14ac:dyDescent="0.25">
      <c r="D1930" s="198"/>
    </row>
    <row r="1931" spans="4:4" ht="15" customHeight="1" x14ac:dyDescent="0.25">
      <c r="D1931" s="198"/>
    </row>
    <row r="1932" spans="4:4" ht="15" customHeight="1" x14ac:dyDescent="0.25">
      <c r="D1932" s="198"/>
    </row>
    <row r="1933" spans="4:4" ht="15" customHeight="1" x14ac:dyDescent="0.25">
      <c r="D1933" s="198"/>
    </row>
    <row r="1934" spans="4:4" ht="15" customHeight="1" x14ac:dyDescent="0.25">
      <c r="D1934" s="198"/>
    </row>
    <row r="1935" spans="4:4" ht="15" customHeight="1" x14ac:dyDescent="0.25">
      <c r="D1935" s="198"/>
    </row>
    <row r="1936" spans="4:4" ht="15" customHeight="1" x14ac:dyDescent="0.25">
      <c r="D1936" s="198"/>
    </row>
    <row r="1937" spans="4:4" ht="15" customHeight="1" x14ac:dyDescent="0.25">
      <c r="D1937" s="198"/>
    </row>
    <row r="1938" spans="4:4" ht="15" customHeight="1" x14ac:dyDescent="0.25">
      <c r="D1938" s="198"/>
    </row>
    <row r="1939" spans="4:4" ht="15" customHeight="1" x14ac:dyDescent="0.25">
      <c r="D1939" s="198"/>
    </row>
    <row r="1940" spans="4:4" ht="15" customHeight="1" x14ac:dyDescent="0.25">
      <c r="D1940" s="198"/>
    </row>
    <row r="1941" spans="4:4" ht="15" customHeight="1" x14ac:dyDescent="0.25">
      <c r="D1941" s="198"/>
    </row>
    <row r="1942" spans="4:4" ht="15" customHeight="1" x14ac:dyDescent="0.25">
      <c r="D1942" s="198"/>
    </row>
    <row r="1943" spans="4:4" ht="15" customHeight="1" x14ac:dyDescent="0.25">
      <c r="D1943" s="198"/>
    </row>
    <row r="1944" spans="4:4" ht="15" customHeight="1" x14ac:dyDescent="0.25">
      <c r="D1944" s="198"/>
    </row>
    <row r="1945" spans="4:4" ht="15" customHeight="1" x14ac:dyDescent="0.25">
      <c r="D1945" s="198"/>
    </row>
    <row r="1946" spans="4:4" ht="15" customHeight="1" x14ac:dyDescent="0.25">
      <c r="D1946" s="198"/>
    </row>
    <row r="1947" spans="4:4" ht="15" customHeight="1" x14ac:dyDescent="0.25">
      <c r="D1947" s="198"/>
    </row>
    <row r="1948" spans="4:4" ht="15" customHeight="1" x14ac:dyDescent="0.25">
      <c r="D1948" s="198"/>
    </row>
    <row r="1949" spans="4:4" ht="15" customHeight="1" x14ac:dyDescent="0.25">
      <c r="D1949" s="198"/>
    </row>
    <row r="1950" spans="4:4" ht="15" customHeight="1" x14ac:dyDescent="0.25">
      <c r="D1950" s="198"/>
    </row>
    <row r="1951" spans="4:4" ht="15" customHeight="1" x14ac:dyDescent="0.25">
      <c r="D1951" s="198"/>
    </row>
    <row r="1952" spans="4:4" ht="15" customHeight="1" x14ac:dyDescent="0.25">
      <c r="D1952" s="198"/>
    </row>
    <row r="1953" spans="4:4" ht="15" customHeight="1" x14ac:dyDescent="0.25">
      <c r="D1953" s="198"/>
    </row>
    <row r="1954" spans="4:4" ht="15" customHeight="1" x14ac:dyDescent="0.25">
      <c r="D1954" s="198"/>
    </row>
    <row r="1955" spans="4:4" ht="15" customHeight="1" x14ac:dyDescent="0.25">
      <c r="D1955" s="198"/>
    </row>
    <row r="1956" spans="4:4" ht="15" customHeight="1" x14ac:dyDescent="0.25">
      <c r="D1956" s="198"/>
    </row>
    <row r="1957" spans="4:4" ht="15" customHeight="1" x14ac:dyDescent="0.25">
      <c r="D1957" s="198"/>
    </row>
    <row r="1958" spans="4:4" ht="15" customHeight="1" x14ac:dyDescent="0.25">
      <c r="D1958" s="198"/>
    </row>
    <row r="1959" spans="4:4" ht="15" customHeight="1" x14ac:dyDescent="0.25">
      <c r="D1959" s="198"/>
    </row>
    <row r="1960" spans="4:4" ht="15" customHeight="1" x14ac:dyDescent="0.25">
      <c r="D1960" s="198"/>
    </row>
    <row r="1961" spans="4:4" ht="15" customHeight="1" x14ac:dyDescent="0.25">
      <c r="D1961" s="198"/>
    </row>
    <row r="1962" spans="4:4" ht="15" customHeight="1" x14ac:dyDescent="0.25">
      <c r="D1962" s="198"/>
    </row>
    <row r="1963" spans="4:4" ht="15" customHeight="1" x14ac:dyDescent="0.25">
      <c r="D1963" s="198"/>
    </row>
    <row r="1964" spans="4:4" ht="15" customHeight="1" x14ac:dyDescent="0.25">
      <c r="D1964" s="198"/>
    </row>
    <row r="1965" spans="4:4" ht="15" customHeight="1" x14ac:dyDescent="0.25">
      <c r="D1965" s="198"/>
    </row>
    <row r="1966" spans="4:4" ht="15" customHeight="1" x14ac:dyDescent="0.25">
      <c r="D1966" s="198"/>
    </row>
    <row r="1967" spans="4:4" ht="15" customHeight="1" x14ac:dyDescent="0.25">
      <c r="D1967" s="198"/>
    </row>
    <row r="1968" spans="4:4" ht="15" customHeight="1" x14ac:dyDescent="0.25">
      <c r="D1968" s="198"/>
    </row>
    <row r="1969" spans="4:4" ht="15" customHeight="1" x14ac:dyDescent="0.25">
      <c r="D1969" s="198"/>
    </row>
    <row r="1970" spans="4:4" ht="15" customHeight="1" x14ac:dyDescent="0.25">
      <c r="D1970" s="198"/>
    </row>
    <row r="1971" spans="4:4" ht="15" customHeight="1" x14ac:dyDescent="0.25">
      <c r="D1971" s="198"/>
    </row>
    <row r="1972" spans="4:4" ht="15" customHeight="1" x14ac:dyDescent="0.25">
      <c r="D1972" s="198"/>
    </row>
    <row r="1973" spans="4:4" ht="15" customHeight="1" x14ac:dyDescent="0.25">
      <c r="D1973" s="198"/>
    </row>
    <row r="1974" spans="4:4" ht="15" customHeight="1" x14ac:dyDescent="0.25">
      <c r="D1974" s="198"/>
    </row>
    <row r="1975" spans="4:4" ht="15" customHeight="1" x14ac:dyDescent="0.25">
      <c r="D1975" s="198"/>
    </row>
    <row r="1976" spans="4:4" ht="15" customHeight="1" x14ac:dyDescent="0.25">
      <c r="D1976" s="198"/>
    </row>
    <row r="1977" spans="4:4" ht="15" customHeight="1" x14ac:dyDescent="0.25">
      <c r="D1977" s="198"/>
    </row>
    <row r="1978" spans="4:4" ht="15" customHeight="1" x14ac:dyDescent="0.25">
      <c r="D1978" s="198"/>
    </row>
    <row r="1979" spans="4:4" ht="15" customHeight="1" x14ac:dyDescent="0.25">
      <c r="D1979" s="198"/>
    </row>
    <row r="1980" spans="4:4" ht="15" customHeight="1" x14ac:dyDescent="0.25">
      <c r="D1980" s="198"/>
    </row>
    <row r="1981" spans="4:4" ht="15" customHeight="1" x14ac:dyDescent="0.25">
      <c r="D1981" s="198"/>
    </row>
    <row r="1982" spans="4:4" ht="15" customHeight="1" x14ac:dyDescent="0.25">
      <c r="D1982" s="198"/>
    </row>
    <row r="1983" spans="4:4" ht="15" customHeight="1" x14ac:dyDescent="0.25">
      <c r="D1983" s="198"/>
    </row>
    <row r="1984" spans="4:4" ht="15" customHeight="1" x14ac:dyDescent="0.25">
      <c r="D1984" s="198"/>
    </row>
    <row r="1985" spans="4:4" ht="15" customHeight="1" x14ac:dyDescent="0.25">
      <c r="D1985" s="198"/>
    </row>
    <row r="1986" spans="4:4" ht="15" customHeight="1" x14ac:dyDescent="0.25">
      <c r="D1986" s="198"/>
    </row>
    <row r="1987" spans="4:4" ht="15" customHeight="1" x14ac:dyDescent="0.25">
      <c r="D1987" s="198"/>
    </row>
    <row r="1988" spans="4:4" ht="15" customHeight="1" x14ac:dyDescent="0.25">
      <c r="D1988" s="198"/>
    </row>
    <row r="1989" spans="4:4" ht="15" customHeight="1" x14ac:dyDescent="0.25">
      <c r="D1989" s="198"/>
    </row>
    <row r="1990" spans="4:4" ht="15" customHeight="1" x14ac:dyDescent="0.25">
      <c r="D1990" s="198"/>
    </row>
    <row r="1991" spans="4:4" ht="15" customHeight="1" x14ac:dyDescent="0.25">
      <c r="D1991" s="198"/>
    </row>
    <row r="1992" spans="4:4" ht="15" customHeight="1" x14ac:dyDescent="0.25">
      <c r="D1992" s="198"/>
    </row>
    <row r="1993" spans="4:4" ht="15" customHeight="1" x14ac:dyDescent="0.25">
      <c r="D1993" s="198"/>
    </row>
    <row r="1994" spans="4:4" ht="15" customHeight="1" x14ac:dyDescent="0.25">
      <c r="D1994" s="198"/>
    </row>
    <row r="1995" spans="4:4" ht="15" customHeight="1" x14ac:dyDescent="0.25">
      <c r="D1995" s="198"/>
    </row>
    <row r="1996" spans="4:4" ht="15" customHeight="1" x14ac:dyDescent="0.25">
      <c r="D1996" s="198"/>
    </row>
    <row r="1997" spans="4:4" ht="15" customHeight="1" x14ac:dyDescent="0.25">
      <c r="D1997" s="198"/>
    </row>
    <row r="1998" spans="4:4" ht="15" customHeight="1" x14ac:dyDescent="0.25">
      <c r="D1998" s="198"/>
    </row>
    <row r="1999" spans="4:4" ht="15" customHeight="1" x14ac:dyDescent="0.25">
      <c r="D1999" s="198"/>
    </row>
    <row r="2000" spans="4:4" ht="15" customHeight="1" x14ac:dyDescent="0.25">
      <c r="D2000" s="198"/>
    </row>
    <row r="2001" spans="4:4" ht="15" customHeight="1" x14ac:dyDescent="0.25">
      <c r="D2001" s="198"/>
    </row>
    <row r="2002" spans="4:4" ht="15" customHeight="1" x14ac:dyDescent="0.25">
      <c r="D2002" s="198"/>
    </row>
    <row r="2003" spans="4:4" ht="15" customHeight="1" x14ac:dyDescent="0.25">
      <c r="D2003" s="198"/>
    </row>
    <row r="2004" spans="4:4" ht="15" customHeight="1" x14ac:dyDescent="0.25">
      <c r="D2004" s="198"/>
    </row>
    <row r="2005" spans="4:4" ht="15" customHeight="1" x14ac:dyDescent="0.25">
      <c r="D2005" s="198"/>
    </row>
    <row r="2006" spans="4:4" ht="15" customHeight="1" x14ac:dyDescent="0.25">
      <c r="D2006" s="198"/>
    </row>
    <row r="2007" spans="4:4" ht="15" customHeight="1" x14ac:dyDescent="0.25">
      <c r="D2007" s="198"/>
    </row>
    <row r="2008" spans="4:4" ht="15" customHeight="1" x14ac:dyDescent="0.25">
      <c r="D2008" s="198"/>
    </row>
    <row r="2009" spans="4:4" ht="15" customHeight="1" x14ac:dyDescent="0.25">
      <c r="D2009" s="198"/>
    </row>
    <row r="2010" spans="4:4" ht="15" customHeight="1" x14ac:dyDescent="0.25">
      <c r="D2010" s="198"/>
    </row>
    <row r="2011" spans="4:4" ht="15" customHeight="1" x14ac:dyDescent="0.25">
      <c r="D2011" s="198"/>
    </row>
    <row r="2012" spans="4:4" ht="15" customHeight="1" x14ac:dyDescent="0.25">
      <c r="D2012" s="198"/>
    </row>
    <row r="2013" spans="4:4" ht="15" customHeight="1" x14ac:dyDescent="0.25">
      <c r="D2013" s="198"/>
    </row>
    <row r="2014" spans="4:4" ht="15" customHeight="1" x14ac:dyDescent="0.25">
      <c r="D2014" s="198"/>
    </row>
    <row r="2015" spans="4:4" ht="15" customHeight="1" x14ac:dyDescent="0.25">
      <c r="D2015" s="198"/>
    </row>
    <row r="2016" spans="4:4" ht="15" customHeight="1" x14ac:dyDescent="0.25">
      <c r="D2016" s="198"/>
    </row>
    <row r="2017" spans="4:4" ht="15" customHeight="1" x14ac:dyDescent="0.25">
      <c r="D2017" s="198"/>
    </row>
    <row r="2018" spans="4:4" ht="15" customHeight="1" x14ac:dyDescent="0.25">
      <c r="D2018" s="198"/>
    </row>
    <row r="2019" spans="4:4" ht="15" customHeight="1" x14ac:dyDescent="0.25">
      <c r="D2019" s="198"/>
    </row>
    <row r="2020" spans="4:4" ht="15" customHeight="1" x14ac:dyDescent="0.25">
      <c r="D2020" s="198"/>
    </row>
    <row r="2021" spans="4:4" ht="15" customHeight="1" x14ac:dyDescent="0.25">
      <c r="D2021" s="198"/>
    </row>
    <row r="2022" spans="4:4" ht="15" customHeight="1" x14ac:dyDescent="0.25">
      <c r="D2022" s="198"/>
    </row>
    <row r="2023" spans="4:4" ht="15" customHeight="1" x14ac:dyDescent="0.25">
      <c r="D2023" s="198"/>
    </row>
    <row r="2024" spans="4:4" ht="15" customHeight="1" x14ac:dyDescent="0.25">
      <c r="D2024" s="198"/>
    </row>
    <row r="2025" spans="4:4" ht="15" customHeight="1" x14ac:dyDescent="0.25">
      <c r="D2025" s="198"/>
    </row>
    <row r="2026" spans="4:4" ht="15" customHeight="1" x14ac:dyDescent="0.25">
      <c r="D2026" s="198"/>
    </row>
    <row r="2027" spans="4:4" ht="15" customHeight="1" x14ac:dyDescent="0.25">
      <c r="D2027" s="198"/>
    </row>
    <row r="2028" spans="4:4" ht="15" customHeight="1" x14ac:dyDescent="0.25">
      <c r="D2028" s="198"/>
    </row>
    <row r="2029" spans="4:4" ht="15" customHeight="1" x14ac:dyDescent="0.25">
      <c r="D2029" s="198"/>
    </row>
    <row r="2030" spans="4:4" ht="15" customHeight="1" x14ac:dyDescent="0.25">
      <c r="D2030" s="198"/>
    </row>
    <row r="2031" spans="4:4" ht="15" customHeight="1" x14ac:dyDescent="0.25">
      <c r="D2031" s="198"/>
    </row>
    <row r="2032" spans="4:4" ht="15" customHeight="1" x14ac:dyDescent="0.25">
      <c r="D2032" s="198"/>
    </row>
    <row r="2033" spans="4:4" ht="15" customHeight="1" x14ac:dyDescent="0.25">
      <c r="D2033" s="198"/>
    </row>
    <row r="2034" spans="4:4" ht="15" customHeight="1" x14ac:dyDescent="0.25">
      <c r="D2034" s="198"/>
    </row>
    <row r="2035" spans="4:4" ht="15" customHeight="1" x14ac:dyDescent="0.25">
      <c r="D2035" s="198"/>
    </row>
    <row r="2036" spans="4:4" ht="15" customHeight="1" x14ac:dyDescent="0.25">
      <c r="D2036" s="198"/>
    </row>
    <row r="2037" spans="4:4" ht="15" customHeight="1" x14ac:dyDescent="0.25">
      <c r="D2037" s="198"/>
    </row>
    <row r="2038" spans="4:4" ht="15" customHeight="1" x14ac:dyDescent="0.25">
      <c r="D2038" s="198"/>
    </row>
    <row r="2039" spans="4:4" ht="15" customHeight="1" x14ac:dyDescent="0.25">
      <c r="D2039" s="198"/>
    </row>
    <row r="2040" spans="4:4" ht="15" customHeight="1" x14ac:dyDescent="0.25">
      <c r="D2040" s="198"/>
    </row>
    <row r="2041" spans="4:4" ht="15" customHeight="1" x14ac:dyDescent="0.25">
      <c r="D2041" s="198"/>
    </row>
    <row r="2042" spans="4:4" ht="15" customHeight="1" x14ac:dyDescent="0.25">
      <c r="D2042" s="198"/>
    </row>
    <row r="2043" spans="4:4" ht="15" customHeight="1" x14ac:dyDescent="0.25">
      <c r="D2043" s="198"/>
    </row>
    <row r="2044" spans="4:4" ht="15" customHeight="1" x14ac:dyDescent="0.25">
      <c r="D2044" s="198"/>
    </row>
    <row r="2045" spans="4:4" ht="15" customHeight="1" x14ac:dyDescent="0.25">
      <c r="D2045" s="198"/>
    </row>
    <row r="2046" spans="4:4" ht="15" customHeight="1" x14ac:dyDescent="0.25">
      <c r="D2046" s="198"/>
    </row>
    <row r="2047" spans="4:4" ht="15" customHeight="1" x14ac:dyDescent="0.25">
      <c r="D2047" s="198"/>
    </row>
    <row r="2048" spans="4:4" ht="15" customHeight="1" x14ac:dyDescent="0.25">
      <c r="D2048" s="198"/>
    </row>
    <row r="2049" spans="4:4" ht="15" customHeight="1" x14ac:dyDescent="0.25">
      <c r="D2049" s="198"/>
    </row>
    <row r="2050" spans="4:4" ht="15" customHeight="1" x14ac:dyDescent="0.25">
      <c r="D2050" s="198"/>
    </row>
    <row r="2051" spans="4:4" ht="15" customHeight="1" x14ac:dyDescent="0.25">
      <c r="D2051" s="198"/>
    </row>
    <row r="2052" spans="4:4" ht="15" customHeight="1" x14ac:dyDescent="0.25">
      <c r="D2052" s="198"/>
    </row>
    <row r="2053" spans="4:4" ht="15" customHeight="1" x14ac:dyDescent="0.25">
      <c r="D2053" s="198"/>
    </row>
    <row r="2054" spans="4:4" ht="15" customHeight="1" x14ac:dyDescent="0.25">
      <c r="D2054" s="198"/>
    </row>
    <row r="2055" spans="4:4" ht="15" customHeight="1" x14ac:dyDescent="0.25">
      <c r="D2055" s="198"/>
    </row>
    <row r="2056" spans="4:4" ht="15" customHeight="1" x14ac:dyDescent="0.25">
      <c r="D2056" s="198"/>
    </row>
    <row r="2057" spans="4:4" ht="15" customHeight="1" x14ac:dyDescent="0.25">
      <c r="D2057" s="198"/>
    </row>
    <row r="2058" spans="4:4" ht="15" customHeight="1" x14ac:dyDescent="0.25">
      <c r="D2058" s="198"/>
    </row>
    <row r="2059" spans="4:4" ht="15" customHeight="1" x14ac:dyDescent="0.25">
      <c r="D2059" s="198"/>
    </row>
    <row r="2060" spans="4:4" ht="15" customHeight="1" x14ac:dyDescent="0.25">
      <c r="D2060" s="198"/>
    </row>
    <row r="2061" spans="4:4" ht="15" customHeight="1" x14ac:dyDescent="0.25">
      <c r="D2061" s="198"/>
    </row>
    <row r="2062" spans="4:4" ht="15" customHeight="1" x14ac:dyDescent="0.25">
      <c r="D2062" s="198"/>
    </row>
    <row r="2063" spans="4:4" ht="15" customHeight="1" x14ac:dyDescent="0.25">
      <c r="D2063" s="198"/>
    </row>
    <row r="2064" spans="4:4" ht="15" customHeight="1" x14ac:dyDescent="0.25">
      <c r="D2064" s="198"/>
    </row>
    <row r="2065" spans="4:4" ht="15" customHeight="1" x14ac:dyDescent="0.25">
      <c r="D2065" s="198"/>
    </row>
    <row r="2066" spans="4:4" ht="15" customHeight="1" x14ac:dyDescent="0.25">
      <c r="D2066" s="198"/>
    </row>
    <row r="2067" spans="4:4" ht="15" customHeight="1" x14ac:dyDescent="0.25">
      <c r="D2067" s="198"/>
    </row>
    <row r="2068" spans="4:4" ht="15" customHeight="1" x14ac:dyDescent="0.25">
      <c r="D2068" s="198"/>
    </row>
    <row r="2069" spans="4:4" ht="15" customHeight="1" x14ac:dyDescent="0.25">
      <c r="D2069" s="198"/>
    </row>
    <row r="2070" spans="4:4" ht="15" customHeight="1" x14ac:dyDescent="0.25">
      <c r="D2070" s="198"/>
    </row>
    <row r="2071" spans="4:4" ht="15" customHeight="1" x14ac:dyDescent="0.25">
      <c r="D2071" s="198"/>
    </row>
    <row r="2072" spans="4:4" ht="15" customHeight="1" x14ac:dyDescent="0.25">
      <c r="D2072" s="198"/>
    </row>
    <row r="2073" spans="4:4" ht="15" customHeight="1" x14ac:dyDescent="0.25">
      <c r="D2073" s="198"/>
    </row>
    <row r="2074" spans="4:4" ht="15" customHeight="1" x14ac:dyDescent="0.25">
      <c r="D2074" s="198"/>
    </row>
    <row r="2075" spans="4:4" ht="15" customHeight="1" x14ac:dyDescent="0.25">
      <c r="D2075" s="198"/>
    </row>
    <row r="2076" spans="4:4" ht="15" customHeight="1" x14ac:dyDescent="0.25">
      <c r="D2076" s="198"/>
    </row>
    <row r="2077" spans="4:4" ht="15" customHeight="1" x14ac:dyDescent="0.25">
      <c r="D2077" s="198"/>
    </row>
    <row r="2078" spans="4:4" ht="15" customHeight="1" x14ac:dyDescent="0.25">
      <c r="D2078" s="198"/>
    </row>
    <row r="2079" spans="4:4" ht="15" customHeight="1" x14ac:dyDescent="0.25">
      <c r="D2079" s="198"/>
    </row>
    <row r="2080" spans="4:4" ht="15" customHeight="1" x14ac:dyDescent="0.25">
      <c r="D2080" s="198"/>
    </row>
    <row r="2081" spans="4:4" ht="15" customHeight="1" x14ac:dyDescent="0.25">
      <c r="D2081" s="198"/>
    </row>
    <row r="2082" spans="4:4" ht="15" customHeight="1" x14ac:dyDescent="0.25">
      <c r="D2082" s="198"/>
    </row>
    <row r="2083" spans="4:4" ht="15" customHeight="1" x14ac:dyDescent="0.25">
      <c r="D2083" s="198"/>
    </row>
    <row r="2084" spans="4:4" ht="15" customHeight="1" x14ac:dyDescent="0.25">
      <c r="D2084" s="198"/>
    </row>
    <row r="2085" spans="4:4" ht="15" customHeight="1" x14ac:dyDescent="0.25">
      <c r="D2085" s="198"/>
    </row>
    <row r="2086" spans="4:4" ht="15" customHeight="1" x14ac:dyDescent="0.25">
      <c r="D2086" s="198"/>
    </row>
    <row r="2087" spans="4:4" ht="15" customHeight="1" x14ac:dyDescent="0.25">
      <c r="D2087" s="198"/>
    </row>
    <row r="2088" spans="4:4" ht="15" customHeight="1" x14ac:dyDescent="0.25">
      <c r="D2088" s="198"/>
    </row>
    <row r="2089" spans="4:4" ht="15" customHeight="1" x14ac:dyDescent="0.25">
      <c r="D2089" s="198"/>
    </row>
    <row r="2090" spans="4:4" ht="15" customHeight="1" x14ac:dyDescent="0.25">
      <c r="D2090" s="198"/>
    </row>
    <row r="2091" spans="4:4" ht="15" customHeight="1" x14ac:dyDescent="0.25">
      <c r="D2091" s="198"/>
    </row>
    <row r="2092" spans="4:4" ht="15" customHeight="1" x14ac:dyDescent="0.25">
      <c r="D2092" s="198"/>
    </row>
    <row r="2093" spans="4:4" ht="15" customHeight="1" x14ac:dyDescent="0.25">
      <c r="D2093" s="198"/>
    </row>
    <row r="2094" spans="4:4" ht="15" customHeight="1" x14ac:dyDescent="0.25">
      <c r="D2094" s="198"/>
    </row>
    <row r="2095" spans="4:4" ht="15" customHeight="1" x14ac:dyDescent="0.25">
      <c r="D2095" s="198"/>
    </row>
    <row r="2096" spans="4:4" ht="15" customHeight="1" x14ac:dyDescent="0.25">
      <c r="D2096" s="198"/>
    </row>
    <row r="2097" spans="4:4" ht="15" customHeight="1" x14ac:dyDescent="0.25">
      <c r="D2097" s="198"/>
    </row>
    <row r="2098" spans="4:4" ht="15" customHeight="1" x14ac:dyDescent="0.25">
      <c r="D2098" s="198"/>
    </row>
    <row r="2099" spans="4:4" ht="15" customHeight="1" x14ac:dyDescent="0.25">
      <c r="D2099" s="198"/>
    </row>
    <row r="2100" spans="4:4" ht="15" customHeight="1" x14ac:dyDescent="0.25">
      <c r="D2100" s="198"/>
    </row>
    <row r="2101" spans="4:4" ht="15" customHeight="1" x14ac:dyDescent="0.25">
      <c r="D2101" s="198"/>
    </row>
    <row r="2102" spans="4:4" ht="15" customHeight="1" x14ac:dyDescent="0.25">
      <c r="D2102" s="198"/>
    </row>
    <row r="2103" spans="4:4" ht="15" customHeight="1" x14ac:dyDescent="0.25">
      <c r="D2103" s="198"/>
    </row>
    <row r="2104" spans="4:4" ht="15" customHeight="1" x14ac:dyDescent="0.25">
      <c r="D2104" s="198"/>
    </row>
    <row r="2105" spans="4:4" ht="15" customHeight="1" x14ac:dyDescent="0.25">
      <c r="D2105" s="198"/>
    </row>
    <row r="2106" spans="4:4" ht="15" customHeight="1" x14ac:dyDescent="0.25">
      <c r="D2106" s="198"/>
    </row>
    <row r="2107" spans="4:4" ht="15" customHeight="1" x14ac:dyDescent="0.25">
      <c r="D2107" s="198"/>
    </row>
    <row r="2108" spans="4:4" ht="15" customHeight="1" x14ac:dyDescent="0.25">
      <c r="D2108" s="198"/>
    </row>
    <row r="2109" spans="4:4" ht="15" customHeight="1" x14ac:dyDescent="0.25">
      <c r="D2109" s="198"/>
    </row>
    <row r="2110" spans="4:4" ht="15" customHeight="1" x14ac:dyDescent="0.25">
      <c r="D2110" s="198"/>
    </row>
    <row r="2111" spans="4:4" ht="15" customHeight="1" x14ac:dyDescent="0.25">
      <c r="D2111" s="198"/>
    </row>
    <row r="2112" spans="4:4" ht="15" customHeight="1" x14ac:dyDescent="0.25">
      <c r="D2112" s="198"/>
    </row>
    <row r="2113" spans="4:4" ht="15" customHeight="1" x14ac:dyDescent="0.25">
      <c r="D2113" s="198"/>
    </row>
    <row r="2114" spans="4:4" ht="15" customHeight="1" x14ac:dyDescent="0.25">
      <c r="D2114" s="198"/>
    </row>
    <row r="2115" spans="4:4" ht="15" customHeight="1" x14ac:dyDescent="0.25">
      <c r="D2115" s="198"/>
    </row>
    <row r="2116" spans="4:4" ht="15" customHeight="1" x14ac:dyDescent="0.25">
      <c r="D2116" s="198"/>
    </row>
    <row r="2117" spans="4:4" ht="15" customHeight="1" x14ac:dyDescent="0.25">
      <c r="D2117" s="198"/>
    </row>
    <row r="2118" spans="4:4" ht="15" customHeight="1" x14ac:dyDescent="0.25">
      <c r="D2118" s="198"/>
    </row>
    <row r="2119" spans="4:4" ht="15" customHeight="1" x14ac:dyDescent="0.25">
      <c r="D2119" s="198"/>
    </row>
    <row r="2120" spans="4:4" ht="15" customHeight="1" x14ac:dyDescent="0.25">
      <c r="D2120" s="198"/>
    </row>
    <row r="2121" spans="4:4" ht="15" customHeight="1" x14ac:dyDescent="0.25">
      <c r="D2121" s="198"/>
    </row>
    <row r="2122" spans="4:4" ht="15" customHeight="1" x14ac:dyDescent="0.25">
      <c r="D2122" s="198"/>
    </row>
    <row r="2123" spans="4:4" ht="15" customHeight="1" x14ac:dyDescent="0.25">
      <c r="D2123" s="198"/>
    </row>
    <row r="2124" spans="4:4" ht="15" customHeight="1" x14ac:dyDescent="0.25">
      <c r="D2124" s="198"/>
    </row>
    <row r="2125" spans="4:4" ht="15" customHeight="1" x14ac:dyDescent="0.25">
      <c r="D2125" s="198"/>
    </row>
    <row r="2126" spans="4:4" ht="15" customHeight="1" x14ac:dyDescent="0.25">
      <c r="D2126" s="198"/>
    </row>
    <row r="2127" spans="4:4" ht="15" customHeight="1" x14ac:dyDescent="0.25">
      <c r="D2127" s="198"/>
    </row>
    <row r="2128" spans="4:4" ht="15" customHeight="1" x14ac:dyDescent="0.25">
      <c r="D2128" s="198"/>
    </row>
    <row r="2129" spans="4:4" ht="15" customHeight="1" x14ac:dyDescent="0.25">
      <c r="D2129" s="198"/>
    </row>
    <row r="2130" spans="4:4" ht="15" customHeight="1" x14ac:dyDescent="0.25">
      <c r="D2130" s="198"/>
    </row>
    <row r="2131" spans="4:4" ht="15" customHeight="1" x14ac:dyDescent="0.25">
      <c r="D2131" s="198"/>
    </row>
    <row r="2132" spans="4:4" ht="15" customHeight="1" x14ac:dyDescent="0.25">
      <c r="D2132" s="198"/>
    </row>
    <row r="2133" spans="4:4" ht="15" customHeight="1" x14ac:dyDescent="0.25">
      <c r="D2133" s="198"/>
    </row>
    <row r="2134" spans="4:4" ht="15" customHeight="1" x14ac:dyDescent="0.25">
      <c r="D2134" s="198"/>
    </row>
    <row r="2135" spans="4:4" ht="15" customHeight="1" x14ac:dyDescent="0.25">
      <c r="D2135" s="198"/>
    </row>
    <row r="2136" spans="4:4" ht="15" customHeight="1" x14ac:dyDescent="0.25">
      <c r="D2136" s="198"/>
    </row>
    <row r="2137" spans="4:4" ht="15" customHeight="1" x14ac:dyDescent="0.25">
      <c r="D2137" s="198"/>
    </row>
    <row r="2138" spans="4:4" ht="15" customHeight="1" x14ac:dyDescent="0.25">
      <c r="D2138" s="198"/>
    </row>
    <row r="2139" spans="4:4" ht="15" customHeight="1" x14ac:dyDescent="0.25">
      <c r="D2139" s="198"/>
    </row>
    <row r="2140" spans="4:4" ht="15" customHeight="1" x14ac:dyDescent="0.25">
      <c r="D2140" s="198"/>
    </row>
    <row r="2141" spans="4:4" ht="15" customHeight="1" x14ac:dyDescent="0.25">
      <c r="D2141" s="198"/>
    </row>
    <row r="2142" spans="4:4" ht="15" customHeight="1" x14ac:dyDescent="0.25">
      <c r="D2142" s="198"/>
    </row>
    <row r="2143" spans="4:4" ht="15" customHeight="1" x14ac:dyDescent="0.25">
      <c r="D2143" s="198"/>
    </row>
    <row r="2144" spans="4:4" ht="15" customHeight="1" x14ac:dyDescent="0.25">
      <c r="D2144" s="198"/>
    </row>
    <row r="2145" spans="4:4" ht="15" customHeight="1" x14ac:dyDescent="0.25">
      <c r="D2145" s="198"/>
    </row>
    <row r="2146" spans="4:4" ht="15" customHeight="1" x14ac:dyDescent="0.25">
      <c r="D2146" s="198"/>
    </row>
    <row r="2147" spans="4:4" ht="15" customHeight="1" x14ac:dyDescent="0.25">
      <c r="D2147" s="198"/>
    </row>
    <row r="2148" spans="4:4" ht="15" customHeight="1" x14ac:dyDescent="0.25">
      <c r="D2148" s="198"/>
    </row>
    <row r="2149" spans="4:4" ht="15" customHeight="1" x14ac:dyDescent="0.25">
      <c r="D2149" s="198"/>
    </row>
    <row r="2150" spans="4:4" ht="15" customHeight="1" x14ac:dyDescent="0.25">
      <c r="D2150" s="198"/>
    </row>
    <row r="2151" spans="4:4" ht="15" customHeight="1" x14ac:dyDescent="0.25">
      <c r="D2151" s="198"/>
    </row>
    <row r="2152" spans="4:4" ht="15" customHeight="1" x14ac:dyDescent="0.25">
      <c r="D2152" s="198"/>
    </row>
    <row r="2153" spans="4:4" ht="15" customHeight="1" x14ac:dyDescent="0.25">
      <c r="D2153" s="198"/>
    </row>
    <row r="2154" spans="4:4" ht="15" customHeight="1" x14ac:dyDescent="0.25">
      <c r="D2154" s="198"/>
    </row>
    <row r="2155" spans="4:4" ht="15" customHeight="1" x14ac:dyDescent="0.25">
      <c r="D2155" s="198"/>
    </row>
    <row r="2156" spans="4:4" ht="15" customHeight="1" x14ac:dyDescent="0.25">
      <c r="D2156" s="198"/>
    </row>
    <row r="2157" spans="4:4" ht="15" customHeight="1" x14ac:dyDescent="0.25">
      <c r="D2157" s="198"/>
    </row>
    <row r="2158" spans="4:4" ht="15" customHeight="1" x14ac:dyDescent="0.25">
      <c r="D2158" s="198"/>
    </row>
    <row r="2159" spans="4:4" ht="15" customHeight="1" x14ac:dyDescent="0.25">
      <c r="D2159" s="198"/>
    </row>
    <row r="2160" spans="4:4" ht="15" customHeight="1" x14ac:dyDescent="0.25">
      <c r="D2160" s="198"/>
    </row>
    <row r="2161" spans="4:4" ht="15" customHeight="1" x14ac:dyDescent="0.25">
      <c r="D2161" s="198"/>
    </row>
    <row r="2162" spans="4:4" ht="15" customHeight="1" x14ac:dyDescent="0.25">
      <c r="D2162" s="198"/>
    </row>
    <row r="2163" spans="4:4" ht="15" customHeight="1" x14ac:dyDescent="0.25">
      <c r="D2163" s="198"/>
    </row>
    <row r="2164" spans="4:4" ht="15" customHeight="1" x14ac:dyDescent="0.25">
      <c r="D2164" s="198"/>
    </row>
    <row r="2165" spans="4:4" ht="15" customHeight="1" x14ac:dyDescent="0.25">
      <c r="D2165" s="198"/>
    </row>
    <row r="2166" spans="4:4" ht="15" customHeight="1" x14ac:dyDescent="0.25">
      <c r="D2166" s="198"/>
    </row>
    <row r="2167" spans="4:4" ht="15" customHeight="1" x14ac:dyDescent="0.25">
      <c r="D2167" s="198"/>
    </row>
    <row r="2168" spans="4:4" ht="15" customHeight="1" x14ac:dyDescent="0.25">
      <c r="D2168" s="198"/>
    </row>
    <row r="2169" spans="4:4" ht="15" customHeight="1" x14ac:dyDescent="0.25">
      <c r="D2169" s="198"/>
    </row>
    <row r="2170" spans="4:4" ht="15" customHeight="1" x14ac:dyDescent="0.25">
      <c r="D2170" s="198"/>
    </row>
    <row r="2171" spans="4:4" ht="15" customHeight="1" x14ac:dyDescent="0.25">
      <c r="D2171" s="198"/>
    </row>
    <row r="2172" spans="4:4" ht="15" customHeight="1" x14ac:dyDescent="0.25">
      <c r="D2172" s="198"/>
    </row>
    <row r="2173" spans="4:4" ht="15" customHeight="1" x14ac:dyDescent="0.25">
      <c r="D2173" s="198"/>
    </row>
    <row r="2174" spans="4:4" ht="15" customHeight="1" x14ac:dyDescent="0.25">
      <c r="D2174" s="198"/>
    </row>
    <row r="2175" spans="4:4" ht="15" customHeight="1" x14ac:dyDescent="0.25">
      <c r="D2175" s="198"/>
    </row>
    <row r="2176" spans="4:4" ht="15" customHeight="1" x14ac:dyDescent="0.25">
      <c r="D2176" s="198"/>
    </row>
    <row r="2177" spans="4:4" ht="15" customHeight="1" x14ac:dyDescent="0.25">
      <c r="D2177" s="198"/>
    </row>
    <row r="2178" spans="4:4" ht="15" customHeight="1" x14ac:dyDescent="0.25">
      <c r="D2178" s="198"/>
    </row>
    <row r="2179" spans="4:4" ht="15" customHeight="1" x14ac:dyDescent="0.25">
      <c r="D2179" s="198"/>
    </row>
    <row r="2180" spans="4:4" ht="15" customHeight="1" x14ac:dyDescent="0.25">
      <c r="D2180" s="198"/>
    </row>
    <row r="2181" spans="4:4" ht="15" customHeight="1" x14ac:dyDescent="0.25">
      <c r="D2181" s="198"/>
    </row>
    <row r="2182" spans="4:4" ht="15" customHeight="1" x14ac:dyDescent="0.25">
      <c r="D2182" s="198"/>
    </row>
    <row r="2183" spans="4:4" ht="15" customHeight="1" x14ac:dyDescent="0.25">
      <c r="D2183" s="198"/>
    </row>
    <row r="2184" spans="4:4" ht="15" customHeight="1" x14ac:dyDescent="0.25">
      <c r="D2184" s="198"/>
    </row>
    <row r="2185" spans="4:4" ht="15" customHeight="1" x14ac:dyDescent="0.25">
      <c r="D2185" s="198"/>
    </row>
    <row r="2186" spans="4:4" ht="15" customHeight="1" x14ac:dyDescent="0.25">
      <c r="D2186" s="198"/>
    </row>
    <row r="2187" spans="4:4" ht="15" customHeight="1" x14ac:dyDescent="0.25">
      <c r="D2187" s="198"/>
    </row>
    <row r="2188" spans="4:4" ht="15" customHeight="1" x14ac:dyDescent="0.25">
      <c r="D2188" s="198"/>
    </row>
    <row r="2189" spans="4:4" ht="15" customHeight="1" x14ac:dyDescent="0.25">
      <c r="D2189" s="198"/>
    </row>
    <row r="2190" spans="4:4" ht="15" customHeight="1" x14ac:dyDescent="0.25">
      <c r="D2190" s="198"/>
    </row>
    <row r="2191" spans="4:4" ht="15" customHeight="1" x14ac:dyDescent="0.25">
      <c r="D2191" s="198"/>
    </row>
    <row r="2192" spans="4:4" ht="15" customHeight="1" x14ac:dyDescent="0.25">
      <c r="D2192" s="198"/>
    </row>
    <row r="2193" spans="4:4" ht="15" customHeight="1" x14ac:dyDescent="0.25">
      <c r="D2193" s="198"/>
    </row>
    <row r="2194" spans="4:4" ht="15" customHeight="1" x14ac:dyDescent="0.25">
      <c r="D2194" s="198"/>
    </row>
    <row r="2195" spans="4:4" ht="15" customHeight="1" x14ac:dyDescent="0.25">
      <c r="D2195" s="198"/>
    </row>
    <row r="2196" spans="4:4" ht="15" customHeight="1" x14ac:dyDescent="0.25">
      <c r="D2196" s="198"/>
    </row>
    <row r="2197" spans="4:4" ht="15" customHeight="1" x14ac:dyDescent="0.25">
      <c r="D2197" s="198"/>
    </row>
    <row r="2198" spans="4:4" ht="15" customHeight="1" x14ac:dyDescent="0.25">
      <c r="D2198" s="198"/>
    </row>
    <row r="2199" spans="4:4" ht="15" customHeight="1" x14ac:dyDescent="0.25">
      <c r="D2199" s="198"/>
    </row>
    <row r="2200" spans="4:4" ht="15" customHeight="1" x14ac:dyDescent="0.25">
      <c r="D2200" s="198"/>
    </row>
    <row r="2201" spans="4:4" ht="15" customHeight="1" x14ac:dyDescent="0.25">
      <c r="D2201" s="198"/>
    </row>
    <row r="2202" spans="4:4" ht="15" customHeight="1" x14ac:dyDescent="0.25">
      <c r="D2202" s="198"/>
    </row>
    <row r="2203" spans="4:4" ht="15" customHeight="1" x14ac:dyDescent="0.25">
      <c r="D2203" s="198"/>
    </row>
    <row r="2204" spans="4:4" ht="15" customHeight="1" x14ac:dyDescent="0.25">
      <c r="D2204" s="198"/>
    </row>
    <row r="2205" spans="4:4" ht="15" customHeight="1" x14ac:dyDescent="0.25">
      <c r="D2205" s="198"/>
    </row>
    <row r="2206" spans="4:4" ht="15" customHeight="1" x14ac:dyDescent="0.25">
      <c r="D2206" s="198"/>
    </row>
    <row r="2207" spans="4:4" ht="15" customHeight="1" x14ac:dyDescent="0.25">
      <c r="D2207" s="198"/>
    </row>
    <row r="2208" spans="4:4" ht="15" customHeight="1" x14ac:dyDescent="0.25">
      <c r="D2208" s="198"/>
    </row>
    <row r="2209" spans="4:4" ht="15" customHeight="1" x14ac:dyDescent="0.25">
      <c r="D2209" s="198"/>
    </row>
    <row r="2210" spans="4:4" ht="15" customHeight="1" x14ac:dyDescent="0.25">
      <c r="D2210" s="198"/>
    </row>
    <row r="2211" spans="4:4" ht="15" customHeight="1" x14ac:dyDescent="0.25">
      <c r="D2211" s="198"/>
    </row>
    <row r="2212" spans="4:4" ht="15" customHeight="1" x14ac:dyDescent="0.25">
      <c r="D2212" s="198"/>
    </row>
    <row r="2213" spans="4:4" ht="15" customHeight="1" x14ac:dyDescent="0.25">
      <c r="D2213" s="198"/>
    </row>
    <row r="2214" spans="4:4" ht="15" customHeight="1" x14ac:dyDescent="0.25">
      <c r="D2214" s="198"/>
    </row>
    <row r="2215" spans="4:4" ht="15" customHeight="1" x14ac:dyDescent="0.25">
      <c r="D2215" s="198"/>
    </row>
    <row r="2216" spans="4:4" ht="15" customHeight="1" x14ac:dyDescent="0.25">
      <c r="D2216" s="198"/>
    </row>
    <row r="2217" spans="4:4" ht="15" customHeight="1" x14ac:dyDescent="0.25">
      <c r="D2217" s="198"/>
    </row>
    <row r="2218" spans="4:4" ht="15" customHeight="1" x14ac:dyDescent="0.25">
      <c r="D2218" s="198"/>
    </row>
    <row r="2219" spans="4:4" ht="15" customHeight="1" x14ac:dyDescent="0.25">
      <c r="D2219" s="198"/>
    </row>
    <row r="2220" spans="4:4" ht="15" customHeight="1" x14ac:dyDescent="0.25">
      <c r="D2220" s="198"/>
    </row>
    <row r="2221" spans="4:4" ht="15" customHeight="1" x14ac:dyDescent="0.25">
      <c r="D2221" s="198"/>
    </row>
    <row r="2222" spans="4:4" ht="15" customHeight="1" x14ac:dyDescent="0.25">
      <c r="D2222" s="198"/>
    </row>
    <row r="2223" spans="4:4" ht="15" customHeight="1" x14ac:dyDescent="0.25">
      <c r="D2223" s="198"/>
    </row>
    <row r="2224" spans="4:4" ht="15" customHeight="1" x14ac:dyDescent="0.25">
      <c r="D2224" s="198"/>
    </row>
    <row r="2225" spans="4:4" ht="15" customHeight="1" x14ac:dyDescent="0.25">
      <c r="D2225" s="198"/>
    </row>
    <row r="2226" spans="4:4" ht="15" customHeight="1" x14ac:dyDescent="0.25">
      <c r="D2226" s="198"/>
    </row>
    <row r="2227" spans="4:4" ht="15" customHeight="1" x14ac:dyDescent="0.25">
      <c r="D2227" s="198"/>
    </row>
    <row r="2228" spans="4:4" ht="15" customHeight="1" x14ac:dyDescent="0.25">
      <c r="D2228" s="198"/>
    </row>
    <row r="2229" spans="4:4" ht="15" customHeight="1" x14ac:dyDescent="0.25">
      <c r="D2229" s="198"/>
    </row>
    <row r="2230" spans="4:4" ht="15" customHeight="1" x14ac:dyDescent="0.25">
      <c r="D2230" s="198"/>
    </row>
    <row r="2231" spans="4:4" ht="15" customHeight="1" x14ac:dyDescent="0.25">
      <c r="D2231" s="198"/>
    </row>
    <row r="2232" spans="4:4" ht="15" customHeight="1" x14ac:dyDescent="0.25">
      <c r="D2232" s="198"/>
    </row>
    <row r="2233" spans="4:4" ht="15" customHeight="1" x14ac:dyDescent="0.25">
      <c r="D2233" s="198"/>
    </row>
    <row r="2234" spans="4:4" ht="15" customHeight="1" x14ac:dyDescent="0.25">
      <c r="D2234" s="198"/>
    </row>
    <row r="2235" spans="4:4" ht="15" customHeight="1" x14ac:dyDescent="0.25">
      <c r="D2235" s="198"/>
    </row>
    <row r="2236" spans="4:4" ht="15" customHeight="1" x14ac:dyDescent="0.25">
      <c r="D2236" s="198"/>
    </row>
    <row r="2237" spans="4:4" ht="15" customHeight="1" x14ac:dyDescent="0.25">
      <c r="D2237" s="198"/>
    </row>
    <row r="2238" spans="4:4" ht="15" customHeight="1" x14ac:dyDescent="0.25">
      <c r="D2238" s="198"/>
    </row>
    <row r="2239" spans="4:4" ht="15" customHeight="1" x14ac:dyDescent="0.25">
      <c r="D2239" s="198"/>
    </row>
    <row r="2240" spans="4:4" ht="15" customHeight="1" x14ac:dyDescent="0.25">
      <c r="D2240" s="198"/>
    </row>
    <row r="2241" spans="4:4" ht="15" customHeight="1" x14ac:dyDescent="0.25">
      <c r="D2241" s="198"/>
    </row>
    <row r="2242" spans="4:4" ht="15" customHeight="1" x14ac:dyDescent="0.25">
      <c r="D2242" s="198"/>
    </row>
    <row r="2243" spans="4:4" ht="15" customHeight="1" x14ac:dyDescent="0.25">
      <c r="D2243" s="198"/>
    </row>
    <row r="2244" spans="4:4" ht="15" customHeight="1" x14ac:dyDescent="0.25">
      <c r="D2244" s="198"/>
    </row>
    <row r="2245" spans="4:4" ht="15" customHeight="1" x14ac:dyDescent="0.25">
      <c r="D2245" s="198"/>
    </row>
    <row r="2246" spans="4:4" ht="15" customHeight="1" x14ac:dyDescent="0.25">
      <c r="D2246" s="198"/>
    </row>
    <row r="2247" spans="4:4" ht="15" customHeight="1" x14ac:dyDescent="0.25">
      <c r="D2247" s="198"/>
    </row>
    <row r="2248" spans="4:4" ht="15" customHeight="1" x14ac:dyDescent="0.25">
      <c r="D2248" s="198"/>
    </row>
    <row r="2249" spans="4:4" ht="15" customHeight="1" x14ac:dyDescent="0.25">
      <c r="D2249" s="198"/>
    </row>
    <row r="2250" spans="4:4" ht="15" customHeight="1" x14ac:dyDescent="0.25">
      <c r="D2250" s="198"/>
    </row>
    <row r="2251" spans="4:4" ht="15" customHeight="1" x14ac:dyDescent="0.25">
      <c r="D2251" s="198"/>
    </row>
    <row r="2252" spans="4:4" ht="15" customHeight="1" x14ac:dyDescent="0.25">
      <c r="D2252" s="198"/>
    </row>
    <row r="2253" spans="4:4" ht="15" customHeight="1" x14ac:dyDescent="0.25">
      <c r="D2253" s="198"/>
    </row>
    <row r="2254" spans="4:4" ht="15" customHeight="1" x14ac:dyDescent="0.25">
      <c r="D2254" s="198"/>
    </row>
    <row r="2255" spans="4:4" ht="15" customHeight="1" x14ac:dyDescent="0.25">
      <c r="D2255" s="198"/>
    </row>
    <row r="2256" spans="4:4" ht="15" customHeight="1" x14ac:dyDescent="0.25">
      <c r="D2256" s="198"/>
    </row>
    <row r="2257" spans="4:4" ht="15" customHeight="1" x14ac:dyDescent="0.25">
      <c r="D2257" s="198"/>
    </row>
    <row r="2258" spans="4:4" ht="15" customHeight="1" x14ac:dyDescent="0.25">
      <c r="D2258" s="198"/>
    </row>
    <row r="2259" spans="4:4" ht="15" customHeight="1" x14ac:dyDescent="0.25">
      <c r="D2259" s="198"/>
    </row>
    <row r="2260" spans="4:4" ht="15" customHeight="1" x14ac:dyDescent="0.25">
      <c r="D2260" s="198"/>
    </row>
    <row r="2261" spans="4:4" ht="15" customHeight="1" x14ac:dyDescent="0.25">
      <c r="D2261" s="198"/>
    </row>
    <row r="2262" spans="4:4" ht="15" customHeight="1" x14ac:dyDescent="0.25">
      <c r="D2262" s="198"/>
    </row>
    <row r="2263" spans="4:4" ht="15" customHeight="1" x14ac:dyDescent="0.25">
      <c r="D2263" s="198"/>
    </row>
    <row r="2264" spans="4:4" ht="15" customHeight="1" x14ac:dyDescent="0.25">
      <c r="D2264" s="198"/>
    </row>
    <row r="2265" spans="4:4" ht="15" customHeight="1" x14ac:dyDescent="0.25">
      <c r="D2265" s="198"/>
    </row>
    <row r="2266" spans="4:4" ht="15" customHeight="1" x14ac:dyDescent="0.25">
      <c r="D2266" s="198"/>
    </row>
    <row r="2267" spans="4:4" ht="15" customHeight="1" x14ac:dyDescent="0.25">
      <c r="D2267" s="198"/>
    </row>
    <row r="2268" spans="4:4" ht="15" customHeight="1" x14ac:dyDescent="0.25">
      <c r="D2268" s="198"/>
    </row>
    <row r="2269" spans="4:4" ht="15" customHeight="1" x14ac:dyDescent="0.25">
      <c r="D2269" s="198"/>
    </row>
    <row r="2270" spans="4:4" ht="15" customHeight="1" x14ac:dyDescent="0.25">
      <c r="D2270" s="198"/>
    </row>
    <row r="2271" spans="4:4" ht="15" customHeight="1" x14ac:dyDescent="0.25">
      <c r="D2271" s="198"/>
    </row>
    <row r="2272" spans="4:4" ht="15" customHeight="1" x14ac:dyDescent="0.25">
      <c r="D2272" s="198"/>
    </row>
    <row r="2273" spans="4:4" ht="15" customHeight="1" x14ac:dyDescent="0.25">
      <c r="D2273" s="198"/>
    </row>
    <row r="2274" spans="4:4" ht="15" customHeight="1" x14ac:dyDescent="0.25">
      <c r="D2274" s="198"/>
    </row>
    <row r="2275" spans="4:4" ht="15" customHeight="1" x14ac:dyDescent="0.25">
      <c r="D2275" s="198"/>
    </row>
    <row r="2276" spans="4:4" ht="15" customHeight="1" x14ac:dyDescent="0.25">
      <c r="D2276" s="198"/>
    </row>
    <row r="2277" spans="4:4" ht="15" customHeight="1" x14ac:dyDescent="0.25">
      <c r="D2277" s="198"/>
    </row>
    <row r="2278" spans="4:4" ht="15" customHeight="1" x14ac:dyDescent="0.25">
      <c r="D2278" s="198"/>
    </row>
    <row r="2279" spans="4:4" ht="15" customHeight="1" x14ac:dyDescent="0.25">
      <c r="D2279" s="198"/>
    </row>
    <row r="2280" spans="4:4" ht="15" customHeight="1" x14ac:dyDescent="0.25">
      <c r="D2280" s="198"/>
    </row>
    <row r="2281" spans="4:4" ht="15" customHeight="1" x14ac:dyDescent="0.25">
      <c r="D2281" s="198"/>
    </row>
    <row r="2282" spans="4:4" ht="15" customHeight="1" x14ac:dyDescent="0.25">
      <c r="D2282" s="198"/>
    </row>
    <row r="2283" spans="4:4" ht="15" customHeight="1" x14ac:dyDescent="0.25">
      <c r="D2283" s="198"/>
    </row>
    <row r="2284" spans="4:4" ht="15" customHeight="1" x14ac:dyDescent="0.25">
      <c r="D2284" s="198"/>
    </row>
    <row r="2285" spans="4:4" ht="15" customHeight="1" x14ac:dyDescent="0.25">
      <c r="D2285" s="198"/>
    </row>
    <row r="2286" spans="4:4" ht="15" customHeight="1" x14ac:dyDescent="0.25">
      <c r="D2286" s="198"/>
    </row>
    <row r="2287" spans="4:4" ht="15" customHeight="1" x14ac:dyDescent="0.25">
      <c r="D2287" s="198"/>
    </row>
    <row r="2288" spans="4:4" ht="15" customHeight="1" x14ac:dyDescent="0.25">
      <c r="D2288" s="198"/>
    </row>
    <row r="2289" spans="4:4" ht="15" customHeight="1" x14ac:dyDescent="0.25">
      <c r="D2289" s="198"/>
    </row>
    <row r="2290" spans="4:4" ht="15" customHeight="1" x14ac:dyDescent="0.25">
      <c r="D2290" s="198"/>
    </row>
    <row r="2291" spans="4:4" ht="15" customHeight="1" x14ac:dyDescent="0.25">
      <c r="D2291" s="198"/>
    </row>
    <row r="2292" spans="4:4" ht="15" customHeight="1" x14ac:dyDescent="0.25">
      <c r="D2292" s="198"/>
    </row>
    <row r="2293" spans="4:4" ht="15" customHeight="1" x14ac:dyDescent="0.25">
      <c r="D2293" s="198"/>
    </row>
    <row r="2294" spans="4:4" ht="15" customHeight="1" x14ac:dyDescent="0.25">
      <c r="D2294" s="198"/>
    </row>
    <row r="2295" spans="4:4" ht="15" customHeight="1" x14ac:dyDescent="0.25">
      <c r="D2295" s="198"/>
    </row>
    <row r="2296" spans="4:4" ht="15" customHeight="1" x14ac:dyDescent="0.25">
      <c r="D2296" s="198"/>
    </row>
    <row r="2297" spans="4:4" ht="15" customHeight="1" x14ac:dyDescent="0.25">
      <c r="D2297" s="198"/>
    </row>
    <row r="2298" spans="4:4" ht="15" customHeight="1" x14ac:dyDescent="0.25">
      <c r="D2298" s="198"/>
    </row>
    <row r="2299" spans="4:4" ht="15" customHeight="1" x14ac:dyDescent="0.25">
      <c r="D2299" s="198"/>
    </row>
    <row r="2300" spans="4:4" ht="15" customHeight="1" x14ac:dyDescent="0.25">
      <c r="D2300" s="198"/>
    </row>
    <row r="2301" spans="4:4" ht="15" customHeight="1" x14ac:dyDescent="0.25">
      <c r="D2301" s="198"/>
    </row>
    <row r="2302" spans="4:4" ht="15" customHeight="1" x14ac:dyDescent="0.25">
      <c r="D2302" s="198"/>
    </row>
    <row r="2303" spans="4:4" ht="15" customHeight="1" x14ac:dyDescent="0.25">
      <c r="D2303" s="198"/>
    </row>
    <row r="2304" spans="4:4" ht="15" customHeight="1" x14ac:dyDescent="0.25">
      <c r="D2304" s="198"/>
    </row>
    <row r="2305" spans="4:4" ht="15" customHeight="1" x14ac:dyDescent="0.25">
      <c r="D2305" s="198"/>
    </row>
    <row r="2306" spans="4:4" ht="15" customHeight="1" x14ac:dyDescent="0.25">
      <c r="D2306" s="198"/>
    </row>
    <row r="2307" spans="4:4" ht="15" customHeight="1" x14ac:dyDescent="0.25">
      <c r="D2307" s="198"/>
    </row>
    <row r="2308" spans="4:4" ht="15" customHeight="1" x14ac:dyDescent="0.25">
      <c r="D2308" s="198"/>
    </row>
    <row r="2309" spans="4:4" ht="15" customHeight="1" x14ac:dyDescent="0.25">
      <c r="D2309" s="198"/>
    </row>
    <row r="2310" spans="4:4" ht="15" customHeight="1" x14ac:dyDescent="0.25">
      <c r="D2310" s="198"/>
    </row>
    <row r="2311" spans="4:4" ht="15" customHeight="1" x14ac:dyDescent="0.25">
      <c r="D2311" s="198"/>
    </row>
    <row r="2312" spans="4:4" ht="15" customHeight="1" x14ac:dyDescent="0.25">
      <c r="D2312" s="198"/>
    </row>
    <row r="2313" spans="4:4" ht="15" customHeight="1" x14ac:dyDescent="0.25">
      <c r="D2313" s="198"/>
    </row>
    <row r="2314" spans="4:4" ht="15" customHeight="1" x14ac:dyDescent="0.25">
      <c r="D2314" s="198"/>
    </row>
    <row r="2315" spans="4:4" ht="15" customHeight="1" x14ac:dyDescent="0.25">
      <c r="D2315" s="198"/>
    </row>
    <row r="2316" spans="4:4" ht="15" customHeight="1" x14ac:dyDescent="0.25">
      <c r="D2316" s="198"/>
    </row>
    <row r="2317" spans="4:4" ht="15" customHeight="1" x14ac:dyDescent="0.25">
      <c r="D2317" s="198"/>
    </row>
    <row r="2318" spans="4:4" ht="15" customHeight="1" x14ac:dyDescent="0.25">
      <c r="D2318" s="198"/>
    </row>
    <row r="2319" spans="4:4" ht="15" customHeight="1" x14ac:dyDescent="0.25">
      <c r="D2319" s="198"/>
    </row>
    <row r="2320" spans="4:4" ht="15" customHeight="1" x14ac:dyDescent="0.25">
      <c r="D2320" s="198"/>
    </row>
    <row r="2321" spans="4:4" ht="15" customHeight="1" x14ac:dyDescent="0.25">
      <c r="D2321" s="198"/>
    </row>
    <row r="2322" spans="4:4" ht="15" customHeight="1" x14ac:dyDescent="0.25">
      <c r="D2322" s="198"/>
    </row>
    <row r="2323" spans="4:4" ht="15" customHeight="1" x14ac:dyDescent="0.25">
      <c r="D2323" s="198"/>
    </row>
    <row r="2324" spans="4:4" ht="15" customHeight="1" x14ac:dyDescent="0.25">
      <c r="D2324" s="198"/>
    </row>
    <row r="2325" spans="4:4" ht="15" customHeight="1" x14ac:dyDescent="0.25">
      <c r="D2325" s="198"/>
    </row>
    <row r="2326" spans="4:4" ht="15" customHeight="1" x14ac:dyDescent="0.25">
      <c r="D2326" s="198"/>
    </row>
    <row r="2327" spans="4:4" ht="15" customHeight="1" x14ac:dyDescent="0.25">
      <c r="D2327" s="198"/>
    </row>
    <row r="2328" spans="4:4" ht="15" customHeight="1" x14ac:dyDescent="0.25">
      <c r="D2328" s="198"/>
    </row>
    <row r="2329" spans="4:4" ht="15" customHeight="1" x14ac:dyDescent="0.25">
      <c r="D2329" s="198"/>
    </row>
    <row r="2330" spans="4:4" ht="15" customHeight="1" x14ac:dyDescent="0.25">
      <c r="D2330" s="198"/>
    </row>
    <row r="2331" spans="4:4" ht="15" customHeight="1" x14ac:dyDescent="0.25">
      <c r="D2331" s="198"/>
    </row>
    <row r="2332" spans="4:4" ht="15" customHeight="1" x14ac:dyDescent="0.25">
      <c r="D2332" s="198"/>
    </row>
    <row r="2333" spans="4:4" ht="15" customHeight="1" x14ac:dyDescent="0.25">
      <c r="D2333" s="198"/>
    </row>
    <row r="2334" spans="4:4" ht="15" customHeight="1" x14ac:dyDescent="0.25">
      <c r="D2334" s="198"/>
    </row>
    <row r="2335" spans="4:4" ht="15" customHeight="1" x14ac:dyDescent="0.25">
      <c r="D2335" s="198"/>
    </row>
    <row r="2336" spans="4:4" ht="15" customHeight="1" x14ac:dyDescent="0.25">
      <c r="D2336" s="198"/>
    </row>
    <row r="2337" spans="4:4" ht="15" customHeight="1" x14ac:dyDescent="0.25">
      <c r="D2337" s="198"/>
    </row>
    <row r="2338" spans="4:4" ht="15" customHeight="1" x14ac:dyDescent="0.25">
      <c r="D2338" s="198"/>
    </row>
    <row r="2339" spans="4:4" ht="15" customHeight="1" x14ac:dyDescent="0.25">
      <c r="D2339" s="198"/>
    </row>
    <row r="2340" spans="4:4" ht="15" customHeight="1" x14ac:dyDescent="0.25">
      <c r="D2340" s="198"/>
    </row>
    <row r="2341" spans="4:4" ht="15" customHeight="1" x14ac:dyDescent="0.25">
      <c r="D2341" s="198"/>
    </row>
    <row r="2342" spans="4:4" ht="15" customHeight="1" x14ac:dyDescent="0.25">
      <c r="D2342" s="198"/>
    </row>
    <row r="2343" spans="4:4" ht="15" customHeight="1" x14ac:dyDescent="0.25">
      <c r="D2343" s="198"/>
    </row>
    <row r="2344" spans="4:4" ht="15" customHeight="1" x14ac:dyDescent="0.25">
      <c r="D2344" s="198"/>
    </row>
    <row r="2345" spans="4:4" ht="15" customHeight="1" x14ac:dyDescent="0.25">
      <c r="D2345" s="198"/>
    </row>
    <row r="2346" spans="4:4" ht="15" customHeight="1" x14ac:dyDescent="0.25">
      <c r="D2346" s="198"/>
    </row>
    <row r="2347" spans="4:4" ht="15" customHeight="1" x14ac:dyDescent="0.25">
      <c r="D2347" s="198"/>
    </row>
    <row r="2348" spans="4:4" ht="15" customHeight="1" x14ac:dyDescent="0.25">
      <c r="D2348" s="198"/>
    </row>
    <row r="2349" spans="4:4" ht="15" customHeight="1" x14ac:dyDescent="0.25">
      <c r="D2349" s="198"/>
    </row>
    <row r="2350" spans="4:4" ht="15" customHeight="1" x14ac:dyDescent="0.25">
      <c r="D2350" s="198"/>
    </row>
    <row r="2351" spans="4:4" ht="15" customHeight="1" x14ac:dyDescent="0.25">
      <c r="D2351" s="198"/>
    </row>
    <row r="2352" spans="4:4" ht="15" customHeight="1" x14ac:dyDescent="0.25">
      <c r="D2352" s="198"/>
    </row>
    <row r="2353" spans="4:4" ht="15" customHeight="1" x14ac:dyDescent="0.25">
      <c r="D2353" s="198"/>
    </row>
    <row r="2354" spans="4:4" ht="15" customHeight="1" x14ac:dyDescent="0.25">
      <c r="D2354" s="198"/>
    </row>
    <row r="2355" spans="4:4" ht="15" customHeight="1" x14ac:dyDescent="0.25">
      <c r="D2355" s="198"/>
    </row>
    <row r="2356" spans="4:4" ht="15" customHeight="1" x14ac:dyDescent="0.25">
      <c r="D2356" s="198"/>
    </row>
    <row r="2357" spans="4:4" ht="15" customHeight="1" x14ac:dyDescent="0.25">
      <c r="D2357" s="198"/>
    </row>
    <row r="2358" spans="4:4" ht="15" customHeight="1" x14ac:dyDescent="0.25">
      <c r="D2358" s="198"/>
    </row>
    <row r="2359" spans="4:4" ht="15" customHeight="1" x14ac:dyDescent="0.25">
      <c r="D2359" s="198"/>
    </row>
    <row r="2360" spans="4:4" ht="15" customHeight="1" x14ac:dyDescent="0.25">
      <c r="D2360" s="198"/>
    </row>
    <row r="2361" spans="4:4" ht="15" customHeight="1" x14ac:dyDescent="0.25">
      <c r="D2361" s="198"/>
    </row>
    <row r="2362" spans="4:4" ht="15" customHeight="1" x14ac:dyDescent="0.25">
      <c r="D2362" s="198"/>
    </row>
    <row r="2363" spans="4:4" ht="15" customHeight="1" x14ac:dyDescent="0.25">
      <c r="D2363" s="198"/>
    </row>
    <row r="2364" spans="4:4" ht="15" customHeight="1" x14ac:dyDescent="0.25">
      <c r="D2364" s="198"/>
    </row>
    <row r="2365" spans="4:4" ht="15" customHeight="1" x14ac:dyDescent="0.25">
      <c r="D2365" s="198"/>
    </row>
    <row r="2366" spans="4:4" ht="15" customHeight="1" x14ac:dyDescent="0.25">
      <c r="D2366" s="198"/>
    </row>
    <row r="2367" spans="4:4" ht="15" customHeight="1" x14ac:dyDescent="0.25">
      <c r="D2367" s="198"/>
    </row>
    <row r="2368" spans="4:4" ht="15" customHeight="1" x14ac:dyDescent="0.25">
      <c r="D2368" s="198"/>
    </row>
    <row r="2369" spans="4:4" ht="15" customHeight="1" x14ac:dyDescent="0.25">
      <c r="D2369" s="198"/>
    </row>
    <row r="2370" spans="4:4" ht="15" customHeight="1" x14ac:dyDescent="0.25">
      <c r="D2370" s="198"/>
    </row>
    <row r="2371" spans="4:4" ht="15" customHeight="1" x14ac:dyDescent="0.25">
      <c r="D2371" s="198"/>
    </row>
    <row r="2372" spans="4:4" ht="15" customHeight="1" x14ac:dyDescent="0.25">
      <c r="D2372" s="198"/>
    </row>
    <row r="2373" spans="4:4" ht="15" customHeight="1" x14ac:dyDescent="0.25">
      <c r="D2373" s="198"/>
    </row>
    <row r="2374" spans="4:4" ht="15" customHeight="1" x14ac:dyDescent="0.25">
      <c r="D2374" s="198"/>
    </row>
    <row r="2375" spans="4:4" ht="15" customHeight="1" x14ac:dyDescent="0.25">
      <c r="D2375" s="198"/>
    </row>
    <row r="2376" spans="4:4" ht="15" customHeight="1" x14ac:dyDescent="0.25">
      <c r="D2376" s="198"/>
    </row>
    <row r="2377" spans="4:4" ht="15" customHeight="1" x14ac:dyDescent="0.25">
      <c r="D2377" s="198"/>
    </row>
    <row r="2378" spans="4:4" ht="15" customHeight="1" x14ac:dyDescent="0.25">
      <c r="D2378" s="198"/>
    </row>
    <row r="2379" spans="4:4" ht="15" customHeight="1" x14ac:dyDescent="0.25">
      <c r="D2379" s="198"/>
    </row>
    <row r="2380" spans="4:4" ht="15" customHeight="1" x14ac:dyDescent="0.25">
      <c r="D2380" s="198"/>
    </row>
    <row r="2381" spans="4:4" ht="15" customHeight="1" x14ac:dyDescent="0.25">
      <c r="D2381" s="198"/>
    </row>
    <row r="2382" spans="4:4" ht="15" customHeight="1" x14ac:dyDescent="0.25">
      <c r="D2382" s="198"/>
    </row>
    <row r="2383" spans="4:4" ht="15" customHeight="1" x14ac:dyDescent="0.25">
      <c r="D2383" s="198"/>
    </row>
    <row r="2384" spans="4:4" ht="15" customHeight="1" x14ac:dyDescent="0.25">
      <c r="D2384" s="198"/>
    </row>
    <row r="2385" spans="4:4" ht="15" customHeight="1" x14ac:dyDescent="0.25">
      <c r="D2385" s="198"/>
    </row>
    <row r="2386" spans="4:4" ht="15" customHeight="1" x14ac:dyDescent="0.25">
      <c r="D2386" s="198"/>
    </row>
    <row r="2387" spans="4:4" ht="15" customHeight="1" x14ac:dyDescent="0.25">
      <c r="D2387" s="198"/>
    </row>
    <row r="2388" spans="4:4" ht="15" customHeight="1" x14ac:dyDescent="0.25">
      <c r="D2388" s="198"/>
    </row>
    <row r="2389" spans="4:4" ht="15" customHeight="1" x14ac:dyDescent="0.25">
      <c r="D2389" s="198"/>
    </row>
    <row r="2390" spans="4:4" ht="15" customHeight="1" x14ac:dyDescent="0.25">
      <c r="D2390" s="198"/>
    </row>
    <row r="2391" spans="4:4" ht="15" customHeight="1" x14ac:dyDescent="0.25">
      <c r="D2391" s="198"/>
    </row>
    <row r="2392" spans="4:4" ht="15" customHeight="1" x14ac:dyDescent="0.25">
      <c r="D2392" s="198"/>
    </row>
    <row r="2393" spans="4:4" ht="15" customHeight="1" x14ac:dyDescent="0.25">
      <c r="D2393" s="198"/>
    </row>
    <row r="2394" spans="4:4" ht="15" customHeight="1" x14ac:dyDescent="0.25">
      <c r="D2394" s="198"/>
    </row>
    <row r="2395" spans="4:4" ht="15" customHeight="1" x14ac:dyDescent="0.25">
      <c r="D2395" s="198"/>
    </row>
    <row r="2396" spans="4:4" ht="15" customHeight="1" x14ac:dyDescent="0.25">
      <c r="D2396" s="198"/>
    </row>
    <row r="2397" spans="4:4" ht="15" customHeight="1" x14ac:dyDescent="0.25">
      <c r="D2397" s="198"/>
    </row>
    <row r="2398" spans="4:4" ht="15" customHeight="1" x14ac:dyDescent="0.25">
      <c r="D2398" s="198"/>
    </row>
    <row r="2399" spans="4:4" ht="15" customHeight="1" x14ac:dyDescent="0.25">
      <c r="D2399" s="198"/>
    </row>
    <row r="2400" spans="4:4" ht="15" customHeight="1" x14ac:dyDescent="0.25">
      <c r="D2400" s="198"/>
    </row>
    <row r="2401" spans="4:4" ht="15" customHeight="1" x14ac:dyDescent="0.25">
      <c r="D2401" s="198"/>
    </row>
    <row r="2402" spans="4:4" ht="15" customHeight="1" x14ac:dyDescent="0.25">
      <c r="D2402" s="198"/>
    </row>
    <row r="2403" spans="4:4" ht="15" customHeight="1" x14ac:dyDescent="0.25">
      <c r="D2403" s="198"/>
    </row>
    <row r="2404" spans="4:4" ht="15" customHeight="1" x14ac:dyDescent="0.25">
      <c r="D2404" s="198"/>
    </row>
    <row r="2405" spans="4:4" ht="15" customHeight="1" x14ac:dyDescent="0.25">
      <c r="D2405" s="198"/>
    </row>
    <row r="2406" spans="4:4" ht="15" customHeight="1" x14ac:dyDescent="0.25">
      <c r="D2406" s="198"/>
    </row>
    <row r="2407" spans="4:4" ht="15" customHeight="1" x14ac:dyDescent="0.25">
      <c r="D2407" s="198"/>
    </row>
    <row r="2408" spans="4:4" ht="15" customHeight="1" x14ac:dyDescent="0.25">
      <c r="D2408" s="198"/>
    </row>
    <row r="2409" spans="4:4" ht="15" customHeight="1" x14ac:dyDescent="0.25">
      <c r="D2409" s="198"/>
    </row>
    <row r="2410" spans="4:4" ht="15" customHeight="1" x14ac:dyDescent="0.25">
      <c r="D2410" s="198"/>
    </row>
    <row r="2411" spans="4:4" ht="15" customHeight="1" x14ac:dyDescent="0.25">
      <c r="D2411" s="198"/>
    </row>
    <row r="2412" spans="4:4" ht="15" customHeight="1" x14ac:dyDescent="0.25">
      <c r="D2412" s="198"/>
    </row>
    <row r="2413" spans="4:4" ht="15" customHeight="1" x14ac:dyDescent="0.25">
      <c r="D2413" s="198"/>
    </row>
    <row r="2414" spans="4:4" ht="15" customHeight="1" x14ac:dyDescent="0.25">
      <c r="D2414" s="198"/>
    </row>
    <row r="2415" spans="4:4" ht="15" customHeight="1" x14ac:dyDescent="0.25">
      <c r="D2415" s="198"/>
    </row>
    <row r="2416" spans="4:4" ht="15" customHeight="1" x14ac:dyDescent="0.25">
      <c r="D2416" s="198"/>
    </row>
    <row r="2417" spans="4:4" ht="15" customHeight="1" x14ac:dyDescent="0.25">
      <c r="D2417" s="198"/>
    </row>
    <row r="2418" spans="4:4" ht="15" customHeight="1" x14ac:dyDescent="0.25">
      <c r="D2418" s="198"/>
    </row>
    <row r="2419" spans="4:4" ht="15" customHeight="1" x14ac:dyDescent="0.25">
      <c r="D2419" s="198"/>
    </row>
    <row r="2420" spans="4:4" ht="15" customHeight="1" x14ac:dyDescent="0.25">
      <c r="D2420" s="198"/>
    </row>
    <row r="2421" spans="4:4" ht="15" customHeight="1" x14ac:dyDescent="0.25">
      <c r="D2421" s="198"/>
    </row>
    <row r="2422" spans="4:4" ht="15" customHeight="1" x14ac:dyDescent="0.25">
      <c r="D2422" s="198"/>
    </row>
    <row r="2423" spans="4:4" ht="15" customHeight="1" x14ac:dyDescent="0.25">
      <c r="D2423" s="198"/>
    </row>
    <row r="2424" spans="4:4" ht="15" customHeight="1" x14ac:dyDescent="0.25">
      <c r="D2424" s="198"/>
    </row>
    <row r="2425" spans="4:4" ht="15" customHeight="1" x14ac:dyDescent="0.25">
      <c r="D2425" s="198"/>
    </row>
    <row r="2426" spans="4:4" ht="15" customHeight="1" x14ac:dyDescent="0.25">
      <c r="D2426" s="198"/>
    </row>
    <row r="2427" spans="4:4" ht="15" customHeight="1" x14ac:dyDescent="0.25">
      <c r="D2427" s="198"/>
    </row>
    <row r="2428" spans="4:4" ht="15" customHeight="1" x14ac:dyDescent="0.25">
      <c r="D2428" s="198"/>
    </row>
    <row r="2429" spans="4:4" ht="15" customHeight="1" x14ac:dyDescent="0.25">
      <c r="D2429" s="198"/>
    </row>
    <row r="2430" spans="4:4" ht="15" customHeight="1" x14ac:dyDescent="0.25">
      <c r="D2430" s="198"/>
    </row>
    <row r="2431" spans="4:4" ht="15" customHeight="1" x14ac:dyDescent="0.25">
      <c r="D2431" s="198"/>
    </row>
    <row r="2432" spans="4:4" ht="15" customHeight="1" x14ac:dyDescent="0.25">
      <c r="D2432" s="198"/>
    </row>
    <row r="2433" spans="4:4" ht="15" customHeight="1" x14ac:dyDescent="0.25">
      <c r="D2433" s="198"/>
    </row>
    <row r="2434" spans="4:4" ht="15" customHeight="1" x14ac:dyDescent="0.25">
      <c r="D2434" s="198"/>
    </row>
    <row r="2435" spans="4:4" ht="15" customHeight="1" x14ac:dyDescent="0.25">
      <c r="D2435" s="198"/>
    </row>
    <row r="2436" spans="4:4" ht="15" customHeight="1" x14ac:dyDescent="0.25">
      <c r="D2436" s="198"/>
    </row>
    <row r="2437" spans="4:4" ht="15" customHeight="1" x14ac:dyDescent="0.25">
      <c r="D2437" s="198"/>
    </row>
    <row r="2438" spans="4:4" ht="15" customHeight="1" x14ac:dyDescent="0.25">
      <c r="D2438" s="198"/>
    </row>
    <row r="2439" spans="4:4" ht="15" customHeight="1" x14ac:dyDescent="0.25">
      <c r="D2439" s="198"/>
    </row>
    <row r="2440" spans="4:4" ht="15" customHeight="1" x14ac:dyDescent="0.25">
      <c r="D2440" s="198"/>
    </row>
    <row r="2441" spans="4:4" ht="15" customHeight="1" x14ac:dyDescent="0.25">
      <c r="D2441" s="198"/>
    </row>
    <row r="2442" spans="4:4" ht="15" customHeight="1" x14ac:dyDescent="0.25">
      <c r="D2442" s="198"/>
    </row>
    <row r="2443" spans="4:4" ht="15" customHeight="1" x14ac:dyDescent="0.25">
      <c r="D2443" s="198"/>
    </row>
    <row r="2444" spans="4:4" ht="15" customHeight="1" x14ac:dyDescent="0.25">
      <c r="D2444" s="198"/>
    </row>
    <row r="2445" spans="4:4" ht="15" customHeight="1" x14ac:dyDescent="0.25">
      <c r="D2445" s="198"/>
    </row>
    <row r="2446" spans="4:4" ht="15" customHeight="1" x14ac:dyDescent="0.25">
      <c r="D2446" s="198"/>
    </row>
    <row r="2447" spans="4:4" ht="15" customHeight="1" x14ac:dyDescent="0.25">
      <c r="D2447" s="198"/>
    </row>
    <row r="2448" spans="4:4" ht="15" customHeight="1" x14ac:dyDescent="0.25">
      <c r="D2448" s="198"/>
    </row>
    <row r="2449" spans="4:4" ht="15" customHeight="1" x14ac:dyDescent="0.25">
      <c r="D2449" s="198"/>
    </row>
    <row r="2450" spans="4:4" ht="15" customHeight="1" x14ac:dyDescent="0.25">
      <c r="D2450" s="198"/>
    </row>
    <row r="2451" spans="4:4" ht="15" customHeight="1" x14ac:dyDescent="0.25">
      <c r="D2451" s="198"/>
    </row>
    <row r="2452" spans="4:4" ht="15" customHeight="1" x14ac:dyDescent="0.25">
      <c r="D2452" s="198"/>
    </row>
    <row r="2453" spans="4:4" ht="15" customHeight="1" x14ac:dyDescent="0.25">
      <c r="D2453" s="198"/>
    </row>
    <row r="2454" spans="4:4" ht="15" customHeight="1" x14ac:dyDescent="0.25">
      <c r="D2454" s="198"/>
    </row>
    <row r="2455" spans="4:4" ht="15" customHeight="1" x14ac:dyDescent="0.25">
      <c r="D2455" s="198"/>
    </row>
    <row r="2456" spans="4:4" ht="15" customHeight="1" x14ac:dyDescent="0.25">
      <c r="D2456" s="198"/>
    </row>
    <row r="2457" spans="4:4" ht="15" customHeight="1" x14ac:dyDescent="0.25">
      <c r="D2457" s="198"/>
    </row>
    <row r="2458" spans="4:4" ht="15" customHeight="1" x14ac:dyDescent="0.25">
      <c r="D2458" s="198"/>
    </row>
    <row r="2459" spans="4:4" ht="15" customHeight="1" x14ac:dyDescent="0.25">
      <c r="D2459" s="198"/>
    </row>
    <row r="2460" spans="4:4" ht="15" customHeight="1" x14ac:dyDescent="0.25">
      <c r="D2460" s="198"/>
    </row>
    <row r="2461" spans="4:4" ht="15" customHeight="1" x14ac:dyDescent="0.25">
      <c r="D2461" s="198"/>
    </row>
    <row r="2462" spans="4:4" ht="15" customHeight="1" x14ac:dyDescent="0.25">
      <c r="D2462" s="198"/>
    </row>
    <row r="2463" spans="4:4" ht="15" customHeight="1" x14ac:dyDescent="0.25">
      <c r="D2463" s="198"/>
    </row>
    <row r="2464" spans="4:4" ht="15" customHeight="1" x14ac:dyDescent="0.25">
      <c r="D2464" s="198"/>
    </row>
    <row r="2465" spans="4:4" ht="15" customHeight="1" x14ac:dyDescent="0.25">
      <c r="D2465" s="198"/>
    </row>
    <row r="2466" spans="4:4" ht="15" customHeight="1" x14ac:dyDescent="0.25">
      <c r="D2466" s="198"/>
    </row>
    <row r="2467" spans="4:4" ht="15" customHeight="1" x14ac:dyDescent="0.25">
      <c r="D2467" s="198"/>
    </row>
    <row r="2468" spans="4:4" ht="15" customHeight="1" x14ac:dyDescent="0.25">
      <c r="D2468" s="198"/>
    </row>
    <row r="2469" spans="4:4" ht="15" customHeight="1" x14ac:dyDescent="0.25">
      <c r="D2469" s="198"/>
    </row>
    <row r="2470" spans="4:4" ht="15" customHeight="1" x14ac:dyDescent="0.25">
      <c r="D2470" s="198"/>
    </row>
    <row r="2471" spans="4:4" ht="15" customHeight="1" x14ac:dyDescent="0.25">
      <c r="D2471" s="198"/>
    </row>
    <row r="2472" spans="4:4" ht="15" customHeight="1" x14ac:dyDescent="0.25">
      <c r="D2472" s="198"/>
    </row>
    <row r="2473" spans="4:4" ht="15" customHeight="1" x14ac:dyDescent="0.25">
      <c r="D2473" s="198"/>
    </row>
    <row r="2474" spans="4:4" ht="15" customHeight="1" x14ac:dyDescent="0.25">
      <c r="D2474" s="198"/>
    </row>
    <row r="2475" spans="4:4" ht="15" customHeight="1" x14ac:dyDescent="0.25">
      <c r="D2475" s="198"/>
    </row>
    <row r="2476" spans="4:4" ht="15" customHeight="1" x14ac:dyDescent="0.25">
      <c r="D2476" s="198"/>
    </row>
    <row r="2477" spans="4:4" ht="15" customHeight="1" x14ac:dyDescent="0.25">
      <c r="D2477" s="198"/>
    </row>
    <row r="2478" spans="4:4" ht="15" customHeight="1" x14ac:dyDescent="0.25">
      <c r="D2478" s="198"/>
    </row>
    <row r="2479" spans="4:4" ht="15" customHeight="1" x14ac:dyDescent="0.25">
      <c r="D2479" s="198"/>
    </row>
    <row r="2480" spans="4:4" ht="15" customHeight="1" x14ac:dyDescent="0.25">
      <c r="D2480" s="198"/>
    </row>
    <row r="2481" spans="4:4" ht="15" customHeight="1" x14ac:dyDescent="0.25">
      <c r="D2481" s="198"/>
    </row>
    <row r="2482" spans="4:4" ht="15" customHeight="1" x14ac:dyDescent="0.25">
      <c r="D2482" s="198"/>
    </row>
    <row r="2483" spans="4:4" ht="15" customHeight="1" x14ac:dyDescent="0.25">
      <c r="D2483" s="198"/>
    </row>
    <row r="2484" spans="4:4" ht="15" customHeight="1" x14ac:dyDescent="0.25">
      <c r="D2484" s="198"/>
    </row>
    <row r="2485" spans="4:4" ht="15" customHeight="1" x14ac:dyDescent="0.25">
      <c r="D2485" s="198"/>
    </row>
    <row r="2486" spans="4:4" ht="15" customHeight="1" x14ac:dyDescent="0.25">
      <c r="D2486" s="198"/>
    </row>
    <row r="2487" spans="4:4" ht="15" customHeight="1" x14ac:dyDescent="0.25">
      <c r="D2487" s="198"/>
    </row>
    <row r="2488" spans="4:4" ht="15" customHeight="1" x14ac:dyDescent="0.25">
      <c r="D2488" s="198"/>
    </row>
    <row r="2489" spans="4:4" ht="15" customHeight="1" x14ac:dyDescent="0.25">
      <c r="D2489" s="198"/>
    </row>
    <row r="2490" spans="4:4" ht="15" customHeight="1" x14ac:dyDescent="0.25">
      <c r="D2490" s="198"/>
    </row>
    <row r="2491" spans="4:4" ht="15" customHeight="1" x14ac:dyDescent="0.25">
      <c r="D2491" s="198"/>
    </row>
    <row r="2492" spans="4:4" ht="15" customHeight="1" x14ac:dyDescent="0.25">
      <c r="D2492" s="198"/>
    </row>
    <row r="2493" spans="4:4" ht="15" customHeight="1" x14ac:dyDescent="0.25">
      <c r="D2493" s="198"/>
    </row>
    <row r="2494" spans="4:4" ht="15" customHeight="1" x14ac:dyDescent="0.25">
      <c r="D2494" s="198"/>
    </row>
    <row r="2495" spans="4:4" ht="15" customHeight="1" x14ac:dyDescent="0.25">
      <c r="D2495" s="198"/>
    </row>
    <row r="2496" spans="4:4" ht="15" customHeight="1" x14ac:dyDescent="0.25">
      <c r="D2496" s="198"/>
    </row>
    <row r="2497" spans="4:4" ht="15" customHeight="1" x14ac:dyDescent="0.25">
      <c r="D2497" s="198"/>
    </row>
    <row r="2498" spans="4:4" ht="15" customHeight="1" x14ac:dyDescent="0.25">
      <c r="D2498" s="198"/>
    </row>
    <row r="2499" spans="4:4" ht="15" customHeight="1" x14ac:dyDescent="0.25">
      <c r="D2499" s="198"/>
    </row>
    <row r="2500" spans="4:4" ht="15" customHeight="1" x14ac:dyDescent="0.25">
      <c r="D2500" s="198"/>
    </row>
    <row r="2501" spans="4:4" ht="15" customHeight="1" x14ac:dyDescent="0.25">
      <c r="D2501" s="198"/>
    </row>
    <row r="2502" spans="4:4" ht="15" customHeight="1" x14ac:dyDescent="0.25">
      <c r="D2502" s="198"/>
    </row>
    <row r="2503" spans="4:4" ht="15" customHeight="1" x14ac:dyDescent="0.25">
      <c r="D2503" s="198"/>
    </row>
    <row r="2504" spans="4:4" ht="15" customHeight="1" x14ac:dyDescent="0.25">
      <c r="D2504" s="198"/>
    </row>
    <row r="2505" spans="4:4" ht="15" customHeight="1" x14ac:dyDescent="0.25">
      <c r="D2505" s="198"/>
    </row>
    <row r="2506" spans="4:4" ht="15" customHeight="1" x14ac:dyDescent="0.25">
      <c r="D2506" s="198"/>
    </row>
    <row r="2507" spans="4:4" ht="15" customHeight="1" x14ac:dyDescent="0.25">
      <c r="D2507" s="198"/>
    </row>
    <row r="2508" spans="4:4" ht="15" customHeight="1" x14ac:dyDescent="0.25">
      <c r="D2508" s="198"/>
    </row>
    <row r="2509" spans="4:4" ht="15" customHeight="1" x14ac:dyDescent="0.25">
      <c r="D2509" s="198"/>
    </row>
    <row r="2510" spans="4:4" ht="15" customHeight="1" x14ac:dyDescent="0.25">
      <c r="D2510" s="198"/>
    </row>
    <row r="2511" spans="4:4" ht="15" customHeight="1" x14ac:dyDescent="0.25">
      <c r="D2511" s="198"/>
    </row>
    <row r="2512" spans="4:4" ht="15" customHeight="1" x14ac:dyDescent="0.25">
      <c r="D2512" s="198"/>
    </row>
    <row r="2513" spans="4:4" ht="15" customHeight="1" x14ac:dyDescent="0.25">
      <c r="D2513" s="198"/>
    </row>
    <row r="2514" spans="4:4" ht="15" customHeight="1" x14ac:dyDescent="0.25">
      <c r="D2514" s="198"/>
    </row>
    <row r="2515" spans="4:4" ht="15" customHeight="1" x14ac:dyDescent="0.25">
      <c r="D2515" s="198"/>
    </row>
    <row r="2516" spans="4:4" ht="15" customHeight="1" x14ac:dyDescent="0.25">
      <c r="D2516" s="198"/>
    </row>
    <row r="2517" spans="4:4" ht="15" customHeight="1" x14ac:dyDescent="0.25">
      <c r="D2517" s="198"/>
    </row>
    <row r="2518" spans="4:4" ht="15" customHeight="1" x14ac:dyDescent="0.25">
      <c r="D2518" s="198"/>
    </row>
    <row r="2519" spans="4:4" ht="15" customHeight="1" x14ac:dyDescent="0.25">
      <c r="D2519" s="198"/>
    </row>
    <row r="2520" spans="4:4" ht="15" customHeight="1" x14ac:dyDescent="0.25">
      <c r="D2520" s="198"/>
    </row>
    <row r="2521" spans="4:4" ht="15" customHeight="1" x14ac:dyDescent="0.25">
      <c r="D2521" s="198"/>
    </row>
    <row r="2522" spans="4:4" ht="15" customHeight="1" x14ac:dyDescent="0.25">
      <c r="D2522" s="198"/>
    </row>
    <row r="2523" spans="4:4" ht="15" customHeight="1" x14ac:dyDescent="0.25">
      <c r="D2523" s="198"/>
    </row>
    <row r="2524" spans="4:4" ht="15" customHeight="1" x14ac:dyDescent="0.25">
      <c r="D2524" s="198"/>
    </row>
    <row r="2525" spans="4:4" ht="15" customHeight="1" x14ac:dyDescent="0.25">
      <c r="D2525" s="198"/>
    </row>
    <row r="2526" spans="4:4" ht="15" customHeight="1" x14ac:dyDescent="0.25">
      <c r="D2526" s="198"/>
    </row>
    <row r="2527" spans="4:4" ht="15" customHeight="1" x14ac:dyDescent="0.25">
      <c r="D2527" s="198"/>
    </row>
    <row r="2528" spans="4:4" ht="15" customHeight="1" x14ac:dyDescent="0.25">
      <c r="D2528" s="198"/>
    </row>
    <row r="2529" spans="4:4" ht="15" customHeight="1" x14ac:dyDescent="0.25">
      <c r="D2529" s="198"/>
    </row>
    <row r="2530" spans="4:4" ht="15" customHeight="1" x14ac:dyDescent="0.25">
      <c r="D2530" s="198"/>
    </row>
    <row r="2531" spans="4:4" ht="15" customHeight="1" x14ac:dyDescent="0.25">
      <c r="D2531" s="198"/>
    </row>
    <row r="2532" spans="4:4" ht="15" customHeight="1" x14ac:dyDescent="0.25">
      <c r="D2532" s="198"/>
    </row>
    <row r="2533" spans="4:4" ht="15" customHeight="1" x14ac:dyDescent="0.25">
      <c r="D2533" s="198"/>
    </row>
    <row r="2534" spans="4:4" ht="15" customHeight="1" x14ac:dyDescent="0.25">
      <c r="D2534" s="198"/>
    </row>
    <row r="2535" spans="4:4" ht="15" customHeight="1" x14ac:dyDescent="0.25">
      <c r="D2535" s="198"/>
    </row>
    <row r="2536" spans="4:4" ht="15" customHeight="1" x14ac:dyDescent="0.25">
      <c r="D2536" s="198"/>
    </row>
    <row r="2537" spans="4:4" ht="15" customHeight="1" x14ac:dyDescent="0.25">
      <c r="D2537" s="198"/>
    </row>
    <row r="2538" spans="4:4" ht="15" customHeight="1" x14ac:dyDescent="0.25">
      <c r="D2538" s="198"/>
    </row>
    <row r="2539" spans="4:4" ht="15" customHeight="1" x14ac:dyDescent="0.25">
      <c r="D2539" s="198"/>
    </row>
    <row r="2540" spans="4:4" ht="15" customHeight="1" x14ac:dyDescent="0.25">
      <c r="D2540" s="198"/>
    </row>
    <row r="2541" spans="4:4" ht="15" customHeight="1" x14ac:dyDescent="0.25">
      <c r="D2541" s="198"/>
    </row>
    <row r="2542" spans="4:4" ht="15" customHeight="1" x14ac:dyDescent="0.25">
      <c r="D2542" s="198"/>
    </row>
    <row r="2543" spans="4:4" ht="15" customHeight="1" x14ac:dyDescent="0.25">
      <c r="D2543" s="198"/>
    </row>
    <row r="2544" spans="4:4" ht="15" customHeight="1" x14ac:dyDescent="0.25">
      <c r="D2544" s="198"/>
    </row>
    <row r="2545" spans="4:4" ht="15" customHeight="1" x14ac:dyDescent="0.25">
      <c r="D2545" s="198"/>
    </row>
    <row r="2546" spans="4:4" ht="15" customHeight="1" x14ac:dyDescent="0.25">
      <c r="D2546" s="198"/>
    </row>
    <row r="2547" spans="4:4" ht="15" customHeight="1" x14ac:dyDescent="0.25">
      <c r="D2547" s="198"/>
    </row>
    <row r="2548" spans="4:4" ht="15" customHeight="1" x14ac:dyDescent="0.25">
      <c r="D2548" s="198"/>
    </row>
    <row r="2549" spans="4:4" ht="15" customHeight="1" x14ac:dyDescent="0.25">
      <c r="D2549" s="198"/>
    </row>
    <row r="2550" spans="4:4" ht="15" customHeight="1" x14ac:dyDescent="0.25">
      <c r="D2550" s="198"/>
    </row>
    <row r="2551" spans="4:4" ht="15" customHeight="1" x14ac:dyDescent="0.25">
      <c r="D2551" s="198"/>
    </row>
    <row r="2552" spans="4:4" ht="15" customHeight="1" x14ac:dyDescent="0.25">
      <c r="D2552" s="198"/>
    </row>
    <row r="2553" spans="4:4" ht="15" customHeight="1" x14ac:dyDescent="0.25">
      <c r="D2553" s="198"/>
    </row>
    <row r="2554" spans="4:4" ht="15" customHeight="1" x14ac:dyDescent="0.25">
      <c r="D2554" s="198"/>
    </row>
    <row r="2555" spans="4:4" ht="15" customHeight="1" x14ac:dyDescent="0.25">
      <c r="D2555" s="198"/>
    </row>
    <row r="2556" spans="4:4" ht="15" customHeight="1" x14ac:dyDescent="0.25">
      <c r="D2556" s="198"/>
    </row>
    <row r="2557" spans="4:4" ht="15" customHeight="1" x14ac:dyDescent="0.25">
      <c r="D2557" s="198"/>
    </row>
    <row r="2558" spans="4:4" ht="15" customHeight="1" x14ac:dyDescent="0.25">
      <c r="D2558" s="198"/>
    </row>
    <row r="2559" spans="4:4" ht="15" customHeight="1" x14ac:dyDescent="0.25">
      <c r="D2559" s="198"/>
    </row>
    <row r="2560" spans="4:4" ht="15" customHeight="1" x14ac:dyDescent="0.25">
      <c r="D2560" s="198"/>
    </row>
    <row r="2561" spans="4:4" ht="15" customHeight="1" x14ac:dyDescent="0.25">
      <c r="D2561" s="198"/>
    </row>
    <row r="2562" spans="4:4" ht="15" customHeight="1" x14ac:dyDescent="0.25">
      <c r="D2562" s="198"/>
    </row>
    <row r="2563" spans="4:4" ht="15" customHeight="1" x14ac:dyDescent="0.25">
      <c r="D2563" s="198"/>
    </row>
    <row r="2564" spans="4:4" ht="15" customHeight="1" x14ac:dyDescent="0.25">
      <c r="D2564" s="198"/>
    </row>
    <row r="2565" spans="4:4" ht="15" customHeight="1" x14ac:dyDescent="0.25">
      <c r="D2565" s="198"/>
    </row>
    <row r="2566" spans="4:4" ht="15" customHeight="1" x14ac:dyDescent="0.25">
      <c r="D2566" s="198"/>
    </row>
    <row r="2567" spans="4:4" ht="15" customHeight="1" x14ac:dyDescent="0.25">
      <c r="D2567" s="198"/>
    </row>
    <row r="2568" spans="4:4" ht="15" customHeight="1" x14ac:dyDescent="0.25">
      <c r="D2568" s="198"/>
    </row>
    <row r="2569" spans="4:4" ht="15" customHeight="1" x14ac:dyDescent="0.25">
      <c r="D2569" s="198"/>
    </row>
    <row r="2570" spans="4:4" ht="15" customHeight="1" x14ac:dyDescent="0.25">
      <c r="D2570" s="198"/>
    </row>
    <row r="2571" spans="4:4" ht="15" customHeight="1" x14ac:dyDescent="0.25">
      <c r="D2571" s="198"/>
    </row>
    <row r="2572" spans="4:4" ht="15" customHeight="1" x14ac:dyDescent="0.25">
      <c r="D2572" s="198"/>
    </row>
    <row r="2573" spans="4:4" ht="15" customHeight="1" x14ac:dyDescent="0.25">
      <c r="D2573" s="198"/>
    </row>
    <row r="2574" spans="4:4" ht="15" customHeight="1" x14ac:dyDescent="0.25">
      <c r="D2574" s="198"/>
    </row>
    <row r="2575" spans="4:4" ht="15" customHeight="1" x14ac:dyDescent="0.25">
      <c r="D2575" s="198"/>
    </row>
    <row r="2576" spans="4:4" ht="15" customHeight="1" x14ac:dyDescent="0.25">
      <c r="D2576" s="198"/>
    </row>
    <row r="2577" spans="4:4" ht="15" customHeight="1" x14ac:dyDescent="0.25">
      <c r="D2577" s="198"/>
    </row>
    <row r="2578" spans="4:4" ht="15" customHeight="1" x14ac:dyDescent="0.25">
      <c r="D2578" s="198"/>
    </row>
    <row r="2579" spans="4:4" ht="15" customHeight="1" x14ac:dyDescent="0.25">
      <c r="D2579" s="198"/>
    </row>
    <row r="2580" spans="4:4" ht="15" customHeight="1" x14ac:dyDescent="0.25">
      <c r="D2580" s="198"/>
    </row>
    <row r="2581" spans="4:4" ht="15" customHeight="1" x14ac:dyDescent="0.25">
      <c r="D2581" s="198"/>
    </row>
    <row r="2582" spans="4:4" ht="15" customHeight="1" x14ac:dyDescent="0.25">
      <c r="D2582" s="198"/>
    </row>
    <row r="2583" spans="4:4" ht="15" customHeight="1" x14ac:dyDescent="0.25">
      <c r="D2583" s="198"/>
    </row>
    <row r="2584" spans="4:4" ht="15" customHeight="1" x14ac:dyDescent="0.25">
      <c r="D2584" s="198"/>
    </row>
    <row r="2585" spans="4:4" ht="15" customHeight="1" x14ac:dyDescent="0.25">
      <c r="D2585" s="198"/>
    </row>
    <row r="2586" spans="4:4" ht="15" customHeight="1" x14ac:dyDescent="0.25">
      <c r="D2586" s="198"/>
    </row>
    <row r="2587" spans="4:4" ht="15" customHeight="1" x14ac:dyDescent="0.25">
      <c r="D2587" s="198"/>
    </row>
    <row r="2588" spans="4:4" ht="15" customHeight="1" x14ac:dyDescent="0.25">
      <c r="D2588" s="198"/>
    </row>
    <row r="2589" spans="4:4" ht="15" customHeight="1" x14ac:dyDescent="0.25">
      <c r="D2589" s="198"/>
    </row>
    <row r="2590" spans="4:4" ht="15" customHeight="1" x14ac:dyDescent="0.25">
      <c r="D2590" s="198"/>
    </row>
    <row r="2591" spans="4:4" ht="15" customHeight="1" x14ac:dyDescent="0.25">
      <c r="D2591" s="198"/>
    </row>
    <row r="2592" spans="4:4" ht="15" customHeight="1" x14ac:dyDescent="0.25">
      <c r="D2592" s="198"/>
    </row>
    <row r="2593" spans="4:4" ht="15" customHeight="1" x14ac:dyDescent="0.25">
      <c r="D2593" s="198"/>
    </row>
    <row r="2594" spans="4:4" ht="15" customHeight="1" x14ac:dyDescent="0.25">
      <c r="D2594" s="198"/>
    </row>
    <row r="2595" spans="4:4" ht="15" customHeight="1" x14ac:dyDescent="0.25">
      <c r="D2595" s="198"/>
    </row>
    <row r="2596" spans="4:4" ht="15" customHeight="1" x14ac:dyDescent="0.25">
      <c r="D2596" s="198"/>
    </row>
    <row r="2597" spans="4:4" ht="15" customHeight="1" x14ac:dyDescent="0.25">
      <c r="D2597" s="198"/>
    </row>
    <row r="2598" spans="4:4" ht="15" customHeight="1" x14ac:dyDescent="0.25">
      <c r="D2598" s="198"/>
    </row>
    <row r="2599" spans="4:4" ht="15" customHeight="1" x14ac:dyDescent="0.25">
      <c r="D2599" s="198"/>
    </row>
    <row r="2600" spans="4:4" ht="15" customHeight="1" x14ac:dyDescent="0.25">
      <c r="D2600" s="198"/>
    </row>
    <row r="2601" spans="4:4" ht="15" customHeight="1" x14ac:dyDescent="0.25">
      <c r="D2601" s="198"/>
    </row>
    <row r="2602" spans="4:4" ht="15" customHeight="1" x14ac:dyDescent="0.25">
      <c r="D2602" s="198"/>
    </row>
    <row r="2603" spans="4:4" ht="15" customHeight="1" x14ac:dyDescent="0.25">
      <c r="D2603" s="198"/>
    </row>
    <row r="2604" spans="4:4" ht="15" customHeight="1" x14ac:dyDescent="0.25">
      <c r="D2604" s="198"/>
    </row>
    <row r="2605" spans="4:4" ht="15" customHeight="1" x14ac:dyDescent="0.25">
      <c r="D2605" s="198"/>
    </row>
    <row r="2606" spans="4:4" ht="15" customHeight="1" x14ac:dyDescent="0.25">
      <c r="D2606" s="198"/>
    </row>
    <row r="2607" spans="4:4" ht="15" customHeight="1" x14ac:dyDescent="0.25">
      <c r="D2607" s="198"/>
    </row>
    <row r="2608" spans="4:4" ht="15" customHeight="1" x14ac:dyDescent="0.25">
      <c r="D2608" s="198"/>
    </row>
    <row r="2609" spans="4:4" ht="15" customHeight="1" x14ac:dyDescent="0.25">
      <c r="D2609" s="198"/>
    </row>
    <row r="2610" spans="4:4" ht="15" customHeight="1" x14ac:dyDescent="0.25">
      <c r="D2610" s="198"/>
    </row>
    <row r="2611" spans="4:4" ht="15" customHeight="1" x14ac:dyDescent="0.25">
      <c r="D2611" s="198"/>
    </row>
    <row r="2612" spans="4:4" ht="15" customHeight="1" x14ac:dyDescent="0.25">
      <c r="D2612" s="198"/>
    </row>
    <row r="2613" spans="4:4" ht="15" customHeight="1" x14ac:dyDescent="0.25">
      <c r="D2613" s="198"/>
    </row>
    <row r="2614" spans="4:4" ht="15" customHeight="1" x14ac:dyDescent="0.25">
      <c r="D2614" s="198"/>
    </row>
    <row r="2615" spans="4:4" ht="15" customHeight="1" x14ac:dyDescent="0.25">
      <c r="D2615" s="198"/>
    </row>
    <row r="2616" spans="4:4" ht="15" customHeight="1" x14ac:dyDescent="0.25">
      <c r="D2616" s="198"/>
    </row>
    <row r="2617" spans="4:4" ht="15" customHeight="1" x14ac:dyDescent="0.25">
      <c r="D2617" s="198"/>
    </row>
    <row r="2618" spans="4:4" ht="15" customHeight="1" x14ac:dyDescent="0.25">
      <c r="D2618" s="198"/>
    </row>
    <row r="2619" spans="4:4" ht="15" customHeight="1" x14ac:dyDescent="0.25">
      <c r="D2619" s="198"/>
    </row>
    <row r="2620" spans="4:4" ht="15" customHeight="1" x14ac:dyDescent="0.25">
      <c r="D2620" s="198"/>
    </row>
    <row r="2621" spans="4:4" ht="15" customHeight="1" x14ac:dyDescent="0.25">
      <c r="D2621" s="198"/>
    </row>
    <row r="2622" spans="4:4" ht="15" customHeight="1" x14ac:dyDescent="0.25">
      <c r="D2622" s="198"/>
    </row>
    <row r="2623" spans="4:4" ht="15" customHeight="1" x14ac:dyDescent="0.25">
      <c r="D2623" s="198"/>
    </row>
    <row r="2624" spans="4:4" ht="15" customHeight="1" x14ac:dyDescent="0.25">
      <c r="D2624" s="198"/>
    </row>
    <row r="2625" spans="4:4" ht="15" customHeight="1" x14ac:dyDescent="0.25">
      <c r="D2625" s="198"/>
    </row>
    <row r="2626" spans="4:4" ht="15" customHeight="1" x14ac:dyDescent="0.25">
      <c r="D2626" s="198"/>
    </row>
    <row r="2627" spans="4:4" ht="15" customHeight="1" x14ac:dyDescent="0.25">
      <c r="D2627" s="198"/>
    </row>
    <row r="2628" spans="4:4" ht="15" customHeight="1" x14ac:dyDescent="0.25">
      <c r="D2628" s="198"/>
    </row>
    <row r="2629" spans="4:4" ht="15" customHeight="1" x14ac:dyDescent="0.25">
      <c r="D2629" s="198"/>
    </row>
    <row r="2630" spans="4:4" ht="15" customHeight="1" x14ac:dyDescent="0.25">
      <c r="D2630" s="198"/>
    </row>
    <row r="2631" spans="4:4" ht="15" customHeight="1" x14ac:dyDescent="0.25">
      <c r="D2631" s="198"/>
    </row>
    <row r="2632" spans="4:4" ht="15" customHeight="1" x14ac:dyDescent="0.25">
      <c r="D2632" s="198"/>
    </row>
    <row r="2633" spans="4:4" ht="15" customHeight="1" x14ac:dyDescent="0.25">
      <c r="D2633" s="198"/>
    </row>
    <row r="2634" spans="4:4" ht="15" customHeight="1" x14ac:dyDescent="0.25">
      <c r="D2634" s="198"/>
    </row>
    <row r="2635" spans="4:4" ht="15" customHeight="1" x14ac:dyDescent="0.25">
      <c r="D2635" s="198"/>
    </row>
    <row r="2636" spans="4:4" ht="15" customHeight="1" x14ac:dyDescent="0.25">
      <c r="D2636" s="198"/>
    </row>
    <row r="2637" spans="4:4" ht="15" customHeight="1" x14ac:dyDescent="0.25">
      <c r="D2637" s="198"/>
    </row>
    <row r="2638" spans="4:4" ht="15" customHeight="1" x14ac:dyDescent="0.25">
      <c r="D2638" s="198"/>
    </row>
    <row r="2639" spans="4:4" ht="15" customHeight="1" x14ac:dyDescent="0.25">
      <c r="D2639" s="198"/>
    </row>
    <row r="2640" spans="4:4" ht="15" customHeight="1" x14ac:dyDescent="0.25">
      <c r="D2640" s="198"/>
    </row>
    <row r="2641" spans="4:4" ht="15" customHeight="1" x14ac:dyDescent="0.25">
      <c r="D2641" s="198"/>
    </row>
    <row r="2642" spans="4:4" ht="15" customHeight="1" x14ac:dyDescent="0.25">
      <c r="D2642" s="198"/>
    </row>
    <row r="2643" spans="4:4" ht="15" customHeight="1" x14ac:dyDescent="0.25">
      <c r="D2643" s="198"/>
    </row>
    <row r="2644" spans="4:4" ht="15" customHeight="1" x14ac:dyDescent="0.25">
      <c r="D2644" s="198"/>
    </row>
    <row r="2645" spans="4:4" ht="15" customHeight="1" x14ac:dyDescent="0.25">
      <c r="D2645" s="198"/>
    </row>
    <row r="2646" spans="4:4" ht="15" customHeight="1" x14ac:dyDescent="0.25">
      <c r="D2646" s="198"/>
    </row>
    <row r="2647" spans="4:4" ht="15" customHeight="1" x14ac:dyDescent="0.25">
      <c r="D2647" s="198"/>
    </row>
    <row r="2648" spans="4:4" ht="15" customHeight="1" x14ac:dyDescent="0.25">
      <c r="D2648" s="198"/>
    </row>
    <row r="2649" spans="4:4" ht="15" customHeight="1" x14ac:dyDescent="0.25">
      <c r="D2649" s="198"/>
    </row>
    <row r="2650" spans="4:4" ht="15" customHeight="1" x14ac:dyDescent="0.25">
      <c r="D2650" s="198"/>
    </row>
    <row r="2651" spans="4:4" ht="15" customHeight="1" x14ac:dyDescent="0.25">
      <c r="D2651" s="198"/>
    </row>
    <row r="2652" spans="4:4" ht="15" customHeight="1" x14ac:dyDescent="0.25">
      <c r="D2652" s="198"/>
    </row>
    <row r="2653" spans="4:4" ht="15" customHeight="1" x14ac:dyDescent="0.25">
      <c r="D2653" s="198"/>
    </row>
    <row r="2654" spans="4:4" ht="15" customHeight="1" x14ac:dyDescent="0.25">
      <c r="D2654" s="198"/>
    </row>
    <row r="2655" spans="4:4" ht="15" customHeight="1" x14ac:dyDescent="0.25">
      <c r="D2655" s="198"/>
    </row>
    <row r="2656" spans="4:4" ht="15" customHeight="1" x14ac:dyDescent="0.25">
      <c r="D2656" s="198"/>
    </row>
    <row r="2657" spans="4:4" ht="15" customHeight="1" x14ac:dyDescent="0.25">
      <c r="D2657" s="198"/>
    </row>
    <row r="2658" spans="4:4" ht="15" customHeight="1" x14ac:dyDescent="0.25">
      <c r="D2658" s="198"/>
    </row>
    <row r="2659" spans="4:4" ht="15" customHeight="1" x14ac:dyDescent="0.25">
      <c r="D2659" s="198"/>
    </row>
    <row r="2660" spans="4:4" ht="15" customHeight="1" x14ac:dyDescent="0.25">
      <c r="D2660" s="198"/>
    </row>
    <row r="2661" spans="4:4" ht="15" customHeight="1" x14ac:dyDescent="0.25">
      <c r="D2661" s="198"/>
    </row>
    <row r="2662" spans="4:4" ht="15" customHeight="1" x14ac:dyDescent="0.25">
      <c r="D2662" s="198"/>
    </row>
    <row r="2663" spans="4:4" ht="15" customHeight="1" x14ac:dyDescent="0.25">
      <c r="D2663" s="198"/>
    </row>
    <row r="2664" spans="4:4" ht="15" customHeight="1" x14ac:dyDescent="0.25">
      <c r="D2664" s="198"/>
    </row>
    <row r="2665" spans="4:4" ht="15" customHeight="1" x14ac:dyDescent="0.25">
      <c r="D2665" s="198"/>
    </row>
    <row r="2666" spans="4:4" ht="15" customHeight="1" x14ac:dyDescent="0.25">
      <c r="D2666" s="198"/>
    </row>
    <row r="2667" spans="4:4" ht="15" customHeight="1" x14ac:dyDescent="0.25">
      <c r="D2667" s="198"/>
    </row>
    <row r="2668" spans="4:4" ht="15" customHeight="1" x14ac:dyDescent="0.25">
      <c r="D2668" s="198"/>
    </row>
    <row r="2669" spans="4:4" ht="15" customHeight="1" x14ac:dyDescent="0.25">
      <c r="D2669" s="198"/>
    </row>
    <row r="2670" spans="4:4" ht="15" customHeight="1" x14ac:dyDescent="0.25">
      <c r="D2670" s="198"/>
    </row>
    <row r="2671" spans="4:4" ht="15" customHeight="1" x14ac:dyDescent="0.25">
      <c r="D2671" s="198"/>
    </row>
    <row r="2672" spans="4:4" ht="15" customHeight="1" x14ac:dyDescent="0.25">
      <c r="D2672" s="198"/>
    </row>
    <row r="2673" spans="4:4" ht="15" customHeight="1" x14ac:dyDescent="0.25">
      <c r="D2673" s="198"/>
    </row>
    <row r="2674" spans="4:4" ht="15" customHeight="1" x14ac:dyDescent="0.25">
      <c r="D2674" s="198"/>
    </row>
    <row r="2675" spans="4:4" ht="15" customHeight="1" x14ac:dyDescent="0.25">
      <c r="D2675" s="198"/>
    </row>
    <row r="2676" spans="4:4" ht="15" customHeight="1" x14ac:dyDescent="0.25">
      <c r="D2676" s="198"/>
    </row>
    <row r="2677" spans="4:4" ht="15" customHeight="1" x14ac:dyDescent="0.25">
      <c r="D2677" s="198"/>
    </row>
    <row r="2678" spans="4:4" ht="15" customHeight="1" x14ac:dyDescent="0.25">
      <c r="D2678" s="198"/>
    </row>
    <row r="2679" spans="4:4" ht="15" customHeight="1" x14ac:dyDescent="0.25">
      <c r="D2679" s="198"/>
    </row>
    <row r="2680" spans="4:4" ht="15" customHeight="1" x14ac:dyDescent="0.25">
      <c r="D2680" s="198"/>
    </row>
    <row r="2681" spans="4:4" ht="15" customHeight="1" x14ac:dyDescent="0.25">
      <c r="D2681" s="198"/>
    </row>
    <row r="2682" spans="4:4" ht="15" customHeight="1" x14ac:dyDescent="0.25">
      <c r="D2682" s="198"/>
    </row>
    <row r="2683" spans="4:4" ht="15" customHeight="1" x14ac:dyDescent="0.25">
      <c r="D2683" s="198"/>
    </row>
    <row r="2684" spans="4:4" ht="15" customHeight="1" x14ac:dyDescent="0.25">
      <c r="D2684" s="198"/>
    </row>
    <row r="2685" spans="4:4" ht="15" customHeight="1" x14ac:dyDescent="0.25">
      <c r="D2685" s="198"/>
    </row>
    <row r="2686" spans="4:4" ht="15" customHeight="1" x14ac:dyDescent="0.25">
      <c r="D2686" s="198"/>
    </row>
    <row r="2687" spans="4:4" ht="15" customHeight="1" x14ac:dyDescent="0.25">
      <c r="D2687" s="198"/>
    </row>
    <row r="2688" spans="4:4" ht="15" customHeight="1" x14ac:dyDescent="0.25">
      <c r="D2688" s="198"/>
    </row>
    <row r="2689" spans="4:4" ht="15" customHeight="1" x14ac:dyDescent="0.25">
      <c r="D2689" s="198"/>
    </row>
    <row r="2690" spans="4:4" ht="15" customHeight="1" x14ac:dyDescent="0.25">
      <c r="D2690" s="198"/>
    </row>
    <row r="2691" spans="4:4" ht="15" customHeight="1" x14ac:dyDescent="0.25">
      <c r="D2691" s="198"/>
    </row>
    <row r="2692" spans="4:4" ht="15" customHeight="1" x14ac:dyDescent="0.25">
      <c r="D2692" s="198"/>
    </row>
    <row r="2693" spans="4:4" ht="15" customHeight="1" x14ac:dyDescent="0.25">
      <c r="D2693" s="198"/>
    </row>
    <row r="2694" spans="4:4" ht="15" customHeight="1" x14ac:dyDescent="0.25">
      <c r="D2694" s="198"/>
    </row>
    <row r="2695" spans="4:4" ht="15" customHeight="1" x14ac:dyDescent="0.25">
      <c r="D2695" s="198"/>
    </row>
    <row r="2696" spans="4:4" ht="15" customHeight="1" x14ac:dyDescent="0.25">
      <c r="D2696" s="198"/>
    </row>
    <row r="2697" spans="4:4" ht="15" customHeight="1" x14ac:dyDescent="0.25">
      <c r="D2697" s="198"/>
    </row>
    <row r="2698" spans="4:4" ht="15" customHeight="1" x14ac:dyDescent="0.25">
      <c r="D2698" s="198"/>
    </row>
    <row r="2699" spans="4:4" ht="15" customHeight="1" x14ac:dyDescent="0.25">
      <c r="D2699" s="198"/>
    </row>
    <row r="2700" spans="4:4" ht="15" customHeight="1" x14ac:dyDescent="0.25">
      <c r="D2700" s="198"/>
    </row>
    <row r="2701" spans="4:4" ht="15" customHeight="1" x14ac:dyDescent="0.25">
      <c r="D2701" s="198"/>
    </row>
    <row r="2702" spans="4:4" ht="15" customHeight="1" x14ac:dyDescent="0.25">
      <c r="D2702" s="198"/>
    </row>
    <row r="2703" spans="4:4" ht="15" customHeight="1" x14ac:dyDescent="0.25">
      <c r="D2703" s="198"/>
    </row>
    <row r="2704" spans="4:4" ht="15" customHeight="1" x14ac:dyDescent="0.25">
      <c r="D2704" s="198"/>
    </row>
    <row r="2705" spans="4:4" ht="15" customHeight="1" x14ac:dyDescent="0.25">
      <c r="D2705" s="198"/>
    </row>
    <row r="2706" spans="4:4" ht="15" customHeight="1" x14ac:dyDescent="0.25">
      <c r="D2706" s="198"/>
    </row>
    <row r="2707" spans="4:4" ht="15" customHeight="1" x14ac:dyDescent="0.25">
      <c r="D2707" s="198"/>
    </row>
    <row r="2708" spans="4:4" ht="15" customHeight="1" x14ac:dyDescent="0.25">
      <c r="D2708" s="198"/>
    </row>
    <row r="2709" spans="4:4" ht="15" customHeight="1" x14ac:dyDescent="0.25">
      <c r="D2709" s="198"/>
    </row>
    <row r="2710" spans="4:4" ht="15" customHeight="1" x14ac:dyDescent="0.25">
      <c r="D2710" s="198"/>
    </row>
    <row r="2711" spans="4:4" ht="15" customHeight="1" x14ac:dyDescent="0.25">
      <c r="D2711" s="198"/>
    </row>
    <row r="2712" spans="4:4" ht="15" customHeight="1" x14ac:dyDescent="0.25">
      <c r="D2712" s="198"/>
    </row>
    <row r="2713" spans="4:4" ht="15" customHeight="1" x14ac:dyDescent="0.25">
      <c r="D2713" s="198"/>
    </row>
    <row r="2714" spans="4:4" ht="15" customHeight="1" x14ac:dyDescent="0.25">
      <c r="D2714" s="198"/>
    </row>
    <row r="2715" spans="4:4" ht="15" customHeight="1" x14ac:dyDescent="0.25">
      <c r="D2715" s="198"/>
    </row>
    <row r="2716" spans="4:4" ht="15" customHeight="1" x14ac:dyDescent="0.25">
      <c r="D2716" s="198"/>
    </row>
    <row r="2717" spans="4:4" ht="15" customHeight="1" x14ac:dyDescent="0.25">
      <c r="D2717" s="198"/>
    </row>
    <row r="2718" spans="4:4" ht="15" customHeight="1" x14ac:dyDescent="0.25">
      <c r="D2718" s="198"/>
    </row>
    <row r="2719" spans="4:4" ht="15" customHeight="1" x14ac:dyDescent="0.25">
      <c r="D2719" s="198"/>
    </row>
    <row r="2720" spans="4:4" ht="15" customHeight="1" x14ac:dyDescent="0.25">
      <c r="D2720" s="198"/>
    </row>
    <row r="2721" spans="4:4" ht="15" customHeight="1" x14ac:dyDescent="0.25">
      <c r="D2721" s="198"/>
    </row>
    <row r="2722" spans="4:4" ht="15" customHeight="1" x14ac:dyDescent="0.25">
      <c r="D2722" s="198"/>
    </row>
    <row r="2723" spans="4:4" ht="15" customHeight="1" x14ac:dyDescent="0.25">
      <c r="D2723" s="198"/>
    </row>
    <row r="2724" spans="4:4" ht="15" customHeight="1" x14ac:dyDescent="0.25">
      <c r="D2724" s="198"/>
    </row>
    <row r="2725" spans="4:4" ht="15" customHeight="1" x14ac:dyDescent="0.25">
      <c r="D2725" s="198"/>
    </row>
    <row r="2726" spans="4:4" ht="15" customHeight="1" x14ac:dyDescent="0.25">
      <c r="D2726" s="198"/>
    </row>
    <row r="2727" spans="4:4" ht="15" customHeight="1" x14ac:dyDescent="0.25">
      <c r="D2727" s="198"/>
    </row>
    <row r="2728" spans="4:4" ht="15" customHeight="1" x14ac:dyDescent="0.25">
      <c r="D2728" s="198"/>
    </row>
    <row r="2729" spans="4:4" ht="15" customHeight="1" x14ac:dyDescent="0.25">
      <c r="D2729" s="198"/>
    </row>
    <row r="2730" spans="4:4" ht="15" customHeight="1" x14ac:dyDescent="0.25">
      <c r="D2730" s="198"/>
    </row>
    <row r="2731" spans="4:4" ht="15" customHeight="1" x14ac:dyDescent="0.25">
      <c r="D2731" s="198"/>
    </row>
    <row r="2732" spans="4:4" ht="15" customHeight="1" x14ac:dyDescent="0.25">
      <c r="D2732" s="198"/>
    </row>
    <row r="2733" spans="4:4" ht="15" customHeight="1" x14ac:dyDescent="0.25">
      <c r="D2733" s="198"/>
    </row>
    <row r="2734" spans="4:4" ht="15" customHeight="1" x14ac:dyDescent="0.25">
      <c r="D2734" s="198"/>
    </row>
    <row r="2735" spans="4:4" ht="15" customHeight="1" x14ac:dyDescent="0.25">
      <c r="D2735" s="198"/>
    </row>
    <row r="2736" spans="4:4" ht="15" customHeight="1" x14ac:dyDescent="0.25">
      <c r="D2736" s="198"/>
    </row>
    <row r="2737" spans="4:4" ht="15" customHeight="1" x14ac:dyDescent="0.25">
      <c r="D2737" s="198"/>
    </row>
    <row r="2738" spans="4:4" ht="15" customHeight="1" x14ac:dyDescent="0.25">
      <c r="D2738" s="198"/>
    </row>
    <row r="2739" spans="4:4" ht="15" customHeight="1" x14ac:dyDescent="0.25">
      <c r="D2739" s="198"/>
    </row>
    <row r="2740" spans="4:4" ht="15" customHeight="1" x14ac:dyDescent="0.25">
      <c r="D2740" s="198"/>
    </row>
    <row r="2741" spans="4:4" ht="15" customHeight="1" x14ac:dyDescent="0.25">
      <c r="D2741" s="198"/>
    </row>
    <row r="2742" spans="4:4" ht="15" customHeight="1" x14ac:dyDescent="0.25">
      <c r="D2742" s="198"/>
    </row>
    <row r="2743" spans="4:4" ht="15" customHeight="1" x14ac:dyDescent="0.25">
      <c r="D2743" s="198"/>
    </row>
    <row r="2744" spans="4:4" ht="15" customHeight="1" x14ac:dyDescent="0.25">
      <c r="D2744" s="198"/>
    </row>
    <row r="2745" spans="4:4" ht="15" customHeight="1" x14ac:dyDescent="0.25">
      <c r="D2745" s="198"/>
    </row>
    <row r="2746" spans="4:4" ht="15" customHeight="1" x14ac:dyDescent="0.25">
      <c r="D2746" s="198"/>
    </row>
    <row r="2747" spans="4:4" ht="15" customHeight="1" x14ac:dyDescent="0.25">
      <c r="D2747" s="198"/>
    </row>
    <row r="2748" spans="4:4" ht="15" customHeight="1" x14ac:dyDescent="0.25">
      <c r="D2748" s="198"/>
    </row>
    <row r="2749" spans="4:4" ht="15" customHeight="1" x14ac:dyDescent="0.25">
      <c r="D2749" s="198"/>
    </row>
    <row r="2750" spans="4:4" ht="15" customHeight="1" x14ac:dyDescent="0.25">
      <c r="D2750" s="198"/>
    </row>
    <row r="2751" spans="4:4" ht="15" customHeight="1" x14ac:dyDescent="0.25">
      <c r="D2751" s="198"/>
    </row>
    <row r="2752" spans="4:4" ht="15" customHeight="1" x14ac:dyDescent="0.25">
      <c r="D2752" s="198"/>
    </row>
    <row r="2753" spans="4:4" ht="15" customHeight="1" x14ac:dyDescent="0.25">
      <c r="D2753" s="198"/>
    </row>
    <row r="2754" spans="4:4" ht="15" customHeight="1" x14ac:dyDescent="0.25">
      <c r="D2754" s="198"/>
    </row>
    <row r="2755" spans="4:4" ht="15" customHeight="1" x14ac:dyDescent="0.25">
      <c r="D2755" s="198"/>
    </row>
    <row r="2756" spans="4:4" ht="15" customHeight="1" x14ac:dyDescent="0.25">
      <c r="D2756" s="198"/>
    </row>
    <row r="2757" spans="4:4" ht="15" customHeight="1" x14ac:dyDescent="0.25">
      <c r="D2757" s="198"/>
    </row>
    <row r="2758" spans="4:4" ht="15" customHeight="1" x14ac:dyDescent="0.25">
      <c r="D2758" s="198"/>
    </row>
    <row r="2759" spans="4:4" ht="15" customHeight="1" x14ac:dyDescent="0.25">
      <c r="D2759" s="198"/>
    </row>
    <row r="2760" spans="4:4" ht="15" customHeight="1" x14ac:dyDescent="0.25">
      <c r="D2760" s="198"/>
    </row>
    <row r="2761" spans="4:4" ht="15" customHeight="1" x14ac:dyDescent="0.25">
      <c r="D2761" s="198"/>
    </row>
    <row r="2762" spans="4:4" ht="15" customHeight="1" x14ac:dyDescent="0.25">
      <c r="D2762" s="198"/>
    </row>
    <row r="2763" spans="4:4" ht="15" customHeight="1" x14ac:dyDescent="0.25">
      <c r="D2763" s="198"/>
    </row>
    <row r="2764" spans="4:4" ht="15" customHeight="1" x14ac:dyDescent="0.25">
      <c r="D2764" s="198"/>
    </row>
    <row r="2765" spans="4:4" ht="15" customHeight="1" x14ac:dyDescent="0.25">
      <c r="D2765" s="198"/>
    </row>
    <row r="2766" spans="4:4" ht="15" customHeight="1" x14ac:dyDescent="0.25">
      <c r="D2766" s="198"/>
    </row>
    <row r="2767" spans="4:4" ht="15" customHeight="1" x14ac:dyDescent="0.25">
      <c r="D2767" s="198"/>
    </row>
    <row r="2768" spans="4:4" ht="15" customHeight="1" x14ac:dyDescent="0.25">
      <c r="D2768" s="198"/>
    </row>
    <row r="2769" spans="4:4" ht="15" customHeight="1" x14ac:dyDescent="0.25">
      <c r="D2769" s="198"/>
    </row>
    <row r="2770" spans="4:4" ht="15" customHeight="1" x14ac:dyDescent="0.25">
      <c r="D2770" s="198"/>
    </row>
    <row r="2771" spans="4:4" ht="15" customHeight="1" x14ac:dyDescent="0.25">
      <c r="D2771" s="198"/>
    </row>
    <row r="2772" spans="4:4" ht="15" customHeight="1" x14ac:dyDescent="0.25">
      <c r="D2772" s="198"/>
    </row>
    <row r="2773" spans="4:4" ht="15" customHeight="1" x14ac:dyDescent="0.25">
      <c r="D2773" s="198"/>
    </row>
    <row r="2774" spans="4:4" ht="15" customHeight="1" x14ac:dyDescent="0.25">
      <c r="D2774" s="198"/>
    </row>
    <row r="2775" spans="4:4" ht="15" customHeight="1" x14ac:dyDescent="0.25">
      <c r="D2775" s="198"/>
    </row>
    <row r="2776" spans="4:4" ht="15" customHeight="1" x14ac:dyDescent="0.25">
      <c r="D2776" s="198"/>
    </row>
    <row r="2777" spans="4:4" ht="15" customHeight="1" x14ac:dyDescent="0.25">
      <c r="D2777" s="198"/>
    </row>
    <row r="2778" spans="4:4" ht="15" customHeight="1" x14ac:dyDescent="0.25">
      <c r="D2778" s="198"/>
    </row>
    <row r="2779" spans="4:4" ht="15" customHeight="1" x14ac:dyDescent="0.25">
      <c r="D2779" s="198"/>
    </row>
    <row r="2780" spans="4:4" ht="15" customHeight="1" x14ac:dyDescent="0.25">
      <c r="D2780" s="198"/>
    </row>
    <row r="2781" spans="4:4" ht="15" customHeight="1" x14ac:dyDescent="0.25">
      <c r="D2781" s="198"/>
    </row>
    <row r="2782" spans="4:4" ht="15" customHeight="1" x14ac:dyDescent="0.25">
      <c r="D2782" s="198"/>
    </row>
    <row r="2783" spans="4:4" ht="15" customHeight="1" x14ac:dyDescent="0.25">
      <c r="D2783" s="198"/>
    </row>
    <row r="2784" spans="4:4" ht="15" customHeight="1" x14ac:dyDescent="0.25">
      <c r="D2784" s="198"/>
    </row>
    <row r="2785" spans="4:4" ht="15" customHeight="1" x14ac:dyDescent="0.25">
      <c r="D2785" s="198"/>
    </row>
    <row r="2786" spans="4:4" ht="15" customHeight="1" x14ac:dyDescent="0.25">
      <c r="D2786" s="198"/>
    </row>
    <row r="2787" spans="4:4" ht="15" customHeight="1" x14ac:dyDescent="0.25">
      <c r="D2787" s="198"/>
    </row>
    <row r="2788" spans="4:4" ht="15" customHeight="1" x14ac:dyDescent="0.25">
      <c r="D2788" s="198"/>
    </row>
    <row r="2789" spans="4:4" ht="15" customHeight="1" x14ac:dyDescent="0.25">
      <c r="D2789" s="198"/>
    </row>
    <row r="2790" spans="4:4" ht="15" customHeight="1" x14ac:dyDescent="0.25">
      <c r="D2790" s="198"/>
    </row>
    <row r="2791" spans="4:4" ht="15" customHeight="1" x14ac:dyDescent="0.25">
      <c r="D2791" s="198"/>
    </row>
    <row r="2792" spans="4:4" ht="15" customHeight="1" x14ac:dyDescent="0.25">
      <c r="D2792" s="198"/>
    </row>
    <row r="2793" spans="4:4" ht="15" customHeight="1" x14ac:dyDescent="0.25">
      <c r="D2793" s="198"/>
    </row>
    <row r="2794" spans="4:4" ht="15" customHeight="1" x14ac:dyDescent="0.25">
      <c r="D2794" s="198"/>
    </row>
    <row r="2795" spans="4:4" ht="15" customHeight="1" x14ac:dyDescent="0.25">
      <c r="D2795" s="198"/>
    </row>
    <row r="2796" spans="4:4" ht="15" customHeight="1" x14ac:dyDescent="0.25">
      <c r="D2796" s="198"/>
    </row>
    <row r="2797" spans="4:4" ht="15" customHeight="1" x14ac:dyDescent="0.25">
      <c r="D2797" s="198"/>
    </row>
    <row r="2798" spans="4:4" ht="15" customHeight="1" x14ac:dyDescent="0.25">
      <c r="D2798" s="198"/>
    </row>
    <row r="2799" spans="4:4" ht="15" customHeight="1" x14ac:dyDescent="0.25">
      <c r="D2799" s="198"/>
    </row>
    <row r="2800" spans="4:4" ht="15" customHeight="1" x14ac:dyDescent="0.25">
      <c r="D2800" s="198"/>
    </row>
    <row r="2801" spans="4:4" ht="15" customHeight="1" x14ac:dyDescent="0.25">
      <c r="D2801" s="198"/>
    </row>
    <row r="2802" spans="4:4" ht="15" customHeight="1" x14ac:dyDescent="0.25">
      <c r="D2802" s="198"/>
    </row>
    <row r="2803" spans="4:4" ht="15" customHeight="1" x14ac:dyDescent="0.25">
      <c r="D2803" s="198"/>
    </row>
    <row r="2804" spans="4:4" ht="15" customHeight="1" x14ac:dyDescent="0.25">
      <c r="D2804" s="198"/>
    </row>
    <row r="2805" spans="4:4" ht="15" customHeight="1" x14ac:dyDescent="0.25">
      <c r="D2805" s="198"/>
    </row>
    <row r="2806" spans="4:4" ht="15" customHeight="1" x14ac:dyDescent="0.25">
      <c r="D2806" s="198"/>
    </row>
    <row r="2807" spans="4:4" ht="15" customHeight="1" x14ac:dyDescent="0.25">
      <c r="D2807" s="198"/>
    </row>
    <row r="2808" spans="4:4" ht="15" customHeight="1" x14ac:dyDescent="0.25">
      <c r="D2808" s="198"/>
    </row>
    <row r="2809" spans="4:4" ht="15" customHeight="1" x14ac:dyDescent="0.25">
      <c r="D2809" s="198"/>
    </row>
    <row r="2810" spans="4:4" ht="15" customHeight="1" x14ac:dyDescent="0.25">
      <c r="D2810" s="198"/>
    </row>
    <row r="2811" spans="4:4" ht="15" customHeight="1" x14ac:dyDescent="0.25">
      <c r="D2811" s="198"/>
    </row>
    <row r="2812" spans="4:4" ht="15" customHeight="1" x14ac:dyDescent="0.25">
      <c r="D2812" s="198"/>
    </row>
    <row r="2813" spans="4:4" ht="15" customHeight="1" x14ac:dyDescent="0.25">
      <c r="D2813" s="198"/>
    </row>
    <row r="2814" spans="4:4" ht="15" customHeight="1" x14ac:dyDescent="0.25">
      <c r="D2814" s="198"/>
    </row>
    <row r="2815" spans="4:4" ht="15" customHeight="1" x14ac:dyDescent="0.25">
      <c r="D2815" s="198"/>
    </row>
    <row r="2816" spans="4:4" ht="15" customHeight="1" x14ac:dyDescent="0.25">
      <c r="D2816" s="198"/>
    </row>
    <row r="2817" spans="4:4" ht="15" customHeight="1" x14ac:dyDescent="0.25">
      <c r="D2817" s="198"/>
    </row>
    <row r="2818" spans="4:4" ht="15" customHeight="1" x14ac:dyDescent="0.25">
      <c r="D2818" s="198"/>
    </row>
    <row r="2819" spans="4:4" ht="15" customHeight="1" x14ac:dyDescent="0.25">
      <c r="D2819" s="198"/>
    </row>
    <row r="2820" spans="4:4" ht="15" customHeight="1" x14ac:dyDescent="0.25">
      <c r="D2820" s="198"/>
    </row>
    <row r="2821" spans="4:4" ht="15" customHeight="1" x14ac:dyDescent="0.25">
      <c r="D2821" s="198"/>
    </row>
    <row r="2822" spans="4:4" ht="15" customHeight="1" x14ac:dyDescent="0.25">
      <c r="D2822" s="198"/>
    </row>
    <row r="2823" spans="4:4" ht="15" customHeight="1" x14ac:dyDescent="0.25">
      <c r="D2823" s="198"/>
    </row>
    <row r="2824" spans="4:4" ht="15" customHeight="1" x14ac:dyDescent="0.25">
      <c r="D2824" s="198"/>
    </row>
    <row r="2825" spans="4:4" ht="15" customHeight="1" x14ac:dyDescent="0.25">
      <c r="D2825" s="198"/>
    </row>
    <row r="2826" spans="4:4" ht="15" customHeight="1" x14ac:dyDescent="0.25">
      <c r="D2826" s="198"/>
    </row>
    <row r="2827" spans="4:4" ht="15" customHeight="1" x14ac:dyDescent="0.25">
      <c r="D2827" s="198"/>
    </row>
    <row r="2828" spans="4:4" ht="15" customHeight="1" x14ac:dyDescent="0.25">
      <c r="D2828" s="198"/>
    </row>
    <row r="2829" spans="4:4" ht="15" customHeight="1" x14ac:dyDescent="0.25">
      <c r="D2829" s="198"/>
    </row>
    <row r="2830" spans="4:4" ht="15" customHeight="1" x14ac:dyDescent="0.25">
      <c r="D2830" s="198"/>
    </row>
    <row r="2831" spans="4:4" ht="15" customHeight="1" x14ac:dyDescent="0.25">
      <c r="D2831" s="198"/>
    </row>
    <row r="2832" spans="4:4" ht="15" customHeight="1" x14ac:dyDescent="0.25">
      <c r="D2832" s="198"/>
    </row>
    <row r="2833" spans="4:4" ht="15" customHeight="1" x14ac:dyDescent="0.25">
      <c r="D2833" s="198"/>
    </row>
    <row r="2834" spans="4:4" ht="15" customHeight="1" x14ac:dyDescent="0.25">
      <c r="D2834" s="198"/>
    </row>
    <row r="2835" spans="4:4" ht="15" customHeight="1" x14ac:dyDescent="0.25">
      <c r="D2835" s="198"/>
    </row>
    <row r="2836" spans="4:4" ht="15" customHeight="1" x14ac:dyDescent="0.25">
      <c r="D2836" s="198"/>
    </row>
    <row r="2837" spans="4:4" ht="15" customHeight="1" x14ac:dyDescent="0.25">
      <c r="D2837" s="198"/>
    </row>
    <row r="2838" spans="4:4" ht="15" customHeight="1" x14ac:dyDescent="0.25">
      <c r="D2838" s="198"/>
    </row>
    <row r="2839" spans="4:4" ht="15" customHeight="1" x14ac:dyDescent="0.25">
      <c r="D2839" s="198"/>
    </row>
    <row r="2840" spans="4:4" ht="15" customHeight="1" x14ac:dyDescent="0.25">
      <c r="D2840" s="198"/>
    </row>
    <row r="2841" spans="4:4" ht="15" customHeight="1" x14ac:dyDescent="0.25">
      <c r="D2841" s="198"/>
    </row>
    <row r="2842" spans="4:4" ht="15" customHeight="1" x14ac:dyDescent="0.25">
      <c r="D2842" s="198"/>
    </row>
    <row r="2843" spans="4:4" ht="15" customHeight="1" x14ac:dyDescent="0.25">
      <c r="D2843" s="198"/>
    </row>
    <row r="2844" spans="4:4" ht="15" customHeight="1" x14ac:dyDescent="0.25">
      <c r="D2844" s="198"/>
    </row>
    <row r="2845" spans="4:4" ht="15" customHeight="1" x14ac:dyDescent="0.25">
      <c r="D2845" s="198"/>
    </row>
    <row r="2846" spans="4:4" ht="15" customHeight="1" x14ac:dyDescent="0.25">
      <c r="D2846" s="198"/>
    </row>
    <row r="2847" spans="4:4" ht="15" customHeight="1" x14ac:dyDescent="0.25">
      <c r="D2847" s="198"/>
    </row>
    <row r="2848" spans="4:4" ht="15" customHeight="1" x14ac:dyDescent="0.25">
      <c r="D2848" s="198"/>
    </row>
    <row r="2849" spans="4:4" ht="15" customHeight="1" x14ac:dyDescent="0.25">
      <c r="D2849" s="198"/>
    </row>
    <row r="2850" spans="4:4" ht="15" customHeight="1" x14ac:dyDescent="0.25">
      <c r="D2850" s="198"/>
    </row>
    <row r="2851" spans="4:4" ht="15" customHeight="1" x14ac:dyDescent="0.25">
      <c r="D2851" s="198"/>
    </row>
    <row r="2852" spans="4:4" ht="15" customHeight="1" x14ac:dyDescent="0.25">
      <c r="D2852" s="198"/>
    </row>
    <row r="2853" spans="4:4" ht="15" customHeight="1" x14ac:dyDescent="0.25">
      <c r="D2853" s="198"/>
    </row>
    <row r="2854" spans="4:4" ht="15" customHeight="1" x14ac:dyDescent="0.25">
      <c r="D2854" s="198"/>
    </row>
    <row r="2855" spans="4:4" ht="15" customHeight="1" x14ac:dyDescent="0.25">
      <c r="D2855" s="198"/>
    </row>
    <row r="2856" spans="4:4" ht="15" customHeight="1" x14ac:dyDescent="0.25">
      <c r="D2856" s="198"/>
    </row>
    <row r="2857" spans="4:4" ht="15" customHeight="1" x14ac:dyDescent="0.25">
      <c r="D2857" s="198"/>
    </row>
    <row r="2858" spans="4:4" ht="15" customHeight="1" x14ac:dyDescent="0.25">
      <c r="D2858" s="198"/>
    </row>
    <row r="2859" spans="4:4" ht="15" customHeight="1" x14ac:dyDescent="0.25">
      <c r="D2859" s="198"/>
    </row>
    <row r="2860" spans="4:4" ht="15" customHeight="1" x14ac:dyDescent="0.25">
      <c r="D2860" s="198"/>
    </row>
    <row r="2861" spans="4:4" ht="15" customHeight="1" x14ac:dyDescent="0.25">
      <c r="D2861" s="198"/>
    </row>
    <row r="2862" spans="4:4" ht="15" customHeight="1" x14ac:dyDescent="0.25">
      <c r="D2862" s="198"/>
    </row>
    <row r="2863" spans="4:4" ht="15" customHeight="1" x14ac:dyDescent="0.25">
      <c r="D2863" s="198"/>
    </row>
    <row r="2864" spans="4:4" ht="15" customHeight="1" x14ac:dyDescent="0.25">
      <c r="D2864" s="198"/>
    </row>
    <row r="2865" spans="4:4" ht="15" customHeight="1" x14ac:dyDescent="0.25">
      <c r="D2865" s="198"/>
    </row>
    <row r="2866" spans="4:4" ht="15" customHeight="1" x14ac:dyDescent="0.25">
      <c r="D2866" s="198"/>
    </row>
    <row r="2867" spans="4:4" ht="15" customHeight="1" x14ac:dyDescent="0.25">
      <c r="D2867" s="198"/>
    </row>
    <row r="2868" spans="4:4" ht="15" customHeight="1" x14ac:dyDescent="0.25">
      <c r="D2868" s="198"/>
    </row>
    <row r="2869" spans="4:4" ht="15" customHeight="1" x14ac:dyDescent="0.25">
      <c r="D2869" s="198"/>
    </row>
    <row r="2870" spans="4:4" ht="15" customHeight="1" x14ac:dyDescent="0.25">
      <c r="D2870" s="198"/>
    </row>
    <row r="2871" spans="4:4" ht="15" customHeight="1" x14ac:dyDescent="0.25">
      <c r="D2871" s="198"/>
    </row>
    <row r="2872" spans="4:4" ht="15" customHeight="1" x14ac:dyDescent="0.25">
      <c r="D2872" s="198"/>
    </row>
    <row r="2873" spans="4:4" ht="15" customHeight="1" x14ac:dyDescent="0.25">
      <c r="D2873" s="198"/>
    </row>
    <row r="2874" spans="4:4" ht="15" customHeight="1" x14ac:dyDescent="0.25">
      <c r="D2874" s="198"/>
    </row>
    <row r="2875" spans="4:4" ht="15" customHeight="1" x14ac:dyDescent="0.25">
      <c r="D2875" s="198"/>
    </row>
    <row r="2876" spans="4:4" ht="15" customHeight="1" x14ac:dyDescent="0.25">
      <c r="D2876" s="198"/>
    </row>
    <row r="2877" spans="4:4" ht="15" customHeight="1" x14ac:dyDescent="0.25">
      <c r="D2877" s="198"/>
    </row>
    <row r="2878" spans="4:4" ht="15" customHeight="1" x14ac:dyDescent="0.25">
      <c r="D2878" s="198"/>
    </row>
    <row r="2879" spans="4:4" ht="15" customHeight="1" x14ac:dyDescent="0.25">
      <c r="D2879" s="198"/>
    </row>
    <row r="2880" spans="4:4" ht="15" customHeight="1" x14ac:dyDescent="0.25">
      <c r="D2880" s="198"/>
    </row>
    <row r="2881" spans="4:4" ht="15" customHeight="1" x14ac:dyDescent="0.25">
      <c r="D2881" s="198"/>
    </row>
    <row r="2882" spans="4:4" ht="15" customHeight="1" x14ac:dyDescent="0.25">
      <c r="D2882" s="198"/>
    </row>
    <row r="2883" spans="4:4" ht="15" customHeight="1" x14ac:dyDescent="0.25">
      <c r="D2883" s="198"/>
    </row>
    <row r="2884" spans="4:4" ht="15" customHeight="1" x14ac:dyDescent="0.25">
      <c r="D2884" s="198"/>
    </row>
    <row r="2885" spans="4:4" ht="15" customHeight="1" x14ac:dyDescent="0.25">
      <c r="D2885" s="198"/>
    </row>
    <row r="2886" spans="4:4" ht="15" customHeight="1" x14ac:dyDescent="0.25">
      <c r="D2886" s="198"/>
    </row>
    <row r="2887" spans="4:4" ht="15" customHeight="1" x14ac:dyDescent="0.25">
      <c r="D2887" s="198"/>
    </row>
    <row r="2888" spans="4:4" ht="15" customHeight="1" x14ac:dyDescent="0.25">
      <c r="D2888" s="198"/>
    </row>
    <row r="2889" spans="4:4" ht="15" customHeight="1" x14ac:dyDescent="0.25">
      <c r="D2889" s="198"/>
    </row>
    <row r="2890" spans="4:4" ht="15" customHeight="1" x14ac:dyDescent="0.25">
      <c r="D2890" s="198"/>
    </row>
    <row r="2891" spans="4:4" ht="15" customHeight="1" x14ac:dyDescent="0.25">
      <c r="D2891" s="198"/>
    </row>
    <row r="2892" spans="4:4" ht="15" customHeight="1" x14ac:dyDescent="0.25">
      <c r="D2892" s="198"/>
    </row>
    <row r="2893" spans="4:4" ht="15" customHeight="1" x14ac:dyDescent="0.25">
      <c r="D2893" s="198"/>
    </row>
    <row r="2894" spans="4:4" ht="15" customHeight="1" x14ac:dyDescent="0.25">
      <c r="D2894" s="198"/>
    </row>
    <row r="2895" spans="4:4" ht="15" customHeight="1" x14ac:dyDescent="0.25">
      <c r="D2895" s="198"/>
    </row>
    <row r="2896" spans="4:4" ht="15" customHeight="1" x14ac:dyDescent="0.25">
      <c r="D2896" s="198"/>
    </row>
    <row r="2897" spans="4:4" ht="15" customHeight="1" x14ac:dyDescent="0.25">
      <c r="D2897" s="198"/>
    </row>
    <row r="2898" spans="4:4" ht="15" customHeight="1" x14ac:dyDescent="0.25">
      <c r="D2898" s="198"/>
    </row>
    <row r="2899" spans="4:4" ht="15" customHeight="1" x14ac:dyDescent="0.25">
      <c r="D2899" s="198"/>
    </row>
    <row r="2900" spans="4:4" ht="15" customHeight="1" x14ac:dyDescent="0.25">
      <c r="D2900" s="198"/>
    </row>
    <row r="2901" spans="4:4" ht="15" customHeight="1" x14ac:dyDescent="0.25">
      <c r="D2901" s="198"/>
    </row>
    <row r="2902" spans="4:4" ht="15" customHeight="1" x14ac:dyDescent="0.25">
      <c r="D2902" s="198"/>
    </row>
    <row r="2903" spans="4:4" ht="15" customHeight="1" x14ac:dyDescent="0.25">
      <c r="D2903" s="198"/>
    </row>
    <row r="2904" spans="4:4" ht="15" customHeight="1" x14ac:dyDescent="0.25">
      <c r="D2904" s="198"/>
    </row>
    <row r="2905" spans="4:4" ht="15" customHeight="1" x14ac:dyDescent="0.25">
      <c r="D2905" s="198"/>
    </row>
    <row r="2906" spans="4:4" ht="15" customHeight="1" x14ac:dyDescent="0.25">
      <c r="D2906" s="198"/>
    </row>
    <row r="2907" spans="4:4" ht="15" customHeight="1" x14ac:dyDescent="0.25">
      <c r="D2907" s="198"/>
    </row>
    <row r="2908" spans="4:4" ht="15" customHeight="1" x14ac:dyDescent="0.25">
      <c r="D2908" s="198"/>
    </row>
    <row r="2909" spans="4:4" ht="15" customHeight="1" x14ac:dyDescent="0.25">
      <c r="D2909" s="198"/>
    </row>
    <row r="2910" spans="4:4" ht="15" customHeight="1" x14ac:dyDescent="0.25">
      <c r="D2910" s="198"/>
    </row>
    <row r="2911" spans="4:4" ht="15" customHeight="1" x14ac:dyDescent="0.25">
      <c r="D2911" s="198"/>
    </row>
    <row r="2912" spans="4:4" ht="15" customHeight="1" x14ac:dyDescent="0.25">
      <c r="D2912" s="198"/>
    </row>
    <row r="2913" spans="4:4" ht="15" customHeight="1" x14ac:dyDescent="0.25">
      <c r="D2913" s="198"/>
    </row>
    <row r="2914" spans="4:4" ht="15" customHeight="1" x14ac:dyDescent="0.25">
      <c r="D2914" s="198"/>
    </row>
    <row r="2915" spans="4:4" ht="15" customHeight="1" x14ac:dyDescent="0.25">
      <c r="D2915" s="198"/>
    </row>
    <row r="2916" spans="4:4" ht="15" customHeight="1" x14ac:dyDescent="0.25">
      <c r="D2916" s="198"/>
    </row>
    <row r="2917" spans="4:4" ht="15" customHeight="1" x14ac:dyDescent="0.25">
      <c r="D2917" s="198"/>
    </row>
    <row r="2918" spans="4:4" ht="15" customHeight="1" x14ac:dyDescent="0.25">
      <c r="D2918" s="198"/>
    </row>
    <row r="2919" spans="4:4" ht="15" customHeight="1" x14ac:dyDescent="0.25">
      <c r="D2919" s="198"/>
    </row>
    <row r="2920" spans="4:4" ht="15" customHeight="1" x14ac:dyDescent="0.25">
      <c r="D2920" s="198"/>
    </row>
    <row r="2921" spans="4:4" ht="15" customHeight="1" x14ac:dyDescent="0.25">
      <c r="D2921" s="198"/>
    </row>
    <row r="2922" spans="4:4" ht="15" customHeight="1" x14ac:dyDescent="0.25">
      <c r="D2922" s="198"/>
    </row>
    <row r="2923" spans="4:4" ht="15" customHeight="1" x14ac:dyDescent="0.25">
      <c r="D2923" s="198"/>
    </row>
    <row r="2924" spans="4:4" ht="15" customHeight="1" x14ac:dyDescent="0.25">
      <c r="D2924" s="198"/>
    </row>
    <row r="2925" spans="4:4" ht="15" customHeight="1" x14ac:dyDescent="0.25">
      <c r="D2925" s="198"/>
    </row>
    <row r="2926" spans="4:4" ht="15" customHeight="1" x14ac:dyDescent="0.25">
      <c r="D2926" s="198"/>
    </row>
    <row r="2927" spans="4:4" ht="15" customHeight="1" x14ac:dyDescent="0.25">
      <c r="D2927" s="198"/>
    </row>
    <row r="2928" spans="4:4" ht="15" customHeight="1" x14ac:dyDescent="0.25">
      <c r="D2928" s="198"/>
    </row>
    <row r="2929" spans="4:4" ht="15" customHeight="1" x14ac:dyDescent="0.25">
      <c r="D2929" s="198"/>
    </row>
    <row r="2930" spans="4:4" ht="15" customHeight="1" x14ac:dyDescent="0.25">
      <c r="D2930" s="198"/>
    </row>
    <row r="2931" spans="4:4" ht="15" customHeight="1" x14ac:dyDescent="0.25">
      <c r="D2931" s="198"/>
    </row>
    <row r="2932" spans="4:4" ht="15" customHeight="1" x14ac:dyDescent="0.25">
      <c r="D2932" s="198"/>
    </row>
    <row r="2933" spans="4:4" ht="15" customHeight="1" x14ac:dyDescent="0.25">
      <c r="D2933" s="198"/>
    </row>
    <row r="2934" spans="4:4" ht="15" customHeight="1" x14ac:dyDescent="0.25">
      <c r="D2934" s="198"/>
    </row>
    <row r="2935" spans="4:4" ht="15" customHeight="1" x14ac:dyDescent="0.25">
      <c r="D2935" s="198"/>
    </row>
    <row r="2936" spans="4:4" ht="15" customHeight="1" x14ac:dyDescent="0.25">
      <c r="D2936" s="198"/>
    </row>
    <row r="2937" spans="4:4" ht="15" customHeight="1" x14ac:dyDescent="0.25">
      <c r="D2937" s="198"/>
    </row>
    <row r="2938" spans="4:4" ht="15" customHeight="1" x14ac:dyDescent="0.25">
      <c r="D2938" s="198"/>
    </row>
    <row r="2939" spans="4:4" ht="15" customHeight="1" x14ac:dyDescent="0.25">
      <c r="D2939" s="198"/>
    </row>
    <row r="2940" spans="4:4" ht="15" customHeight="1" x14ac:dyDescent="0.25">
      <c r="D2940" s="198"/>
    </row>
    <row r="2941" spans="4:4" ht="15" customHeight="1" x14ac:dyDescent="0.25">
      <c r="D2941" s="198"/>
    </row>
    <row r="2942" spans="4:4" ht="15" customHeight="1" x14ac:dyDescent="0.25">
      <c r="D2942" s="198"/>
    </row>
    <row r="2943" spans="4:4" ht="15" customHeight="1" x14ac:dyDescent="0.25">
      <c r="D2943" s="198"/>
    </row>
    <row r="2944" spans="4:4" ht="15" customHeight="1" x14ac:dyDescent="0.25">
      <c r="D2944" s="198"/>
    </row>
    <row r="2945" spans="4:4" ht="15" customHeight="1" x14ac:dyDescent="0.25">
      <c r="D2945" s="198"/>
    </row>
    <row r="2946" spans="4:4" ht="15" customHeight="1" x14ac:dyDescent="0.25">
      <c r="D2946" s="198"/>
    </row>
    <row r="2947" spans="4:4" ht="15" customHeight="1" x14ac:dyDescent="0.25">
      <c r="D2947" s="198"/>
    </row>
    <row r="2948" spans="4:4" ht="15" customHeight="1" x14ac:dyDescent="0.25">
      <c r="D2948" s="198"/>
    </row>
    <row r="2949" spans="4:4" ht="15" customHeight="1" x14ac:dyDescent="0.25">
      <c r="D2949" s="198"/>
    </row>
    <row r="2950" spans="4:4" ht="15" customHeight="1" x14ac:dyDescent="0.25">
      <c r="D2950" s="198"/>
    </row>
    <row r="2951" spans="4:4" ht="15" customHeight="1" x14ac:dyDescent="0.25">
      <c r="D2951" s="198"/>
    </row>
    <row r="2952" spans="4:4" ht="15" customHeight="1" x14ac:dyDescent="0.25">
      <c r="D2952" s="198"/>
    </row>
    <row r="2953" spans="4:4" ht="15" customHeight="1" x14ac:dyDescent="0.25">
      <c r="D2953" s="198"/>
    </row>
    <row r="2954" spans="4:4" ht="15" customHeight="1" x14ac:dyDescent="0.25">
      <c r="D2954" s="198"/>
    </row>
    <row r="2955" spans="4:4" ht="15" customHeight="1" x14ac:dyDescent="0.25">
      <c r="D2955" s="198"/>
    </row>
    <row r="2956" spans="4:4" ht="15" customHeight="1" x14ac:dyDescent="0.25">
      <c r="D2956" s="198"/>
    </row>
    <row r="2957" spans="4:4" ht="15" customHeight="1" x14ac:dyDescent="0.25">
      <c r="D2957" s="198"/>
    </row>
    <row r="2958" spans="4:4" ht="15" customHeight="1" x14ac:dyDescent="0.25">
      <c r="D2958" s="198"/>
    </row>
    <row r="2959" spans="4:4" ht="15" customHeight="1" x14ac:dyDescent="0.25">
      <c r="D2959" s="198"/>
    </row>
    <row r="2960" spans="4:4" ht="15" customHeight="1" x14ac:dyDescent="0.25">
      <c r="D2960" s="198"/>
    </row>
    <row r="2961" spans="4:4" ht="15" customHeight="1" x14ac:dyDescent="0.25">
      <c r="D2961" s="198"/>
    </row>
    <row r="2962" spans="4:4" ht="15" customHeight="1" x14ac:dyDescent="0.25">
      <c r="D2962" s="198"/>
    </row>
    <row r="2963" spans="4:4" ht="15" customHeight="1" x14ac:dyDescent="0.25">
      <c r="D2963" s="198"/>
    </row>
    <row r="2964" spans="4:4" ht="15" customHeight="1" x14ac:dyDescent="0.25">
      <c r="D2964" s="198"/>
    </row>
    <row r="2965" spans="4:4" ht="15" customHeight="1" x14ac:dyDescent="0.25">
      <c r="D2965" s="198"/>
    </row>
    <row r="2966" spans="4:4" ht="15" customHeight="1" x14ac:dyDescent="0.25">
      <c r="D2966" s="198"/>
    </row>
    <row r="2967" spans="4:4" ht="15" customHeight="1" x14ac:dyDescent="0.25">
      <c r="D2967" s="198"/>
    </row>
    <row r="2968" spans="4:4" ht="15" customHeight="1" x14ac:dyDescent="0.25">
      <c r="D2968" s="198"/>
    </row>
    <row r="2969" spans="4:4" ht="15" customHeight="1" x14ac:dyDescent="0.25">
      <c r="D2969" s="198"/>
    </row>
    <row r="2970" spans="4:4" ht="15" customHeight="1" x14ac:dyDescent="0.25">
      <c r="D2970" s="198"/>
    </row>
    <row r="2971" spans="4:4" ht="15" customHeight="1" x14ac:dyDescent="0.25">
      <c r="D2971" s="198"/>
    </row>
    <row r="2972" spans="4:4" ht="15" customHeight="1" x14ac:dyDescent="0.25">
      <c r="D2972" s="198"/>
    </row>
    <row r="2973" spans="4:4" ht="15" customHeight="1" x14ac:dyDescent="0.25">
      <c r="D2973" s="198"/>
    </row>
    <row r="2974" spans="4:4" ht="15" customHeight="1" x14ac:dyDescent="0.25">
      <c r="D2974" s="198"/>
    </row>
    <row r="2975" spans="4:4" ht="15" customHeight="1" x14ac:dyDescent="0.25">
      <c r="D2975" s="198"/>
    </row>
    <row r="2976" spans="4:4" ht="15" customHeight="1" x14ac:dyDescent="0.25">
      <c r="D2976" s="198"/>
    </row>
    <row r="2977" spans="4:4" ht="15" customHeight="1" x14ac:dyDescent="0.25">
      <c r="D2977" s="198"/>
    </row>
    <row r="2978" spans="4:4" ht="15" customHeight="1" x14ac:dyDescent="0.25">
      <c r="D2978" s="198"/>
    </row>
    <row r="2979" spans="4:4" ht="15" customHeight="1" x14ac:dyDescent="0.25">
      <c r="D2979" s="198"/>
    </row>
    <row r="2980" spans="4:4" ht="15" customHeight="1" x14ac:dyDescent="0.25">
      <c r="D2980" s="198"/>
    </row>
    <row r="2981" spans="4:4" ht="15" customHeight="1" x14ac:dyDescent="0.25">
      <c r="D2981" s="198"/>
    </row>
    <row r="2982" spans="4:4" ht="15" customHeight="1" x14ac:dyDescent="0.25">
      <c r="D2982" s="198"/>
    </row>
    <row r="2983" spans="4:4" ht="15" customHeight="1" x14ac:dyDescent="0.25">
      <c r="D2983" s="198"/>
    </row>
    <row r="2984" spans="4:4" ht="15" customHeight="1" x14ac:dyDescent="0.25">
      <c r="D2984" s="198"/>
    </row>
    <row r="2985" spans="4:4" ht="15" customHeight="1" x14ac:dyDescent="0.25">
      <c r="D2985" s="198"/>
    </row>
    <row r="2986" spans="4:4" ht="15" customHeight="1" x14ac:dyDescent="0.25">
      <c r="D2986" s="198"/>
    </row>
    <row r="2987" spans="4:4" ht="15" customHeight="1" x14ac:dyDescent="0.25">
      <c r="D2987" s="198"/>
    </row>
    <row r="2988" spans="4:4" ht="15" customHeight="1" x14ac:dyDescent="0.25">
      <c r="D2988" s="198"/>
    </row>
    <row r="2989" spans="4:4" ht="15" customHeight="1" x14ac:dyDescent="0.25">
      <c r="D2989" s="198"/>
    </row>
    <row r="2990" spans="4:4" ht="15" customHeight="1" x14ac:dyDescent="0.25">
      <c r="D2990" s="198"/>
    </row>
    <row r="2991" spans="4:4" ht="15" customHeight="1" x14ac:dyDescent="0.25">
      <c r="D2991" s="198"/>
    </row>
    <row r="2992" spans="4:4" ht="15" customHeight="1" x14ac:dyDescent="0.25">
      <c r="D2992" s="198"/>
    </row>
    <row r="2993" spans="4:4" ht="15" customHeight="1" x14ac:dyDescent="0.25">
      <c r="D2993" s="198"/>
    </row>
    <row r="2994" spans="4:4" ht="15" customHeight="1" x14ac:dyDescent="0.25">
      <c r="D2994" s="198"/>
    </row>
    <row r="2995" spans="4:4" ht="15" customHeight="1" x14ac:dyDescent="0.25">
      <c r="D2995" s="198"/>
    </row>
    <row r="2996" spans="4:4" ht="15" customHeight="1" x14ac:dyDescent="0.25">
      <c r="D2996" s="198"/>
    </row>
    <row r="2997" spans="4:4" ht="15" customHeight="1" x14ac:dyDescent="0.25">
      <c r="D2997" s="198"/>
    </row>
    <row r="2998" spans="4:4" ht="15" customHeight="1" x14ac:dyDescent="0.25">
      <c r="D2998" s="198"/>
    </row>
    <row r="2999" spans="4:4" ht="15" customHeight="1" x14ac:dyDescent="0.25">
      <c r="D2999" s="198"/>
    </row>
    <row r="3000" spans="4:4" ht="15" customHeight="1" x14ac:dyDescent="0.25">
      <c r="D3000" s="198"/>
    </row>
    <row r="3001" spans="4:4" ht="15" customHeight="1" x14ac:dyDescent="0.25">
      <c r="D3001" s="198"/>
    </row>
    <row r="3002" spans="4:4" ht="15" customHeight="1" x14ac:dyDescent="0.25">
      <c r="D3002" s="198"/>
    </row>
    <row r="3003" spans="4:4" ht="15" customHeight="1" x14ac:dyDescent="0.25">
      <c r="D3003" s="198"/>
    </row>
    <row r="3004" spans="4:4" ht="15" customHeight="1" x14ac:dyDescent="0.25">
      <c r="D3004" s="198"/>
    </row>
    <row r="3005" spans="4:4" ht="15" customHeight="1" x14ac:dyDescent="0.25">
      <c r="D3005" s="198"/>
    </row>
    <row r="3006" spans="4:4" ht="15" customHeight="1" x14ac:dyDescent="0.25">
      <c r="D3006" s="198"/>
    </row>
    <row r="3007" spans="4:4" ht="15" customHeight="1" x14ac:dyDescent="0.25">
      <c r="D3007" s="198"/>
    </row>
    <row r="3008" spans="4:4" ht="15" customHeight="1" x14ac:dyDescent="0.25">
      <c r="D3008" s="198"/>
    </row>
    <row r="3009" spans="4:4" ht="15" customHeight="1" x14ac:dyDescent="0.25">
      <c r="D3009" s="198"/>
    </row>
    <row r="3010" spans="4:4" ht="15" customHeight="1" x14ac:dyDescent="0.25">
      <c r="D3010" s="198"/>
    </row>
    <row r="3011" spans="4:4" ht="15" customHeight="1" x14ac:dyDescent="0.25">
      <c r="D3011" s="198"/>
    </row>
    <row r="3012" spans="4:4" ht="15" customHeight="1" x14ac:dyDescent="0.25">
      <c r="D3012" s="198"/>
    </row>
    <row r="3013" spans="4:4" ht="15" customHeight="1" x14ac:dyDescent="0.25">
      <c r="D3013" s="198"/>
    </row>
    <row r="3014" spans="4:4" ht="15" customHeight="1" x14ac:dyDescent="0.25">
      <c r="D3014" s="198"/>
    </row>
    <row r="3015" spans="4:4" ht="15" customHeight="1" x14ac:dyDescent="0.25">
      <c r="D3015" s="198"/>
    </row>
    <row r="3016" spans="4:4" ht="15" customHeight="1" x14ac:dyDescent="0.25">
      <c r="D3016" s="198"/>
    </row>
    <row r="3017" spans="4:4" ht="15" customHeight="1" x14ac:dyDescent="0.25">
      <c r="D3017" s="198"/>
    </row>
    <row r="3018" spans="4:4" ht="15" customHeight="1" x14ac:dyDescent="0.25">
      <c r="D3018" s="198"/>
    </row>
    <row r="3019" spans="4:4" ht="15" customHeight="1" x14ac:dyDescent="0.25">
      <c r="D3019" s="198"/>
    </row>
    <row r="3020" spans="4:4" ht="15" customHeight="1" x14ac:dyDescent="0.25">
      <c r="D3020" s="198"/>
    </row>
    <row r="3021" spans="4:4" ht="15" customHeight="1" x14ac:dyDescent="0.25">
      <c r="D3021" s="198"/>
    </row>
    <row r="3022" spans="4:4" ht="15" customHeight="1" x14ac:dyDescent="0.25">
      <c r="D3022" s="198"/>
    </row>
    <row r="3023" spans="4:4" ht="15" customHeight="1" x14ac:dyDescent="0.25">
      <c r="D3023" s="198"/>
    </row>
    <row r="3024" spans="4:4" ht="15" customHeight="1" x14ac:dyDescent="0.25">
      <c r="D3024" s="198"/>
    </row>
    <row r="3025" spans="4:4" ht="15" customHeight="1" x14ac:dyDescent="0.25">
      <c r="D3025" s="198"/>
    </row>
    <row r="3026" spans="4:4" ht="15" customHeight="1" x14ac:dyDescent="0.25">
      <c r="D3026" s="198"/>
    </row>
    <row r="3027" spans="4:4" ht="15" customHeight="1" x14ac:dyDescent="0.25">
      <c r="D3027" s="198"/>
    </row>
    <row r="3028" spans="4:4" ht="15" customHeight="1" x14ac:dyDescent="0.25">
      <c r="D3028" s="198"/>
    </row>
    <row r="3029" spans="4:4" ht="15" customHeight="1" x14ac:dyDescent="0.25">
      <c r="D3029" s="198"/>
    </row>
    <row r="3030" spans="4:4" ht="15" customHeight="1" x14ac:dyDescent="0.25">
      <c r="D3030" s="198"/>
    </row>
    <row r="3031" spans="4:4" ht="15" customHeight="1" x14ac:dyDescent="0.25">
      <c r="D3031" s="198"/>
    </row>
    <row r="3032" spans="4:4" ht="15" customHeight="1" x14ac:dyDescent="0.25">
      <c r="D3032" s="198"/>
    </row>
    <row r="3033" spans="4:4" ht="15" customHeight="1" x14ac:dyDescent="0.25">
      <c r="D3033" s="198"/>
    </row>
    <row r="3034" spans="4:4" ht="15" customHeight="1" x14ac:dyDescent="0.25">
      <c r="D3034" s="198"/>
    </row>
    <row r="3035" spans="4:4" ht="15" customHeight="1" x14ac:dyDescent="0.25">
      <c r="D3035" s="198"/>
    </row>
    <row r="3036" spans="4:4" ht="15" customHeight="1" x14ac:dyDescent="0.25">
      <c r="D3036" s="198"/>
    </row>
    <row r="3037" spans="4:4" ht="15" customHeight="1" x14ac:dyDescent="0.25">
      <c r="D3037" s="198"/>
    </row>
    <row r="3038" spans="4:4" ht="15" customHeight="1" x14ac:dyDescent="0.25">
      <c r="D3038" s="198"/>
    </row>
    <row r="3039" spans="4:4" ht="15" customHeight="1" x14ac:dyDescent="0.25">
      <c r="D3039" s="198"/>
    </row>
    <row r="3040" spans="4:4" ht="15" customHeight="1" x14ac:dyDescent="0.25">
      <c r="D3040" s="198"/>
    </row>
    <row r="3041" spans="4:4" ht="15" customHeight="1" x14ac:dyDescent="0.25">
      <c r="D3041" s="198"/>
    </row>
    <row r="3042" spans="4:4" ht="15" customHeight="1" x14ac:dyDescent="0.25">
      <c r="D3042" s="198"/>
    </row>
    <row r="3043" spans="4:4" ht="15" customHeight="1" x14ac:dyDescent="0.25">
      <c r="D3043" s="198"/>
    </row>
    <row r="3044" spans="4:4" ht="15" customHeight="1" x14ac:dyDescent="0.25">
      <c r="D3044" s="198"/>
    </row>
    <row r="3045" spans="4:4" ht="15" customHeight="1" x14ac:dyDescent="0.25">
      <c r="D3045" s="198"/>
    </row>
    <row r="3046" spans="4:4" ht="15" customHeight="1" x14ac:dyDescent="0.25">
      <c r="D3046" s="198"/>
    </row>
    <row r="3047" spans="4:4" ht="15" customHeight="1" x14ac:dyDescent="0.25">
      <c r="D3047" s="198"/>
    </row>
    <row r="3048" spans="4:4" ht="15" customHeight="1" x14ac:dyDescent="0.25">
      <c r="D3048" s="198"/>
    </row>
    <row r="3049" spans="4:4" ht="15" customHeight="1" x14ac:dyDescent="0.25">
      <c r="D3049" s="198"/>
    </row>
    <row r="3050" spans="4:4" ht="15" customHeight="1" x14ac:dyDescent="0.25">
      <c r="D3050" s="198"/>
    </row>
    <row r="3051" spans="4:4" ht="15" customHeight="1" x14ac:dyDescent="0.25">
      <c r="D3051" s="198"/>
    </row>
    <row r="3052" spans="4:4" ht="15" customHeight="1" x14ac:dyDescent="0.25">
      <c r="D3052" s="198"/>
    </row>
    <row r="3053" spans="4:4" ht="15" customHeight="1" x14ac:dyDescent="0.25">
      <c r="D3053" s="198"/>
    </row>
    <row r="3054" spans="4:4" ht="15" customHeight="1" x14ac:dyDescent="0.25">
      <c r="D3054" s="198"/>
    </row>
    <row r="3055" spans="4:4" ht="15" customHeight="1" x14ac:dyDescent="0.25">
      <c r="D3055" s="198"/>
    </row>
    <row r="3056" spans="4:4" ht="15" customHeight="1" x14ac:dyDescent="0.25">
      <c r="D3056" s="198"/>
    </row>
    <row r="3057" spans="4:4" ht="15" customHeight="1" x14ac:dyDescent="0.25">
      <c r="D3057" s="198"/>
    </row>
    <row r="3058" spans="4:4" ht="15" customHeight="1" x14ac:dyDescent="0.25">
      <c r="D3058" s="198"/>
    </row>
    <row r="3059" spans="4:4" ht="15" customHeight="1" x14ac:dyDescent="0.25">
      <c r="D3059" s="198"/>
    </row>
    <row r="3060" spans="4:4" ht="15" customHeight="1" x14ac:dyDescent="0.25">
      <c r="D3060" s="198"/>
    </row>
    <row r="3061" spans="4:4" ht="15" customHeight="1" x14ac:dyDescent="0.25">
      <c r="D3061" s="198"/>
    </row>
    <row r="3062" spans="4:4" ht="15" customHeight="1" x14ac:dyDescent="0.25">
      <c r="D3062" s="198"/>
    </row>
    <row r="3063" spans="4:4" ht="15" customHeight="1" x14ac:dyDescent="0.25">
      <c r="D3063" s="198"/>
    </row>
    <row r="3064" spans="4:4" ht="15" customHeight="1" x14ac:dyDescent="0.25">
      <c r="D3064" s="198"/>
    </row>
    <row r="3065" spans="4:4" ht="15" customHeight="1" x14ac:dyDescent="0.25">
      <c r="D3065" s="198"/>
    </row>
    <row r="3066" spans="4:4" ht="15" customHeight="1" x14ac:dyDescent="0.25">
      <c r="D3066" s="198"/>
    </row>
    <row r="3067" spans="4:4" ht="15" customHeight="1" x14ac:dyDescent="0.25">
      <c r="D3067" s="198"/>
    </row>
    <row r="3068" spans="4:4" ht="15" customHeight="1" x14ac:dyDescent="0.25">
      <c r="D3068" s="198"/>
    </row>
    <row r="3069" spans="4:4" ht="15" customHeight="1" x14ac:dyDescent="0.25">
      <c r="D3069" s="198"/>
    </row>
    <row r="3070" spans="4:4" ht="15" customHeight="1" x14ac:dyDescent="0.25">
      <c r="D3070" s="198"/>
    </row>
    <row r="3071" spans="4:4" ht="15" customHeight="1" x14ac:dyDescent="0.25">
      <c r="D3071" s="198"/>
    </row>
    <row r="3072" spans="4:4" ht="15" customHeight="1" x14ac:dyDescent="0.25">
      <c r="D3072" s="198"/>
    </row>
    <row r="3073" spans="4:4" ht="15" customHeight="1" x14ac:dyDescent="0.25">
      <c r="D3073" s="198"/>
    </row>
    <row r="3074" spans="4:4" ht="15" customHeight="1" x14ac:dyDescent="0.25">
      <c r="D3074" s="198"/>
    </row>
    <row r="3075" spans="4:4" ht="15" customHeight="1" x14ac:dyDescent="0.25">
      <c r="D3075" s="198"/>
    </row>
    <row r="3076" spans="4:4" ht="15" customHeight="1" x14ac:dyDescent="0.25">
      <c r="D3076" s="198"/>
    </row>
    <row r="3077" spans="4:4" ht="15" customHeight="1" x14ac:dyDescent="0.25">
      <c r="D3077" s="198"/>
    </row>
    <row r="3078" spans="4:4" ht="15" customHeight="1" x14ac:dyDescent="0.25">
      <c r="D3078" s="198"/>
    </row>
    <row r="3079" spans="4:4" ht="15" customHeight="1" x14ac:dyDescent="0.25">
      <c r="D3079" s="198"/>
    </row>
    <row r="3080" spans="4:4" ht="15" customHeight="1" x14ac:dyDescent="0.25">
      <c r="D3080" s="198"/>
    </row>
    <row r="3081" spans="4:4" ht="15" customHeight="1" x14ac:dyDescent="0.25">
      <c r="D3081" s="198"/>
    </row>
    <row r="3082" spans="4:4" ht="15" customHeight="1" x14ac:dyDescent="0.25">
      <c r="D3082" s="198"/>
    </row>
    <row r="3083" spans="4:4" ht="15" customHeight="1" x14ac:dyDescent="0.25">
      <c r="D3083" s="198"/>
    </row>
    <row r="3084" spans="4:4" ht="15" customHeight="1" x14ac:dyDescent="0.25">
      <c r="D3084" s="198"/>
    </row>
    <row r="3085" spans="4:4" ht="15" customHeight="1" x14ac:dyDescent="0.25">
      <c r="D3085" s="198"/>
    </row>
    <row r="3086" spans="4:4" ht="15" customHeight="1" x14ac:dyDescent="0.25">
      <c r="D3086" s="198"/>
    </row>
    <row r="3087" spans="4:4" ht="15" customHeight="1" x14ac:dyDescent="0.25">
      <c r="D3087" s="198"/>
    </row>
    <row r="3088" spans="4:4" ht="15" customHeight="1" x14ac:dyDescent="0.25">
      <c r="D3088" s="198"/>
    </row>
    <row r="3089" spans="4:4" ht="15" customHeight="1" x14ac:dyDescent="0.25">
      <c r="D3089" s="198"/>
    </row>
    <row r="3090" spans="4:4" ht="15" customHeight="1" x14ac:dyDescent="0.25">
      <c r="D3090" s="198"/>
    </row>
    <row r="3091" spans="4:4" ht="15" customHeight="1" x14ac:dyDescent="0.25">
      <c r="D3091" s="198"/>
    </row>
    <row r="3092" spans="4:4" ht="15" customHeight="1" x14ac:dyDescent="0.25">
      <c r="D3092" s="198"/>
    </row>
    <row r="3093" spans="4:4" ht="15" customHeight="1" x14ac:dyDescent="0.25">
      <c r="D3093" s="198"/>
    </row>
    <row r="3094" spans="4:4" ht="15" customHeight="1" x14ac:dyDescent="0.25">
      <c r="D3094" s="198"/>
    </row>
    <row r="3095" spans="4:4" ht="15" customHeight="1" x14ac:dyDescent="0.25">
      <c r="D3095" s="198"/>
    </row>
    <row r="3096" spans="4:4" ht="15" customHeight="1" x14ac:dyDescent="0.25">
      <c r="D3096" s="198"/>
    </row>
    <row r="3097" spans="4:4" ht="15" customHeight="1" x14ac:dyDescent="0.25">
      <c r="D3097" s="198"/>
    </row>
    <row r="3098" spans="4:4" ht="15" customHeight="1" x14ac:dyDescent="0.25">
      <c r="D3098" s="198"/>
    </row>
    <row r="3099" spans="4:4" ht="15" customHeight="1" x14ac:dyDescent="0.25">
      <c r="D3099" s="198"/>
    </row>
    <row r="3100" spans="4:4" ht="15" customHeight="1" x14ac:dyDescent="0.25">
      <c r="D3100" s="198"/>
    </row>
    <row r="3101" spans="4:4" ht="15" customHeight="1" x14ac:dyDescent="0.25">
      <c r="D3101" s="198"/>
    </row>
    <row r="3102" spans="4:4" ht="15" customHeight="1" x14ac:dyDescent="0.25">
      <c r="D3102" s="198"/>
    </row>
    <row r="3103" spans="4:4" ht="15" customHeight="1" x14ac:dyDescent="0.25">
      <c r="D3103" s="198"/>
    </row>
    <row r="3104" spans="4:4" ht="15" customHeight="1" x14ac:dyDescent="0.25">
      <c r="D3104" s="198"/>
    </row>
    <row r="3105" spans="4:4" ht="15" customHeight="1" x14ac:dyDescent="0.25">
      <c r="D3105" s="198"/>
    </row>
    <row r="3106" spans="4:4" ht="15" customHeight="1" x14ac:dyDescent="0.25">
      <c r="D3106" s="198"/>
    </row>
    <row r="3107" spans="4:4" ht="15" customHeight="1" x14ac:dyDescent="0.25">
      <c r="D3107" s="198"/>
    </row>
    <row r="3108" spans="4:4" ht="15" customHeight="1" x14ac:dyDescent="0.25">
      <c r="D3108" s="198"/>
    </row>
    <row r="3109" spans="4:4" ht="15" customHeight="1" x14ac:dyDescent="0.25">
      <c r="D3109" s="198"/>
    </row>
    <row r="3110" spans="4:4" ht="15" customHeight="1" x14ac:dyDescent="0.25">
      <c r="D3110" s="198"/>
    </row>
    <row r="3111" spans="4:4" ht="15" customHeight="1" x14ac:dyDescent="0.25">
      <c r="D3111" s="198"/>
    </row>
    <row r="3112" spans="4:4" ht="15" customHeight="1" x14ac:dyDescent="0.25">
      <c r="D3112" s="198"/>
    </row>
    <row r="3113" spans="4:4" ht="15" customHeight="1" x14ac:dyDescent="0.25">
      <c r="D3113" s="198"/>
    </row>
    <row r="3114" spans="4:4" ht="15" customHeight="1" x14ac:dyDescent="0.25">
      <c r="D3114" s="198"/>
    </row>
    <row r="3115" spans="4:4" ht="15" customHeight="1" x14ac:dyDescent="0.25">
      <c r="D3115" s="198"/>
    </row>
    <row r="3116" spans="4:4" ht="15" customHeight="1" x14ac:dyDescent="0.25">
      <c r="D3116" s="198"/>
    </row>
    <row r="3117" spans="4:4" ht="15" customHeight="1" x14ac:dyDescent="0.25">
      <c r="D3117" s="198"/>
    </row>
    <row r="3118" spans="4:4" ht="15" customHeight="1" x14ac:dyDescent="0.25">
      <c r="D3118" s="198"/>
    </row>
    <row r="3119" spans="4:4" ht="15" customHeight="1" x14ac:dyDescent="0.25">
      <c r="D3119" s="198"/>
    </row>
    <row r="3120" spans="4:4" ht="15" customHeight="1" x14ac:dyDescent="0.25">
      <c r="D3120" s="198"/>
    </row>
    <row r="3121" spans="4:4" ht="15" customHeight="1" x14ac:dyDescent="0.25">
      <c r="D3121" s="198"/>
    </row>
    <row r="3122" spans="4:4" ht="15" customHeight="1" x14ac:dyDescent="0.25">
      <c r="D3122" s="198"/>
    </row>
    <row r="3123" spans="4:4" ht="15" customHeight="1" x14ac:dyDescent="0.25">
      <c r="D3123" s="198"/>
    </row>
    <row r="3124" spans="4:4" ht="15" customHeight="1" x14ac:dyDescent="0.25">
      <c r="D3124" s="198"/>
    </row>
    <row r="3125" spans="4:4" ht="15" customHeight="1" x14ac:dyDescent="0.25">
      <c r="D3125" s="198"/>
    </row>
    <row r="3126" spans="4:4" ht="15" customHeight="1" x14ac:dyDescent="0.25">
      <c r="D3126" s="198"/>
    </row>
    <row r="3127" spans="4:4" ht="15" customHeight="1" x14ac:dyDescent="0.25">
      <c r="D3127" s="198"/>
    </row>
    <row r="3128" spans="4:4" ht="15" customHeight="1" x14ac:dyDescent="0.25">
      <c r="D3128" s="198"/>
    </row>
    <row r="3129" spans="4:4" ht="15" customHeight="1" x14ac:dyDescent="0.25">
      <c r="D3129" s="198"/>
    </row>
    <row r="3130" spans="4:4" ht="15" customHeight="1" x14ac:dyDescent="0.25">
      <c r="D3130" s="198"/>
    </row>
    <row r="3131" spans="4:4" ht="15" customHeight="1" x14ac:dyDescent="0.25">
      <c r="D3131" s="198"/>
    </row>
    <row r="3132" spans="4:4" ht="15" customHeight="1" x14ac:dyDescent="0.25">
      <c r="D3132" s="198"/>
    </row>
    <row r="3133" spans="4:4" ht="15" customHeight="1" x14ac:dyDescent="0.25">
      <c r="D3133" s="198"/>
    </row>
    <row r="3134" spans="4:4" ht="15" customHeight="1" x14ac:dyDescent="0.25">
      <c r="D3134" s="198"/>
    </row>
    <row r="3135" spans="4:4" ht="15" customHeight="1" x14ac:dyDescent="0.25">
      <c r="D3135" s="198"/>
    </row>
    <row r="3136" spans="4:4" ht="15" customHeight="1" x14ac:dyDescent="0.25">
      <c r="D3136" s="198"/>
    </row>
    <row r="3137" spans="4:4" ht="15" customHeight="1" x14ac:dyDescent="0.25">
      <c r="D3137" s="198"/>
    </row>
    <row r="3138" spans="4:4" ht="15" customHeight="1" x14ac:dyDescent="0.25">
      <c r="D3138" s="198"/>
    </row>
    <row r="3139" spans="4:4" ht="15" customHeight="1" x14ac:dyDescent="0.25">
      <c r="D3139" s="198"/>
    </row>
    <row r="3140" spans="4:4" ht="15" customHeight="1" x14ac:dyDescent="0.25">
      <c r="D3140" s="198"/>
    </row>
    <row r="3141" spans="4:4" ht="15" customHeight="1" x14ac:dyDescent="0.25">
      <c r="D3141" s="198"/>
    </row>
    <row r="3142" spans="4:4" ht="15" customHeight="1" x14ac:dyDescent="0.25">
      <c r="D3142" s="198"/>
    </row>
    <row r="3143" spans="4:4" ht="15" customHeight="1" x14ac:dyDescent="0.25">
      <c r="D3143" s="198"/>
    </row>
    <row r="3144" spans="4:4" ht="15" customHeight="1" x14ac:dyDescent="0.25">
      <c r="D3144" s="198"/>
    </row>
    <row r="3145" spans="4:4" ht="15" customHeight="1" x14ac:dyDescent="0.25">
      <c r="D3145" s="198"/>
    </row>
    <row r="3146" spans="4:4" ht="15" customHeight="1" x14ac:dyDescent="0.25">
      <c r="D3146" s="198"/>
    </row>
    <row r="3147" spans="4:4" ht="15" customHeight="1" x14ac:dyDescent="0.25">
      <c r="D3147" s="198"/>
    </row>
    <row r="3148" spans="4:4" ht="15" customHeight="1" x14ac:dyDescent="0.25">
      <c r="D3148" s="198"/>
    </row>
    <row r="3149" spans="4:4" ht="15" customHeight="1" x14ac:dyDescent="0.25">
      <c r="D3149" s="198"/>
    </row>
    <row r="3150" spans="4:4" ht="15" customHeight="1" x14ac:dyDescent="0.25">
      <c r="D3150" s="198"/>
    </row>
    <row r="3151" spans="4:4" ht="15" customHeight="1" x14ac:dyDescent="0.25">
      <c r="D3151" s="198"/>
    </row>
    <row r="3152" spans="4:4" ht="15" customHeight="1" x14ac:dyDescent="0.25">
      <c r="D3152" s="198"/>
    </row>
    <row r="3153" spans="4:4" ht="15" customHeight="1" x14ac:dyDescent="0.25">
      <c r="D3153" s="198"/>
    </row>
    <row r="3154" spans="4:4" ht="15" customHeight="1" x14ac:dyDescent="0.25">
      <c r="D3154" s="198"/>
    </row>
    <row r="3155" spans="4:4" ht="15" customHeight="1" x14ac:dyDescent="0.25">
      <c r="D3155" s="198"/>
    </row>
    <row r="3156" spans="4:4" ht="15" customHeight="1" x14ac:dyDescent="0.25">
      <c r="D3156" s="198"/>
    </row>
    <row r="3157" spans="4:4" ht="15" customHeight="1" x14ac:dyDescent="0.25">
      <c r="D3157" s="198"/>
    </row>
    <row r="3158" spans="4:4" ht="15" customHeight="1" x14ac:dyDescent="0.25">
      <c r="D3158" s="198"/>
    </row>
    <row r="3159" spans="4:4" ht="15" customHeight="1" x14ac:dyDescent="0.25">
      <c r="D3159" s="198"/>
    </row>
    <row r="3160" spans="4:4" ht="15" customHeight="1" x14ac:dyDescent="0.25">
      <c r="D3160" s="198"/>
    </row>
    <row r="3161" spans="4:4" ht="15" customHeight="1" x14ac:dyDescent="0.25">
      <c r="D3161" s="198"/>
    </row>
    <row r="3162" spans="4:4" ht="15" customHeight="1" x14ac:dyDescent="0.25">
      <c r="D3162" s="198"/>
    </row>
    <row r="3163" spans="4:4" ht="15" customHeight="1" x14ac:dyDescent="0.25">
      <c r="D3163" s="198"/>
    </row>
    <row r="3164" spans="4:4" ht="15" customHeight="1" x14ac:dyDescent="0.25">
      <c r="D3164" s="198"/>
    </row>
    <row r="3165" spans="4:4" ht="15" customHeight="1" x14ac:dyDescent="0.25">
      <c r="D3165" s="198"/>
    </row>
    <row r="3166" spans="4:4" ht="15" customHeight="1" x14ac:dyDescent="0.25">
      <c r="D3166" s="198"/>
    </row>
    <row r="3167" spans="4:4" ht="15" customHeight="1" x14ac:dyDescent="0.25">
      <c r="D3167" s="198"/>
    </row>
    <row r="3168" spans="4:4" ht="15" customHeight="1" x14ac:dyDescent="0.25">
      <c r="D3168" s="198"/>
    </row>
    <row r="3169" spans="4:4" ht="15" customHeight="1" x14ac:dyDescent="0.25">
      <c r="D3169" s="198"/>
    </row>
    <row r="3170" spans="4:4" ht="15" customHeight="1" x14ac:dyDescent="0.25">
      <c r="D3170" s="198"/>
    </row>
    <row r="3171" spans="4:4" ht="15" customHeight="1" x14ac:dyDescent="0.25">
      <c r="D3171" s="198"/>
    </row>
    <row r="3172" spans="4:4" ht="15" customHeight="1" x14ac:dyDescent="0.25">
      <c r="D3172" s="198"/>
    </row>
    <row r="3173" spans="4:4" ht="15" customHeight="1" x14ac:dyDescent="0.25">
      <c r="D3173" s="198"/>
    </row>
    <row r="3174" spans="4:4" ht="15" customHeight="1" x14ac:dyDescent="0.25">
      <c r="D3174" s="198"/>
    </row>
    <row r="3175" spans="4:4" ht="15" customHeight="1" x14ac:dyDescent="0.25">
      <c r="D3175" s="198"/>
    </row>
    <row r="3176" spans="4:4" ht="15" customHeight="1" x14ac:dyDescent="0.25">
      <c r="D3176" s="198"/>
    </row>
    <row r="3177" spans="4:4" ht="15" customHeight="1" x14ac:dyDescent="0.25">
      <c r="D3177" s="198"/>
    </row>
    <row r="3178" spans="4:4" ht="15" customHeight="1" x14ac:dyDescent="0.25">
      <c r="D3178" s="198"/>
    </row>
    <row r="3179" spans="4:4" ht="15" customHeight="1" x14ac:dyDescent="0.25">
      <c r="D3179" s="198"/>
    </row>
    <row r="3180" spans="4:4" ht="15" customHeight="1" x14ac:dyDescent="0.25">
      <c r="D3180" s="198"/>
    </row>
    <row r="3181" spans="4:4" ht="15" customHeight="1" x14ac:dyDescent="0.25">
      <c r="D3181" s="198"/>
    </row>
    <row r="3182" spans="4:4" ht="15" customHeight="1" x14ac:dyDescent="0.25">
      <c r="D3182" s="198"/>
    </row>
    <row r="3183" spans="4:4" ht="15" customHeight="1" x14ac:dyDescent="0.25">
      <c r="D3183" s="198"/>
    </row>
    <row r="3184" spans="4:4" ht="15" customHeight="1" x14ac:dyDescent="0.25">
      <c r="D3184" s="198"/>
    </row>
    <row r="3185" spans="4:4" ht="15" customHeight="1" x14ac:dyDescent="0.25">
      <c r="D3185" s="198"/>
    </row>
    <row r="3186" spans="4:4" ht="15" customHeight="1" x14ac:dyDescent="0.25">
      <c r="D3186" s="198"/>
    </row>
    <row r="3187" spans="4:4" ht="15" customHeight="1" x14ac:dyDescent="0.25">
      <c r="D3187" s="198"/>
    </row>
    <row r="3188" spans="4:4" ht="15" customHeight="1" x14ac:dyDescent="0.25">
      <c r="D3188" s="198"/>
    </row>
    <row r="3189" spans="4:4" ht="15" customHeight="1" x14ac:dyDescent="0.25">
      <c r="D3189" s="198"/>
    </row>
    <row r="3190" spans="4:4" ht="15" customHeight="1" x14ac:dyDescent="0.25">
      <c r="D3190" s="198"/>
    </row>
    <row r="3191" spans="4:4" ht="15" customHeight="1" x14ac:dyDescent="0.25">
      <c r="D3191" s="198"/>
    </row>
    <row r="3192" spans="4:4" ht="15" customHeight="1" x14ac:dyDescent="0.25">
      <c r="D3192" s="198"/>
    </row>
    <row r="3193" spans="4:4" ht="15" customHeight="1" x14ac:dyDescent="0.25">
      <c r="D3193" s="198"/>
    </row>
    <row r="3194" spans="4:4" ht="15" customHeight="1" x14ac:dyDescent="0.25">
      <c r="D3194" s="198"/>
    </row>
    <row r="3195" spans="4:4" ht="15" customHeight="1" x14ac:dyDescent="0.25">
      <c r="D3195" s="198"/>
    </row>
    <row r="3196" spans="4:4" ht="15" customHeight="1" x14ac:dyDescent="0.25">
      <c r="D3196" s="198"/>
    </row>
    <row r="3197" spans="4:4" ht="15" customHeight="1" x14ac:dyDescent="0.25">
      <c r="D3197" s="198"/>
    </row>
    <row r="3198" spans="4:4" ht="15" customHeight="1" x14ac:dyDescent="0.25">
      <c r="D3198" s="198"/>
    </row>
    <row r="3199" spans="4:4" ht="15" customHeight="1" x14ac:dyDescent="0.25">
      <c r="D3199" s="198"/>
    </row>
    <row r="3200" spans="4:4" ht="15" customHeight="1" x14ac:dyDescent="0.25">
      <c r="D3200" s="198"/>
    </row>
    <row r="3201" spans="4:4" ht="15" customHeight="1" x14ac:dyDescent="0.25">
      <c r="D3201" s="198"/>
    </row>
    <row r="3202" spans="4:4" ht="15" customHeight="1" x14ac:dyDescent="0.25">
      <c r="D3202" s="198"/>
    </row>
    <row r="3203" spans="4:4" ht="15" customHeight="1" x14ac:dyDescent="0.25">
      <c r="D3203" s="198"/>
    </row>
    <row r="3204" spans="4:4" ht="15" customHeight="1" x14ac:dyDescent="0.25">
      <c r="D3204" s="198"/>
    </row>
    <row r="3205" spans="4:4" ht="15" customHeight="1" x14ac:dyDescent="0.25">
      <c r="D3205" s="198"/>
    </row>
    <row r="3206" spans="4:4" ht="15" customHeight="1" x14ac:dyDescent="0.25">
      <c r="D3206" s="198"/>
    </row>
    <row r="3207" spans="4:4" ht="15" customHeight="1" x14ac:dyDescent="0.25">
      <c r="D3207" s="198"/>
    </row>
    <row r="3208" spans="4:4" ht="15" customHeight="1" x14ac:dyDescent="0.25">
      <c r="D3208" s="198"/>
    </row>
    <row r="3209" spans="4:4" ht="15" customHeight="1" x14ac:dyDescent="0.25">
      <c r="D3209" s="198"/>
    </row>
    <row r="3210" spans="4:4" ht="15" customHeight="1" x14ac:dyDescent="0.25">
      <c r="D3210" s="198"/>
    </row>
    <row r="3211" spans="4:4" ht="15" customHeight="1" x14ac:dyDescent="0.25">
      <c r="D3211" s="198"/>
    </row>
    <row r="3212" spans="4:4" ht="15" customHeight="1" x14ac:dyDescent="0.25">
      <c r="D3212" s="198"/>
    </row>
    <row r="3213" spans="4:4" ht="15" customHeight="1" x14ac:dyDescent="0.25">
      <c r="D3213" s="198"/>
    </row>
    <row r="3214" spans="4:4" ht="15" customHeight="1" x14ac:dyDescent="0.25">
      <c r="D3214" s="198"/>
    </row>
    <row r="3215" spans="4:4" ht="15" customHeight="1" x14ac:dyDescent="0.25">
      <c r="D3215" s="198"/>
    </row>
    <row r="3216" spans="4:4" ht="15" customHeight="1" x14ac:dyDescent="0.25">
      <c r="D3216" s="198"/>
    </row>
    <row r="3217" spans="4:4" ht="15" customHeight="1" x14ac:dyDescent="0.25">
      <c r="D3217" s="198"/>
    </row>
    <row r="3218" spans="4:4" ht="15" customHeight="1" x14ac:dyDescent="0.25">
      <c r="D3218" s="198"/>
    </row>
    <row r="3219" spans="4:4" ht="15" customHeight="1" x14ac:dyDescent="0.25">
      <c r="D3219" s="198"/>
    </row>
    <row r="3220" spans="4:4" ht="15" customHeight="1" x14ac:dyDescent="0.25">
      <c r="D3220" s="198"/>
    </row>
    <row r="3221" spans="4:4" ht="15" customHeight="1" x14ac:dyDescent="0.25">
      <c r="D3221" s="198"/>
    </row>
    <row r="3222" spans="4:4" ht="15" customHeight="1" x14ac:dyDescent="0.25">
      <c r="D3222" s="198"/>
    </row>
    <row r="3223" spans="4:4" ht="15" customHeight="1" x14ac:dyDescent="0.25">
      <c r="D3223" s="198"/>
    </row>
    <row r="3224" spans="4:4" ht="15" customHeight="1" x14ac:dyDescent="0.25">
      <c r="D3224" s="198"/>
    </row>
    <row r="3225" spans="4:4" ht="15" customHeight="1" x14ac:dyDescent="0.25">
      <c r="D3225" s="198"/>
    </row>
    <row r="3226" spans="4:4" ht="15" customHeight="1" x14ac:dyDescent="0.25">
      <c r="D3226" s="198"/>
    </row>
    <row r="3227" spans="4:4" ht="15" customHeight="1" x14ac:dyDescent="0.25">
      <c r="D3227" s="198"/>
    </row>
    <row r="3228" spans="4:4" ht="15" customHeight="1" x14ac:dyDescent="0.25">
      <c r="D3228" s="198"/>
    </row>
    <row r="3229" spans="4:4" ht="15" customHeight="1" x14ac:dyDescent="0.25">
      <c r="D3229" s="198"/>
    </row>
    <row r="3230" spans="4:4" ht="15" customHeight="1" x14ac:dyDescent="0.25">
      <c r="D3230" s="198"/>
    </row>
    <row r="3231" spans="4:4" ht="15" customHeight="1" x14ac:dyDescent="0.25">
      <c r="D3231" s="198"/>
    </row>
    <row r="3232" spans="4:4" ht="15" customHeight="1" x14ac:dyDescent="0.25">
      <c r="D3232" s="198"/>
    </row>
    <row r="3233" spans="4:4" ht="15" customHeight="1" x14ac:dyDescent="0.25">
      <c r="D3233" s="198"/>
    </row>
    <row r="3234" spans="4:4" ht="15" customHeight="1" x14ac:dyDescent="0.25">
      <c r="D3234" s="198"/>
    </row>
    <row r="3235" spans="4:4" ht="15" customHeight="1" x14ac:dyDescent="0.25">
      <c r="D3235" s="198"/>
    </row>
    <row r="3236" spans="4:4" ht="15" customHeight="1" x14ac:dyDescent="0.25">
      <c r="D3236" s="198"/>
    </row>
    <row r="3237" spans="4:4" ht="15" customHeight="1" x14ac:dyDescent="0.25">
      <c r="D3237" s="198"/>
    </row>
    <row r="3238" spans="4:4" ht="15" customHeight="1" x14ac:dyDescent="0.25">
      <c r="D3238" s="198"/>
    </row>
    <row r="3239" spans="4:4" ht="15" customHeight="1" x14ac:dyDescent="0.25">
      <c r="D3239" s="198"/>
    </row>
    <row r="3240" spans="4:4" ht="15" customHeight="1" x14ac:dyDescent="0.25">
      <c r="D3240" s="198"/>
    </row>
    <row r="3241" spans="4:4" ht="15" customHeight="1" x14ac:dyDescent="0.25">
      <c r="D3241" s="198"/>
    </row>
    <row r="3242" spans="4:4" ht="15" customHeight="1" x14ac:dyDescent="0.25">
      <c r="D3242" s="198"/>
    </row>
    <row r="3243" spans="4:4" ht="15" customHeight="1" x14ac:dyDescent="0.25">
      <c r="D3243" s="198"/>
    </row>
    <row r="3244" spans="4:4" ht="15" customHeight="1" x14ac:dyDescent="0.25">
      <c r="D3244" s="198"/>
    </row>
    <row r="3245" spans="4:4" ht="15" customHeight="1" x14ac:dyDescent="0.25">
      <c r="D3245" s="198"/>
    </row>
    <row r="3246" spans="4:4" ht="15" customHeight="1" x14ac:dyDescent="0.25">
      <c r="D3246" s="198"/>
    </row>
    <row r="3247" spans="4:4" ht="15" customHeight="1" x14ac:dyDescent="0.25">
      <c r="D3247" s="198"/>
    </row>
    <row r="3248" spans="4:4" ht="15" customHeight="1" x14ac:dyDescent="0.25">
      <c r="D3248" s="198"/>
    </row>
    <row r="3249" spans="4:4" ht="15" customHeight="1" x14ac:dyDescent="0.25">
      <c r="D3249" s="198"/>
    </row>
    <row r="3250" spans="4:4" ht="15" customHeight="1" x14ac:dyDescent="0.25">
      <c r="D3250" s="198"/>
    </row>
    <row r="3251" spans="4:4" ht="15" customHeight="1" x14ac:dyDescent="0.25">
      <c r="D3251" s="198"/>
    </row>
    <row r="3252" spans="4:4" ht="15" customHeight="1" x14ac:dyDescent="0.25">
      <c r="D3252" s="198"/>
    </row>
    <row r="3253" spans="4:4" ht="15" customHeight="1" x14ac:dyDescent="0.25">
      <c r="D3253" s="198"/>
    </row>
    <row r="3254" spans="4:4" ht="15" customHeight="1" x14ac:dyDescent="0.25">
      <c r="D3254" s="198"/>
    </row>
    <row r="3255" spans="4:4" ht="15" customHeight="1" x14ac:dyDescent="0.25">
      <c r="D3255" s="198"/>
    </row>
    <row r="3256" spans="4:4" ht="15" customHeight="1" x14ac:dyDescent="0.25">
      <c r="D3256" s="198"/>
    </row>
    <row r="3257" spans="4:4" ht="15" customHeight="1" x14ac:dyDescent="0.25">
      <c r="D3257" s="198"/>
    </row>
    <row r="3258" spans="4:4" ht="15" customHeight="1" x14ac:dyDescent="0.25">
      <c r="D3258" s="198"/>
    </row>
    <row r="3259" spans="4:4" ht="15" customHeight="1" x14ac:dyDescent="0.25">
      <c r="D3259" s="198"/>
    </row>
    <row r="3260" spans="4:4" ht="15" customHeight="1" x14ac:dyDescent="0.25">
      <c r="D3260" s="198"/>
    </row>
    <row r="3261" spans="4:4" ht="15" customHeight="1" x14ac:dyDescent="0.25">
      <c r="D3261" s="198"/>
    </row>
    <row r="3262" spans="4:4" ht="15" customHeight="1" x14ac:dyDescent="0.25">
      <c r="D3262" s="198"/>
    </row>
    <row r="3263" spans="4:4" ht="15" customHeight="1" x14ac:dyDescent="0.25">
      <c r="D3263" s="198"/>
    </row>
    <row r="3264" spans="4:4" ht="15" customHeight="1" x14ac:dyDescent="0.25">
      <c r="D3264" s="198"/>
    </row>
    <row r="3265" spans="4:4" ht="15" customHeight="1" x14ac:dyDescent="0.25">
      <c r="D3265" s="198"/>
    </row>
    <row r="3266" spans="4:4" ht="15" customHeight="1" x14ac:dyDescent="0.25">
      <c r="D3266" s="198"/>
    </row>
    <row r="3267" spans="4:4" ht="15" customHeight="1" x14ac:dyDescent="0.25">
      <c r="D3267" s="198"/>
    </row>
    <row r="3268" spans="4:4" ht="15" customHeight="1" x14ac:dyDescent="0.25">
      <c r="D3268" s="198"/>
    </row>
    <row r="3269" spans="4:4" ht="15" customHeight="1" x14ac:dyDescent="0.25">
      <c r="D3269" s="198"/>
    </row>
    <row r="3270" spans="4:4" ht="15" customHeight="1" x14ac:dyDescent="0.25">
      <c r="D3270" s="198"/>
    </row>
    <row r="3271" spans="4:4" ht="15" customHeight="1" x14ac:dyDescent="0.25">
      <c r="D3271" s="198"/>
    </row>
    <row r="3272" spans="4:4" ht="15" customHeight="1" x14ac:dyDescent="0.25">
      <c r="D3272" s="198"/>
    </row>
    <row r="3273" spans="4:4" ht="15" customHeight="1" x14ac:dyDescent="0.25">
      <c r="D3273" s="198"/>
    </row>
    <row r="3274" spans="4:4" ht="15" customHeight="1" x14ac:dyDescent="0.25">
      <c r="D3274" s="198"/>
    </row>
    <row r="3275" spans="4:4" ht="15" customHeight="1" x14ac:dyDescent="0.25">
      <c r="D3275" s="198"/>
    </row>
    <row r="3276" spans="4:4" ht="15" customHeight="1" x14ac:dyDescent="0.25">
      <c r="D3276" s="198"/>
    </row>
    <row r="3277" spans="4:4" ht="15" customHeight="1" x14ac:dyDescent="0.25">
      <c r="D3277" s="198"/>
    </row>
    <row r="3278" spans="4:4" ht="15" customHeight="1" x14ac:dyDescent="0.25">
      <c r="D3278" s="198"/>
    </row>
    <row r="3279" spans="4:4" ht="15" customHeight="1" x14ac:dyDescent="0.25">
      <c r="D3279" s="198"/>
    </row>
    <row r="3280" spans="4:4" ht="15" customHeight="1" x14ac:dyDescent="0.25">
      <c r="D3280" s="198"/>
    </row>
    <row r="3281" spans="4:4" ht="15" customHeight="1" x14ac:dyDescent="0.25">
      <c r="D3281" s="198"/>
    </row>
    <row r="3282" spans="4:4" ht="15" customHeight="1" x14ac:dyDescent="0.25">
      <c r="D3282" s="198"/>
    </row>
    <row r="3283" spans="4:4" ht="15" customHeight="1" x14ac:dyDescent="0.25">
      <c r="D3283" s="198"/>
    </row>
    <row r="3284" spans="4:4" ht="15" customHeight="1" x14ac:dyDescent="0.25">
      <c r="D3284" s="198"/>
    </row>
    <row r="3285" spans="4:4" ht="15" customHeight="1" x14ac:dyDescent="0.25">
      <c r="D3285" s="198"/>
    </row>
    <row r="3286" spans="4:4" ht="15" customHeight="1" x14ac:dyDescent="0.25">
      <c r="D3286" s="198"/>
    </row>
    <row r="3287" spans="4:4" ht="15" customHeight="1" x14ac:dyDescent="0.25">
      <c r="D3287" s="198"/>
    </row>
    <row r="3288" spans="4:4" ht="15" customHeight="1" x14ac:dyDescent="0.25">
      <c r="D3288" s="198"/>
    </row>
    <row r="3289" spans="4:4" ht="15" customHeight="1" x14ac:dyDescent="0.25">
      <c r="D3289" s="198"/>
    </row>
    <row r="3290" spans="4:4" ht="15" customHeight="1" x14ac:dyDescent="0.25">
      <c r="D3290" s="198"/>
    </row>
    <row r="3291" spans="4:4" ht="15" customHeight="1" x14ac:dyDescent="0.25">
      <c r="D3291" s="198"/>
    </row>
    <row r="3292" spans="4:4" ht="15" customHeight="1" x14ac:dyDescent="0.25">
      <c r="D3292" s="198"/>
    </row>
    <row r="3293" spans="4:4" ht="15" customHeight="1" x14ac:dyDescent="0.25">
      <c r="D3293" s="198"/>
    </row>
    <row r="3294" spans="4:4" ht="15" customHeight="1" x14ac:dyDescent="0.25">
      <c r="D3294" s="198"/>
    </row>
    <row r="3295" spans="4:4" ht="15" customHeight="1" x14ac:dyDescent="0.25">
      <c r="D3295" s="198"/>
    </row>
    <row r="3296" spans="4:4" ht="15" customHeight="1" x14ac:dyDescent="0.25">
      <c r="D3296" s="198"/>
    </row>
    <row r="3297" spans="4:4" ht="15" customHeight="1" x14ac:dyDescent="0.25">
      <c r="D3297" s="198"/>
    </row>
    <row r="3298" spans="4:4" ht="15" customHeight="1" x14ac:dyDescent="0.25">
      <c r="D3298" s="198"/>
    </row>
    <row r="3299" spans="4:4" ht="15" customHeight="1" x14ac:dyDescent="0.25">
      <c r="D3299" s="198"/>
    </row>
    <row r="3300" spans="4:4" ht="15" customHeight="1" x14ac:dyDescent="0.25">
      <c r="D3300" s="198"/>
    </row>
    <row r="3301" spans="4:4" ht="15" customHeight="1" x14ac:dyDescent="0.25">
      <c r="D3301" s="198"/>
    </row>
    <row r="3302" spans="4:4" ht="15" customHeight="1" x14ac:dyDescent="0.25">
      <c r="D3302" s="198"/>
    </row>
    <row r="3303" spans="4:4" ht="15" customHeight="1" x14ac:dyDescent="0.25">
      <c r="D3303" s="198"/>
    </row>
    <row r="3304" spans="4:4" ht="15" customHeight="1" x14ac:dyDescent="0.25">
      <c r="D3304" s="198"/>
    </row>
    <row r="3305" spans="4:4" ht="15" customHeight="1" x14ac:dyDescent="0.25">
      <c r="D3305" s="198"/>
    </row>
    <row r="3306" spans="4:4" ht="15" customHeight="1" x14ac:dyDescent="0.25">
      <c r="D3306" s="198"/>
    </row>
    <row r="3307" spans="4:4" ht="15" customHeight="1" x14ac:dyDescent="0.25">
      <c r="D3307" s="198"/>
    </row>
    <row r="3308" spans="4:4" ht="15" customHeight="1" x14ac:dyDescent="0.25">
      <c r="D3308" s="198"/>
    </row>
    <row r="3309" spans="4:4" ht="15" customHeight="1" x14ac:dyDescent="0.25">
      <c r="D3309" s="198"/>
    </row>
    <row r="3310" spans="4:4" ht="15" customHeight="1" x14ac:dyDescent="0.25">
      <c r="D3310" s="198"/>
    </row>
    <row r="3311" spans="4:4" ht="15" customHeight="1" x14ac:dyDescent="0.25">
      <c r="D3311" s="198"/>
    </row>
    <row r="3312" spans="4:4" ht="15" customHeight="1" x14ac:dyDescent="0.25">
      <c r="D3312" s="198"/>
    </row>
    <row r="3313" spans="4:4" ht="15" customHeight="1" x14ac:dyDescent="0.25">
      <c r="D3313" s="198"/>
    </row>
    <row r="3314" spans="4:4" ht="15" customHeight="1" x14ac:dyDescent="0.25">
      <c r="D3314" s="198"/>
    </row>
    <row r="3315" spans="4:4" ht="15" customHeight="1" x14ac:dyDescent="0.25">
      <c r="D3315" s="198"/>
    </row>
    <row r="3316" spans="4:4" ht="15" customHeight="1" x14ac:dyDescent="0.25">
      <c r="D3316" s="198"/>
    </row>
    <row r="3317" spans="4:4" ht="15" customHeight="1" x14ac:dyDescent="0.25">
      <c r="D3317" s="198"/>
    </row>
    <row r="3318" spans="4:4" ht="15" customHeight="1" x14ac:dyDescent="0.25">
      <c r="D3318" s="198"/>
    </row>
    <row r="3319" spans="4:4" ht="15" customHeight="1" x14ac:dyDescent="0.25">
      <c r="D3319" s="198"/>
    </row>
    <row r="3320" spans="4:4" ht="15" customHeight="1" x14ac:dyDescent="0.25">
      <c r="D3320" s="198"/>
    </row>
    <row r="3321" spans="4:4" ht="15" customHeight="1" x14ac:dyDescent="0.25">
      <c r="D3321" s="198"/>
    </row>
    <row r="3322" spans="4:4" ht="15" customHeight="1" x14ac:dyDescent="0.25">
      <c r="D3322" s="198"/>
    </row>
    <row r="3323" spans="4:4" ht="15" customHeight="1" x14ac:dyDescent="0.25">
      <c r="D3323" s="198"/>
    </row>
    <row r="3324" spans="4:4" ht="15" customHeight="1" x14ac:dyDescent="0.25">
      <c r="D3324" s="198"/>
    </row>
    <row r="3325" spans="4:4" ht="15" customHeight="1" x14ac:dyDescent="0.25">
      <c r="D3325" s="198"/>
    </row>
    <row r="3326" spans="4:4" ht="15" customHeight="1" x14ac:dyDescent="0.25">
      <c r="D3326" s="198"/>
    </row>
    <row r="3327" spans="4:4" ht="15" customHeight="1" x14ac:dyDescent="0.25">
      <c r="D3327" s="198"/>
    </row>
    <row r="3328" spans="4:4" ht="15" customHeight="1" x14ac:dyDescent="0.25">
      <c r="D3328" s="198"/>
    </row>
    <row r="3329" spans="4:4" ht="15" customHeight="1" x14ac:dyDescent="0.25">
      <c r="D3329" s="198"/>
    </row>
    <row r="3330" spans="4:4" ht="15" customHeight="1" x14ac:dyDescent="0.25">
      <c r="D3330" s="198"/>
    </row>
    <row r="3331" spans="4:4" ht="15" customHeight="1" x14ac:dyDescent="0.25">
      <c r="D3331" s="198"/>
    </row>
    <row r="3332" spans="4:4" ht="15" customHeight="1" x14ac:dyDescent="0.25">
      <c r="D3332" s="198"/>
    </row>
    <row r="3333" spans="4:4" ht="15" customHeight="1" x14ac:dyDescent="0.25">
      <c r="D3333" s="198"/>
    </row>
    <row r="3334" spans="4:4" ht="15" customHeight="1" x14ac:dyDescent="0.25">
      <c r="D3334" s="198"/>
    </row>
    <row r="3335" spans="4:4" ht="15" customHeight="1" x14ac:dyDescent="0.25">
      <c r="D3335" s="198"/>
    </row>
    <row r="3336" spans="4:4" ht="15" customHeight="1" x14ac:dyDescent="0.25">
      <c r="D3336" s="198"/>
    </row>
    <row r="3337" spans="4:4" ht="15" customHeight="1" x14ac:dyDescent="0.25">
      <c r="D3337" s="198"/>
    </row>
    <row r="3338" spans="4:4" ht="15" customHeight="1" x14ac:dyDescent="0.25">
      <c r="D3338" s="198"/>
    </row>
    <row r="3339" spans="4:4" ht="15" customHeight="1" x14ac:dyDescent="0.25">
      <c r="D3339" s="198"/>
    </row>
    <row r="3340" spans="4:4" ht="15" customHeight="1" x14ac:dyDescent="0.25">
      <c r="D3340" s="198"/>
    </row>
    <row r="3341" spans="4:4" ht="15" customHeight="1" x14ac:dyDescent="0.25">
      <c r="D3341" s="198"/>
    </row>
    <row r="3342" spans="4:4" ht="15" customHeight="1" x14ac:dyDescent="0.25">
      <c r="D3342" s="198"/>
    </row>
    <row r="3343" spans="4:4" ht="15" customHeight="1" x14ac:dyDescent="0.25">
      <c r="D3343" s="198"/>
    </row>
    <row r="3344" spans="4:4" ht="15" customHeight="1" x14ac:dyDescent="0.25">
      <c r="D3344" s="198"/>
    </row>
    <row r="3345" spans="4:4" ht="15" customHeight="1" x14ac:dyDescent="0.25">
      <c r="D3345" s="198"/>
    </row>
    <row r="3346" spans="4:4" ht="15" customHeight="1" x14ac:dyDescent="0.25">
      <c r="D3346" s="198"/>
    </row>
    <row r="3347" spans="4:4" ht="15" customHeight="1" x14ac:dyDescent="0.25">
      <c r="D3347" s="198"/>
    </row>
    <row r="3348" spans="4:4" ht="15" customHeight="1" x14ac:dyDescent="0.25">
      <c r="D3348" s="198"/>
    </row>
    <row r="3349" spans="4:4" ht="15" customHeight="1" x14ac:dyDescent="0.25">
      <c r="D3349" s="198"/>
    </row>
    <row r="3350" spans="4:4" ht="15" customHeight="1" x14ac:dyDescent="0.25">
      <c r="D3350" s="198"/>
    </row>
    <row r="3351" spans="4:4" ht="15" customHeight="1" x14ac:dyDescent="0.25">
      <c r="D3351" s="198"/>
    </row>
    <row r="3352" spans="4:4" ht="15" customHeight="1" x14ac:dyDescent="0.25">
      <c r="D3352" s="198"/>
    </row>
    <row r="3353" spans="4:4" ht="15" customHeight="1" x14ac:dyDescent="0.25">
      <c r="D3353" s="198"/>
    </row>
    <row r="3354" spans="4:4" ht="15" customHeight="1" x14ac:dyDescent="0.25">
      <c r="D3354" s="198"/>
    </row>
    <row r="3355" spans="4:4" ht="15" customHeight="1" x14ac:dyDescent="0.25">
      <c r="D3355" s="198"/>
    </row>
    <row r="3356" spans="4:4" ht="15" customHeight="1" x14ac:dyDescent="0.25">
      <c r="D3356" s="198"/>
    </row>
    <row r="3357" spans="4:4" ht="15" customHeight="1" x14ac:dyDescent="0.25">
      <c r="D3357" s="198"/>
    </row>
    <row r="3358" spans="4:4" ht="15" customHeight="1" x14ac:dyDescent="0.25">
      <c r="D3358" s="198"/>
    </row>
    <row r="3359" spans="4:4" ht="15" customHeight="1" x14ac:dyDescent="0.25">
      <c r="D3359" s="198"/>
    </row>
    <row r="3360" spans="4:4" ht="15" customHeight="1" x14ac:dyDescent="0.25">
      <c r="D3360" s="198"/>
    </row>
    <row r="3361" spans="4:4" ht="15" customHeight="1" x14ac:dyDescent="0.25">
      <c r="D3361" s="198"/>
    </row>
    <row r="3362" spans="4:4" ht="15" customHeight="1" x14ac:dyDescent="0.25">
      <c r="D3362" s="198"/>
    </row>
    <row r="3363" spans="4:4" ht="15" customHeight="1" x14ac:dyDescent="0.25">
      <c r="D3363" s="198"/>
    </row>
    <row r="3364" spans="4:4" ht="15" customHeight="1" x14ac:dyDescent="0.25">
      <c r="D3364" s="198"/>
    </row>
    <row r="3365" spans="4:4" ht="15" customHeight="1" x14ac:dyDescent="0.25">
      <c r="D3365" s="198"/>
    </row>
    <row r="3366" spans="4:4" ht="15" customHeight="1" x14ac:dyDescent="0.25">
      <c r="D3366" s="198"/>
    </row>
    <row r="3367" spans="4:4" ht="15" customHeight="1" x14ac:dyDescent="0.25">
      <c r="D3367" s="198"/>
    </row>
    <row r="3368" spans="4:4" ht="15" customHeight="1" x14ac:dyDescent="0.25">
      <c r="D3368" s="198"/>
    </row>
    <row r="3369" spans="4:4" ht="15" customHeight="1" x14ac:dyDescent="0.25">
      <c r="D3369" s="198"/>
    </row>
    <row r="3370" spans="4:4" ht="15" customHeight="1" x14ac:dyDescent="0.25">
      <c r="D3370" s="198"/>
    </row>
    <row r="3371" spans="4:4" ht="15" customHeight="1" x14ac:dyDescent="0.25">
      <c r="D3371" s="198"/>
    </row>
    <row r="3372" spans="4:4" ht="15" customHeight="1" x14ac:dyDescent="0.25">
      <c r="D3372" s="198"/>
    </row>
    <row r="3373" spans="4:4" ht="15" customHeight="1" x14ac:dyDescent="0.25">
      <c r="D3373" s="198"/>
    </row>
    <row r="3374" spans="4:4" ht="15" customHeight="1" x14ac:dyDescent="0.25">
      <c r="D3374" s="198"/>
    </row>
    <row r="3375" spans="4:4" ht="15" customHeight="1" x14ac:dyDescent="0.25">
      <c r="D3375" s="198"/>
    </row>
    <row r="3376" spans="4:4" ht="15" customHeight="1" x14ac:dyDescent="0.25">
      <c r="D3376" s="198"/>
    </row>
    <row r="3377" spans="4:4" ht="15" customHeight="1" x14ac:dyDescent="0.25">
      <c r="D3377" s="198"/>
    </row>
    <row r="3378" spans="4:4" ht="15" customHeight="1" x14ac:dyDescent="0.25">
      <c r="D3378" s="198"/>
    </row>
    <row r="3379" spans="4:4" ht="15" customHeight="1" x14ac:dyDescent="0.25">
      <c r="D3379" s="198"/>
    </row>
    <row r="3380" spans="4:4" ht="15" customHeight="1" x14ac:dyDescent="0.25">
      <c r="D3380" s="198"/>
    </row>
    <row r="3381" spans="4:4" ht="15" customHeight="1" x14ac:dyDescent="0.25">
      <c r="D3381" s="198"/>
    </row>
    <row r="3382" spans="4:4" ht="15" customHeight="1" x14ac:dyDescent="0.25">
      <c r="D3382" s="198"/>
    </row>
    <row r="3383" spans="4:4" ht="15" customHeight="1" x14ac:dyDescent="0.25">
      <c r="D3383" s="198"/>
    </row>
    <row r="3384" spans="4:4" ht="15" customHeight="1" x14ac:dyDescent="0.25">
      <c r="D3384" s="198"/>
    </row>
    <row r="3385" spans="4:4" ht="15" customHeight="1" x14ac:dyDescent="0.25">
      <c r="D3385" s="198"/>
    </row>
    <row r="3386" spans="4:4" ht="15" customHeight="1" x14ac:dyDescent="0.25">
      <c r="D3386" s="198"/>
    </row>
    <row r="3387" spans="4:4" ht="15" customHeight="1" x14ac:dyDescent="0.25">
      <c r="D3387" s="198"/>
    </row>
    <row r="3388" spans="4:4" ht="15" customHeight="1" x14ac:dyDescent="0.25">
      <c r="D3388" s="198"/>
    </row>
    <row r="3389" spans="4:4" ht="15" customHeight="1" x14ac:dyDescent="0.25">
      <c r="D3389" s="198"/>
    </row>
    <row r="3390" spans="4:4" ht="15" customHeight="1" x14ac:dyDescent="0.25">
      <c r="D3390" s="198"/>
    </row>
    <row r="3391" spans="4:4" ht="15" customHeight="1" x14ac:dyDescent="0.25">
      <c r="D3391" s="198"/>
    </row>
    <row r="3392" spans="4:4" ht="15" customHeight="1" x14ac:dyDescent="0.25">
      <c r="D3392" s="198"/>
    </row>
    <row r="3393" spans="4:4" ht="15" customHeight="1" x14ac:dyDescent="0.25">
      <c r="D3393" s="198"/>
    </row>
    <row r="3394" spans="4:4" ht="15" customHeight="1" x14ac:dyDescent="0.25">
      <c r="D3394" s="198"/>
    </row>
    <row r="3395" spans="4:4" ht="15" customHeight="1" x14ac:dyDescent="0.25">
      <c r="D3395" s="198"/>
    </row>
    <row r="3396" spans="4:4" ht="15" customHeight="1" x14ac:dyDescent="0.25">
      <c r="D3396" s="198"/>
    </row>
    <row r="3397" spans="4:4" ht="15" customHeight="1" x14ac:dyDescent="0.25">
      <c r="D3397" s="198"/>
    </row>
    <row r="3398" spans="4:4" ht="15" customHeight="1" x14ac:dyDescent="0.25">
      <c r="D3398" s="198"/>
    </row>
    <row r="3399" spans="4:4" ht="15" customHeight="1" x14ac:dyDescent="0.25">
      <c r="D3399" s="198"/>
    </row>
    <row r="3400" spans="4:4" ht="15" customHeight="1" x14ac:dyDescent="0.25">
      <c r="D3400" s="198"/>
    </row>
    <row r="3401" spans="4:4" ht="15" customHeight="1" x14ac:dyDescent="0.25">
      <c r="D3401" s="198"/>
    </row>
    <row r="3402" spans="4:4" ht="15" customHeight="1" x14ac:dyDescent="0.25">
      <c r="D3402" s="198"/>
    </row>
    <row r="3403" spans="4:4" ht="15" customHeight="1" x14ac:dyDescent="0.25">
      <c r="D3403" s="198"/>
    </row>
    <row r="3404" spans="4:4" ht="15" customHeight="1" x14ac:dyDescent="0.25">
      <c r="D3404" s="198"/>
    </row>
    <row r="3405" spans="4:4" ht="15" customHeight="1" x14ac:dyDescent="0.25">
      <c r="D3405" s="198"/>
    </row>
    <row r="3406" spans="4:4" ht="15" customHeight="1" x14ac:dyDescent="0.25">
      <c r="D3406" s="198"/>
    </row>
    <row r="3407" spans="4:4" ht="15" customHeight="1" x14ac:dyDescent="0.25">
      <c r="D3407" s="198"/>
    </row>
    <row r="3408" spans="4:4" ht="15" customHeight="1" x14ac:dyDescent="0.25">
      <c r="D3408" s="198"/>
    </row>
    <row r="3409" spans="4:4" ht="15" customHeight="1" x14ac:dyDescent="0.25">
      <c r="D3409" s="198"/>
    </row>
    <row r="3410" spans="4:4" ht="15" customHeight="1" x14ac:dyDescent="0.25">
      <c r="D3410" s="198"/>
    </row>
    <row r="3411" spans="4:4" ht="15" customHeight="1" x14ac:dyDescent="0.25">
      <c r="D3411" s="198"/>
    </row>
    <row r="3412" spans="4:4" ht="15" customHeight="1" x14ac:dyDescent="0.25">
      <c r="D3412" s="198"/>
    </row>
    <row r="3413" spans="4:4" ht="15" customHeight="1" x14ac:dyDescent="0.25">
      <c r="D3413" s="198"/>
    </row>
    <row r="3414" spans="4:4" ht="15" customHeight="1" x14ac:dyDescent="0.25">
      <c r="D3414" s="198"/>
    </row>
    <row r="3415" spans="4:4" ht="15" customHeight="1" x14ac:dyDescent="0.25">
      <c r="D3415" s="198"/>
    </row>
    <row r="3416" spans="4:4" ht="15" customHeight="1" x14ac:dyDescent="0.25">
      <c r="D3416" s="198"/>
    </row>
    <row r="3417" spans="4:4" ht="15" customHeight="1" x14ac:dyDescent="0.25">
      <c r="D3417" s="198"/>
    </row>
    <row r="3418" spans="4:4" ht="15" customHeight="1" x14ac:dyDescent="0.25">
      <c r="D3418" s="198"/>
    </row>
    <row r="3419" spans="4:4" ht="15" customHeight="1" x14ac:dyDescent="0.25">
      <c r="D3419" s="198"/>
    </row>
    <row r="3420" spans="4:4" ht="15" customHeight="1" x14ac:dyDescent="0.25">
      <c r="D3420" s="198"/>
    </row>
    <row r="3421" spans="4:4" ht="15" customHeight="1" x14ac:dyDescent="0.25">
      <c r="D3421" s="198"/>
    </row>
    <row r="3422" spans="4:4" ht="15" customHeight="1" x14ac:dyDescent="0.25">
      <c r="D3422" s="198"/>
    </row>
    <row r="3423" spans="4:4" ht="15" customHeight="1" x14ac:dyDescent="0.25">
      <c r="D3423" s="198"/>
    </row>
    <row r="3424" spans="4:4" ht="15" customHeight="1" x14ac:dyDescent="0.25">
      <c r="D3424" s="198"/>
    </row>
    <row r="3425" spans="4:4" ht="15" customHeight="1" x14ac:dyDescent="0.25">
      <c r="D3425" s="198"/>
    </row>
    <row r="3426" spans="4:4" ht="15" customHeight="1" x14ac:dyDescent="0.25">
      <c r="D3426" s="198"/>
    </row>
    <row r="3427" spans="4:4" ht="15" customHeight="1" x14ac:dyDescent="0.25">
      <c r="D3427" s="198"/>
    </row>
    <row r="3428" spans="4:4" ht="15" customHeight="1" x14ac:dyDescent="0.25">
      <c r="D3428" s="198"/>
    </row>
    <row r="3429" spans="4:4" ht="15" customHeight="1" x14ac:dyDescent="0.25">
      <c r="D3429" s="198"/>
    </row>
    <row r="3430" spans="4:4" ht="15" customHeight="1" x14ac:dyDescent="0.25">
      <c r="D3430" s="198"/>
    </row>
    <row r="3431" spans="4:4" ht="15" customHeight="1" x14ac:dyDescent="0.25">
      <c r="D3431" s="198"/>
    </row>
    <row r="3432" spans="4:4" ht="15" customHeight="1" x14ac:dyDescent="0.25">
      <c r="D3432" s="198"/>
    </row>
    <row r="3433" spans="4:4" ht="15" customHeight="1" x14ac:dyDescent="0.25">
      <c r="D3433" s="198"/>
    </row>
    <row r="3434" spans="4:4" ht="15" customHeight="1" x14ac:dyDescent="0.25">
      <c r="D3434" s="198"/>
    </row>
    <row r="3435" spans="4:4" ht="15" customHeight="1" x14ac:dyDescent="0.25">
      <c r="D3435" s="198"/>
    </row>
    <row r="3436" spans="4:4" ht="15" customHeight="1" x14ac:dyDescent="0.25">
      <c r="D3436" s="198"/>
    </row>
    <row r="3437" spans="4:4" ht="15" customHeight="1" x14ac:dyDescent="0.25">
      <c r="D3437" s="198"/>
    </row>
    <row r="3438" spans="4:4" ht="15" customHeight="1" x14ac:dyDescent="0.25">
      <c r="D3438" s="198"/>
    </row>
    <row r="3439" spans="4:4" ht="15" customHeight="1" x14ac:dyDescent="0.25">
      <c r="D3439" s="198"/>
    </row>
    <row r="3440" spans="4:4" ht="15" customHeight="1" x14ac:dyDescent="0.25">
      <c r="D3440" s="198"/>
    </row>
    <row r="3441" spans="4:4" ht="15" customHeight="1" x14ac:dyDescent="0.25">
      <c r="D3441" s="198"/>
    </row>
    <row r="3442" spans="4:4" ht="15" customHeight="1" x14ac:dyDescent="0.25">
      <c r="D3442" s="198"/>
    </row>
    <row r="3443" spans="4:4" ht="15" customHeight="1" x14ac:dyDescent="0.25">
      <c r="D3443" s="198"/>
    </row>
    <row r="3444" spans="4:4" ht="15" customHeight="1" x14ac:dyDescent="0.25">
      <c r="D3444" s="198"/>
    </row>
    <row r="3445" spans="4:4" ht="15" customHeight="1" x14ac:dyDescent="0.25">
      <c r="D3445" s="198"/>
    </row>
    <row r="3446" spans="4:4" ht="15" customHeight="1" x14ac:dyDescent="0.25">
      <c r="D3446" s="198"/>
    </row>
    <row r="3447" spans="4:4" ht="15" customHeight="1" x14ac:dyDescent="0.25">
      <c r="D3447" s="198"/>
    </row>
    <row r="3448" spans="4:4" ht="15" customHeight="1" x14ac:dyDescent="0.25">
      <c r="D3448" s="198"/>
    </row>
    <row r="3449" spans="4:4" ht="15" customHeight="1" x14ac:dyDescent="0.25">
      <c r="D3449" s="198"/>
    </row>
    <row r="3450" spans="4:4" ht="15" customHeight="1" x14ac:dyDescent="0.25">
      <c r="D3450" s="198"/>
    </row>
    <row r="3451" spans="4:4" ht="15" customHeight="1" x14ac:dyDescent="0.25">
      <c r="D3451" s="198"/>
    </row>
    <row r="3452" spans="4:4" ht="15" customHeight="1" x14ac:dyDescent="0.25">
      <c r="D3452" s="198"/>
    </row>
    <row r="3453" spans="4:4" ht="15" customHeight="1" x14ac:dyDescent="0.25">
      <c r="D3453" s="198"/>
    </row>
    <row r="3454" spans="4:4" ht="15" customHeight="1" x14ac:dyDescent="0.25">
      <c r="D3454" s="198"/>
    </row>
    <row r="3455" spans="4:4" ht="15" customHeight="1" x14ac:dyDescent="0.25">
      <c r="D3455" s="198"/>
    </row>
    <row r="3456" spans="4:4" ht="15" customHeight="1" x14ac:dyDescent="0.25">
      <c r="D3456" s="198"/>
    </row>
    <row r="3457" spans="4:4" ht="15" customHeight="1" x14ac:dyDescent="0.25">
      <c r="D3457" s="198"/>
    </row>
    <row r="3458" spans="4:4" ht="15" customHeight="1" x14ac:dyDescent="0.25">
      <c r="D3458" s="198"/>
    </row>
    <row r="3459" spans="4:4" ht="15" customHeight="1" x14ac:dyDescent="0.25">
      <c r="D3459" s="198"/>
    </row>
    <row r="3460" spans="4:4" ht="15" customHeight="1" x14ac:dyDescent="0.25">
      <c r="D3460" s="198"/>
    </row>
    <row r="3461" spans="4:4" ht="15" customHeight="1" x14ac:dyDescent="0.25">
      <c r="D3461" s="198"/>
    </row>
    <row r="3462" spans="4:4" ht="15" customHeight="1" x14ac:dyDescent="0.25">
      <c r="D3462" s="198"/>
    </row>
    <row r="3463" spans="4:4" ht="15" customHeight="1" x14ac:dyDescent="0.25">
      <c r="D3463" s="198"/>
    </row>
    <row r="3464" spans="4:4" ht="15" customHeight="1" x14ac:dyDescent="0.25">
      <c r="D3464" s="198"/>
    </row>
    <row r="3465" spans="4:4" ht="15" customHeight="1" x14ac:dyDescent="0.25">
      <c r="D3465" s="198"/>
    </row>
    <row r="3466" spans="4:4" ht="15" customHeight="1" x14ac:dyDescent="0.25">
      <c r="D3466" s="198"/>
    </row>
    <row r="3467" spans="4:4" ht="15" customHeight="1" x14ac:dyDescent="0.25">
      <c r="D3467" s="198"/>
    </row>
    <row r="3468" spans="4:4" ht="15" customHeight="1" x14ac:dyDescent="0.25">
      <c r="D3468" s="198"/>
    </row>
    <row r="3469" spans="4:4" ht="15" customHeight="1" x14ac:dyDescent="0.25">
      <c r="D3469" s="198"/>
    </row>
    <row r="3470" spans="4:4" ht="15" customHeight="1" x14ac:dyDescent="0.25">
      <c r="D3470" s="198"/>
    </row>
    <row r="3471" spans="4:4" ht="15" customHeight="1" x14ac:dyDescent="0.25">
      <c r="D3471" s="198"/>
    </row>
    <row r="3472" spans="4:4" ht="15" customHeight="1" x14ac:dyDescent="0.25">
      <c r="D3472" s="198"/>
    </row>
    <row r="3473" spans="4:4" ht="15" customHeight="1" x14ac:dyDescent="0.25">
      <c r="D3473" s="198"/>
    </row>
    <row r="3474" spans="4:4" ht="15" customHeight="1" x14ac:dyDescent="0.25">
      <c r="D3474" s="198"/>
    </row>
    <row r="3475" spans="4:4" ht="15" customHeight="1" x14ac:dyDescent="0.25">
      <c r="D3475" s="198"/>
    </row>
    <row r="3476" spans="4:4" ht="15" customHeight="1" x14ac:dyDescent="0.25">
      <c r="D3476" s="198"/>
    </row>
    <row r="3477" spans="4:4" ht="15" customHeight="1" x14ac:dyDescent="0.25">
      <c r="D3477" s="198"/>
    </row>
    <row r="3478" spans="4:4" ht="15" customHeight="1" x14ac:dyDescent="0.25">
      <c r="D3478" s="198"/>
    </row>
    <row r="3479" spans="4:4" ht="15" customHeight="1" x14ac:dyDescent="0.25">
      <c r="D3479" s="198"/>
    </row>
    <row r="3480" spans="4:4" ht="15" customHeight="1" x14ac:dyDescent="0.25">
      <c r="D3480" s="198"/>
    </row>
    <row r="3481" spans="4:4" ht="15" customHeight="1" x14ac:dyDescent="0.25">
      <c r="D3481" s="198"/>
    </row>
    <row r="3482" spans="4:4" ht="15" customHeight="1" x14ac:dyDescent="0.25">
      <c r="D3482" s="198"/>
    </row>
    <row r="3483" spans="4:4" ht="15" customHeight="1" x14ac:dyDescent="0.25">
      <c r="D3483" s="198"/>
    </row>
    <row r="3484" spans="4:4" ht="15" customHeight="1" x14ac:dyDescent="0.25">
      <c r="D3484" s="198"/>
    </row>
    <row r="3485" spans="4:4" ht="15" customHeight="1" x14ac:dyDescent="0.25">
      <c r="D3485" s="198"/>
    </row>
    <row r="3486" spans="4:4" ht="15" customHeight="1" x14ac:dyDescent="0.25">
      <c r="D3486" s="198"/>
    </row>
    <row r="3487" spans="4:4" ht="15" customHeight="1" x14ac:dyDescent="0.25">
      <c r="D3487" s="198"/>
    </row>
    <row r="3488" spans="4:4" ht="15" customHeight="1" x14ac:dyDescent="0.25">
      <c r="D3488" s="198"/>
    </row>
    <row r="3489" spans="4:4" ht="15" customHeight="1" x14ac:dyDescent="0.25">
      <c r="D3489" s="198"/>
    </row>
    <row r="3490" spans="4:4" ht="15" customHeight="1" x14ac:dyDescent="0.25">
      <c r="D3490" s="198"/>
    </row>
    <row r="3491" spans="4:4" ht="15" customHeight="1" x14ac:dyDescent="0.25">
      <c r="D3491" s="198"/>
    </row>
    <row r="3492" spans="4:4" ht="15" customHeight="1" x14ac:dyDescent="0.25">
      <c r="D3492" s="198"/>
    </row>
    <row r="3493" spans="4:4" ht="15" customHeight="1" x14ac:dyDescent="0.25">
      <c r="D3493" s="198"/>
    </row>
    <row r="3494" spans="4:4" ht="15" customHeight="1" x14ac:dyDescent="0.25">
      <c r="D3494" s="198"/>
    </row>
    <row r="3495" spans="4:4" ht="15" customHeight="1" x14ac:dyDescent="0.25">
      <c r="D3495" s="198"/>
    </row>
    <row r="3496" spans="4:4" ht="15" customHeight="1" x14ac:dyDescent="0.25">
      <c r="D3496" s="198"/>
    </row>
    <row r="3497" spans="4:4" ht="15" customHeight="1" x14ac:dyDescent="0.25">
      <c r="D3497" s="198"/>
    </row>
    <row r="3498" spans="4:4" ht="15" customHeight="1" x14ac:dyDescent="0.25">
      <c r="D3498" s="198"/>
    </row>
    <row r="3499" spans="4:4" ht="15" customHeight="1" x14ac:dyDescent="0.25">
      <c r="D3499" s="198"/>
    </row>
    <row r="3500" spans="4:4" ht="15" customHeight="1" x14ac:dyDescent="0.25">
      <c r="D3500" s="198"/>
    </row>
    <row r="3501" spans="4:4" ht="15" customHeight="1" x14ac:dyDescent="0.25">
      <c r="D3501" s="198"/>
    </row>
    <row r="3502" spans="4:4" ht="15" customHeight="1" x14ac:dyDescent="0.25">
      <c r="D3502" s="198"/>
    </row>
    <row r="3503" spans="4:4" ht="15" customHeight="1" x14ac:dyDescent="0.25">
      <c r="D3503" s="198"/>
    </row>
    <row r="3504" spans="4:4" ht="15" customHeight="1" x14ac:dyDescent="0.25">
      <c r="D3504" s="198"/>
    </row>
    <row r="3505" spans="4:4" ht="15" customHeight="1" x14ac:dyDescent="0.25">
      <c r="D3505" s="198"/>
    </row>
    <row r="3506" spans="4:4" ht="15" customHeight="1" x14ac:dyDescent="0.25">
      <c r="D3506" s="198"/>
    </row>
    <row r="3507" spans="4:4" ht="15" customHeight="1" x14ac:dyDescent="0.25">
      <c r="D3507" s="198"/>
    </row>
    <row r="3508" spans="4:4" ht="15" customHeight="1" x14ac:dyDescent="0.25">
      <c r="D3508" s="198"/>
    </row>
    <row r="3509" spans="4:4" ht="15" customHeight="1" x14ac:dyDescent="0.25">
      <c r="D3509" s="198"/>
    </row>
    <row r="3510" spans="4:4" ht="15" customHeight="1" x14ac:dyDescent="0.25">
      <c r="D3510" s="198"/>
    </row>
    <row r="3511" spans="4:4" ht="15" customHeight="1" x14ac:dyDescent="0.25">
      <c r="D3511" s="198"/>
    </row>
    <row r="3512" spans="4:4" ht="15" customHeight="1" x14ac:dyDescent="0.25">
      <c r="D3512" s="198"/>
    </row>
    <row r="3513" spans="4:4" ht="15" customHeight="1" x14ac:dyDescent="0.25">
      <c r="D3513" s="198"/>
    </row>
    <row r="3514" spans="4:4" ht="15" customHeight="1" x14ac:dyDescent="0.25">
      <c r="D3514" s="198"/>
    </row>
    <row r="3515" spans="4:4" ht="15" customHeight="1" x14ac:dyDescent="0.25">
      <c r="D3515" s="198"/>
    </row>
    <row r="3516" spans="4:4" ht="15" customHeight="1" x14ac:dyDescent="0.25">
      <c r="D3516" s="198"/>
    </row>
    <row r="3517" spans="4:4" ht="15" customHeight="1" x14ac:dyDescent="0.25">
      <c r="D3517" s="198"/>
    </row>
    <row r="3518" spans="4:4" ht="15" customHeight="1" x14ac:dyDescent="0.25">
      <c r="D3518" s="198"/>
    </row>
    <row r="3519" spans="4:4" ht="15" customHeight="1" x14ac:dyDescent="0.25">
      <c r="D3519" s="198"/>
    </row>
    <row r="3520" spans="4:4" ht="15" customHeight="1" x14ac:dyDescent="0.25">
      <c r="D3520" s="198"/>
    </row>
    <row r="3521" spans="4:4" ht="15" customHeight="1" x14ac:dyDescent="0.25">
      <c r="D3521" s="198"/>
    </row>
    <row r="3522" spans="4:4" ht="15" customHeight="1" x14ac:dyDescent="0.25">
      <c r="D3522" s="198"/>
    </row>
    <row r="3523" spans="4:4" ht="15" customHeight="1" x14ac:dyDescent="0.25">
      <c r="D3523" s="198"/>
    </row>
    <row r="3524" spans="4:4" ht="15" customHeight="1" x14ac:dyDescent="0.25">
      <c r="D3524" s="198"/>
    </row>
    <row r="3525" spans="4:4" ht="15" customHeight="1" x14ac:dyDescent="0.25">
      <c r="D3525" s="198"/>
    </row>
    <row r="3526" spans="4:4" ht="15" customHeight="1" x14ac:dyDescent="0.25">
      <c r="D3526" s="198"/>
    </row>
    <row r="3527" spans="4:4" ht="15" customHeight="1" x14ac:dyDescent="0.25">
      <c r="D3527" s="198"/>
    </row>
    <row r="3528" spans="4:4" ht="15" customHeight="1" x14ac:dyDescent="0.25">
      <c r="D3528" s="198"/>
    </row>
    <row r="3529" spans="4:4" ht="15" customHeight="1" x14ac:dyDescent="0.25">
      <c r="D3529" s="198"/>
    </row>
    <row r="3530" spans="4:4" ht="15" customHeight="1" x14ac:dyDescent="0.25">
      <c r="D3530" s="198"/>
    </row>
    <row r="3531" spans="4:4" ht="15" customHeight="1" x14ac:dyDescent="0.25">
      <c r="D3531" s="198"/>
    </row>
    <row r="3532" spans="4:4" ht="15" customHeight="1" x14ac:dyDescent="0.25">
      <c r="D3532" s="198"/>
    </row>
    <row r="3533" spans="4:4" ht="15" customHeight="1" x14ac:dyDescent="0.25">
      <c r="D3533" s="198"/>
    </row>
    <row r="3534" spans="4:4" ht="15" customHeight="1" x14ac:dyDescent="0.25">
      <c r="D3534" s="198"/>
    </row>
    <row r="3535" spans="4:4" ht="15" customHeight="1" x14ac:dyDescent="0.25">
      <c r="D3535" s="198"/>
    </row>
    <row r="3536" spans="4:4" ht="15" customHeight="1" x14ac:dyDescent="0.25">
      <c r="D3536" s="198"/>
    </row>
    <row r="3537" spans="4:4" ht="15" customHeight="1" x14ac:dyDescent="0.25">
      <c r="D3537" s="198"/>
    </row>
    <row r="3538" spans="4:4" ht="15" customHeight="1" x14ac:dyDescent="0.25">
      <c r="D3538" s="198"/>
    </row>
    <row r="3539" spans="4:4" ht="15" customHeight="1" x14ac:dyDescent="0.25">
      <c r="D3539" s="198"/>
    </row>
    <row r="3540" spans="4:4" ht="15" customHeight="1" x14ac:dyDescent="0.25">
      <c r="D3540" s="198"/>
    </row>
    <row r="3541" spans="4:4" ht="15" customHeight="1" x14ac:dyDescent="0.25">
      <c r="D3541" s="198"/>
    </row>
    <row r="3542" spans="4:4" ht="15" customHeight="1" x14ac:dyDescent="0.25">
      <c r="D3542" s="198"/>
    </row>
    <row r="3543" spans="4:4" ht="15" customHeight="1" x14ac:dyDescent="0.25">
      <c r="D3543" s="198"/>
    </row>
    <row r="3544" spans="4:4" ht="15" customHeight="1" x14ac:dyDescent="0.25">
      <c r="D3544" s="198"/>
    </row>
    <row r="3545" spans="4:4" ht="15" customHeight="1" x14ac:dyDescent="0.25">
      <c r="D3545" s="198"/>
    </row>
    <row r="3546" spans="4:4" ht="15" customHeight="1" x14ac:dyDescent="0.25">
      <c r="D3546" s="198"/>
    </row>
    <row r="3547" spans="4:4" ht="15" customHeight="1" x14ac:dyDescent="0.25">
      <c r="D3547" s="198"/>
    </row>
    <row r="3548" spans="4:4" ht="15" customHeight="1" x14ac:dyDescent="0.25">
      <c r="D3548" s="198"/>
    </row>
    <row r="3549" spans="4:4" ht="15" customHeight="1" x14ac:dyDescent="0.25">
      <c r="D3549" s="198"/>
    </row>
    <row r="3550" spans="4:4" ht="15" customHeight="1" x14ac:dyDescent="0.25">
      <c r="D3550" s="198"/>
    </row>
    <row r="3551" spans="4:4" ht="15" customHeight="1" x14ac:dyDescent="0.25">
      <c r="D3551" s="198"/>
    </row>
    <row r="3552" spans="4:4" ht="15" customHeight="1" x14ac:dyDescent="0.25">
      <c r="D3552" s="198"/>
    </row>
    <row r="3553" spans="4:4" ht="15" customHeight="1" x14ac:dyDescent="0.25">
      <c r="D3553" s="198"/>
    </row>
    <row r="3554" spans="4:4" ht="15" customHeight="1" x14ac:dyDescent="0.25">
      <c r="D3554" s="198"/>
    </row>
    <row r="3555" spans="4:4" ht="15" customHeight="1" x14ac:dyDescent="0.25">
      <c r="D3555" s="198"/>
    </row>
    <row r="3556" spans="4:4" ht="15" customHeight="1" x14ac:dyDescent="0.25">
      <c r="D3556" s="198"/>
    </row>
    <row r="3557" spans="4:4" ht="15" customHeight="1" x14ac:dyDescent="0.25">
      <c r="D3557" s="198"/>
    </row>
    <row r="3558" spans="4:4" ht="15" customHeight="1" x14ac:dyDescent="0.25">
      <c r="D3558" s="198"/>
    </row>
    <row r="3559" spans="4:4" ht="15" customHeight="1" x14ac:dyDescent="0.25">
      <c r="D3559" s="198"/>
    </row>
    <row r="3560" spans="4:4" ht="15" customHeight="1" x14ac:dyDescent="0.25">
      <c r="D3560" s="198"/>
    </row>
    <row r="3561" spans="4:4" ht="15" customHeight="1" x14ac:dyDescent="0.25">
      <c r="D3561" s="198"/>
    </row>
    <row r="3562" spans="4:4" ht="15" customHeight="1" x14ac:dyDescent="0.25">
      <c r="D3562" s="198"/>
    </row>
    <row r="3563" spans="4:4" ht="15" customHeight="1" x14ac:dyDescent="0.25">
      <c r="D3563" s="198"/>
    </row>
    <row r="3564" spans="4:4" ht="15" customHeight="1" x14ac:dyDescent="0.25">
      <c r="D3564" s="198"/>
    </row>
    <row r="3565" spans="4:4" ht="15" customHeight="1" x14ac:dyDescent="0.25">
      <c r="D3565" s="198"/>
    </row>
    <row r="3566" spans="4:4" ht="15" customHeight="1" x14ac:dyDescent="0.25">
      <c r="D3566" s="198"/>
    </row>
    <row r="3567" spans="4:4" ht="15" customHeight="1" x14ac:dyDescent="0.25">
      <c r="D3567" s="198"/>
    </row>
    <row r="3568" spans="4:4" ht="15" customHeight="1" x14ac:dyDescent="0.25">
      <c r="D3568" s="198"/>
    </row>
    <row r="3569" spans="4:4" ht="15" customHeight="1" x14ac:dyDescent="0.25">
      <c r="D3569" s="198"/>
    </row>
    <row r="3570" spans="4:4" ht="15" customHeight="1" x14ac:dyDescent="0.25">
      <c r="D3570" s="198"/>
    </row>
    <row r="3571" spans="4:4" ht="15" customHeight="1" x14ac:dyDescent="0.25">
      <c r="D3571" s="198"/>
    </row>
    <row r="3572" spans="4:4" ht="15" customHeight="1" x14ac:dyDescent="0.25">
      <c r="D3572" s="198"/>
    </row>
    <row r="3573" spans="4:4" ht="15" customHeight="1" x14ac:dyDescent="0.25">
      <c r="D3573" s="198"/>
    </row>
    <row r="3574" spans="4:4" ht="15" customHeight="1" x14ac:dyDescent="0.25">
      <c r="D3574" s="198"/>
    </row>
    <row r="3575" spans="4:4" ht="15" customHeight="1" x14ac:dyDescent="0.25">
      <c r="D3575" s="198"/>
    </row>
    <row r="3576" spans="4:4" ht="15" customHeight="1" x14ac:dyDescent="0.25">
      <c r="D3576" s="198"/>
    </row>
    <row r="3577" spans="4:4" ht="15" customHeight="1" x14ac:dyDescent="0.25">
      <c r="D3577" s="198"/>
    </row>
    <row r="3578" spans="4:4" ht="15" customHeight="1" x14ac:dyDescent="0.25">
      <c r="D3578" s="198"/>
    </row>
    <row r="3579" spans="4:4" ht="15" customHeight="1" x14ac:dyDescent="0.25">
      <c r="D3579" s="198"/>
    </row>
    <row r="3580" spans="4:4" ht="15" customHeight="1" x14ac:dyDescent="0.25">
      <c r="D3580" s="198"/>
    </row>
    <row r="3581" spans="4:4" ht="15" customHeight="1" x14ac:dyDescent="0.25">
      <c r="D3581" s="198"/>
    </row>
    <row r="3582" spans="4:4" ht="15" customHeight="1" x14ac:dyDescent="0.25">
      <c r="D3582" s="198"/>
    </row>
    <row r="3583" spans="4:4" ht="15" customHeight="1" x14ac:dyDescent="0.25">
      <c r="D3583" s="198"/>
    </row>
    <row r="3584" spans="4:4" ht="15" customHeight="1" x14ac:dyDescent="0.25">
      <c r="D3584" s="198"/>
    </row>
    <row r="3585" spans="4:4" ht="15" customHeight="1" x14ac:dyDescent="0.25">
      <c r="D3585" s="198"/>
    </row>
    <row r="3586" spans="4:4" ht="15" customHeight="1" x14ac:dyDescent="0.25">
      <c r="D3586" s="198"/>
    </row>
    <row r="3587" spans="4:4" ht="15" customHeight="1" x14ac:dyDescent="0.25">
      <c r="D3587" s="198"/>
    </row>
    <row r="3588" spans="4:4" ht="15" customHeight="1" x14ac:dyDescent="0.25">
      <c r="D3588" s="198"/>
    </row>
    <row r="3589" spans="4:4" ht="15" customHeight="1" x14ac:dyDescent="0.25">
      <c r="D3589" s="198"/>
    </row>
    <row r="3590" spans="4:4" ht="15" customHeight="1" x14ac:dyDescent="0.25">
      <c r="D3590" s="198"/>
    </row>
    <row r="3591" spans="4:4" ht="15" customHeight="1" x14ac:dyDescent="0.25">
      <c r="D3591" s="198"/>
    </row>
    <row r="3592" spans="4:4" ht="15" customHeight="1" x14ac:dyDescent="0.25">
      <c r="D3592" s="198"/>
    </row>
    <row r="3593" spans="4:4" ht="15" customHeight="1" x14ac:dyDescent="0.25">
      <c r="D3593" s="198"/>
    </row>
    <row r="3594" spans="4:4" ht="15" customHeight="1" x14ac:dyDescent="0.25">
      <c r="D3594" s="198"/>
    </row>
    <row r="3595" spans="4:4" ht="15" customHeight="1" x14ac:dyDescent="0.25">
      <c r="D3595" s="198"/>
    </row>
    <row r="3596" spans="4:4" ht="15" customHeight="1" x14ac:dyDescent="0.25">
      <c r="D3596" s="198"/>
    </row>
    <row r="3597" spans="4:4" ht="15" customHeight="1" x14ac:dyDescent="0.25">
      <c r="D3597" s="198"/>
    </row>
    <row r="3598" spans="4:4" ht="15" customHeight="1" x14ac:dyDescent="0.25">
      <c r="D3598" s="198"/>
    </row>
    <row r="3599" spans="4:4" ht="15" customHeight="1" x14ac:dyDescent="0.25">
      <c r="D3599" s="198"/>
    </row>
    <row r="3600" spans="4:4" ht="15" customHeight="1" x14ac:dyDescent="0.25">
      <c r="D3600" s="198"/>
    </row>
    <row r="3601" spans="4:4" ht="15" customHeight="1" x14ac:dyDescent="0.25">
      <c r="D3601" s="198"/>
    </row>
    <row r="3602" spans="4:4" ht="15" customHeight="1" x14ac:dyDescent="0.25">
      <c r="D3602" s="198"/>
    </row>
    <row r="3603" spans="4:4" ht="15" customHeight="1" x14ac:dyDescent="0.25">
      <c r="D3603" s="198"/>
    </row>
    <row r="3604" spans="4:4" ht="15" customHeight="1" x14ac:dyDescent="0.25">
      <c r="D3604" s="198"/>
    </row>
    <row r="3605" spans="4:4" ht="15" customHeight="1" x14ac:dyDescent="0.25">
      <c r="D3605" s="198"/>
    </row>
    <row r="3606" spans="4:4" ht="15" customHeight="1" x14ac:dyDescent="0.25">
      <c r="D3606" s="198"/>
    </row>
    <row r="3607" spans="4:4" ht="15" customHeight="1" x14ac:dyDescent="0.25">
      <c r="D3607" s="198"/>
    </row>
    <row r="3608" spans="4:4" ht="15" customHeight="1" x14ac:dyDescent="0.25">
      <c r="D3608" s="198"/>
    </row>
    <row r="3609" spans="4:4" ht="15" customHeight="1" x14ac:dyDescent="0.25">
      <c r="D3609" s="198"/>
    </row>
    <row r="3610" spans="4:4" ht="15" customHeight="1" x14ac:dyDescent="0.25">
      <c r="D3610" s="198"/>
    </row>
    <row r="3611" spans="4:4" ht="15" customHeight="1" x14ac:dyDescent="0.25">
      <c r="D3611" s="198"/>
    </row>
    <row r="3612" spans="4:4" ht="15" customHeight="1" x14ac:dyDescent="0.25">
      <c r="D3612" s="198"/>
    </row>
    <row r="3613" spans="4:4" ht="15" customHeight="1" x14ac:dyDescent="0.25">
      <c r="D3613" s="198"/>
    </row>
    <row r="3614" spans="4:4" ht="15" customHeight="1" x14ac:dyDescent="0.25">
      <c r="D3614" s="198"/>
    </row>
    <row r="3615" spans="4:4" ht="15" customHeight="1" x14ac:dyDescent="0.25">
      <c r="D3615" s="198"/>
    </row>
    <row r="3616" spans="4:4" ht="15" customHeight="1" x14ac:dyDescent="0.25">
      <c r="D3616" s="198"/>
    </row>
    <row r="3617" spans="4:4" ht="15" customHeight="1" x14ac:dyDescent="0.25">
      <c r="D3617" s="198"/>
    </row>
    <row r="3618" spans="4:4" ht="15" customHeight="1" x14ac:dyDescent="0.25">
      <c r="D3618" s="198"/>
    </row>
    <row r="3619" spans="4:4" ht="15" customHeight="1" x14ac:dyDescent="0.25">
      <c r="D3619" s="198"/>
    </row>
    <row r="3620" spans="4:4" ht="15" customHeight="1" x14ac:dyDescent="0.25">
      <c r="D3620" s="198"/>
    </row>
    <row r="3621" spans="4:4" ht="15" customHeight="1" x14ac:dyDescent="0.25">
      <c r="D3621" s="198"/>
    </row>
    <row r="3622" spans="4:4" ht="15" customHeight="1" x14ac:dyDescent="0.25">
      <c r="D3622" s="198"/>
    </row>
    <row r="3623" spans="4:4" ht="15" customHeight="1" x14ac:dyDescent="0.25">
      <c r="D3623" s="198"/>
    </row>
    <row r="3624" spans="4:4" ht="15" customHeight="1" x14ac:dyDescent="0.25">
      <c r="D3624" s="198"/>
    </row>
    <row r="3625" spans="4:4" ht="15" customHeight="1" x14ac:dyDescent="0.25">
      <c r="D3625" s="198"/>
    </row>
    <row r="3626" spans="4:4" ht="15" customHeight="1" x14ac:dyDescent="0.25">
      <c r="D3626" s="198"/>
    </row>
    <row r="3627" spans="4:4" ht="15" customHeight="1" x14ac:dyDescent="0.25">
      <c r="D3627" s="198"/>
    </row>
    <row r="3628" spans="4:4" ht="15" customHeight="1" x14ac:dyDescent="0.25">
      <c r="D3628" s="198"/>
    </row>
    <row r="3629" spans="4:4" ht="15" customHeight="1" x14ac:dyDescent="0.25">
      <c r="D3629" s="198"/>
    </row>
    <row r="3630" spans="4:4" ht="15" customHeight="1" x14ac:dyDescent="0.25">
      <c r="D3630" s="198"/>
    </row>
    <row r="3631" spans="4:4" ht="15" customHeight="1" x14ac:dyDescent="0.25">
      <c r="D3631" s="198"/>
    </row>
    <row r="3632" spans="4:4" ht="15" customHeight="1" x14ac:dyDescent="0.25">
      <c r="D3632" s="198"/>
    </row>
    <row r="3633" spans="4:4" ht="15" customHeight="1" x14ac:dyDescent="0.25">
      <c r="D3633" s="198"/>
    </row>
    <row r="3634" spans="4:4" ht="15" customHeight="1" x14ac:dyDescent="0.25">
      <c r="D3634" s="198"/>
    </row>
    <row r="3635" spans="4:4" ht="15" customHeight="1" x14ac:dyDescent="0.25">
      <c r="D3635" s="198"/>
    </row>
    <row r="3636" spans="4:4" ht="15" customHeight="1" x14ac:dyDescent="0.25">
      <c r="D3636" s="198"/>
    </row>
    <row r="3637" spans="4:4" ht="15" customHeight="1" x14ac:dyDescent="0.25">
      <c r="D3637" s="198"/>
    </row>
    <row r="3638" spans="4:4" ht="15" customHeight="1" x14ac:dyDescent="0.25">
      <c r="D3638" s="198"/>
    </row>
    <row r="3639" spans="4:4" ht="15" customHeight="1" x14ac:dyDescent="0.25">
      <c r="D3639" s="198"/>
    </row>
    <row r="3640" spans="4:4" ht="15" customHeight="1" x14ac:dyDescent="0.25">
      <c r="D3640" s="198"/>
    </row>
    <row r="3641" spans="4:4" ht="15" customHeight="1" x14ac:dyDescent="0.25">
      <c r="D3641" s="198"/>
    </row>
    <row r="3642" spans="4:4" ht="15" customHeight="1" x14ac:dyDescent="0.25">
      <c r="D3642" s="198"/>
    </row>
    <row r="3643" spans="4:4" ht="15" customHeight="1" x14ac:dyDescent="0.25">
      <c r="D3643" s="198"/>
    </row>
    <row r="3644" spans="4:4" ht="15" customHeight="1" x14ac:dyDescent="0.25">
      <c r="D3644" s="198"/>
    </row>
    <row r="3645" spans="4:4" ht="15" customHeight="1" x14ac:dyDescent="0.25">
      <c r="D3645" s="198"/>
    </row>
    <row r="3646" spans="4:4" ht="15" customHeight="1" x14ac:dyDescent="0.25">
      <c r="D3646" s="198"/>
    </row>
    <row r="3647" spans="4:4" ht="15" customHeight="1" x14ac:dyDescent="0.25">
      <c r="D3647" s="198"/>
    </row>
    <row r="3648" spans="4:4" ht="15" customHeight="1" x14ac:dyDescent="0.25">
      <c r="D3648" s="198"/>
    </row>
    <row r="3649" spans="4:4" ht="15" customHeight="1" x14ac:dyDescent="0.25">
      <c r="D3649" s="198"/>
    </row>
    <row r="3650" spans="4:4" ht="15" customHeight="1" x14ac:dyDescent="0.25">
      <c r="D3650" s="198"/>
    </row>
    <row r="3651" spans="4:4" ht="15" customHeight="1" x14ac:dyDescent="0.25">
      <c r="D3651" s="198"/>
    </row>
    <row r="3652" spans="4:4" ht="15" customHeight="1" x14ac:dyDescent="0.25">
      <c r="D3652" s="198"/>
    </row>
    <row r="3653" spans="4:4" ht="15" customHeight="1" x14ac:dyDescent="0.25">
      <c r="D3653" s="198"/>
    </row>
    <row r="3654" spans="4:4" ht="15" customHeight="1" x14ac:dyDescent="0.25">
      <c r="D3654" s="198"/>
    </row>
    <row r="3655" spans="4:4" ht="15" customHeight="1" x14ac:dyDescent="0.25">
      <c r="D3655" s="198"/>
    </row>
    <row r="3656" spans="4:4" ht="15" customHeight="1" x14ac:dyDescent="0.25">
      <c r="D3656" s="198"/>
    </row>
    <row r="3657" spans="4:4" ht="15" customHeight="1" x14ac:dyDescent="0.25">
      <c r="D3657" s="198"/>
    </row>
    <row r="3658" spans="4:4" ht="15" customHeight="1" x14ac:dyDescent="0.25">
      <c r="D3658" s="198"/>
    </row>
    <row r="3659" spans="4:4" ht="15" customHeight="1" x14ac:dyDescent="0.25">
      <c r="D3659" s="198"/>
    </row>
    <row r="3660" spans="4:4" ht="15" customHeight="1" x14ac:dyDescent="0.25">
      <c r="D3660" s="198"/>
    </row>
    <row r="3661" spans="4:4" ht="15" customHeight="1" x14ac:dyDescent="0.25">
      <c r="D3661" s="198"/>
    </row>
    <row r="3662" spans="4:4" ht="15" customHeight="1" x14ac:dyDescent="0.25">
      <c r="D3662" s="198"/>
    </row>
    <row r="3663" spans="4:4" ht="15" customHeight="1" x14ac:dyDescent="0.25">
      <c r="D3663" s="198"/>
    </row>
    <row r="3664" spans="4:4" ht="15" customHeight="1" x14ac:dyDescent="0.25">
      <c r="D3664" s="198"/>
    </row>
    <row r="3665" spans="4:4" ht="15" customHeight="1" x14ac:dyDescent="0.25">
      <c r="D3665" s="198"/>
    </row>
    <row r="3666" spans="4:4" ht="15" customHeight="1" x14ac:dyDescent="0.25">
      <c r="D3666" s="198"/>
    </row>
    <row r="3667" spans="4:4" ht="15" customHeight="1" x14ac:dyDescent="0.25">
      <c r="D3667" s="198"/>
    </row>
    <row r="3668" spans="4:4" ht="15" customHeight="1" x14ac:dyDescent="0.25">
      <c r="D3668" s="198"/>
    </row>
    <row r="3669" spans="4:4" ht="15" customHeight="1" x14ac:dyDescent="0.25">
      <c r="D3669" s="198"/>
    </row>
    <row r="3670" spans="4:4" ht="15" customHeight="1" x14ac:dyDescent="0.25">
      <c r="D3670" s="198"/>
    </row>
    <row r="3671" spans="4:4" ht="15" customHeight="1" x14ac:dyDescent="0.25">
      <c r="D3671" s="198"/>
    </row>
    <row r="3672" spans="4:4" ht="15" customHeight="1" x14ac:dyDescent="0.25">
      <c r="D3672" s="198"/>
    </row>
    <row r="3673" spans="4:4" ht="15" customHeight="1" x14ac:dyDescent="0.25">
      <c r="D3673" s="198"/>
    </row>
    <row r="3674" spans="4:4" ht="15" customHeight="1" x14ac:dyDescent="0.25">
      <c r="D3674" s="198"/>
    </row>
    <row r="3675" spans="4:4" ht="15" customHeight="1" x14ac:dyDescent="0.25">
      <c r="D3675" s="198"/>
    </row>
    <row r="3676" spans="4:4" ht="15" customHeight="1" x14ac:dyDescent="0.25">
      <c r="D3676" s="198"/>
    </row>
    <row r="3677" spans="4:4" ht="15" customHeight="1" x14ac:dyDescent="0.25">
      <c r="D3677" s="198"/>
    </row>
    <row r="3678" spans="4:4" ht="15" customHeight="1" x14ac:dyDescent="0.25">
      <c r="D3678" s="198"/>
    </row>
    <row r="3679" spans="4:4" ht="15" customHeight="1" x14ac:dyDescent="0.25">
      <c r="D3679" s="198"/>
    </row>
    <row r="3680" spans="4:4" ht="15" customHeight="1" x14ac:dyDescent="0.25">
      <c r="D3680" s="198"/>
    </row>
    <row r="3681" spans="4:4" ht="15" customHeight="1" x14ac:dyDescent="0.25">
      <c r="D3681" s="198"/>
    </row>
    <row r="3682" spans="4:4" ht="15" customHeight="1" x14ac:dyDescent="0.25">
      <c r="D3682" s="198"/>
    </row>
    <row r="3683" spans="4:4" ht="15" customHeight="1" x14ac:dyDescent="0.25">
      <c r="D3683" s="198"/>
    </row>
    <row r="3684" spans="4:4" ht="15" customHeight="1" x14ac:dyDescent="0.25">
      <c r="D3684" s="198"/>
    </row>
    <row r="3685" spans="4:4" ht="15" customHeight="1" x14ac:dyDescent="0.25">
      <c r="D3685" s="198"/>
    </row>
    <row r="3686" spans="4:4" ht="15" customHeight="1" x14ac:dyDescent="0.25">
      <c r="D3686" s="198"/>
    </row>
    <row r="3687" spans="4:4" ht="15" customHeight="1" x14ac:dyDescent="0.25">
      <c r="D3687" s="198"/>
    </row>
    <row r="3688" spans="4:4" ht="15" customHeight="1" x14ac:dyDescent="0.25">
      <c r="D3688" s="198"/>
    </row>
    <row r="3689" spans="4:4" ht="15" customHeight="1" x14ac:dyDescent="0.25">
      <c r="D3689" s="198"/>
    </row>
    <row r="3690" spans="4:4" ht="15" customHeight="1" x14ac:dyDescent="0.25">
      <c r="D3690" s="198"/>
    </row>
    <row r="3691" spans="4:4" ht="15" customHeight="1" x14ac:dyDescent="0.25">
      <c r="D3691" s="198"/>
    </row>
    <row r="3692" spans="4:4" ht="15" customHeight="1" x14ac:dyDescent="0.25">
      <c r="D3692" s="198"/>
    </row>
    <row r="3693" spans="4:4" ht="15" customHeight="1" x14ac:dyDescent="0.25">
      <c r="D3693" s="198"/>
    </row>
    <row r="3694" spans="4:4" ht="15" customHeight="1" x14ac:dyDescent="0.25">
      <c r="D3694" s="198"/>
    </row>
    <row r="3695" spans="4:4" ht="15" customHeight="1" x14ac:dyDescent="0.25">
      <c r="D3695" s="198"/>
    </row>
    <row r="3696" spans="4:4" ht="15" customHeight="1" x14ac:dyDescent="0.25">
      <c r="D3696" s="198"/>
    </row>
    <row r="3697" spans="4:4" ht="15" customHeight="1" x14ac:dyDescent="0.25">
      <c r="D3697" s="198"/>
    </row>
    <row r="3698" spans="4:4" ht="15" customHeight="1" x14ac:dyDescent="0.25">
      <c r="D3698" s="198"/>
    </row>
    <row r="3699" spans="4:4" ht="15" customHeight="1" x14ac:dyDescent="0.25">
      <c r="D3699" s="198"/>
    </row>
    <row r="3700" spans="4:4" ht="15" customHeight="1" x14ac:dyDescent="0.25">
      <c r="D3700" s="198"/>
    </row>
    <row r="3701" spans="4:4" ht="15" customHeight="1" x14ac:dyDescent="0.25">
      <c r="D3701" s="198"/>
    </row>
    <row r="3702" spans="4:4" ht="15" customHeight="1" x14ac:dyDescent="0.25">
      <c r="D3702" s="198"/>
    </row>
    <row r="3703" spans="4:4" ht="15" customHeight="1" x14ac:dyDescent="0.25">
      <c r="D3703" s="198"/>
    </row>
    <row r="3704" spans="4:4" ht="15" customHeight="1" x14ac:dyDescent="0.25">
      <c r="D3704" s="198"/>
    </row>
    <row r="3705" spans="4:4" ht="15" customHeight="1" x14ac:dyDescent="0.25">
      <c r="D3705" s="198"/>
    </row>
    <row r="3706" spans="4:4" ht="15" customHeight="1" x14ac:dyDescent="0.25">
      <c r="D3706" s="198"/>
    </row>
    <row r="3707" spans="4:4" ht="15" customHeight="1" x14ac:dyDescent="0.25">
      <c r="D3707" s="198"/>
    </row>
    <row r="3708" spans="4:4" ht="15" customHeight="1" x14ac:dyDescent="0.25">
      <c r="D3708" s="198"/>
    </row>
    <row r="3709" spans="4:4" ht="15" customHeight="1" x14ac:dyDescent="0.25">
      <c r="D3709" s="198"/>
    </row>
    <row r="3710" spans="4:4" ht="15" customHeight="1" x14ac:dyDescent="0.25">
      <c r="D3710" s="198"/>
    </row>
    <row r="3711" spans="4:4" ht="15" customHeight="1" x14ac:dyDescent="0.25">
      <c r="D3711" s="198"/>
    </row>
    <row r="3712" spans="4:4" ht="15" customHeight="1" x14ac:dyDescent="0.25">
      <c r="D3712" s="198"/>
    </row>
    <row r="3713" spans="4:4" ht="15" customHeight="1" x14ac:dyDescent="0.25">
      <c r="D3713" s="198"/>
    </row>
    <row r="3714" spans="4:4" ht="15" customHeight="1" x14ac:dyDescent="0.25">
      <c r="D3714" s="198"/>
    </row>
    <row r="3715" spans="4:4" ht="15" customHeight="1" x14ac:dyDescent="0.25">
      <c r="D3715" s="198"/>
    </row>
    <row r="3716" spans="4:4" ht="15" customHeight="1" x14ac:dyDescent="0.25">
      <c r="D3716" s="198"/>
    </row>
    <row r="3717" spans="4:4" ht="15" customHeight="1" x14ac:dyDescent="0.25">
      <c r="D3717" s="198"/>
    </row>
    <row r="3718" spans="4:4" ht="15" customHeight="1" x14ac:dyDescent="0.25">
      <c r="D3718" s="198"/>
    </row>
    <row r="3719" spans="4:4" ht="15" customHeight="1" x14ac:dyDescent="0.25">
      <c r="D3719" s="198"/>
    </row>
    <row r="3720" spans="4:4" ht="15" customHeight="1" x14ac:dyDescent="0.25">
      <c r="D3720" s="198"/>
    </row>
    <row r="3721" spans="4:4" ht="15" customHeight="1" x14ac:dyDescent="0.25">
      <c r="D3721" s="198"/>
    </row>
    <row r="3722" spans="4:4" ht="15" customHeight="1" x14ac:dyDescent="0.25">
      <c r="D3722" s="198"/>
    </row>
    <row r="3723" spans="4:4" ht="15" customHeight="1" x14ac:dyDescent="0.25">
      <c r="D3723" s="198"/>
    </row>
    <row r="3724" spans="4:4" ht="15" customHeight="1" x14ac:dyDescent="0.25">
      <c r="D3724" s="198"/>
    </row>
    <row r="3725" spans="4:4" ht="15" customHeight="1" x14ac:dyDescent="0.25">
      <c r="D3725" s="198"/>
    </row>
    <row r="3726" spans="4:4" ht="15" customHeight="1" x14ac:dyDescent="0.25">
      <c r="D3726" s="198"/>
    </row>
    <row r="3727" spans="4:4" ht="15" customHeight="1" x14ac:dyDescent="0.25">
      <c r="D3727" s="198"/>
    </row>
    <row r="3728" spans="4:4" ht="15" customHeight="1" x14ac:dyDescent="0.25">
      <c r="D3728" s="198"/>
    </row>
    <row r="3729" spans="4:4" ht="15" customHeight="1" x14ac:dyDescent="0.25">
      <c r="D3729" s="198"/>
    </row>
    <row r="3730" spans="4:4" ht="15" customHeight="1" x14ac:dyDescent="0.25">
      <c r="D3730" s="198"/>
    </row>
    <row r="3731" spans="4:4" ht="15" customHeight="1" x14ac:dyDescent="0.25">
      <c r="D3731" s="198"/>
    </row>
    <row r="3732" spans="4:4" ht="15" customHeight="1" x14ac:dyDescent="0.25">
      <c r="D3732" s="198"/>
    </row>
    <row r="3733" spans="4:4" ht="15" customHeight="1" x14ac:dyDescent="0.25">
      <c r="D3733" s="198"/>
    </row>
    <row r="3734" spans="4:4" ht="15" customHeight="1" x14ac:dyDescent="0.25">
      <c r="D3734" s="198"/>
    </row>
    <row r="3735" spans="4:4" ht="15" customHeight="1" x14ac:dyDescent="0.25">
      <c r="D3735" s="198"/>
    </row>
    <row r="3736" spans="4:4" ht="15" customHeight="1" x14ac:dyDescent="0.25">
      <c r="D3736" s="198"/>
    </row>
    <row r="3737" spans="4:4" ht="15" customHeight="1" x14ac:dyDescent="0.25">
      <c r="D3737" s="198"/>
    </row>
    <row r="3738" spans="4:4" ht="15" customHeight="1" x14ac:dyDescent="0.25">
      <c r="D3738" s="198"/>
    </row>
    <row r="3739" spans="4:4" ht="15" customHeight="1" x14ac:dyDescent="0.25">
      <c r="D3739" s="198"/>
    </row>
    <row r="3740" spans="4:4" ht="15" customHeight="1" x14ac:dyDescent="0.25">
      <c r="D3740" s="198"/>
    </row>
    <row r="3741" spans="4:4" ht="15" customHeight="1" x14ac:dyDescent="0.25">
      <c r="D3741" s="198"/>
    </row>
    <row r="3742" spans="4:4" ht="15" customHeight="1" x14ac:dyDescent="0.25">
      <c r="D3742" s="198"/>
    </row>
    <row r="3743" spans="4:4" ht="15" customHeight="1" x14ac:dyDescent="0.25">
      <c r="D3743" s="198"/>
    </row>
    <row r="3744" spans="4:4" ht="15" customHeight="1" x14ac:dyDescent="0.25">
      <c r="D3744" s="198"/>
    </row>
    <row r="3745" spans="4:4" ht="15" customHeight="1" x14ac:dyDescent="0.25">
      <c r="D3745" s="198"/>
    </row>
    <row r="3746" spans="4:4" ht="15" customHeight="1" x14ac:dyDescent="0.25">
      <c r="D3746" s="198"/>
    </row>
    <row r="3747" spans="4:4" ht="15" customHeight="1" x14ac:dyDescent="0.25">
      <c r="D3747" s="198"/>
    </row>
    <row r="3748" spans="4:4" ht="15" customHeight="1" x14ac:dyDescent="0.25">
      <c r="D3748" s="198"/>
    </row>
    <row r="3749" spans="4:4" ht="15" customHeight="1" x14ac:dyDescent="0.25">
      <c r="D3749" s="198"/>
    </row>
    <row r="3750" spans="4:4" ht="15" customHeight="1" x14ac:dyDescent="0.25">
      <c r="D3750" s="198"/>
    </row>
    <row r="3751" spans="4:4" ht="15" customHeight="1" x14ac:dyDescent="0.25">
      <c r="D3751" s="198"/>
    </row>
    <row r="3752" spans="4:4" ht="15" customHeight="1" x14ac:dyDescent="0.25">
      <c r="D3752" s="198"/>
    </row>
    <row r="3753" spans="4:4" ht="15" customHeight="1" x14ac:dyDescent="0.25">
      <c r="D3753" s="198"/>
    </row>
    <row r="3754" spans="4:4" ht="15" customHeight="1" x14ac:dyDescent="0.25">
      <c r="D3754" s="198"/>
    </row>
    <row r="3755" spans="4:4" ht="15" customHeight="1" x14ac:dyDescent="0.25">
      <c r="D3755" s="198"/>
    </row>
    <row r="3756" spans="4:4" ht="15" customHeight="1" x14ac:dyDescent="0.25">
      <c r="D3756" s="198"/>
    </row>
    <row r="3757" spans="4:4" ht="15" customHeight="1" x14ac:dyDescent="0.25">
      <c r="D3757" s="198"/>
    </row>
    <row r="3758" spans="4:4" ht="15" customHeight="1" x14ac:dyDescent="0.25">
      <c r="D3758" s="198"/>
    </row>
    <row r="3759" spans="4:4" ht="15" customHeight="1" x14ac:dyDescent="0.25">
      <c r="D3759" s="198"/>
    </row>
    <row r="3760" spans="4:4" ht="15" customHeight="1" x14ac:dyDescent="0.25">
      <c r="D3760" s="198"/>
    </row>
    <row r="3761" spans="4:4" ht="15" customHeight="1" x14ac:dyDescent="0.25">
      <c r="D3761" s="198"/>
    </row>
    <row r="3762" spans="4:4" ht="15" customHeight="1" x14ac:dyDescent="0.25">
      <c r="D3762" s="198"/>
    </row>
    <row r="3763" spans="4:4" ht="15" customHeight="1" x14ac:dyDescent="0.25">
      <c r="D3763" s="198"/>
    </row>
    <row r="3764" spans="4:4" ht="15" customHeight="1" x14ac:dyDescent="0.25">
      <c r="D3764" s="198"/>
    </row>
    <row r="3765" spans="4:4" ht="15" customHeight="1" x14ac:dyDescent="0.25">
      <c r="D3765" s="198"/>
    </row>
    <row r="3766" spans="4:4" ht="15" customHeight="1" x14ac:dyDescent="0.25">
      <c r="D3766" s="198"/>
    </row>
    <row r="3767" spans="4:4" ht="15" customHeight="1" x14ac:dyDescent="0.25">
      <c r="D3767" s="198"/>
    </row>
    <row r="3768" spans="4:4" ht="15" customHeight="1" x14ac:dyDescent="0.25">
      <c r="D3768" s="198"/>
    </row>
    <row r="3769" spans="4:4" ht="15" customHeight="1" x14ac:dyDescent="0.25">
      <c r="D3769" s="198"/>
    </row>
    <row r="3770" spans="4:4" ht="15" customHeight="1" x14ac:dyDescent="0.25">
      <c r="D3770" s="198"/>
    </row>
    <row r="3771" spans="4:4" ht="15" customHeight="1" x14ac:dyDescent="0.25">
      <c r="D3771" s="198"/>
    </row>
    <row r="3772" spans="4:4" ht="15" customHeight="1" x14ac:dyDescent="0.25">
      <c r="D3772" s="198"/>
    </row>
    <row r="3773" spans="4:4" ht="15" customHeight="1" x14ac:dyDescent="0.25">
      <c r="D3773" s="198"/>
    </row>
    <row r="3774" spans="4:4" ht="15" customHeight="1" x14ac:dyDescent="0.25">
      <c r="D3774" s="198"/>
    </row>
    <row r="3775" spans="4:4" ht="15" customHeight="1" x14ac:dyDescent="0.25">
      <c r="D3775" s="198"/>
    </row>
    <row r="3776" spans="4:4" ht="15" customHeight="1" x14ac:dyDescent="0.25">
      <c r="D3776" s="198"/>
    </row>
    <row r="3777" spans="4:4" ht="15" customHeight="1" x14ac:dyDescent="0.25">
      <c r="D3777" s="198"/>
    </row>
    <row r="3778" spans="4:4" ht="15" customHeight="1" x14ac:dyDescent="0.25">
      <c r="D3778" s="198"/>
    </row>
    <row r="3779" spans="4:4" ht="15" customHeight="1" x14ac:dyDescent="0.25">
      <c r="D3779" s="198"/>
    </row>
    <row r="3780" spans="4:4" ht="15" customHeight="1" x14ac:dyDescent="0.25">
      <c r="D3780" s="198"/>
    </row>
    <row r="3781" spans="4:4" ht="15" customHeight="1" x14ac:dyDescent="0.25">
      <c r="D3781" s="198"/>
    </row>
    <row r="3782" spans="4:4" ht="15" customHeight="1" x14ac:dyDescent="0.25">
      <c r="D3782" s="198"/>
    </row>
    <row r="3783" spans="4:4" ht="15" customHeight="1" x14ac:dyDescent="0.25">
      <c r="D3783" s="198"/>
    </row>
    <row r="3784" spans="4:4" ht="15" customHeight="1" x14ac:dyDescent="0.25">
      <c r="D3784" s="198"/>
    </row>
    <row r="3785" spans="4:4" ht="15" customHeight="1" x14ac:dyDescent="0.25">
      <c r="D3785" s="198"/>
    </row>
    <row r="3786" spans="4:4" ht="15" customHeight="1" x14ac:dyDescent="0.25">
      <c r="D3786" s="198"/>
    </row>
    <row r="3787" spans="4:4" ht="15" customHeight="1" x14ac:dyDescent="0.25">
      <c r="D3787" s="198"/>
    </row>
    <row r="3788" spans="4:4" ht="15" customHeight="1" x14ac:dyDescent="0.25">
      <c r="D3788" s="198"/>
    </row>
    <row r="3789" spans="4:4" ht="15" customHeight="1" x14ac:dyDescent="0.25">
      <c r="D3789" s="198"/>
    </row>
    <row r="3790" spans="4:4" ht="15" customHeight="1" x14ac:dyDescent="0.25">
      <c r="D3790" s="198"/>
    </row>
    <row r="3791" spans="4:4" ht="15" customHeight="1" x14ac:dyDescent="0.25">
      <c r="D3791" s="198"/>
    </row>
    <row r="3792" spans="4:4" ht="15" customHeight="1" x14ac:dyDescent="0.25">
      <c r="D3792" s="198"/>
    </row>
    <row r="3793" spans="4:4" ht="15" customHeight="1" x14ac:dyDescent="0.25">
      <c r="D3793" s="198"/>
    </row>
    <row r="3794" spans="4:4" ht="15" customHeight="1" x14ac:dyDescent="0.25">
      <c r="D3794" s="198"/>
    </row>
    <row r="3795" spans="4:4" ht="15" customHeight="1" x14ac:dyDescent="0.25">
      <c r="D3795" s="198"/>
    </row>
    <row r="3796" spans="4:4" ht="15" customHeight="1" x14ac:dyDescent="0.25">
      <c r="D3796" s="198"/>
    </row>
    <row r="3797" spans="4:4" ht="15" customHeight="1" x14ac:dyDescent="0.25">
      <c r="D3797" s="198"/>
    </row>
    <row r="3798" spans="4:4" ht="15" customHeight="1" x14ac:dyDescent="0.25">
      <c r="D3798" s="198"/>
    </row>
    <row r="3799" spans="4:4" ht="15" customHeight="1" x14ac:dyDescent="0.25">
      <c r="D3799" s="198"/>
    </row>
    <row r="3800" spans="4:4" ht="15" customHeight="1" x14ac:dyDescent="0.25">
      <c r="D3800" s="198"/>
    </row>
    <row r="3801" spans="4:4" ht="15" customHeight="1" x14ac:dyDescent="0.25">
      <c r="D3801" s="198"/>
    </row>
    <row r="3802" spans="4:4" ht="15" customHeight="1" x14ac:dyDescent="0.25">
      <c r="D3802" s="198"/>
    </row>
    <row r="3803" spans="4:4" ht="15" customHeight="1" x14ac:dyDescent="0.25">
      <c r="D3803" s="198"/>
    </row>
    <row r="3804" spans="4:4" ht="15" customHeight="1" x14ac:dyDescent="0.25">
      <c r="D3804" s="198"/>
    </row>
    <row r="3805" spans="4:4" ht="15" customHeight="1" x14ac:dyDescent="0.25">
      <c r="D3805" s="198"/>
    </row>
    <row r="3806" spans="4:4" ht="15" customHeight="1" x14ac:dyDescent="0.25">
      <c r="D3806" s="198"/>
    </row>
    <row r="3807" spans="4:4" ht="15" customHeight="1" x14ac:dyDescent="0.25">
      <c r="D3807" s="198"/>
    </row>
    <row r="3808" spans="4:4" ht="15" customHeight="1" x14ac:dyDescent="0.25">
      <c r="D3808" s="198"/>
    </row>
    <row r="3809" spans="4:4" ht="15" customHeight="1" x14ac:dyDescent="0.25">
      <c r="D3809" s="198"/>
    </row>
    <row r="3810" spans="4:4" ht="15" customHeight="1" x14ac:dyDescent="0.25">
      <c r="D3810" s="198"/>
    </row>
    <row r="3811" spans="4:4" ht="15" customHeight="1" x14ac:dyDescent="0.25">
      <c r="D3811" s="198"/>
    </row>
    <row r="3812" spans="4:4" ht="15" customHeight="1" x14ac:dyDescent="0.25">
      <c r="D3812" s="198"/>
    </row>
    <row r="3813" spans="4:4" ht="15" customHeight="1" x14ac:dyDescent="0.25">
      <c r="D3813" s="198"/>
    </row>
    <row r="3814" spans="4:4" ht="15" customHeight="1" x14ac:dyDescent="0.25">
      <c r="D3814" s="198"/>
    </row>
    <row r="3815" spans="4:4" ht="15" customHeight="1" x14ac:dyDescent="0.25">
      <c r="D3815" s="198"/>
    </row>
    <row r="3816" spans="4:4" ht="15" customHeight="1" x14ac:dyDescent="0.25">
      <c r="D3816" s="198"/>
    </row>
    <row r="3817" spans="4:4" ht="15" customHeight="1" x14ac:dyDescent="0.25">
      <c r="D3817" s="198"/>
    </row>
    <row r="3818" spans="4:4" ht="15" customHeight="1" x14ac:dyDescent="0.25">
      <c r="D3818" s="198"/>
    </row>
    <row r="3819" spans="4:4" ht="15" customHeight="1" x14ac:dyDescent="0.25">
      <c r="D3819" s="198"/>
    </row>
    <row r="3820" spans="4:4" ht="15" customHeight="1" x14ac:dyDescent="0.25">
      <c r="D3820" s="198"/>
    </row>
    <row r="3821" spans="4:4" ht="15" customHeight="1" x14ac:dyDescent="0.25">
      <c r="D3821" s="198"/>
    </row>
    <row r="3822" spans="4:4" ht="15" customHeight="1" x14ac:dyDescent="0.25">
      <c r="D3822" s="198"/>
    </row>
    <row r="3823" spans="4:4" ht="15" customHeight="1" x14ac:dyDescent="0.25">
      <c r="D3823" s="198"/>
    </row>
    <row r="3824" spans="4:4" ht="15" customHeight="1" x14ac:dyDescent="0.25">
      <c r="D3824" s="198"/>
    </row>
    <row r="3825" spans="4:4" ht="15" customHeight="1" x14ac:dyDescent="0.25">
      <c r="D3825" s="198"/>
    </row>
    <row r="3826" spans="4:4" ht="15" customHeight="1" x14ac:dyDescent="0.25">
      <c r="D3826" s="198"/>
    </row>
    <row r="3827" spans="4:4" ht="15" customHeight="1" x14ac:dyDescent="0.25">
      <c r="D3827" s="198"/>
    </row>
    <row r="3828" spans="4:4" ht="15" customHeight="1" x14ac:dyDescent="0.25">
      <c r="D3828" s="198"/>
    </row>
    <row r="3829" spans="4:4" ht="15" customHeight="1" x14ac:dyDescent="0.25">
      <c r="D3829" s="198"/>
    </row>
    <row r="3830" spans="4:4" ht="15" customHeight="1" x14ac:dyDescent="0.25">
      <c r="D3830" s="198"/>
    </row>
    <row r="3831" spans="4:4" ht="15" customHeight="1" x14ac:dyDescent="0.25">
      <c r="D3831" s="198"/>
    </row>
    <row r="3832" spans="4:4" ht="15" customHeight="1" x14ac:dyDescent="0.25">
      <c r="D3832" s="198"/>
    </row>
    <row r="3833" spans="4:4" ht="15" customHeight="1" x14ac:dyDescent="0.25">
      <c r="D3833" s="198"/>
    </row>
    <row r="3834" spans="4:4" ht="15" customHeight="1" x14ac:dyDescent="0.25">
      <c r="D3834" s="198"/>
    </row>
    <row r="3835" spans="4:4" ht="15" customHeight="1" x14ac:dyDescent="0.25">
      <c r="D3835" s="198"/>
    </row>
    <row r="3836" spans="4:4" ht="15" customHeight="1" x14ac:dyDescent="0.25">
      <c r="D3836" s="198"/>
    </row>
    <row r="3837" spans="4:4" ht="15" customHeight="1" x14ac:dyDescent="0.25">
      <c r="D3837" s="198"/>
    </row>
    <row r="3838" spans="4:4" ht="15" customHeight="1" x14ac:dyDescent="0.25">
      <c r="D3838" s="198"/>
    </row>
    <row r="3839" spans="4:4" ht="15" customHeight="1" x14ac:dyDescent="0.25">
      <c r="D3839" s="198"/>
    </row>
    <row r="3840" spans="4:4" ht="15" customHeight="1" x14ac:dyDescent="0.25">
      <c r="D3840" s="198"/>
    </row>
    <row r="3841" spans="4:4" ht="15" customHeight="1" x14ac:dyDescent="0.25">
      <c r="D3841" s="198"/>
    </row>
    <row r="3842" spans="4:4" ht="15" customHeight="1" x14ac:dyDescent="0.25">
      <c r="D3842" s="198"/>
    </row>
    <row r="3843" spans="4:4" ht="15" customHeight="1" x14ac:dyDescent="0.25">
      <c r="D3843" s="198"/>
    </row>
    <row r="3844" spans="4:4" ht="15" customHeight="1" x14ac:dyDescent="0.25">
      <c r="D3844" s="198"/>
    </row>
    <row r="3845" spans="4:4" ht="15" customHeight="1" x14ac:dyDescent="0.25">
      <c r="D3845" s="198"/>
    </row>
    <row r="3846" spans="4:4" ht="15" customHeight="1" x14ac:dyDescent="0.25">
      <c r="D3846" s="198"/>
    </row>
    <row r="3847" spans="4:4" ht="15" customHeight="1" x14ac:dyDescent="0.25">
      <c r="D3847" s="198"/>
    </row>
    <row r="3848" spans="4:4" ht="15" customHeight="1" x14ac:dyDescent="0.25">
      <c r="D3848" s="198"/>
    </row>
    <row r="3849" spans="4:4" ht="15" customHeight="1" x14ac:dyDescent="0.25">
      <c r="D3849" s="198"/>
    </row>
    <row r="3850" spans="4:4" ht="15" customHeight="1" x14ac:dyDescent="0.25">
      <c r="D3850" s="198"/>
    </row>
    <row r="3851" spans="4:4" ht="15" customHeight="1" x14ac:dyDescent="0.25">
      <c r="D3851" s="198"/>
    </row>
    <row r="3852" spans="4:4" ht="15" customHeight="1" x14ac:dyDescent="0.25">
      <c r="D3852" s="198"/>
    </row>
    <row r="3853" spans="4:4" ht="15" customHeight="1" x14ac:dyDescent="0.25">
      <c r="D3853" s="198"/>
    </row>
    <row r="3854" spans="4:4" ht="15" customHeight="1" x14ac:dyDescent="0.25">
      <c r="D3854" s="198"/>
    </row>
    <row r="3855" spans="4:4" ht="15" customHeight="1" x14ac:dyDescent="0.25">
      <c r="D3855" s="198"/>
    </row>
    <row r="3856" spans="4:4" ht="15" customHeight="1" x14ac:dyDescent="0.25">
      <c r="D3856" s="198"/>
    </row>
    <row r="3857" spans="4:4" ht="15" customHeight="1" x14ac:dyDescent="0.25">
      <c r="D3857" s="198"/>
    </row>
    <row r="3858" spans="4:4" ht="15" customHeight="1" x14ac:dyDescent="0.25">
      <c r="D3858" s="198"/>
    </row>
    <row r="3859" spans="4:4" ht="15" customHeight="1" x14ac:dyDescent="0.25">
      <c r="D3859" s="198"/>
    </row>
    <row r="3860" spans="4:4" ht="15" customHeight="1" x14ac:dyDescent="0.25">
      <c r="D3860" s="198"/>
    </row>
    <row r="3861" spans="4:4" ht="15" customHeight="1" x14ac:dyDescent="0.25">
      <c r="D3861" s="198"/>
    </row>
    <row r="3862" spans="4:4" ht="15" customHeight="1" x14ac:dyDescent="0.25">
      <c r="D3862" s="198"/>
    </row>
    <row r="3863" spans="4:4" ht="15" customHeight="1" x14ac:dyDescent="0.25">
      <c r="D3863" s="198"/>
    </row>
    <row r="3864" spans="4:4" ht="15" customHeight="1" x14ac:dyDescent="0.25">
      <c r="D3864" s="198"/>
    </row>
    <row r="3865" spans="4:4" ht="15" customHeight="1" x14ac:dyDescent="0.25">
      <c r="D3865" s="198"/>
    </row>
    <row r="3866" spans="4:4" ht="15" customHeight="1" x14ac:dyDescent="0.25">
      <c r="D3866" s="198"/>
    </row>
    <row r="3867" spans="4:4" ht="15" customHeight="1" x14ac:dyDescent="0.25">
      <c r="D3867" s="198"/>
    </row>
    <row r="3868" spans="4:4" ht="15" customHeight="1" x14ac:dyDescent="0.25">
      <c r="D3868" s="198"/>
    </row>
    <row r="3869" spans="4:4" ht="15" customHeight="1" x14ac:dyDescent="0.25">
      <c r="D3869" s="198"/>
    </row>
    <row r="3870" spans="4:4" ht="15" customHeight="1" x14ac:dyDescent="0.25">
      <c r="D3870" s="198"/>
    </row>
    <row r="3871" spans="4:4" ht="15" customHeight="1" x14ac:dyDescent="0.25">
      <c r="D3871" s="198"/>
    </row>
    <row r="3872" spans="4:4" ht="15" customHeight="1" x14ac:dyDescent="0.25">
      <c r="D3872" s="198"/>
    </row>
    <row r="3873" spans="4:4" ht="15" customHeight="1" x14ac:dyDescent="0.25">
      <c r="D3873" s="198"/>
    </row>
    <row r="3874" spans="4:4" ht="15" customHeight="1" x14ac:dyDescent="0.25">
      <c r="D3874" s="198"/>
    </row>
    <row r="3875" spans="4:4" ht="15" customHeight="1" x14ac:dyDescent="0.25">
      <c r="D3875" s="198"/>
    </row>
    <row r="3876" spans="4:4" ht="15" customHeight="1" x14ac:dyDescent="0.25">
      <c r="D3876" s="198"/>
    </row>
    <row r="3877" spans="4:4" ht="15" customHeight="1" x14ac:dyDescent="0.25">
      <c r="D3877" s="198"/>
    </row>
    <row r="3878" spans="4:4" ht="15" customHeight="1" x14ac:dyDescent="0.25">
      <c r="D3878" s="198"/>
    </row>
    <row r="3879" spans="4:4" ht="15" customHeight="1" x14ac:dyDescent="0.25">
      <c r="D3879" s="198"/>
    </row>
    <row r="3880" spans="4:4" ht="15" customHeight="1" x14ac:dyDescent="0.25">
      <c r="D3880" s="198"/>
    </row>
    <row r="3881" spans="4:4" ht="15" customHeight="1" x14ac:dyDescent="0.25">
      <c r="D3881" s="198"/>
    </row>
    <row r="3882" spans="4:4" ht="15" customHeight="1" x14ac:dyDescent="0.25">
      <c r="D3882" s="198"/>
    </row>
    <row r="3883" spans="4:4" ht="15" customHeight="1" x14ac:dyDescent="0.25">
      <c r="D3883" s="198"/>
    </row>
    <row r="3884" spans="4:4" ht="15" customHeight="1" x14ac:dyDescent="0.25">
      <c r="D3884" s="198"/>
    </row>
    <row r="3885" spans="4:4" ht="15" customHeight="1" x14ac:dyDescent="0.25">
      <c r="D3885" s="198"/>
    </row>
    <row r="3886" spans="4:4" ht="15" customHeight="1" x14ac:dyDescent="0.25">
      <c r="D3886" s="198"/>
    </row>
    <row r="3887" spans="4:4" ht="15" customHeight="1" x14ac:dyDescent="0.25">
      <c r="D3887" s="198"/>
    </row>
    <row r="3888" spans="4:4" ht="15" customHeight="1" x14ac:dyDescent="0.25">
      <c r="D3888" s="198"/>
    </row>
    <row r="3889" spans="4:4" ht="15" customHeight="1" x14ac:dyDescent="0.25">
      <c r="D3889" s="198"/>
    </row>
    <row r="3890" spans="4:4" ht="15" customHeight="1" x14ac:dyDescent="0.25">
      <c r="D3890" s="198"/>
    </row>
    <row r="3891" spans="4:4" ht="15" customHeight="1" x14ac:dyDescent="0.25">
      <c r="D3891" s="198"/>
    </row>
    <row r="3892" spans="4:4" ht="15" customHeight="1" x14ac:dyDescent="0.25">
      <c r="D3892" s="198"/>
    </row>
    <row r="3893" spans="4:4" ht="15" customHeight="1" x14ac:dyDescent="0.25">
      <c r="D3893" s="198"/>
    </row>
    <row r="3894" spans="4:4" ht="15" customHeight="1" x14ac:dyDescent="0.25">
      <c r="D3894" s="198"/>
    </row>
    <row r="3895" spans="4:4" ht="15" customHeight="1" x14ac:dyDescent="0.25">
      <c r="D3895" s="198"/>
    </row>
    <row r="3896" spans="4:4" ht="15" customHeight="1" x14ac:dyDescent="0.25">
      <c r="D3896" s="198"/>
    </row>
    <row r="3897" spans="4:4" ht="15" customHeight="1" x14ac:dyDescent="0.25">
      <c r="D3897" s="198"/>
    </row>
    <row r="3898" spans="4:4" ht="15" customHeight="1" x14ac:dyDescent="0.25">
      <c r="D3898" s="198"/>
    </row>
    <row r="3899" spans="4:4" ht="15" customHeight="1" x14ac:dyDescent="0.25">
      <c r="D3899" s="198"/>
    </row>
    <row r="3900" spans="4:4" ht="15" customHeight="1" x14ac:dyDescent="0.25">
      <c r="D3900" s="198"/>
    </row>
    <row r="3901" spans="4:4" ht="15" customHeight="1" x14ac:dyDescent="0.25">
      <c r="D3901" s="198"/>
    </row>
    <row r="3902" spans="4:4" ht="15" customHeight="1" x14ac:dyDescent="0.25">
      <c r="D3902" s="198"/>
    </row>
    <row r="3903" spans="4:4" ht="15" customHeight="1" x14ac:dyDescent="0.25">
      <c r="D3903" s="198"/>
    </row>
    <row r="3904" spans="4:4" ht="15" customHeight="1" x14ac:dyDescent="0.25">
      <c r="D3904" s="198"/>
    </row>
    <row r="3905" spans="4:4" ht="15" customHeight="1" x14ac:dyDescent="0.25">
      <c r="D3905" s="198"/>
    </row>
    <row r="3906" spans="4:4" ht="15" customHeight="1" x14ac:dyDescent="0.25">
      <c r="D3906" s="198"/>
    </row>
    <row r="3907" spans="4:4" ht="15" customHeight="1" x14ac:dyDescent="0.25">
      <c r="D3907" s="198"/>
    </row>
    <row r="3908" spans="4:4" ht="15" customHeight="1" x14ac:dyDescent="0.25">
      <c r="D3908" s="198"/>
    </row>
    <row r="3909" spans="4:4" ht="15" customHeight="1" x14ac:dyDescent="0.25">
      <c r="D3909" s="198"/>
    </row>
    <row r="3910" spans="4:4" ht="15" customHeight="1" x14ac:dyDescent="0.25">
      <c r="D3910" s="198"/>
    </row>
    <row r="3911" spans="4:4" ht="15" customHeight="1" x14ac:dyDescent="0.25">
      <c r="D3911" s="198"/>
    </row>
    <row r="3912" spans="4:4" ht="15" customHeight="1" x14ac:dyDescent="0.25">
      <c r="D3912" s="198"/>
    </row>
    <row r="3913" spans="4:4" ht="15" customHeight="1" x14ac:dyDescent="0.25">
      <c r="D3913" s="198"/>
    </row>
    <row r="3914" spans="4:4" ht="15" customHeight="1" x14ac:dyDescent="0.25">
      <c r="D3914" s="198"/>
    </row>
    <row r="3915" spans="4:4" ht="15" customHeight="1" x14ac:dyDescent="0.25">
      <c r="D3915" s="198"/>
    </row>
    <row r="3916" spans="4:4" ht="15" customHeight="1" x14ac:dyDescent="0.25">
      <c r="D3916" s="198"/>
    </row>
    <row r="3917" spans="4:4" ht="15" customHeight="1" x14ac:dyDescent="0.25">
      <c r="D3917" s="198"/>
    </row>
    <row r="3918" spans="4:4" ht="15" customHeight="1" x14ac:dyDescent="0.25">
      <c r="D3918" s="198"/>
    </row>
    <row r="3919" spans="4:4" ht="15" customHeight="1" x14ac:dyDescent="0.25">
      <c r="D3919" s="198"/>
    </row>
    <row r="3920" spans="4:4" ht="15" customHeight="1" x14ac:dyDescent="0.25">
      <c r="D3920" s="198"/>
    </row>
    <row r="3921" spans="4:4" ht="15" customHeight="1" x14ac:dyDescent="0.25">
      <c r="D3921" s="198"/>
    </row>
    <row r="3922" spans="4:4" ht="15" customHeight="1" x14ac:dyDescent="0.25">
      <c r="D3922" s="198"/>
    </row>
    <row r="3923" spans="4:4" ht="15" customHeight="1" x14ac:dyDescent="0.25">
      <c r="D3923" s="198"/>
    </row>
    <row r="3924" spans="4:4" ht="15" customHeight="1" x14ac:dyDescent="0.25">
      <c r="D3924" s="198"/>
    </row>
    <row r="3925" spans="4:4" ht="15" customHeight="1" x14ac:dyDescent="0.25">
      <c r="D3925" s="198"/>
    </row>
    <row r="3926" spans="4:4" ht="15" customHeight="1" x14ac:dyDescent="0.25">
      <c r="D3926" s="198"/>
    </row>
    <row r="3927" spans="4:4" ht="15" customHeight="1" x14ac:dyDescent="0.25">
      <c r="D3927" s="198"/>
    </row>
    <row r="3928" spans="4:4" ht="15" customHeight="1" x14ac:dyDescent="0.25">
      <c r="D3928" s="198"/>
    </row>
    <row r="3929" spans="4:4" ht="15" customHeight="1" x14ac:dyDescent="0.25">
      <c r="D3929" s="198"/>
    </row>
    <row r="3930" spans="4:4" ht="15" customHeight="1" x14ac:dyDescent="0.25">
      <c r="D3930" s="198"/>
    </row>
    <row r="3931" spans="4:4" ht="15" customHeight="1" x14ac:dyDescent="0.25">
      <c r="D3931" s="198"/>
    </row>
    <row r="3932" spans="4:4" ht="15" customHeight="1" x14ac:dyDescent="0.25">
      <c r="D3932" s="198"/>
    </row>
    <row r="3933" spans="4:4" ht="15" customHeight="1" x14ac:dyDescent="0.25">
      <c r="D3933" s="198"/>
    </row>
    <row r="3934" spans="4:4" ht="15" customHeight="1" x14ac:dyDescent="0.25">
      <c r="D3934" s="198"/>
    </row>
    <row r="3935" spans="4:4" ht="15" customHeight="1" x14ac:dyDescent="0.25">
      <c r="D3935" s="198"/>
    </row>
    <row r="3936" spans="4:4" ht="15" customHeight="1" x14ac:dyDescent="0.25">
      <c r="D3936" s="198"/>
    </row>
    <row r="3937" spans="4:4" ht="15" customHeight="1" x14ac:dyDescent="0.25">
      <c r="D3937" s="198"/>
    </row>
    <row r="3938" spans="4:4" ht="15" customHeight="1" x14ac:dyDescent="0.25">
      <c r="D3938" s="198"/>
    </row>
    <row r="3939" spans="4:4" ht="15" customHeight="1" x14ac:dyDescent="0.25">
      <c r="D3939" s="198"/>
    </row>
    <row r="3940" spans="4:4" ht="15" customHeight="1" x14ac:dyDescent="0.25">
      <c r="D3940" s="198"/>
    </row>
    <row r="3941" spans="4:4" ht="15" customHeight="1" x14ac:dyDescent="0.25">
      <c r="D3941" s="198"/>
    </row>
    <row r="3942" spans="4:4" ht="15" customHeight="1" x14ac:dyDescent="0.25">
      <c r="D3942" s="198"/>
    </row>
    <row r="3943" spans="4:4" ht="15" customHeight="1" x14ac:dyDescent="0.25">
      <c r="D3943" s="198"/>
    </row>
    <row r="3944" spans="4:4" ht="15" customHeight="1" x14ac:dyDescent="0.25">
      <c r="D3944" s="198"/>
    </row>
    <row r="3945" spans="4:4" ht="15" customHeight="1" x14ac:dyDescent="0.25">
      <c r="D3945" s="198"/>
    </row>
    <row r="3946" spans="4:4" ht="15" customHeight="1" x14ac:dyDescent="0.25">
      <c r="D3946" s="198"/>
    </row>
    <row r="3947" spans="4:4" ht="15" customHeight="1" x14ac:dyDescent="0.25">
      <c r="D3947" s="198"/>
    </row>
    <row r="3948" spans="4:4" ht="15" customHeight="1" x14ac:dyDescent="0.25">
      <c r="D3948" s="198"/>
    </row>
    <row r="3949" spans="4:4" ht="15" customHeight="1" x14ac:dyDescent="0.25">
      <c r="D3949" s="198"/>
    </row>
    <row r="3950" spans="4:4" ht="15" customHeight="1" x14ac:dyDescent="0.25">
      <c r="D3950" s="198"/>
    </row>
    <row r="3951" spans="4:4" ht="15" customHeight="1" x14ac:dyDescent="0.25">
      <c r="D3951" s="198"/>
    </row>
    <row r="3952" spans="4:4" ht="15" customHeight="1" x14ac:dyDescent="0.25">
      <c r="D3952" s="198"/>
    </row>
    <row r="3953" spans="4:4" ht="15" customHeight="1" x14ac:dyDescent="0.25">
      <c r="D3953" s="198"/>
    </row>
    <row r="3954" spans="4:4" ht="15" customHeight="1" x14ac:dyDescent="0.25">
      <c r="D3954" s="198"/>
    </row>
    <row r="3955" spans="4:4" ht="15" customHeight="1" x14ac:dyDescent="0.25">
      <c r="D3955" s="198"/>
    </row>
    <row r="3956" spans="4:4" ht="15" customHeight="1" x14ac:dyDescent="0.25">
      <c r="D3956" s="198"/>
    </row>
    <row r="3957" spans="4:4" ht="15" customHeight="1" x14ac:dyDescent="0.25">
      <c r="D3957" s="198"/>
    </row>
    <row r="3958" spans="4:4" ht="15" customHeight="1" x14ac:dyDescent="0.25">
      <c r="D3958" s="198"/>
    </row>
    <row r="3959" spans="4:4" ht="15" customHeight="1" x14ac:dyDescent="0.25">
      <c r="D3959" s="198"/>
    </row>
    <row r="3960" spans="4:4" ht="15" customHeight="1" x14ac:dyDescent="0.25">
      <c r="D3960" s="198"/>
    </row>
    <row r="3961" spans="4:4" ht="15" customHeight="1" x14ac:dyDescent="0.25">
      <c r="D3961" s="198"/>
    </row>
    <row r="3962" spans="4:4" ht="15" customHeight="1" x14ac:dyDescent="0.25">
      <c r="D3962" s="198"/>
    </row>
    <row r="3963" spans="4:4" ht="15" customHeight="1" x14ac:dyDescent="0.25">
      <c r="D3963" s="198"/>
    </row>
    <row r="3964" spans="4:4" ht="15" customHeight="1" x14ac:dyDescent="0.25">
      <c r="D3964" s="198"/>
    </row>
    <row r="3965" spans="4:4" ht="15" customHeight="1" x14ac:dyDescent="0.25">
      <c r="D3965" s="198"/>
    </row>
    <row r="3966" spans="4:4" ht="15" customHeight="1" x14ac:dyDescent="0.25">
      <c r="D3966" s="198"/>
    </row>
    <row r="3967" spans="4:4" ht="15" customHeight="1" x14ac:dyDescent="0.25">
      <c r="D3967" s="198"/>
    </row>
    <row r="3968" spans="4:4" ht="15" customHeight="1" x14ac:dyDescent="0.25">
      <c r="D3968" s="198"/>
    </row>
    <row r="3969" spans="4:4" ht="15" customHeight="1" x14ac:dyDescent="0.25">
      <c r="D3969" s="198"/>
    </row>
    <row r="3970" spans="4:4" ht="15" customHeight="1" x14ac:dyDescent="0.25">
      <c r="D3970" s="198"/>
    </row>
    <row r="3971" spans="4:4" ht="15" customHeight="1" x14ac:dyDescent="0.25">
      <c r="D3971" s="198"/>
    </row>
    <row r="3972" spans="4:4" ht="15" customHeight="1" x14ac:dyDescent="0.25">
      <c r="D3972" s="198"/>
    </row>
    <row r="3973" spans="4:4" ht="15" customHeight="1" x14ac:dyDescent="0.25">
      <c r="D3973" s="198"/>
    </row>
    <row r="3974" spans="4:4" ht="15" customHeight="1" x14ac:dyDescent="0.25">
      <c r="D3974" s="198"/>
    </row>
    <row r="3975" spans="4:4" ht="15" customHeight="1" x14ac:dyDescent="0.25">
      <c r="D3975" s="198"/>
    </row>
    <row r="3976" spans="4:4" ht="15" customHeight="1" x14ac:dyDescent="0.25">
      <c r="D3976" s="198"/>
    </row>
    <row r="3977" spans="4:4" ht="15" customHeight="1" x14ac:dyDescent="0.25">
      <c r="D3977" s="198"/>
    </row>
    <row r="3978" spans="4:4" ht="15" customHeight="1" x14ac:dyDescent="0.25">
      <c r="D3978" s="198"/>
    </row>
    <row r="3979" spans="4:4" ht="15" customHeight="1" x14ac:dyDescent="0.25">
      <c r="D3979" s="198"/>
    </row>
    <row r="3980" spans="4:4" ht="15" customHeight="1" x14ac:dyDescent="0.25">
      <c r="D3980" s="198"/>
    </row>
    <row r="3981" spans="4:4" ht="15" customHeight="1" x14ac:dyDescent="0.25">
      <c r="D3981" s="198"/>
    </row>
    <row r="3982" spans="4:4" ht="15" customHeight="1" x14ac:dyDescent="0.25">
      <c r="D3982" s="198"/>
    </row>
    <row r="3983" spans="4:4" ht="15" customHeight="1" x14ac:dyDescent="0.25">
      <c r="D3983" s="198"/>
    </row>
    <row r="3984" spans="4:4" ht="15" customHeight="1" x14ac:dyDescent="0.25">
      <c r="D3984" s="198"/>
    </row>
    <row r="3985" spans="4:4" ht="15" customHeight="1" x14ac:dyDescent="0.25">
      <c r="D3985" s="198"/>
    </row>
    <row r="3986" spans="4:4" ht="15" customHeight="1" x14ac:dyDescent="0.25">
      <c r="D3986" s="198"/>
    </row>
    <row r="3987" spans="4:4" ht="15" customHeight="1" x14ac:dyDescent="0.25">
      <c r="D3987" s="198"/>
    </row>
    <row r="3988" spans="4:4" ht="15" customHeight="1" x14ac:dyDescent="0.25">
      <c r="D3988" s="198"/>
    </row>
    <row r="3989" spans="4:4" ht="15" customHeight="1" x14ac:dyDescent="0.25">
      <c r="D3989" s="198"/>
    </row>
    <row r="3990" spans="4:4" ht="15" customHeight="1" x14ac:dyDescent="0.25">
      <c r="D3990" s="198"/>
    </row>
    <row r="3991" spans="4:4" ht="15" customHeight="1" x14ac:dyDescent="0.25">
      <c r="D3991" s="198"/>
    </row>
    <row r="3992" spans="4:4" ht="15" customHeight="1" x14ac:dyDescent="0.25">
      <c r="D3992" s="198"/>
    </row>
    <row r="3993" spans="4:4" ht="15" customHeight="1" x14ac:dyDescent="0.25">
      <c r="D3993" s="198"/>
    </row>
    <row r="3994" spans="4:4" ht="15" customHeight="1" x14ac:dyDescent="0.25">
      <c r="D3994" s="198"/>
    </row>
    <row r="3995" spans="4:4" ht="15" customHeight="1" x14ac:dyDescent="0.25">
      <c r="D3995" s="198"/>
    </row>
    <row r="3996" spans="4:4" ht="15" customHeight="1" x14ac:dyDescent="0.25">
      <c r="D3996" s="198"/>
    </row>
    <row r="3997" spans="4:4" ht="15" customHeight="1" x14ac:dyDescent="0.25">
      <c r="D3997" s="198"/>
    </row>
    <row r="3998" spans="4:4" ht="15" customHeight="1" x14ac:dyDescent="0.25">
      <c r="D3998" s="198"/>
    </row>
    <row r="3999" spans="4:4" ht="15" customHeight="1" x14ac:dyDescent="0.25">
      <c r="D3999" s="198"/>
    </row>
    <row r="4000" spans="4:4" ht="15" customHeight="1" x14ac:dyDescent="0.25">
      <c r="D4000" s="198"/>
    </row>
    <row r="4001" spans="4:4" ht="15" customHeight="1" x14ac:dyDescent="0.25">
      <c r="D4001" s="198"/>
    </row>
    <row r="4002" spans="4:4" ht="15" customHeight="1" x14ac:dyDescent="0.25">
      <c r="D4002" s="198"/>
    </row>
    <row r="4003" spans="4:4" ht="15" customHeight="1" x14ac:dyDescent="0.25">
      <c r="D4003" s="198"/>
    </row>
    <row r="4004" spans="4:4" ht="15" customHeight="1" x14ac:dyDescent="0.25">
      <c r="D4004" s="198"/>
    </row>
    <row r="4005" spans="4:4" ht="15" customHeight="1" x14ac:dyDescent="0.25">
      <c r="D4005" s="198"/>
    </row>
    <row r="4006" spans="4:4" ht="15" customHeight="1" x14ac:dyDescent="0.25">
      <c r="D4006" s="198"/>
    </row>
    <row r="4007" spans="4:4" ht="15" customHeight="1" x14ac:dyDescent="0.25">
      <c r="D4007" s="198"/>
    </row>
    <row r="4008" spans="4:4" ht="15" customHeight="1" x14ac:dyDescent="0.25">
      <c r="D4008" s="198"/>
    </row>
    <row r="4009" spans="4:4" ht="15" customHeight="1" x14ac:dyDescent="0.25">
      <c r="D4009" s="198"/>
    </row>
    <row r="4010" spans="4:4" ht="15" customHeight="1" x14ac:dyDescent="0.25">
      <c r="D4010" s="198"/>
    </row>
    <row r="4011" spans="4:4" ht="15" customHeight="1" x14ac:dyDescent="0.25">
      <c r="D4011" s="198"/>
    </row>
    <row r="4012" spans="4:4" ht="15" customHeight="1" x14ac:dyDescent="0.25">
      <c r="D4012" s="198"/>
    </row>
    <row r="4013" spans="4:4" ht="15" customHeight="1" x14ac:dyDescent="0.25">
      <c r="D4013" s="198"/>
    </row>
    <row r="4014" spans="4:4" ht="15" customHeight="1" x14ac:dyDescent="0.25">
      <c r="D4014" s="198"/>
    </row>
    <row r="4015" spans="4:4" ht="15" customHeight="1" x14ac:dyDescent="0.25">
      <c r="D4015" s="198"/>
    </row>
    <row r="4016" spans="4:4" ht="15" customHeight="1" x14ac:dyDescent="0.25">
      <c r="D4016" s="198"/>
    </row>
    <row r="4017" spans="4:4" ht="15" customHeight="1" x14ac:dyDescent="0.25">
      <c r="D4017" s="198"/>
    </row>
    <row r="4018" spans="4:4" ht="15" customHeight="1" x14ac:dyDescent="0.25">
      <c r="D4018" s="198"/>
    </row>
    <row r="4019" spans="4:4" ht="15" customHeight="1" x14ac:dyDescent="0.25">
      <c r="D4019" s="198"/>
    </row>
    <row r="4020" spans="4:4" ht="15" customHeight="1" x14ac:dyDescent="0.25">
      <c r="D4020" s="198"/>
    </row>
    <row r="4021" spans="4:4" ht="15" customHeight="1" x14ac:dyDescent="0.25">
      <c r="D4021" s="198"/>
    </row>
    <row r="4022" spans="4:4" ht="15" customHeight="1" x14ac:dyDescent="0.25">
      <c r="D4022" s="198"/>
    </row>
    <row r="4023" spans="4:4" ht="15" customHeight="1" x14ac:dyDescent="0.25">
      <c r="D4023" s="198"/>
    </row>
    <row r="4024" spans="4:4" ht="15" customHeight="1" x14ac:dyDescent="0.25">
      <c r="D4024" s="198"/>
    </row>
    <row r="4025" spans="4:4" ht="15" customHeight="1" x14ac:dyDescent="0.25">
      <c r="D4025" s="198"/>
    </row>
    <row r="4026" spans="4:4" ht="15" customHeight="1" x14ac:dyDescent="0.25">
      <c r="D4026" s="198"/>
    </row>
    <row r="4027" spans="4:4" ht="15" customHeight="1" x14ac:dyDescent="0.25">
      <c r="D4027" s="198"/>
    </row>
    <row r="4028" spans="4:4" ht="15" customHeight="1" x14ac:dyDescent="0.25">
      <c r="D4028" s="198"/>
    </row>
    <row r="4029" spans="4:4" ht="15" customHeight="1" x14ac:dyDescent="0.25">
      <c r="D4029" s="198"/>
    </row>
    <row r="4030" spans="4:4" ht="15" customHeight="1" x14ac:dyDescent="0.25">
      <c r="D4030" s="198"/>
    </row>
    <row r="4031" spans="4:4" ht="15" customHeight="1" x14ac:dyDescent="0.25">
      <c r="D4031" s="198"/>
    </row>
    <row r="4032" spans="4:4" ht="15" customHeight="1" x14ac:dyDescent="0.25">
      <c r="D4032" s="198"/>
    </row>
    <row r="4033" spans="4:4" ht="15" customHeight="1" x14ac:dyDescent="0.25">
      <c r="D4033" s="198"/>
    </row>
    <row r="4034" spans="4:4" ht="15" customHeight="1" x14ac:dyDescent="0.25">
      <c r="D4034" s="198"/>
    </row>
    <row r="4035" spans="4:4" ht="15" customHeight="1" x14ac:dyDescent="0.25">
      <c r="D4035" s="198"/>
    </row>
    <row r="4036" spans="4:4" ht="15" customHeight="1" x14ac:dyDescent="0.25">
      <c r="D4036" s="198"/>
    </row>
    <row r="4037" spans="4:4" ht="15" customHeight="1" x14ac:dyDescent="0.25">
      <c r="D4037" s="198"/>
    </row>
    <row r="4038" spans="4:4" ht="15" customHeight="1" x14ac:dyDescent="0.25">
      <c r="D4038" s="198"/>
    </row>
    <row r="4039" spans="4:4" ht="15" customHeight="1" x14ac:dyDescent="0.25">
      <c r="D4039" s="198"/>
    </row>
    <row r="4040" spans="4:4" ht="15" customHeight="1" x14ac:dyDescent="0.25">
      <c r="D4040" s="198"/>
    </row>
    <row r="4041" spans="4:4" ht="15" customHeight="1" x14ac:dyDescent="0.25">
      <c r="D4041" s="198"/>
    </row>
    <row r="4042" spans="4:4" ht="15" customHeight="1" x14ac:dyDescent="0.25">
      <c r="D4042" s="198"/>
    </row>
    <row r="4043" spans="4:4" ht="15" customHeight="1" x14ac:dyDescent="0.25">
      <c r="D4043" s="198"/>
    </row>
    <row r="4044" spans="4:4" ht="15" customHeight="1" x14ac:dyDescent="0.25">
      <c r="D4044" s="198"/>
    </row>
    <row r="4045" spans="4:4" ht="15" customHeight="1" x14ac:dyDescent="0.25">
      <c r="D4045" s="198"/>
    </row>
    <row r="4046" spans="4:4" ht="15" customHeight="1" x14ac:dyDescent="0.25">
      <c r="D4046" s="198"/>
    </row>
    <row r="4047" spans="4:4" ht="15" customHeight="1" x14ac:dyDescent="0.25">
      <c r="D4047" s="198"/>
    </row>
    <row r="4048" spans="4:4" ht="15" customHeight="1" x14ac:dyDescent="0.25">
      <c r="D4048" s="198"/>
    </row>
    <row r="4049" spans="4:4" ht="15" customHeight="1" x14ac:dyDescent="0.25">
      <c r="D4049" s="198"/>
    </row>
    <row r="4050" spans="4:4" ht="15" customHeight="1" x14ac:dyDescent="0.25">
      <c r="D4050" s="198"/>
    </row>
    <row r="4051" spans="4:4" ht="15" customHeight="1" x14ac:dyDescent="0.25">
      <c r="D4051" s="198"/>
    </row>
    <row r="4052" spans="4:4" ht="15" customHeight="1" x14ac:dyDescent="0.25">
      <c r="D4052" s="198"/>
    </row>
    <row r="4053" spans="4:4" ht="15" customHeight="1" x14ac:dyDescent="0.25">
      <c r="D4053" s="198"/>
    </row>
    <row r="4054" spans="4:4" ht="15" customHeight="1" x14ac:dyDescent="0.25">
      <c r="D4054" s="198"/>
    </row>
    <row r="4055" spans="4:4" ht="15" customHeight="1" x14ac:dyDescent="0.25">
      <c r="D4055" s="198"/>
    </row>
    <row r="4056" spans="4:4" ht="15" customHeight="1" x14ac:dyDescent="0.25">
      <c r="D4056" s="198"/>
    </row>
    <row r="4057" spans="4:4" ht="15" customHeight="1" x14ac:dyDescent="0.25">
      <c r="D4057" s="198"/>
    </row>
    <row r="4058" spans="4:4" ht="15" customHeight="1" x14ac:dyDescent="0.25">
      <c r="D4058" s="198"/>
    </row>
    <row r="4059" spans="4:4" ht="15" customHeight="1" x14ac:dyDescent="0.25">
      <c r="D4059" s="198"/>
    </row>
    <row r="4060" spans="4:4" ht="15" customHeight="1" x14ac:dyDescent="0.25">
      <c r="D4060" s="198"/>
    </row>
    <row r="4061" spans="4:4" ht="15" customHeight="1" x14ac:dyDescent="0.25">
      <c r="D4061" s="198"/>
    </row>
    <row r="4062" spans="4:4" ht="15" customHeight="1" x14ac:dyDescent="0.25">
      <c r="D4062" s="198"/>
    </row>
    <row r="4063" spans="4:4" ht="15" customHeight="1" x14ac:dyDescent="0.25">
      <c r="D4063" s="198"/>
    </row>
    <row r="4064" spans="4:4" ht="15" customHeight="1" x14ac:dyDescent="0.25">
      <c r="D4064" s="198"/>
    </row>
    <row r="4065" spans="4:4" ht="15" customHeight="1" x14ac:dyDescent="0.25">
      <c r="D4065" s="198"/>
    </row>
    <row r="4066" spans="4:4" ht="15" customHeight="1" x14ac:dyDescent="0.25">
      <c r="D4066" s="198"/>
    </row>
    <row r="4067" spans="4:4" ht="15" customHeight="1" x14ac:dyDescent="0.25">
      <c r="D4067" s="198"/>
    </row>
    <row r="4068" spans="4:4" ht="15" customHeight="1" x14ac:dyDescent="0.25">
      <c r="D4068" s="198"/>
    </row>
    <row r="4069" spans="4:4" ht="15" customHeight="1" x14ac:dyDescent="0.25">
      <c r="D4069" s="198"/>
    </row>
    <row r="4070" spans="4:4" ht="15" customHeight="1" x14ac:dyDescent="0.25">
      <c r="D4070" s="198"/>
    </row>
    <row r="4071" spans="4:4" ht="15" customHeight="1" x14ac:dyDescent="0.25">
      <c r="D4071" s="198"/>
    </row>
    <row r="4072" spans="4:4" ht="15" customHeight="1" x14ac:dyDescent="0.25">
      <c r="D4072" s="198"/>
    </row>
    <row r="4073" spans="4:4" ht="15" customHeight="1" x14ac:dyDescent="0.25">
      <c r="D4073" s="198"/>
    </row>
    <row r="4074" spans="4:4" ht="15" customHeight="1" x14ac:dyDescent="0.25">
      <c r="D4074" s="198"/>
    </row>
    <row r="4075" spans="4:4" ht="15" customHeight="1" x14ac:dyDescent="0.25">
      <c r="D4075" s="198"/>
    </row>
    <row r="4076" spans="4:4" ht="15" customHeight="1" x14ac:dyDescent="0.25">
      <c r="D4076" s="198"/>
    </row>
    <row r="4077" spans="4:4" ht="15" customHeight="1" x14ac:dyDescent="0.25">
      <c r="D4077" s="198"/>
    </row>
    <row r="4078" spans="4:4" ht="15" customHeight="1" x14ac:dyDescent="0.25">
      <c r="D4078" s="198"/>
    </row>
    <row r="4079" spans="4:4" ht="15" customHeight="1" x14ac:dyDescent="0.25">
      <c r="D4079" s="198"/>
    </row>
    <row r="4080" spans="4:4" ht="15" customHeight="1" x14ac:dyDescent="0.25">
      <c r="D4080" s="198"/>
    </row>
    <row r="4081" spans="4:4" ht="15" customHeight="1" x14ac:dyDescent="0.25">
      <c r="D4081" s="198"/>
    </row>
    <row r="4082" spans="4:4" ht="15" customHeight="1" x14ac:dyDescent="0.25">
      <c r="D4082" s="198"/>
    </row>
    <row r="4083" spans="4:4" ht="15" customHeight="1" x14ac:dyDescent="0.25">
      <c r="D4083" s="198"/>
    </row>
    <row r="4084" spans="4:4" ht="15" customHeight="1" x14ac:dyDescent="0.25">
      <c r="D4084" s="198"/>
    </row>
    <row r="4085" spans="4:4" ht="15" customHeight="1" x14ac:dyDescent="0.25">
      <c r="D4085" s="198"/>
    </row>
    <row r="4086" spans="4:4" ht="15" customHeight="1" x14ac:dyDescent="0.25">
      <c r="D4086" s="198"/>
    </row>
    <row r="4087" spans="4:4" ht="15" customHeight="1" x14ac:dyDescent="0.25">
      <c r="D4087" s="198"/>
    </row>
    <row r="4088" spans="4:4" ht="15" customHeight="1" x14ac:dyDescent="0.25">
      <c r="D4088" s="198"/>
    </row>
    <row r="4089" spans="4:4" ht="15" customHeight="1" x14ac:dyDescent="0.25">
      <c r="D4089" s="198"/>
    </row>
    <row r="4090" spans="4:4" ht="15" customHeight="1" x14ac:dyDescent="0.25">
      <c r="D4090" s="198"/>
    </row>
    <row r="4091" spans="4:4" ht="15" customHeight="1" x14ac:dyDescent="0.25">
      <c r="D4091" s="198"/>
    </row>
    <row r="4092" spans="4:4" ht="15" customHeight="1" x14ac:dyDescent="0.25">
      <c r="D4092" s="198"/>
    </row>
    <row r="4093" spans="4:4" ht="15" customHeight="1" x14ac:dyDescent="0.25">
      <c r="D4093" s="198"/>
    </row>
    <row r="4094" spans="4:4" ht="15" customHeight="1" x14ac:dyDescent="0.25">
      <c r="D4094" s="198"/>
    </row>
    <row r="4095" spans="4:4" ht="15" customHeight="1" x14ac:dyDescent="0.25">
      <c r="D4095" s="198"/>
    </row>
    <row r="4096" spans="4:4" ht="15" customHeight="1" x14ac:dyDescent="0.25">
      <c r="D4096" s="198"/>
    </row>
    <row r="4097" spans="4:4" ht="15" customHeight="1" x14ac:dyDescent="0.25">
      <c r="D4097" s="198"/>
    </row>
    <row r="4098" spans="4:4" ht="15" customHeight="1" x14ac:dyDescent="0.25">
      <c r="D4098" s="198"/>
    </row>
    <row r="4099" spans="4:4" ht="15" customHeight="1" x14ac:dyDescent="0.25">
      <c r="D4099" s="198"/>
    </row>
    <row r="4100" spans="4:4" ht="15" customHeight="1" x14ac:dyDescent="0.25">
      <c r="D4100" s="198"/>
    </row>
    <row r="4101" spans="4:4" ht="15" customHeight="1" x14ac:dyDescent="0.25">
      <c r="D4101" s="198"/>
    </row>
    <row r="4102" spans="4:4" ht="15" customHeight="1" x14ac:dyDescent="0.25">
      <c r="D4102" s="198"/>
    </row>
    <row r="4103" spans="4:4" ht="15" customHeight="1" x14ac:dyDescent="0.25">
      <c r="D4103" s="198"/>
    </row>
    <row r="4104" spans="4:4" ht="15" customHeight="1" x14ac:dyDescent="0.25">
      <c r="D4104" s="198"/>
    </row>
    <row r="4105" spans="4:4" ht="15" customHeight="1" x14ac:dyDescent="0.25">
      <c r="D4105" s="198"/>
    </row>
    <row r="4106" spans="4:4" ht="15" customHeight="1" x14ac:dyDescent="0.25">
      <c r="D4106" s="198"/>
    </row>
    <row r="4107" spans="4:4" ht="15" customHeight="1" x14ac:dyDescent="0.25">
      <c r="D4107" s="198"/>
    </row>
    <row r="4108" spans="4:4" ht="15" customHeight="1" x14ac:dyDescent="0.25">
      <c r="D4108" s="198"/>
    </row>
    <row r="4109" spans="4:4" ht="15" customHeight="1" x14ac:dyDescent="0.25">
      <c r="D4109" s="198"/>
    </row>
    <row r="4110" spans="4:4" ht="15" customHeight="1" x14ac:dyDescent="0.25">
      <c r="D4110" s="198"/>
    </row>
    <row r="4111" spans="4:4" ht="15" customHeight="1" x14ac:dyDescent="0.25">
      <c r="D4111" s="198"/>
    </row>
    <row r="4112" spans="4:4" ht="15" customHeight="1" x14ac:dyDescent="0.25">
      <c r="D4112" s="198"/>
    </row>
    <row r="4113" spans="4:4" ht="15" customHeight="1" x14ac:dyDescent="0.25">
      <c r="D4113" s="198"/>
    </row>
    <row r="4114" spans="4:4" ht="15" customHeight="1" x14ac:dyDescent="0.25">
      <c r="D4114" s="198"/>
    </row>
    <row r="4115" spans="4:4" ht="15" customHeight="1" x14ac:dyDescent="0.25">
      <c r="D4115" s="198"/>
    </row>
    <row r="4116" spans="4:4" ht="15" customHeight="1" x14ac:dyDescent="0.25">
      <c r="D4116" s="198"/>
    </row>
    <row r="4117" spans="4:4" ht="15" customHeight="1" x14ac:dyDescent="0.25">
      <c r="D4117" s="198"/>
    </row>
    <row r="4118" spans="4:4" ht="15" customHeight="1" x14ac:dyDescent="0.25">
      <c r="D4118" s="198"/>
    </row>
    <row r="4119" spans="4:4" ht="15" customHeight="1" x14ac:dyDescent="0.25">
      <c r="D4119" s="198"/>
    </row>
    <row r="4120" spans="4:4" ht="15" customHeight="1" x14ac:dyDescent="0.25">
      <c r="D4120" s="198"/>
    </row>
    <row r="4121" spans="4:4" ht="15" customHeight="1" x14ac:dyDescent="0.25">
      <c r="D4121" s="198"/>
    </row>
    <row r="4122" spans="4:4" ht="15" customHeight="1" x14ac:dyDescent="0.25">
      <c r="D4122" s="198"/>
    </row>
    <row r="4123" spans="4:4" ht="15" customHeight="1" x14ac:dyDescent="0.25">
      <c r="D4123" s="198"/>
    </row>
    <row r="4124" spans="4:4" ht="15" customHeight="1" x14ac:dyDescent="0.25">
      <c r="D4124" s="198"/>
    </row>
    <row r="4125" spans="4:4" ht="15" customHeight="1" x14ac:dyDescent="0.25">
      <c r="D4125" s="198"/>
    </row>
    <row r="4126" spans="4:4" ht="15" customHeight="1" x14ac:dyDescent="0.25">
      <c r="D4126" s="198"/>
    </row>
    <row r="4127" spans="4:4" ht="15" customHeight="1" x14ac:dyDescent="0.25">
      <c r="D4127" s="198"/>
    </row>
    <row r="4128" spans="4:4" ht="15" customHeight="1" x14ac:dyDescent="0.25">
      <c r="D4128" s="198"/>
    </row>
    <row r="4129" spans="4:4" ht="15" customHeight="1" x14ac:dyDescent="0.25">
      <c r="D4129" s="198"/>
    </row>
    <row r="4130" spans="4:4" ht="15" customHeight="1" x14ac:dyDescent="0.25">
      <c r="D4130" s="198"/>
    </row>
    <row r="4131" spans="4:4" ht="15" customHeight="1" x14ac:dyDescent="0.25">
      <c r="D4131" s="198"/>
    </row>
    <row r="4132" spans="4:4" ht="15" customHeight="1" x14ac:dyDescent="0.25">
      <c r="D4132" s="198"/>
    </row>
    <row r="4133" spans="4:4" ht="15" customHeight="1" x14ac:dyDescent="0.25">
      <c r="D4133" s="198"/>
    </row>
    <row r="4134" spans="4:4" ht="15" customHeight="1" x14ac:dyDescent="0.25">
      <c r="D4134" s="198"/>
    </row>
    <row r="4135" spans="4:4" ht="15" customHeight="1" x14ac:dyDescent="0.25">
      <c r="D4135" s="198"/>
    </row>
    <row r="4136" spans="4:4" ht="15" customHeight="1" x14ac:dyDescent="0.25">
      <c r="D4136" s="198"/>
    </row>
    <row r="4137" spans="4:4" ht="15" customHeight="1" x14ac:dyDescent="0.25">
      <c r="D4137" s="198"/>
    </row>
    <row r="4138" spans="4:4" ht="15" customHeight="1" x14ac:dyDescent="0.25">
      <c r="D4138" s="198"/>
    </row>
    <row r="4139" spans="4:4" ht="15" customHeight="1" x14ac:dyDescent="0.25">
      <c r="D4139" s="198"/>
    </row>
    <row r="4140" spans="4:4" ht="15" customHeight="1" x14ac:dyDescent="0.25">
      <c r="D4140" s="198"/>
    </row>
    <row r="4141" spans="4:4" ht="15" customHeight="1" x14ac:dyDescent="0.25">
      <c r="D4141" s="198"/>
    </row>
    <row r="4142" spans="4:4" ht="15" customHeight="1" x14ac:dyDescent="0.25">
      <c r="D4142" s="198"/>
    </row>
    <row r="4143" spans="4:4" ht="15" customHeight="1" x14ac:dyDescent="0.25">
      <c r="D4143" s="198"/>
    </row>
    <row r="4144" spans="4:4" ht="15" customHeight="1" x14ac:dyDescent="0.25">
      <c r="D4144" s="198"/>
    </row>
    <row r="4145" spans="4:4" ht="15" customHeight="1" x14ac:dyDescent="0.25">
      <c r="D4145" s="198"/>
    </row>
    <row r="4146" spans="4:4" ht="15" customHeight="1" x14ac:dyDescent="0.25">
      <c r="D4146" s="198"/>
    </row>
    <row r="4147" spans="4:4" ht="15" customHeight="1" x14ac:dyDescent="0.25">
      <c r="D4147" s="198"/>
    </row>
    <row r="4148" spans="4:4" ht="15" customHeight="1" x14ac:dyDescent="0.25">
      <c r="D4148" s="198"/>
    </row>
    <row r="4149" spans="4:4" ht="15" customHeight="1" x14ac:dyDescent="0.25">
      <c r="D4149" s="198"/>
    </row>
    <row r="4150" spans="4:4" ht="15" customHeight="1" x14ac:dyDescent="0.25">
      <c r="D4150" s="198"/>
    </row>
    <row r="4151" spans="4:4" ht="15" customHeight="1" x14ac:dyDescent="0.25">
      <c r="D4151" s="198"/>
    </row>
    <row r="4152" spans="4:4" ht="15" customHeight="1" x14ac:dyDescent="0.25">
      <c r="D4152" s="198"/>
    </row>
    <row r="4153" spans="4:4" ht="15" customHeight="1" x14ac:dyDescent="0.25">
      <c r="D4153" s="198"/>
    </row>
    <row r="4154" spans="4:4" ht="15" customHeight="1" x14ac:dyDescent="0.25">
      <c r="D4154" s="198"/>
    </row>
    <row r="4155" spans="4:4" ht="15" customHeight="1" x14ac:dyDescent="0.25">
      <c r="D4155" s="198"/>
    </row>
    <row r="4156" spans="4:4" ht="15" customHeight="1" x14ac:dyDescent="0.25">
      <c r="D4156" s="198"/>
    </row>
    <row r="4157" spans="4:4" ht="15" customHeight="1" x14ac:dyDescent="0.25">
      <c r="D4157" s="198"/>
    </row>
    <row r="4158" spans="4:4" ht="15" customHeight="1" x14ac:dyDescent="0.25">
      <c r="D4158" s="198"/>
    </row>
    <row r="4159" spans="4:4" ht="15" customHeight="1" x14ac:dyDescent="0.25">
      <c r="D4159" s="198"/>
    </row>
    <row r="4160" spans="4:4" ht="15" customHeight="1" x14ac:dyDescent="0.25">
      <c r="D4160" s="198"/>
    </row>
    <row r="4161" spans="4:4" ht="15" customHeight="1" x14ac:dyDescent="0.25">
      <c r="D4161" s="198"/>
    </row>
    <row r="4162" spans="4:4" ht="15" customHeight="1" x14ac:dyDescent="0.25">
      <c r="D4162" s="198"/>
    </row>
    <row r="4163" spans="4:4" ht="15" customHeight="1" x14ac:dyDescent="0.25">
      <c r="D4163" s="198"/>
    </row>
    <row r="4164" spans="4:4" ht="15" customHeight="1" x14ac:dyDescent="0.25">
      <c r="D4164" s="198"/>
    </row>
    <row r="4165" spans="4:4" ht="15" customHeight="1" x14ac:dyDescent="0.25">
      <c r="D4165" s="198"/>
    </row>
    <row r="4166" spans="4:4" ht="15" customHeight="1" x14ac:dyDescent="0.25">
      <c r="D4166" s="198"/>
    </row>
    <row r="4167" spans="4:4" ht="15" customHeight="1" x14ac:dyDescent="0.25">
      <c r="D4167" s="198"/>
    </row>
    <row r="4168" spans="4:4" ht="15" customHeight="1" x14ac:dyDescent="0.25">
      <c r="D4168" s="198"/>
    </row>
    <row r="4169" spans="4:4" ht="15" customHeight="1" x14ac:dyDescent="0.25">
      <c r="D4169" s="198"/>
    </row>
    <row r="4170" spans="4:4" ht="15" customHeight="1" x14ac:dyDescent="0.25">
      <c r="D4170" s="198"/>
    </row>
    <row r="4171" spans="4:4" ht="15" customHeight="1" x14ac:dyDescent="0.25">
      <c r="D4171" s="198"/>
    </row>
    <row r="4172" spans="4:4" ht="15" customHeight="1" x14ac:dyDescent="0.25">
      <c r="D4172" s="198"/>
    </row>
    <row r="4173" spans="4:4" ht="15" customHeight="1" x14ac:dyDescent="0.25">
      <c r="D4173" s="198"/>
    </row>
    <row r="4174" spans="4:4" ht="15" customHeight="1" x14ac:dyDescent="0.25">
      <c r="D4174" s="198"/>
    </row>
    <row r="4175" spans="4:4" ht="15" customHeight="1" x14ac:dyDescent="0.25">
      <c r="D4175" s="198"/>
    </row>
    <row r="4176" spans="4:4" ht="15" customHeight="1" x14ac:dyDescent="0.25">
      <c r="D4176" s="198"/>
    </row>
    <row r="4177" spans="4:4" ht="15" customHeight="1" x14ac:dyDescent="0.25">
      <c r="D4177" s="198"/>
    </row>
    <row r="4178" spans="4:4" ht="15" customHeight="1" x14ac:dyDescent="0.25">
      <c r="D4178" s="198"/>
    </row>
    <row r="4179" spans="4:4" ht="15" customHeight="1" x14ac:dyDescent="0.25">
      <c r="D4179" s="198"/>
    </row>
    <row r="4180" spans="4:4" ht="15" customHeight="1" x14ac:dyDescent="0.25">
      <c r="D4180" s="198"/>
    </row>
    <row r="4181" spans="4:4" ht="15" customHeight="1" x14ac:dyDescent="0.25">
      <c r="D4181" s="198"/>
    </row>
    <row r="4182" spans="4:4" ht="15" customHeight="1" x14ac:dyDescent="0.25">
      <c r="D4182" s="198"/>
    </row>
    <row r="4183" spans="4:4" ht="15" customHeight="1" x14ac:dyDescent="0.25">
      <c r="D4183" s="198"/>
    </row>
    <row r="4184" spans="4:4" ht="15" customHeight="1" x14ac:dyDescent="0.25">
      <c r="D4184" s="198"/>
    </row>
    <row r="4185" spans="4:4" ht="15" customHeight="1" x14ac:dyDescent="0.25">
      <c r="D4185" s="198"/>
    </row>
    <row r="4186" spans="4:4" ht="15" customHeight="1" x14ac:dyDescent="0.25">
      <c r="D4186" s="198"/>
    </row>
    <row r="4187" spans="4:4" ht="15" customHeight="1" x14ac:dyDescent="0.25">
      <c r="D4187" s="198"/>
    </row>
    <row r="4188" spans="4:4" ht="15" customHeight="1" x14ac:dyDescent="0.25">
      <c r="D4188" s="198"/>
    </row>
    <row r="4189" spans="4:4" ht="15" customHeight="1" x14ac:dyDescent="0.25">
      <c r="D4189" s="198"/>
    </row>
    <row r="4190" spans="4:4" ht="15" customHeight="1" x14ac:dyDescent="0.25">
      <c r="D4190" s="198"/>
    </row>
    <row r="4191" spans="4:4" ht="15" customHeight="1" x14ac:dyDescent="0.25">
      <c r="D4191" s="198"/>
    </row>
    <row r="4192" spans="4:4" ht="15" customHeight="1" x14ac:dyDescent="0.25">
      <c r="D4192" s="198"/>
    </row>
    <row r="4193" spans="4:4" ht="15" customHeight="1" x14ac:dyDescent="0.25">
      <c r="D4193" s="198"/>
    </row>
    <row r="4194" spans="4:4" ht="15" customHeight="1" x14ac:dyDescent="0.25">
      <c r="D4194" s="198"/>
    </row>
    <row r="4195" spans="4:4" ht="15" customHeight="1" x14ac:dyDescent="0.25">
      <c r="D4195" s="198"/>
    </row>
    <row r="4196" spans="4:4" ht="15" customHeight="1" x14ac:dyDescent="0.25">
      <c r="D4196" s="198"/>
    </row>
    <row r="4197" spans="4:4" ht="15" customHeight="1" x14ac:dyDescent="0.25">
      <c r="D4197" s="198"/>
    </row>
    <row r="4198" spans="4:4" ht="15" customHeight="1" x14ac:dyDescent="0.25">
      <c r="D4198" s="198"/>
    </row>
    <row r="4199" spans="4:4" ht="15" customHeight="1" x14ac:dyDescent="0.25">
      <c r="D4199" s="198"/>
    </row>
    <row r="4200" spans="4:4" ht="15" customHeight="1" x14ac:dyDescent="0.25">
      <c r="D4200" s="198"/>
    </row>
    <row r="4201" spans="4:4" ht="15" customHeight="1" x14ac:dyDescent="0.25">
      <c r="D4201" s="198"/>
    </row>
    <row r="4202" spans="4:4" ht="15" customHeight="1" x14ac:dyDescent="0.25">
      <c r="D4202" s="198"/>
    </row>
    <row r="4203" spans="4:4" ht="15" customHeight="1" x14ac:dyDescent="0.25">
      <c r="D4203" s="198"/>
    </row>
    <row r="4204" spans="4:4" ht="15" customHeight="1" x14ac:dyDescent="0.25">
      <c r="D4204" s="198"/>
    </row>
    <row r="4205" spans="4:4" ht="15" customHeight="1" x14ac:dyDescent="0.25">
      <c r="D4205" s="198"/>
    </row>
    <row r="4206" spans="4:4" ht="15" customHeight="1" x14ac:dyDescent="0.25">
      <c r="D4206" s="198"/>
    </row>
    <row r="4207" spans="4:4" ht="15" customHeight="1" x14ac:dyDescent="0.25">
      <c r="D4207" s="198"/>
    </row>
    <row r="4208" spans="4:4" ht="15" customHeight="1" x14ac:dyDescent="0.25">
      <c r="D4208" s="198"/>
    </row>
    <row r="4209" spans="4:4" ht="15" customHeight="1" x14ac:dyDescent="0.25">
      <c r="D4209" s="198"/>
    </row>
    <row r="4210" spans="4:4" ht="15" customHeight="1" x14ac:dyDescent="0.25">
      <c r="D4210" s="198"/>
    </row>
    <row r="4211" spans="4:4" ht="15" customHeight="1" x14ac:dyDescent="0.25">
      <c r="D4211" s="198"/>
    </row>
    <row r="4212" spans="4:4" ht="15" customHeight="1" x14ac:dyDescent="0.25">
      <c r="D4212" s="198"/>
    </row>
    <row r="4213" spans="4:4" ht="15" customHeight="1" x14ac:dyDescent="0.25">
      <c r="D4213" s="198"/>
    </row>
    <row r="4214" spans="4:4" ht="15" customHeight="1" x14ac:dyDescent="0.25">
      <c r="D4214" s="198"/>
    </row>
    <row r="4215" spans="4:4" ht="15" customHeight="1" x14ac:dyDescent="0.25">
      <c r="D4215" s="198"/>
    </row>
    <row r="4216" spans="4:4" ht="15" customHeight="1" x14ac:dyDescent="0.25">
      <c r="D4216" s="198"/>
    </row>
    <row r="4217" spans="4:4" ht="15" customHeight="1" x14ac:dyDescent="0.25">
      <c r="D4217" s="198"/>
    </row>
    <row r="4218" spans="4:4" ht="15" customHeight="1" x14ac:dyDescent="0.25">
      <c r="D4218" s="198"/>
    </row>
    <row r="4219" spans="4:4" ht="15" customHeight="1" x14ac:dyDescent="0.25">
      <c r="D4219" s="198"/>
    </row>
    <row r="4220" spans="4:4" ht="15" customHeight="1" x14ac:dyDescent="0.25">
      <c r="D4220" s="198"/>
    </row>
    <row r="4221" spans="4:4" ht="15" customHeight="1" x14ac:dyDescent="0.25">
      <c r="D4221" s="198"/>
    </row>
    <row r="4222" spans="4:4" ht="15" customHeight="1" x14ac:dyDescent="0.25">
      <c r="D4222" s="198"/>
    </row>
    <row r="4223" spans="4:4" ht="15" customHeight="1" x14ac:dyDescent="0.25">
      <c r="D4223" s="198"/>
    </row>
    <row r="4224" spans="4:4" ht="15" customHeight="1" x14ac:dyDescent="0.25">
      <c r="D4224" s="198"/>
    </row>
    <row r="4225" spans="4:4" ht="15" customHeight="1" x14ac:dyDescent="0.25">
      <c r="D4225" s="198"/>
    </row>
    <row r="4226" spans="4:4" ht="15" customHeight="1" x14ac:dyDescent="0.25">
      <c r="D4226" s="198"/>
    </row>
    <row r="4227" spans="4:4" ht="15" customHeight="1" x14ac:dyDescent="0.25">
      <c r="D4227" s="198"/>
    </row>
    <row r="4228" spans="4:4" ht="15" customHeight="1" x14ac:dyDescent="0.25">
      <c r="D4228" s="198"/>
    </row>
    <row r="4229" spans="4:4" ht="15" customHeight="1" x14ac:dyDescent="0.25">
      <c r="D4229" s="198"/>
    </row>
    <row r="4230" spans="4:4" ht="15" customHeight="1" x14ac:dyDescent="0.25">
      <c r="D4230" s="198"/>
    </row>
    <row r="4231" spans="4:4" ht="15" customHeight="1" x14ac:dyDescent="0.25">
      <c r="D4231" s="198"/>
    </row>
    <row r="4232" spans="4:4" ht="15" customHeight="1" x14ac:dyDescent="0.25">
      <c r="D4232" s="198"/>
    </row>
    <row r="4233" spans="4:4" ht="15" customHeight="1" x14ac:dyDescent="0.25">
      <c r="D4233" s="198"/>
    </row>
    <row r="4234" spans="4:4" ht="15" customHeight="1" x14ac:dyDescent="0.25">
      <c r="D4234" s="198"/>
    </row>
    <row r="4235" spans="4:4" ht="15" customHeight="1" x14ac:dyDescent="0.25">
      <c r="D4235" s="198"/>
    </row>
    <row r="4236" spans="4:4" ht="15" customHeight="1" x14ac:dyDescent="0.25">
      <c r="D4236" s="198"/>
    </row>
    <row r="4237" spans="4:4" ht="15" customHeight="1" x14ac:dyDescent="0.25">
      <c r="D4237" s="198"/>
    </row>
    <row r="4238" spans="4:4" ht="15" customHeight="1" x14ac:dyDescent="0.25">
      <c r="D4238" s="198"/>
    </row>
    <row r="4239" spans="4:4" ht="15" customHeight="1" x14ac:dyDescent="0.25">
      <c r="D4239" s="198"/>
    </row>
    <row r="4240" spans="4:4" ht="15" customHeight="1" x14ac:dyDescent="0.25">
      <c r="D4240" s="198"/>
    </row>
    <row r="4241" spans="4:4" ht="15" customHeight="1" x14ac:dyDescent="0.25">
      <c r="D4241" s="198"/>
    </row>
    <row r="4242" spans="4:4" ht="15" customHeight="1" x14ac:dyDescent="0.25">
      <c r="D4242" s="198"/>
    </row>
    <row r="4243" spans="4:4" ht="15" customHeight="1" x14ac:dyDescent="0.25">
      <c r="D4243" s="198"/>
    </row>
    <row r="4244" spans="4:4" ht="15" customHeight="1" x14ac:dyDescent="0.25">
      <c r="D4244" s="198"/>
    </row>
    <row r="4245" spans="4:4" ht="15" customHeight="1" x14ac:dyDescent="0.25">
      <c r="D4245" s="198"/>
    </row>
    <row r="4246" spans="4:4" ht="15" customHeight="1" x14ac:dyDescent="0.25">
      <c r="D4246" s="198"/>
    </row>
    <row r="4247" spans="4:4" ht="15" customHeight="1" x14ac:dyDescent="0.25">
      <c r="D4247" s="198"/>
    </row>
    <row r="4248" spans="4:4" ht="15" customHeight="1" x14ac:dyDescent="0.25">
      <c r="D4248" s="198"/>
    </row>
    <row r="4249" spans="4:4" ht="15" customHeight="1" x14ac:dyDescent="0.25">
      <c r="D4249" s="198"/>
    </row>
    <row r="4250" spans="4:4" ht="15" customHeight="1" x14ac:dyDescent="0.25">
      <c r="D4250" s="198"/>
    </row>
    <row r="4251" spans="4:4" ht="15" customHeight="1" x14ac:dyDescent="0.25">
      <c r="D4251" s="198"/>
    </row>
    <row r="4252" spans="4:4" ht="15" customHeight="1" x14ac:dyDescent="0.25">
      <c r="D4252" s="198"/>
    </row>
    <row r="4253" spans="4:4" ht="15" customHeight="1" x14ac:dyDescent="0.25">
      <c r="D4253" s="198"/>
    </row>
    <row r="4254" spans="4:4" ht="15" customHeight="1" x14ac:dyDescent="0.25">
      <c r="D4254" s="198"/>
    </row>
    <row r="4255" spans="4:4" ht="15" customHeight="1" x14ac:dyDescent="0.25">
      <c r="D4255" s="198"/>
    </row>
    <row r="4256" spans="4:4" ht="15" customHeight="1" x14ac:dyDescent="0.25">
      <c r="D4256" s="198"/>
    </row>
    <row r="4257" spans="4:4" ht="15" customHeight="1" x14ac:dyDescent="0.25">
      <c r="D4257" s="198"/>
    </row>
    <row r="4258" spans="4:4" ht="15" customHeight="1" x14ac:dyDescent="0.25">
      <c r="D4258" s="198"/>
    </row>
    <row r="4259" spans="4:4" ht="15" customHeight="1" x14ac:dyDescent="0.25">
      <c r="D4259" s="198"/>
    </row>
    <row r="4260" spans="4:4" ht="15" customHeight="1" x14ac:dyDescent="0.25">
      <c r="D4260" s="198"/>
    </row>
    <row r="4261" spans="4:4" ht="15" customHeight="1" x14ac:dyDescent="0.25">
      <c r="D4261" s="198"/>
    </row>
    <row r="4262" spans="4:4" ht="15" customHeight="1" x14ac:dyDescent="0.25">
      <c r="D4262" s="198"/>
    </row>
    <row r="4263" spans="4:4" ht="15" customHeight="1" x14ac:dyDescent="0.25">
      <c r="D4263" s="198"/>
    </row>
    <row r="4264" spans="4:4" ht="15" customHeight="1" x14ac:dyDescent="0.25">
      <c r="D4264" s="198"/>
    </row>
    <row r="4265" spans="4:4" ht="15" customHeight="1" x14ac:dyDescent="0.25">
      <c r="D4265" s="198"/>
    </row>
    <row r="4266" spans="4:4" ht="15" customHeight="1" x14ac:dyDescent="0.25">
      <c r="D4266" s="198"/>
    </row>
    <row r="4267" spans="4:4" ht="15" customHeight="1" x14ac:dyDescent="0.25">
      <c r="D4267" s="198"/>
    </row>
    <row r="4268" spans="4:4" ht="15" customHeight="1" x14ac:dyDescent="0.25">
      <c r="D4268" s="198"/>
    </row>
    <row r="4269" spans="4:4" ht="15" customHeight="1" x14ac:dyDescent="0.25">
      <c r="D4269" s="198"/>
    </row>
    <row r="4270" spans="4:4" ht="15" customHeight="1" x14ac:dyDescent="0.25">
      <c r="D4270" s="198"/>
    </row>
    <row r="4271" spans="4:4" ht="15" customHeight="1" x14ac:dyDescent="0.25">
      <c r="D4271" s="198"/>
    </row>
    <row r="4272" spans="4:4" ht="15" customHeight="1" x14ac:dyDescent="0.25">
      <c r="D4272" s="198"/>
    </row>
    <row r="4273" spans="4:4" ht="15" customHeight="1" x14ac:dyDescent="0.25">
      <c r="D4273" s="198"/>
    </row>
    <row r="4274" spans="4:4" ht="15" customHeight="1" x14ac:dyDescent="0.25">
      <c r="D4274" s="198"/>
    </row>
    <row r="4275" spans="4:4" ht="15" customHeight="1" x14ac:dyDescent="0.25">
      <c r="D4275" s="198"/>
    </row>
    <row r="4276" spans="4:4" ht="15" customHeight="1" x14ac:dyDescent="0.25">
      <c r="D4276" s="198"/>
    </row>
    <row r="4277" spans="4:4" ht="15" customHeight="1" x14ac:dyDescent="0.25">
      <c r="D4277" s="198"/>
    </row>
    <row r="4278" spans="4:4" ht="15" customHeight="1" x14ac:dyDescent="0.25">
      <c r="D4278" s="198"/>
    </row>
    <row r="4279" spans="4:4" ht="15" customHeight="1" x14ac:dyDescent="0.25">
      <c r="D4279" s="198"/>
    </row>
    <row r="4280" spans="4:4" ht="15" customHeight="1" x14ac:dyDescent="0.25">
      <c r="D4280" s="198"/>
    </row>
    <row r="4281" spans="4:4" ht="15" customHeight="1" x14ac:dyDescent="0.25">
      <c r="D4281" s="198"/>
    </row>
    <row r="4282" spans="4:4" ht="15" customHeight="1" x14ac:dyDescent="0.25">
      <c r="D4282" s="198"/>
    </row>
    <row r="4283" spans="4:4" ht="15" customHeight="1" x14ac:dyDescent="0.25">
      <c r="D4283" s="198"/>
    </row>
    <row r="4284" spans="4:4" ht="15" customHeight="1" x14ac:dyDescent="0.25">
      <c r="D4284" s="198"/>
    </row>
    <row r="4285" spans="4:4" ht="15" customHeight="1" x14ac:dyDescent="0.25">
      <c r="D4285" s="198"/>
    </row>
    <row r="4286" spans="4:4" ht="15" customHeight="1" x14ac:dyDescent="0.25">
      <c r="D4286" s="198"/>
    </row>
    <row r="4287" spans="4:4" ht="15" customHeight="1" x14ac:dyDescent="0.25">
      <c r="D4287" s="198"/>
    </row>
    <row r="4288" spans="4:4" ht="15" customHeight="1" x14ac:dyDescent="0.25">
      <c r="D4288" s="198"/>
    </row>
    <row r="4289" spans="4:4" ht="15" customHeight="1" x14ac:dyDescent="0.25">
      <c r="D4289" s="198"/>
    </row>
    <row r="4290" spans="4:4" ht="15" customHeight="1" x14ac:dyDescent="0.25">
      <c r="D4290" s="198"/>
    </row>
    <row r="4291" spans="4:4" ht="15" customHeight="1" x14ac:dyDescent="0.25">
      <c r="D4291" s="198"/>
    </row>
    <row r="4292" spans="4:4" ht="15" customHeight="1" x14ac:dyDescent="0.25">
      <c r="D4292" s="198"/>
    </row>
    <row r="4293" spans="4:4" ht="15" customHeight="1" x14ac:dyDescent="0.25">
      <c r="D4293" s="198"/>
    </row>
    <row r="4294" spans="4:4" ht="15" customHeight="1" x14ac:dyDescent="0.25">
      <c r="D4294" s="198"/>
    </row>
    <row r="4295" spans="4:4" ht="15" customHeight="1" x14ac:dyDescent="0.25">
      <c r="D4295" s="198"/>
    </row>
    <row r="4296" spans="4:4" ht="15" customHeight="1" x14ac:dyDescent="0.25">
      <c r="D4296" s="198"/>
    </row>
    <row r="4297" spans="4:4" ht="15" customHeight="1" x14ac:dyDescent="0.25">
      <c r="D4297" s="198"/>
    </row>
    <row r="4298" spans="4:4" ht="15" customHeight="1" x14ac:dyDescent="0.25">
      <c r="D4298" s="198"/>
    </row>
    <row r="4299" spans="4:4" ht="15" customHeight="1" x14ac:dyDescent="0.25">
      <c r="D4299" s="198"/>
    </row>
    <row r="4300" spans="4:4" ht="15" customHeight="1" x14ac:dyDescent="0.25">
      <c r="D4300" s="198"/>
    </row>
    <row r="4301" spans="4:4" ht="15" customHeight="1" x14ac:dyDescent="0.25">
      <c r="D4301" s="198"/>
    </row>
    <row r="4302" spans="4:4" ht="15" customHeight="1" x14ac:dyDescent="0.25">
      <c r="D4302" s="198"/>
    </row>
    <row r="4303" spans="4:4" ht="15" customHeight="1" x14ac:dyDescent="0.25">
      <c r="D4303" s="198"/>
    </row>
    <row r="4304" spans="4:4" ht="15" customHeight="1" x14ac:dyDescent="0.25">
      <c r="D4304" s="198"/>
    </row>
    <row r="4305" spans="4:4" ht="15" customHeight="1" x14ac:dyDescent="0.25">
      <c r="D4305" s="198"/>
    </row>
    <row r="4306" spans="4:4" ht="15" customHeight="1" x14ac:dyDescent="0.25">
      <c r="D4306" s="198"/>
    </row>
    <row r="4307" spans="4:4" ht="15" customHeight="1" x14ac:dyDescent="0.25">
      <c r="D4307" s="198"/>
    </row>
    <row r="4308" spans="4:4" ht="15" customHeight="1" x14ac:dyDescent="0.25">
      <c r="D4308" s="198"/>
    </row>
    <row r="4309" spans="4:4" ht="15" customHeight="1" x14ac:dyDescent="0.25">
      <c r="D4309" s="198"/>
    </row>
    <row r="4310" spans="4:4" ht="15" customHeight="1" x14ac:dyDescent="0.25">
      <c r="D4310" s="198"/>
    </row>
    <row r="4311" spans="4:4" ht="15" customHeight="1" x14ac:dyDescent="0.25">
      <c r="D4311" s="198"/>
    </row>
    <row r="4312" spans="4:4" ht="15" customHeight="1" x14ac:dyDescent="0.25">
      <c r="D4312" s="198"/>
    </row>
    <row r="4313" spans="4:4" ht="15" customHeight="1" x14ac:dyDescent="0.25">
      <c r="D4313" s="198"/>
    </row>
    <row r="4314" spans="4:4" ht="15" customHeight="1" x14ac:dyDescent="0.25">
      <c r="D4314" s="198"/>
    </row>
    <row r="4315" spans="4:4" ht="15" customHeight="1" x14ac:dyDescent="0.25">
      <c r="D4315" s="198"/>
    </row>
    <row r="4316" spans="4:4" ht="15" customHeight="1" x14ac:dyDescent="0.25">
      <c r="D4316" s="198"/>
    </row>
    <row r="4317" spans="4:4" ht="15" customHeight="1" x14ac:dyDescent="0.25">
      <c r="D4317" s="198"/>
    </row>
    <row r="4318" spans="4:4" ht="15" customHeight="1" x14ac:dyDescent="0.25">
      <c r="D4318" s="198"/>
    </row>
    <row r="4319" spans="4:4" ht="15" customHeight="1" x14ac:dyDescent="0.25">
      <c r="D4319" s="198"/>
    </row>
    <row r="4320" spans="4:4" ht="15" customHeight="1" x14ac:dyDescent="0.25">
      <c r="D4320" s="198"/>
    </row>
    <row r="4321" spans="4:4" ht="15" customHeight="1" x14ac:dyDescent="0.25">
      <c r="D4321" s="198"/>
    </row>
    <row r="4322" spans="4:4" ht="15" customHeight="1" x14ac:dyDescent="0.25">
      <c r="D4322" s="198"/>
    </row>
    <row r="4323" spans="4:4" ht="15" customHeight="1" x14ac:dyDescent="0.25">
      <c r="D4323" s="198"/>
    </row>
    <row r="4324" spans="4:4" ht="15" customHeight="1" x14ac:dyDescent="0.25">
      <c r="D4324" s="198"/>
    </row>
    <row r="4325" spans="4:4" ht="15" customHeight="1" x14ac:dyDescent="0.25">
      <c r="D4325" s="198"/>
    </row>
    <row r="4326" spans="4:4" ht="15" customHeight="1" x14ac:dyDescent="0.25">
      <c r="D4326" s="198"/>
    </row>
    <row r="4327" spans="4:4" ht="15" customHeight="1" x14ac:dyDescent="0.25">
      <c r="D4327" s="198"/>
    </row>
    <row r="4328" spans="4:4" ht="15" customHeight="1" x14ac:dyDescent="0.25">
      <c r="D4328" s="198"/>
    </row>
    <row r="4329" spans="4:4" ht="15" customHeight="1" x14ac:dyDescent="0.25">
      <c r="D4329" s="198"/>
    </row>
    <row r="4330" spans="4:4" ht="15" customHeight="1" x14ac:dyDescent="0.25">
      <c r="D4330" s="198"/>
    </row>
    <row r="4331" spans="4:4" ht="15" customHeight="1" x14ac:dyDescent="0.25">
      <c r="D4331" s="198"/>
    </row>
    <row r="4332" spans="4:4" ht="15" customHeight="1" x14ac:dyDescent="0.25">
      <c r="D4332" s="198"/>
    </row>
    <row r="4333" spans="4:4" ht="15" customHeight="1" x14ac:dyDescent="0.25">
      <c r="D4333" s="198"/>
    </row>
    <row r="4334" spans="4:4" ht="15" customHeight="1" x14ac:dyDescent="0.25">
      <c r="D4334" s="198"/>
    </row>
    <row r="4335" spans="4:4" ht="15" customHeight="1" x14ac:dyDescent="0.25">
      <c r="D4335" s="198"/>
    </row>
    <row r="4336" spans="4:4" ht="15" customHeight="1" x14ac:dyDescent="0.25">
      <c r="D4336" s="198"/>
    </row>
    <row r="4337" spans="4:4" ht="15" customHeight="1" x14ac:dyDescent="0.25">
      <c r="D4337" s="198"/>
    </row>
    <row r="4338" spans="4:4" ht="15" customHeight="1" x14ac:dyDescent="0.25">
      <c r="D4338" s="198"/>
    </row>
    <row r="4339" spans="4:4" ht="15" customHeight="1" x14ac:dyDescent="0.25">
      <c r="D4339" s="198"/>
    </row>
    <row r="4340" spans="4:4" ht="15" customHeight="1" x14ac:dyDescent="0.25">
      <c r="D4340" s="198"/>
    </row>
    <row r="4341" spans="4:4" ht="15" customHeight="1" x14ac:dyDescent="0.25">
      <c r="D4341" s="198"/>
    </row>
    <row r="4342" spans="4:4" ht="15" customHeight="1" x14ac:dyDescent="0.25">
      <c r="D4342" s="198"/>
    </row>
    <row r="4343" spans="4:4" ht="15" customHeight="1" x14ac:dyDescent="0.25">
      <c r="D4343" s="198"/>
    </row>
    <row r="4344" spans="4:4" ht="15" customHeight="1" x14ac:dyDescent="0.25">
      <c r="D4344" s="198"/>
    </row>
    <row r="4345" spans="4:4" ht="15" customHeight="1" x14ac:dyDescent="0.25">
      <c r="D4345" s="198"/>
    </row>
    <row r="4346" spans="4:4" ht="15" customHeight="1" x14ac:dyDescent="0.25">
      <c r="D4346" s="198"/>
    </row>
    <row r="4347" spans="4:4" ht="15" customHeight="1" x14ac:dyDescent="0.25">
      <c r="D4347" s="198"/>
    </row>
    <row r="4348" spans="4:4" ht="15" customHeight="1" x14ac:dyDescent="0.25">
      <c r="D4348" s="198"/>
    </row>
    <row r="4349" spans="4:4" ht="15" customHeight="1" x14ac:dyDescent="0.25">
      <c r="D4349" s="198"/>
    </row>
    <row r="4350" spans="4:4" ht="15" customHeight="1" x14ac:dyDescent="0.25">
      <c r="D4350" s="198"/>
    </row>
    <row r="4351" spans="4:4" ht="15" customHeight="1" x14ac:dyDescent="0.25">
      <c r="D4351" s="198"/>
    </row>
    <row r="4352" spans="4:4" ht="15" customHeight="1" x14ac:dyDescent="0.25">
      <c r="D4352" s="198"/>
    </row>
    <row r="4353" spans="4:4" ht="15" customHeight="1" x14ac:dyDescent="0.25">
      <c r="D4353" s="198"/>
    </row>
    <row r="4354" spans="4:4" ht="15" customHeight="1" x14ac:dyDescent="0.25">
      <c r="D4354" s="198"/>
    </row>
    <row r="4355" spans="4:4" ht="15" customHeight="1" x14ac:dyDescent="0.25">
      <c r="D4355" s="198"/>
    </row>
    <row r="4356" spans="4:4" ht="15" customHeight="1" x14ac:dyDescent="0.25">
      <c r="D4356" s="198"/>
    </row>
    <row r="4357" spans="4:4" ht="15" customHeight="1" x14ac:dyDescent="0.25">
      <c r="D4357" s="198"/>
    </row>
    <row r="4358" spans="4:4" ht="15" customHeight="1" x14ac:dyDescent="0.25">
      <c r="D4358" s="198"/>
    </row>
    <row r="4359" spans="4:4" ht="15" customHeight="1" x14ac:dyDescent="0.25">
      <c r="D4359" s="198"/>
    </row>
    <row r="4360" spans="4:4" ht="15" customHeight="1" x14ac:dyDescent="0.25">
      <c r="D4360" s="198"/>
    </row>
    <row r="4361" spans="4:4" ht="15" customHeight="1" x14ac:dyDescent="0.25">
      <c r="D4361" s="198"/>
    </row>
    <row r="4362" spans="4:4" ht="15" customHeight="1" x14ac:dyDescent="0.25">
      <c r="D4362" s="198"/>
    </row>
    <row r="4363" spans="4:4" ht="15" customHeight="1" x14ac:dyDescent="0.25">
      <c r="D4363" s="198"/>
    </row>
    <row r="4364" spans="4:4" ht="15" customHeight="1" x14ac:dyDescent="0.25">
      <c r="D4364" s="198"/>
    </row>
    <row r="4365" spans="4:4" ht="15" customHeight="1" x14ac:dyDescent="0.25">
      <c r="D4365" s="198"/>
    </row>
    <row r="4366" spans="4:4" ht="15" customHeight="1" x14ac:dyDescent="0.25">
      <c r="D4366" s="198"/>
    </row>
    <row r="4367" spans="4:4" ht="15" customHeight="1" x14ac:dyDescent="0.25">
      <c r="D4367" s="198"/>
    </row>
    <row r="4368" spans="4:4" ht="15" customHeight="1" x14ac:dyDescent="0.25">
      <c r="D4368" s="198"/>
    </row>
    <row r="4369" spans="4:4" ht="15" customHeight="1" x14ac:dyDescent="0.25">
      <c r="D4369" s="198"/>
    </row>
    <row r="4370" spans="4:4" ht="15" customHeight="1" x14ac:dyDescent="0.25">
      <c r="D4370" s="198"/>
    </row>
    <row r="4371" spans="4:4" ht="15" customHeight="1" x14ac:dyDescent="0.25">
      <c r="D4371" s="198"/>
    </row>
    <row r="4372" spans="4:4" ht="15" customHeight="1" x14ac:dyDescent="0.25">
      <c r="D4372" s="198"/>
    </row>
    <row r="4373" spans="4:4" ht="15" customHeight="1" x14ac:dyDescent="0.25">
      <c r="D4373" s="198"/>
    </row>
    <row r="4374" spans="4:4" ht="15" customHeight="1" x14ac:dyDescent="0.25">
      <c r="D4374" s="198"/>
    </row>
    <row r="4375" spans="4:4" ht="15" customHeight="1" x14ac:dyDescent="0.25">
      <c r="D4375" s="198"/>
    </row>
    <row r="4376" spans="4:4" ht="15" customHeight="1" x14ac:dyDescent="0.25">
      <c r="D4376" s="198"/>
    </row>
    <row r="4377" spans="4:4" ht="15" customHeight="1" x14ac:dyDescent="0.25">
      <c r="D4377" s="198"/>
    </row>
    <row r="4378" spans="4:4" ht="15" customHeight="1" x14ac:dyDescent="0.25">
      <c r="D4378" s="198"/>
    </row>
    <row r="4379" spans="4:4" ht="15" customHeight="1" x14ac:dyDescent="0.25">
      <c r="D4379" s="198"/>
    </row>
    <row r="4380" spans="4:4" ht="15" customHeight="1" x14ac:dyDescent="0.25">
      <c r="D4380" s="198"/>
    </row>
    <row r="4381" spans="4:4" ht="15" customHeight="1" x14ac:dyDescent="0.25">
      <c r="D4381" s="198"/>
    </row>
    <row r="4382" spans="4:4" ht="15" customHeight="1" x14ac:dyDescent="0.25">
      <c r="D4382" s="198"/>
    </row>
    <row r="4383" spans="4:4" ht="15" customHeight="1" x14ac:dyDescent="0.25">
      <c r="D4383" s="198"/>
    </row>
    <row r="4384" spans="4:4" ht="15" customHeight="1" x14ac:dyDescent="0.25">
      <c r="D4384" s="198"/>
    </row>
    <row r="4385" spans="4:4" ht="15" customHeight="1" x14ac:dyDescent="0.25">
      <c r="D4385" s="198"/>
    </row>
    <row r="4386" spans="4:4" ht="15" customHeight="1" x14ac:dyDescent="0.25">
      <c r="D4386" s="198"/>
    </row>
    <row r="4387" spans="4:4" ht="15" customHeight="1" x14ac:dyDescent="0.25">
      <c r="D4387" s="198"/>
    </row>
    <row r="4388" spans="4:4" ht="15" customHeight="1" x14ac:dyDescent="0.25">
      <c r="D4388" s="198"/>
    </row>
    <row r="4389" spans="4:4" ht="15" customHeight="1" x14ac:dyDescent="0.25">
      <c r="D4389" s="198"/>
    </row>
    <row r="4390" spans="4:4" ht="15" customHeight="1" x14ac:dyDescent="0.25">
      <c r="D4390" s="198"/>
    </row>
    <row r="4391" spans="4:4" ht="15" customHeight="1" x14ac:dyDescent="0.25">
      <c r="D4391" s="198"/>
    </row>
    <row r="4392" spans="4:4" ht="15" customHeight="1" x14ac:dyDescent="0.25">
      <c r="D4392" s="198"/>
    </row>
    <row r="4393" spans="4:4" ht="15" customHeight="1" x14ac:dyDescent="0.25">
      <c r="D4393" s="198"/>
    </row>
    <row r="4394" spans="4:4" ht="15" customHeight="1" x14ac:dyDescent="0.25">
      <c r="D4394" s="198"/>
    </row>
    <row r="4395" spans="4:4" ht="15" customHeight="1" x14ac:dyDescent="0.25">
      <c r="D4395" s="198"/>
    </row>
    <row r="4396" spans="4:4" ht="15" customHeight="1" x14ac:dyDescent="0.25">
      <c r="D4396" s="198"/>
    </row>
    <row r="4397" spans="4:4" ht="15" customHeight="1" x14ac:dyDescent="0.25">
      <c r="D4397" s="198"/>
    </row>
    <row r="4398" spans="4:4" ht="15" customHeight="1" x14ac:dyDescent="0.25">
      <c r="D4398" s="198"/>
    </row>
    <row r="4399" spans="4:4" ht="15" customHeight="1" x14ac:dyDescent="0.25">
      <c r="D4399" s="198"/>
    </row>
    <row r="4400" spans="4:4" ht="15" customHeight="1" x14ac:dyDescent="0.25">
      <c r="D4400" s="198"/>
    </row>
    <row r="4401" spans="4:4" ht="15" customHeight="1" x14ac:dyDescent="0.25">
      <c r="D4401" s="198"/>
    </row>
    <row r="4402" spans="4:4" ht="15" customHeight="1" x14ac:dyDescent="0.25">
      <c r="D4402" s="198"/>
    </row>
    <row r="4403" spans="4:4" ht="15" customHeight="1" x14ac:dyDescent="0.25">
      <c r="D4403" s="198"/>
    </row>
    <row r="4404" spans="4:4" ht="15" customHeight="1" x14ac:dyDescent="0.25">
      <c r="D4404" s="198"/>
    </row>
    <row r="4405" spans="4:4" ht="15" customHeight="1" x14ac:dyDescent="0.25">
      <c r="D4405" s="198"/>
    </row>
    <row r="4406" spans="4:4" ht="15" customHeight="1" x14ac:dyDescent="0.25">
      <c r="D4406" s="198"/>
    </row>
    <row r="4407" spans="4:4" ht="15" customHeight="1" x14ac:dyDescent="0.25">
      <c r="D4407" s="198"/>
    </row>
    <row r="4408" spans="4:4" ht="15" customHeight="1" x14ac:dyDescent="0.25">
      <c r="D4408" s="198"/>
    </row>
    <row r="4409" spans="4:4" ht="15" customHeight="1" x14ac:dyDescent="0.25">
      <c r="D4409" s="198"/>
    </row>
    <row r="4410" spans="4:4" ht="15" customHeight="1" x14ac:dyDescent="0.25">
      <c r="D4410" s="198"/>
    </row>
    <row r="4411" spans="4:4" ht="15" customHeight="1" x14ac:dyDescent="0.25">
      <c r="D4411" s="198"/>
    </row>
    <row r="4412" spans="4:4" ht="15" customHeight="1" x14ac:dyDescent="0.25">
      <c r="D4412" s="198"/>
    </row>
    <row r="4413" spans="4:4" ht="15" customHeight="1" x14ac:dyDescent="0.25">
      <c r="D4413" s="198"/>
    </row>
    <row r="4414" spans="4:4" ht="15" customHeight="1" x14ac:dyDescent="0.25">
      <c r="D4414" s="198"/>
    </row>
    <row r="4415" spans="4:4" ht="15" customHeight="1" x14ac:dyDescent="0.25">
      <c r="D4415" s="198"/>
    </row>
    <row r="4416" spans="4:4" ht="15" customHeight="1" x14ac:dyDescent="0.25">
      <c r="D4416" s="198"/>
    </row>
    <row r="4417" spans="4:4" ht="15" customHeight="1" x14ac:dyDescent="0.25">
      <c r="D4417" s="198"/>
    </row>
    <row r="4418" spans="4:4" ht="15" customHeight="1" x14ac:dyDescent="0.25">
      <c r="D4418" s="198"/>
    </row>
    <row r="4419" spans="4:4" ht="15" customHeight="1" x14ac:dyDescent="0.25">
      <c r="D4419" s="198"/>
    </row>
    <row r="4420" spans="4:4" ht="15" customHeight="1" x14ac:dyDescent="0.25">
      <c r="D4420" s="198"/>
    </row>
    <row r="4421" spans="4:4" ht="15" customHeight="1" x14ac:dyDescent="0.25">
      <c r="D4421" s="198"/>
    </row>
    <row r="4422" spans="4:4" ht="15" customHeight="1" x14ac:dyDescent="0.25">
      <c r="D4422" s="198"/>
    </row>
    <row r="4423" spans="4:4" ht="15" customHeight="1" x14ac:dyDescent="0.25">
      <c r="D4423" s="198"/>
    </row>
    <row r="4424" spans="4:4" ht="15" customHeight="1" x14ac:dyDescent="0.25">
      <c r="D4424" s="198"/>
    </row>
    <row r="4425" spans="4:4" ht="15" customHeight="1" x14ac:dyDescent="0.25">
      <c r="D4425" s="198"/>
    </row>
    <row r="4426" spans="4:4" ht="15" customHeight="1" x14ac:dyDescent="0.25">
      <c r="D4426" s="198"/>
    </row>
    <row r="4427" spans="4:4" ht="15" customHeight="1" x14ac:dyDescent="0.25">
      <c r="D4427" s="198"/>
    </row>
    <row r="4428" spans="4:4" ht="15" customHeight="1" x14ac:dyDescent="0.25">
      <c r="D4428" s="198"/>
    </row>
    <row r="4429" spans="4:4" ht="15" customHeight="1" x14ac:dyDescent="0.25">
      <c r="D4429" s="198"/>
    </row>
    <row r="4430" spans="4:4" ht="15" customHeight="1" x14ac:dyDescent="0.25">
      <c r="D4430" s="198"/>
    </row>
    <row r="4431" spans="4:4" ht="15" customHeight="1" x14ac:dyDescent="0.25">
      <c r="D4431" s="198"/>
    </row>
    <row r="4432" spans="4:4" ht="15" customHeight="1" x14ac:dyDescent="0.25">
      <c r="D4432" s="198"/>
    </row>
    <row r="4433" spans="4:4" ht="15" customHeight="1" x14ac:dyDescent="0.25">
      <c r="D4433" s="198"/>
    </row>
    <row r="4434" spans="4:4" ht="15" customHeight="1" x14ac:dyDescent="0.25">
      <c r="D4434" s="198"/>
    </row>
    <row r="4435" spans="4:4" ht="15" customHeight="1" x14ac:dyDescent="0.25">
      <c r="D4435" s="198"/>
    </row>
    <row r="4436" spans="4:4" ht="15" customHeight="1" x14ac:dyDescent="0.25">
      <c r="D4436" s="198"/>
    </row>
    <row r="4437" spans="4:4" ht="15" customHeight="1" x14ac:dyDescent="0.25">
      <c r="D4437" s="198"/>
    </row>
    <row r="4438" spans="4:4" ht="15" customHeight="1" x14ac:dyDescent="0.25">
      <c r="D4438" s="198"/>
    </row>
    <row r="4439" spans="4:4" ht="15" customHeight="1" x14ac:dyDescent="0.25">
      <c r="D4439" s="198"/>
    </row>
    <row r="4440" spans="4:4" ht="15" customHeight="1" x14ac:dyDescent="0.25">
      <c r="D4440" s="198"/>
    </row>
    <row r="4441" spans="4:4" ht="15" customHeight="1" x14ac:dyDescent="0.25">
      <c r="D4441" s="198"/>
    </row>
    <row r="4442" spans="4:4" ht="15" customHeight="1" x14ac:dyDescent="0.25">
      <c r="D4442" s="198"/>
    </row>
    <row r="4443" spans="4:4" ht="15" customHeight="1" x14ac:dyDescent="0.25">
      <c r="D4443" s="198"/>
    </row>
    <row r="4444" spans="4:4" ht="15" customHeight="1" x14ac:dyDescent="0.25">
      <c r="D4444" s="198"/>
    </row>
    <row r="4445" spans="4:4" ht="15" customHeight="1" x14ac:dyDescent="0.25">
      <c r="D4445" s="198"/>
    </row>
    <row r="4446" spans="4:4" ht="15" customHeight="1" x14ac:dyDescent="0.25">
      <c r="D4446" s="198"/>
    </row>
    <row r="4447" spans="4:4" ht="15" customHeight="1" x14ac:dyDescent="0.25">
      <c r="D4447" s="198"/>
    </row>
    <row r="4448" spans="4:4" ht="15" customHeight="1" x14ac:dyDescent="0.25">
      <c r="D4448" s="198"/>
    </row>
    <row r="4449" spans="4:4" ht="15" customHeight="1" x14ac:dyDescent="0.25">
      <c r="D4449" s="198"/>
    </row>
    <row r="4450" spans="4:4" ht="15" customHeight="1" x14ac:dyDescent="0.25">
      <c r="D4450" s="198"/>
    </row>
    <row r="4451" spans="4:4" ht="15" customHeight="1" x14ac:dyDescent="0.25">
      <c r="D4451" s="198"/>
    </row>
    <row r="4452" spans="4:4" ht="15" customHeight="1" x14ac:dyDescent="0.25">
      <c r="D4452" s="198"/>
    </row>
    <row r="4453" spans="4:4" ht="15" customHeight="1" x14ac:dyDescent="0.25">
      <c r="D4453" s="198"/>
    </row>
    <row r="4454" spans="4:4" ht="15" customHeight="1" x14ac:dyDescent="0.25">
      <c r="D4454" s="198"/>
    </row>
    <row r="4455" spans="4:4" ht="15" customHeight="1" x14ac:dyDescent="0.25">
      <c r="D4455" s="198"/>
    </row>
    <row r="4456" spans="4:4" ht="15" customHeight="1" x14ac:dyDescent="0.25">
      <c r="D4456" s="198"/>
    </row>
    <row r="4457" spans="4:4" ht="15" customHeight="1" x14ac:dyDescent="0.25">
      <c r="D4457" s="198"/>
    </row>
    <row r="4458" spans="4:4" ht="15" customHeight="1" x14ac:dyDescent="0.25">
      <c r="D4458" s="198"/>
    </row>
    <row r="4459" spans="4:4" ht="15" customHeight="1" x14ac:dyDescent="0.25">
      <c r="D4459" s="198"/>
    </row>
    <row r="4460" spans="4:4" ht="15" customHeight="1" x14ac:dyDescent="0.25">
      <c r="D4460" s="198"/>
    </row>
    <row r="4461" spans="4:4" ht="15" customHeight="1" x14ac:dyDescent="0.25">
      <c r="D4461" s="198"/>
    </row>
    <row r="4462" spans="4:4" ht="15" customHeight="1" x14ac:dyDescent="0.25">
      <c r="D4462" s="198"/>
    </row>
    <row r="4463" spans="4:4" ht="15" customHeight="1" x14ac:dyDescent="0.25">
      <c r="D4463" s="198"/>
    </row>
    <row r="4464" spans="4:4" ht="15" customHeight="1" x14ac:dyDescent="0.25">
      <c r="D4464" s="198"/>
    </row>
    <row r="4465" spans="4:4" ht="15" customHeight="1" x14ac:dyDescent="0.25">
      <c r="D4465" s="198"/>
    </row>
    <row r="4466" spans="4:4" ht="15" customHeight="1" x14ac:dyDescent="0.25">
      <c r="D4466" s="198"/>
    </row>
    <row r="4467" spans="4:4" ht="15" customHeight="1" x14ac:dyDescent="0.25">
      <c r="D4467" s="198"/>
    </row>
    <row r="4468" spans="4:4" ht="15" customHeight="1" x14ac:dyDescent="0.25">
      <c r="D4468" s="198"/>
    </row>
    <row r="4469" spans="4:4" ht="15" customHeight="1" x14ac:dyDescent="0.25">
      <c r="D4469" s="198"/>
    </row>
    <row r="4470" spans="4:4" ht="15" customHeight="1" x14ac:dyDescent="0.25">
      <c r="D4470" s="198"/>
    </row>
    <row r="4471" spans="4:4" ht="15" customHeight="1" x14ac:dyDescent="0.25">
      <c r="D4471" s="198"/>
    </row>
    <row r="4472" spans="4:4" ht="15" customHeight="1" x14ac:dyDescent="0.25">
      <c r="D4472" s="198"/>
    </row>
    <row r="4473" spans="4:4" ht="15" customHeight="1" x14ac:dyDescent="0.25">
      <c r="D4473" s="198"/>
    </row>
    <row r="4474" spans="4:4" ht="15" customHeight="1" x14ac:dyDescent="0.25">
      <c r="D4474" s="198"/>
    </row>
    <row r="4475" spans="4:4" ht="15" customHeight="1" x14ac:dyDescent="0.25">
      <c r="D4475" s="198"/>
    </row>
    <row r="4476" spans="4:4" ht="15" customHeight="1" x14ac:dyDescent="0.25">
      <c r="D4476" s="198"/>
    </row>
    <row r="4477" spans="4:4" ht="15" customHeight="1" x14ac:dyDescent="0.25">
      <c r="D4477" s="198"/>
    </row>
    <row r="4478" spans="4:4" ht="15" customHeight="1" x14ac:dyDescent="0.25">
      <c r="D4478" s="198"/>
    </row>
    <row r="4479" spans="4:4" ht="15" customHeight="1" x14ac:dyDescent="0.25">
      <c r="D4479" s="198"/>
    </row>
    <row r="4480" spans="4:4" ht="15" customHeight="1" x14ac:dyDescent="0.25">
      <c r="D4480" s="198"/>
    </row>
    <row r="4481" spans="4:4" ht="15" customHeight="1" x14ac:dyDescent="0.25">
      <c r="D4481" s="198"/>
    </row>
    <row r="4482" spans="4:4" ht="15" customHeight="1" x14ac:dyDescent="0.25">
      <c r="D4482" s="198"/>
    </row>
    <row r="4483" spans="4:4" ht="15" customHeight="1" x14ac:dyDescent="0.25">
      <c r="D4483" s="198"/>
    </row>
    <row r="4484" spans="4:4" ht="15" customHeight="1" x14ac:dyDescent="0.25">
      <c r="D4484" s="198"/>
    </row>
    <row r="4485" spans="4:4" ht="15" customHeight="1" x14ac:dyDescent="0.25">
      <c r="D4485" s="198"/>
    </row>
    <row r="4486" spans="4:4" ht="15" customHeight="1" x14ac:dyDescent="0.25">
      <c r="D4486" s="198"/>
    </row>
    <row r="4487" spans="4:4" ht="15" customHeight="1" x14ac:dyDescent="0.25">
      <c r="D4487" s="198"/>
    </row>
    <row r="4488" spans="4:4" ht="15" customHeight="1" x14ac:dyDescent="0.25">
      <c r="D4488" s="198"/>
    </row>
    <row r="4489" spans="4:4" ht="15" customHeight="1" x14ac:dyDescent="0.25">
      <c r="D4489" s="198"/>
    </row>
    <row r="4490" spans="4:4" ht="15" customHeight="1" x14ac:dyDescent="0.25">
      <c r="D4490" s="198"/>
    </row>
    <row r="4491" spans="4:4" ht="15" customHeight="1" x14ac:dyDescent="0.25">
      <c r="D4491" s="198"/>
    </row>
    <row r="4492" spans="4:4" ht="15" customHeight="1" x14ac:dyDescent="0.25">
      <c r="D4492" s="198"/>
    </row>
    <row r="4493" spans="4:4" ht="15" customHeight="1" x14ac:dyDescent="0.25">
      <c r="D4493" s="198"/>
    </row>
    <row r="4494" spans="4:4" ht="15" customHeight="1" x14ac:dyDescent="0.25">
      <c r="D4494" s="198"/>
    </row>
    <row r="4495" spans="4:4" ht="15" customHeight="1" x14ac:dyDescent="0.25">
      <c r="D4495" s="198"/>
    </row>
    <row r="4496" spans="4:4" ht="15" customHeight="1" x14ac:dyDescent="0.25">
      <c r="D4496" s="198"/>
    </row>
    <row r="4497" spans="4:4" ht="15" customHeight="1" x14ac:dyDescent="0.25">
      <c r="D4497" s="198"/>
    </row>
    <row r="4498" spans="4:4" ht="15" customHeight="1" x14ac:dyDescent="0.25">
      <c r="D4498" s="198"/>
    </row>
    <row r="4499" spans="4:4" ht="15" customHeight="1" x14ac:dyDescent="0.25">
      <c r="D4499" s="198"/>
    </row>
    <row r="4500" spans="4:4" ht="15" customHeight="1" x14ac:dyDescent="0.25">
      <c r="D4500" s="198"/>
    </row>
    <row r="4501" spans="4:4" ht="15" customHeight="1" x14ac:dyDescent="0.25">
      <c r="D4501" s="198"/>
    </row>
    <row r="4502" spans="4:4" ht="15" customHeight="1" x14ac:dyDescent="0.25">
      <c r="D4502" s="198"/>
    </row>
    <row r="4503" spans="4:4" ht="15" customHeight="1" x14ac:dyDescent="0.25">
      <c r="D4503" s="198"/>
    </row>
    <row r="4504" spans="4:4" ht="15" customHeight="1" x14ac:dyDescent="0.25">
      <c r="D4504" s="198"/>
    </row>
    <row r="4505" spans="4:4" ht="15" customHeight="1" x14ac:dyDescent="0.25">
      <c r="D4505" s="198"/>
    </row>
    <row r="4506" spans="4:4" ht="15" customHeight="1" x14ac:dyDescent="0.25">
      <c r="D4506" s="198"/>
    </row>
    <row r="4507" spans="4:4" ht="15" customHeight="1" x14ac:dyDescent="0.25">
      <c r="D4507" s="198"/>
    </row>
    <row r="4508" spans="4:4" ht="15" customHeight="1" x14ac:dyDescent="0.25">
      <c r="D4508" s="198"/>
    </row>
    <row r="4509" spans="4:4" ht="15" customHeight="1" x14ac:dyDescent="0.25">
      <c r="D4509" s="198"/>
    </row>
    <row r="4510" spans="4:4" ht="15" customHeight="1" x14ac:dyDescent="0.25">
      <c r="D4510" s="198"/>
    </row>
    <row r="4511" spans="4:4" ht="15" customHeight="1" x14ac:dyDescent="0.25">
      <c r="D4511" s="198"/>
    </row>
    <row r="4512" spans="4:4" ht="15" customHeight="1" x14ac:dyDescent="0.25">
      <c r="D4512" s="198"/>
    </row>
    <row r="4513" spans="4:4" ht="15" customHeight="1" x14ac:dyDescent="0.25">
      <c r="D4513" s="198"/>
    </row>
    <row r="4514" spans="4:4" ht="15" customHeight="1" x14ac:dyDescent="0.25">
      <c r="D4514" s="198"/>
    </row>
    <row r="4515" spans="4:4" ht="15" customHeight="1" x14ac:dyDescent="0.25">
      <c r="D4515" s="198"/>
    </row>
    <row r="4516" spans="4:4" ht="15" customHeight="1" x14ac:dyDescent="0.25">
      <c r="D4516" s="198"/>
    </row>
    <row r="4517" spans="4:4" ht="15" customHeight="1" x14ac:dyDescent="0.25">
      <c r="D4517" s="198"/>
    </row>
    <row r="4518" spans="4:4" ht="15" customHeight="1" x14ac:dyDescent="0.25">
      <c r="D4518" s="198"/>
    </row>
    <row r="4519" spans="4:4" ht="15" customHeight="1" x14ac:dyDescent="0.25">
      <c r="D4519" s="198"/>
    </row>
    <row r="4520" spans="4:4" ht="15" customHeight="1" x14ac:dyDescent="0.25">
      <c r="D4520" s="198"/>
    </row>
    <row r="4521" spans="4:4" ht="15" customHeight="1" x14ac:dyDescent="0.25">
      <c r="D4521" s="198"/>
    </row>
    <row r="4522" spans="4:4" ht="15" customHeight="1" x14ac:dyDescent="0.25">
      <c r="D4522" s="198"/>
    </row>
    <row r="4523" spans="4:4" ht="15" customHeight="1" x14ac:dyDescent="0.25">
      <c r="D4523" s="198"/>
    </row>
    <row r="4524" spans="4:4" ht="15" customHeight="1" x14ac:dyDescent="0.25">
      <c r="D4524" s="198"/>
    </row>
    <row r="4525" spans="4:4" ht="15" customHeight="1" x14ac:dyDescent="0.25">
      <c r="D4525" s="198"/>
    </row>
    <row r="4526" spans="4:4" ht="15" customHeight="1" x14ac:dyDescent="0.25">
      <c r="D4526" s="198"/>
    </row>
    <row r="4527" spans="4:4" ht="15" customHeight="1" x14ac:dyDescent="0.25"/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</sheetData>
  <sheetProtection algorithmName="SHA-512" hashValue="omicOjKZ8j6x/vRSZszsSR91w9vhMQumGqB/zUk182VtAsmh8yoLLdSK0iTZr5gjBhu78DNpr1mPzTygjFbsLw==" saltValue="6SBHj4rzOg2eD/d4Eglfwg==" spinCount="100000" sheet="1" objects="1" scenarios="1"/>
  <mergeCells count="5">
    <mergeCell ref="A1:G1"/>
    <mergeCell ref="C2:G2"/>
    <mergeCell ref="C3:G3"/>
    <mergeCell ref="C4:G4"/>
    <mergeCell ref="C86:F8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28" zoomScaleNormal="100" zoomScaleSheetLayoutView="100" workbookViewId="0">
      <selection activeCell="F91" sqref="F91"/>
    </sheetView>
  </sheetViews>
  <sheetFormatPr defaultRowHeight="12.75" customHeight="1" x14ac:dyDescent="0.2"/>
  <cols>
    <col min="1" max="1" width="3.7109375" style="339" customWidth="1"/>
    <col min="2" max="2" width="13.7109375" style="260" customWidth="1"/>
    <col min="3" max="3" width="63.28515625" style="355" bestFit="1" customWidth="1"/>
    <col min="4" max="4" width="7.28515625" style="260" bestFit="1" customWidth="1"/>
    <col min="5" max="5" width="4.140625" style="260" customWidth="1"/>
    <col min="6" max="6" width="8.7109375" style="398" bestFit="1" customWidth="1"/>
    <col min="7" max="7" width="16.28515625" style="260" customWidth="1"/>
  </cols>
  <sheetData>
    <row r="1" spans="1:7" x14ac:dyDescent="0.2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25">
      <c r="A2" s="439" t="s">
        <v>1063</v>
      </c>
      <c r="B2" s="351"/>
      <c r="C2" s="351"/>
      <c r="D2" s="351"/>
      <c r="E2" s="351"/>
      <c r="F2" s="441"/>
      <c r="G2" s="351"/>
    </row>
    <row r="3" spans="1:7" x14ac:dyDescent="0.2">
      <c r="A3" s="437"/>
      <c r="B3" s="338"/>
      <c r="C3" s="438"/>
      <c r="D3" s="338"/>
      <c r="E3" s="338"/>
      <c r="F3" s="442"/>
      <c r="G3" s="338"/>
    </row>
    <row r="4" spans="1:7" x14ac:dyDescent="0.2">
      <c r="A4" s="437"/>
      <c r="B4" s="338"/>
      <c r="C4" s="438"/>
      <c r="D4" s="338"/>
      <c r="E4" s="338"/>
      <c r="F4" s="442"/>
      <c r="G4" s="338"/>
    </row>
    <row r="5" spans="1:7" ht="15.75" x14ac:dyDescent="0.25">
      <c r="C5" s="126" t="s">
        <v>373</v>
      </c>
      <c r="G5" s="340"/>
    </row>
    <row r="6" spans="1:7" ht="36" x14ac:dyDescent="0.2">
      <c r="C6" s="341" t="s">
        <v>374</v>
      </c>
    </row>
    <row r="7" spans="1:7" x14ac:dyDescent="0.2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2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2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2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2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2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2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2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ht="24" x14ac:dyDescent="0.2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ht="24" x14ac:dyDescent="0.2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2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2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2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2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2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2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2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2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2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2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5" x14ac:dyDescent="0.25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x14ac:dyDescent="0.2">
      <c r="B28" s="353"/>
      <c r="C28" s="75"/>
      <c r="D28" s="82"/>
      <c r="E28" s="82"/>
      <c r="F28" s="447"/>
      <c r="G28" s="354"/>
    </row>
    <row r="30" spans="1:7" ht="12.75" customHeight="1" x14ac:dyDescent="0.25">
      <c r="C30" s="126" t="s">
        <v>418</v>
      </c>
    </row>
    <row r="31" spans="1:7" ht="12.75" customHeight="1" x14ac:dyDescent="0.2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2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2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2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2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2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2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2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2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2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2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2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2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2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2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2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2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2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5" x14ac:dyDescent="0.25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x14ac:dyDescent="0.2">
      <c r="B50" s="358"/>
      <c r="C50" s="75"/>
      <c r="D50" s="130"/>
      <c r="E50" s="130"/>
      <c r="F50" s="450"/>
      <c r="G50" s="354"/>
    </row>
    <row r="51" spans="1:7" x14ac:dyDescent="0.2"/>
    <row r="52" spans="1:7" ht="19.149999999999999" customHeight="1" x14ac:dyDescent="0.25">
      <c r="C52" s="126" t="s">
        <v>438</v>
      </c>
    </row>
    <row r="53" spans="1:7" x14ac:dyDescent="0.2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ht="24" x14ac:dyDescent="0.2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4" x14ac:dyDescent="0.2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2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2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2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2">
      <c r="A59" s="346">
        <f t="shared" si="5"/>
        <v>6</v>
      </c>
      <c r="B59" s="347"/>
      <c r="C59" s="360" t="s">
        <v>1566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2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2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2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2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2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5" x14ac:dyDescent="0.25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x14ac:dyDescent="0.2">
      <c r="B66" s="358"/>
      <c r="C66" s="75"/>
      <c r="D66" s="130"/>
      <c r="E66" s="130"/>
      <c r="F66" s="450"/>
      <c r="G66" s="354"/>
    </row>
    <row r="67" spans="1:7" x14ac:dyDescent="0.2">
      <c r="B67" s="358"/>
      <c r="C67" s="75"/>
      <c r="D67" s="130"/>
      <c r="E67" s="130"/>
      <c r="F67" s="450"/>
      <c r="G67" s="362"/>
    </row>
    <row r="68" spans="1:7" s="260" customFormat="1" x14ac:dyDescent="0.2">
      <c r="B68" s="358"/>
      <c r="C68" s="131"/>
      <c r="D68" s="130"/>
      <c r="E68" s="130"/>
      <c r="F68" s="450"/>
      <c r="G68" s="132"/>
    </row>
    <row r="69" spans="1:7" s="260" customFormat="1" x14ac:dyDescent="0.2">
      <c r="F69" s="398"/>
    </row>
    <row r="70" spans="1:7" s="260" customFormat="1" x14ac:dyDescent="0.2">
      <c r="B70" s="358"/>
      <c r="C70" s="131"/>
      <c r="D70" s="130"/>
      <c r="E70" s="130"/>
      <c r="F70" s="450"/>
      <c r="G70" s="132"/>
    </row>
    <row r="71" spans="1:7" s="260" customFormat="1" x14ac:dyDescent="0.2">
      <c r="B71" s="358"/>
      <c r="C71" s="131"/>
      <c r="D71" s="130"/>
      <c r="E71" s="130"/>
      <c r="F71" s="450"/>
      <c r="G71" s="132"/>
    </row>
    <row r="72" spans="1:7" ht="15.75" x14ac:dyDescent="0.25">
      <c r="B72"/>
      <c r="C72" s="83" t="s">
        <v>450</v>
      </c>
      <c r="D72"/>
      <c r="E72"/>
      <c r="F72" s="388"/>
      <c r="G72"/>
    </row>
    <row r="73" spans="1:7" x14ac:dyDescent="0.2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2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2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2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2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2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2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2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2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2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2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36" x14ac:dyDescent="0.2">
      <c r="A84" s="346"/>
      <c r="B84" s="363"/>
      <c r="C84" s="341" t="s">
        <v>464</v>
      </c>
      <c r="D84" s="346"/>
      <c r="E84" s="346"/>
      <c r="F84" s="445"/>
      <c r="G84" s="364"/>
    </row>
    <row r="85" spans="1:7" ht="15" x14ac:dyDescent="0.25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x14ac:dyDescent="0.2">
      <c r="B86" s="353"/>
      <c r="C86" s="73"/>
      <c r="D86" s="82"/>
      <c r="E86" s="82"/>
      <c r="F86" s="447"/>
      <c r="G86" s="354"/>
    </row>
    <row r="87" spans="1:7" x14ac:dyDescent="0.2">
      <c r="B87"/>
      <c r="C87"/>
      <c r="D87"/>
      <c r="E87"/>
      <c r="F87" s="388"/>
      <c r="G87"/>
    </row>
    <row r="88" spans="1:7" ht="15.75" x14ac:dyDescent="0.25">
      <c r="B88"/>
      <c r="C88" s="83" t="s">
        <v>465</v>
      </c>
      <c r="D88"/>
      <c r="E88"/>
      <c r="F88" s="388"/>
      <c r="G88"/>
    </row>
    <row r="89" spans="1:7" x14ac:dyDescent="0.2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2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2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6" x14ac:dyDescent="0.2">
      <c r="A92" s="346"/>
      <c r="B92" s="363"/>
      <c r="C92" s="341" t="s">
        <v>468</v>
      </c>
      <c r="D92" s="346"/>
      <c r="E92" s="346"/>
      <c r="F92" s="445"/>
      <c r="G92" s="364"/>
    </row>
    <row r="93" spans="1:7" ht="15" x14ac:dyDescent="0.25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x14ac:dyDescent="0.2">
      <c r="B94" s="353"/>
      <c r="C94" s="73"/>
      <c r="D94" s="82"/>
      <c r="E94" s="82"/>
      <c r="F94" s="447"/>
      <c r="G94" s="354"/>
    </row>
    <row r="95" spans="1:7" ht="15" x14ac:dyDescent="0.25">
      <c r="G95" s="365">
        <f>G93+G85+G65+G49+G27</f>
        <v>0</v>
      </c>
    </row>
    <row r="96" spans="1:7" x14ac:dyDescent="0.2"/>
    <row r="97" x14ac:dyDescent="0.2"/>
    <row r="98" x14ac:dyDescent="0.2"/>
  </sheetData>
  <sheetProtection algorithmName="SHA-512" hashValue="QAs1onPSx5aJQqCt+lePUtksi82SeRcc1WaX2ewoHAm38OvJD4hEhlH599xPyxWRTfjFDzVpULn8JRsnn+jU/w==" saltValue="lCyfmNgcXw3vFZ2EMQejow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F14" sqref="F14"/>
    </sheetView>
  </sheetViews>
  <sheetFormatPr defaultColWidth="8" defaultRowHeight="15" customHeight="1" x14ac:dyDescent="0.2"/>
  <cols>
    <col min="1" max="1" width="9.42578125" style="182" customWidth="1"/>
    <col min="2" max="2" width="59.7109375" style="182" customWidth="1"/>
    <col min="3" max="3" width="20" style="182" customWidth="1"/>
    <col min="4" max="4" width="7.7109375" style="182" customWidth="1"/>
    <col min="5" max="5" width="6.7109375" style="182" customWidth="1"/>
    <col min="6" max="6" width="11" style="182" customWidth="1"/>
    <col min="7" max="7" width="12.85546875" style="182" customWidth="1"/>
    <col min="8" max="8" width="8" style="182"/>
    <col min="9" max="9" width="9.85546875" style="182" bestFit="1" customWidth="1"/>
    <col min="10" max="16384" width="8" style="182"/>
  </cols>
  <sheetData>
    <row r="1" spans="1:7" ht="21" x14ac:dyDescent="0.2">
      <c r="A1" s="599" t="s">
        <v>1064</v>
      </c>
      <c r="B1" s="599"/>
      <c r="C1" s="599"/>
      <c r="D1" s="599"/>
      <c r="E1" s="599"/>
      <c r="F1" s="599"/>
      <c r="G1" s="599"/>
    </row>
    <row r="2" spans="1:7" ht="21" x14ac:dyDescent="0.2">
      <c r="A2" s="599" t="s">
        <v>1065</v>
      </c>
      <c r="B2" s="599"/>
      <c r="C2" s="599"/>
      <c r="D2" s="599"/>
      <c r="E2" s="599"/>
      <c r="F2" s="599"/>
      <c r="G2" s="599"/>
    </row>
    <row r="3" spans="1:7" x14ac:dyDescent="0.2">
      <c r="A3" s="152" t="s">
        <v>1066</v>
      </c>
      <c r="B3" s="152" t="s">
        <v>1067</v>
      </c>
      <c r="C3" s="153" t="s">
        <v>1068</v>
      </c>
      <c r="D3" s="153" t="s">
        <v>1069</v>
      </c>
      <c r="E3" s="153" t="s">
        <v>1070</v>
      </c>
      <c r="F3" s="152" t="s">
        <v>1071</v>
      </c>
      <c r="G3" s="152" t="s">
        <v>12</v>
      </c>
    </row>
    <row r="4" spans="1:7" x14ac:dyDescent="0.2">
      <c r="A4" s="154" t="s">
        <v>1072</v>
      </c>
      <c r="B4" s="156" t="s">
        <v>1073</v>
      </c>
      <c r="C4" s="157" t="s">
        <v>1074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x14ac:dyDescent="0.2">
      <c r="A5" s="154" t="s">
        <v>1075</v>
      </c>
      <c r="B5" s="156" t="s">
        <v>1073</v>
      </c>
      <c r="C5" s="157" t="s">
        <v>1076</v>
      </c>
      <c r="D5" s="158">
        <v>1</v>
      </c>
      <c r="E5" s="156" t="s">
        <v>165</v>
      </c>
      <c r="F5" s="452"/>
      <c r="G5" s="155">
        <f t="shared" si="0"/>
        <v>0</v>
      </c>
    </row>
    <row r="6" spans="1:7" x14ac:dyDescent="0.2">
      <c r="A6" s="154" t="s">
        <v>1077</v>
      </c>
      <c r="B6" s="156" t="s">
        <v>1073</v>
      </c>
      <c r="C6" s="157" t="s">
        <v>1078</v>
      </c>
      <c r="D6" s="158">
        <v>1</v>
      </c>
      <c r="E6" s="156" t="s">
        <v>165</v>
      </c>
      <c r="F6" s="452"/>
      <c r="G6" s="155">
        <f t="shared" si="0"/>
        <v>0</v>
      </c>
    </row>
    <row r="7" spans="1:7" x14ac:dyDescent="0.2">
      <c r="A7" s="154" t="s">
        <v>1079</v>
      </c>
      <c r="B7" s="156" t="s">
        <v>1080</v>
      </c>
      <c r="C7" s="156" t="s">
        <v>1081</v>
      </c>
      <c r="D7" s="160">
        <v>2</v>
      </c>
      <c r="E7" s="156" t="s">
        <v>165</v>
      </c>
      <c r="F7" s="452"/>
      <c r="G7" s="155">
        <f t="shared" si="0"/>
        <v>0</v>
      </c>
    </row>
    <row r="8" spans="1:7" x14ac:dyDescent="0.2">
      <c r="A8" s="154" t="s">
        <v>1082</v>
      </c>
      <c r="B8" s="156" t="s">
        <v>1083</v>
      </c>
      <c r="C8" s="156" t="s">
        <v>1084</v>
      </c>
      <c r="D8" s="160">
        <v>5</v>
      </c>
      <c r="E8" s="156" t="s">
        <v>165</v>
      </c>
      <c r="F8" s="452"/>
      <c r="G8" s="155">
        <f t="shared" si="0"/>
        <v>0</v>
      </c>
    </row>
    <row r="9" spans="1:7" x14ac:dyDescent="0.2">
      <c r="A9" s="154" t="s">
        <v>1085</v>
      </c>
      <c r="B9" s="156" t="s">
        <v>1086</v>
      </c>
      <c r="C9" s="156" t="s">
        <v>1084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30" x14ac:dyDescent="0.2">
      <c r="A10" s="154" t="s">
        <v>1087</v>
      </c>
      <c r="B10" s="161" t="s">
        <v>1088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x14ac:dyDescent="0.2">
      <c r="A11" s="154"/>
      <c r="B11" s="156" t="s">
        <v>1089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30" x14ac:dyDescent="0.2">
      <c r="A12" s="154" t="s">
        <v>1090</v>
      </c>
      <c r="B12" s="161" t="s">
        <v>1088</v>
      </c>
      <c r="C12" s="156" t="s">
        <v>1091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x14ac:dyDescent="0.2">
      <c r="A13" s="154"/>
      <c r="B13" s="156" t="s">
        <v>1092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30" x14ac:dyDescent="0.2">
      <c r="A14" s="154" t="s">
        <v>1093</v>
      </c>
      <c r="B14" s="161" t="s">
        <v>1094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x14ac:dyDescent="0.2">
      <c r="A15" s="154"/>
      <c r="B15" s="156" t="s">
        <v>1095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x14ac:dyDescent="0.2">
      <c r="F16" s="453"/>
      <c r="G16" s="159"/>
    </row>
    <row r="17" spans="1:9" x14ac:dyDescent="0.25">
      <c r="A17" s="164"/>
      <c r="B17" s="165" t="s">
        <v>1096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x14ac:dyDescent="0.25">
      <c r="A18" s="167"/>
      <c r="B18" s="165" t="s">
        <v>1097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x14ac:dyDescent="0.25">
      <c r="A19" s="167"/>
      <c r="B19" s="165" t="s">
        <v>1098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x14ac:dyDescent="0.25">
      <c r="A20" s="167"/>
      <c r="B20" s="168" t="s">
        <v>1099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x14ac:dyDescent="0.25">
      <c r="A21" s="167"/>
      <c r="B21" s="168"/>
      <c r="C21" s="172"/>
      <c r="D21" s="172"/>
      <c r="E21" s="172"/>
      <c r="F21" s="173"/>
      <c r="G21" s="174"/>
      <c r="H21" s="171"/>
    </row>
    <row r="22" spans="1:9" x14ac:dyDescent="0.25">
      <c r="A22" s="167"/>
      <c r="B22" s="175" t="s">
        <v>1100</v>
      </c>
      <c r="C22" s="121"/>
      <c r="D22" s="121"/>
      <c r="E22" s="121"/>
      <c r="F22" s="176"/>
      <c r="G22" s="177">
        <f>SUM(G4:G20)</f>
        <v>0</v>
      </c>
      <c r="I22" s="163"/>
    </row>
    <row r="23" spans="1:9" x14ac:dyDescent="0.25">
      <c r="A23" s="167"/>
      <c r="B23" s="178" t="s">
        <v>1101</v>
      </c>
      <c r="C23" s="121"/>
      <c r="D23" s="121"/>
      <c r="E23" s="121"/>
      <c r="F23" s="176"/>
      <c r="G23" s="179">
        <f>ROUND((G22*1.15),0)</f>
        <v>0</v>
      </c>
    </row>
    <row r="24" spans="1:9" x14ac:dyDescent="0.25">
      <c r="A24" s="167"/>
      <c r="B24" s="180"/>
      <c r="C24" s="167"/>
      <c r="D24" s="167"/>
      <c r="E24" s="167"/>
      <c r="F24" s="181"/>
      <c r="G24" s="181"/>
    </row>
    <row r="25" spans="1:9" x14ac:dyDescent="0.25">
      <c r="A25" s="167"/>
      <c r="B25" s="180"/>
      <c r="C25" s="167"/>
      <c r="D25" s="167"/>
      <c r="E25" s="167"/>
      <c r="F25" s="181"/>
      <c r="G25" s="181"/>
    </row>
    <row r="26" spans="1:9" x14ac:dyDescent="0.25">
      <c r="A26" s="600" t="s">
        <v>1102</v>
      </c>
      <c r="B26" s="600"/>
      <c r="C26" s="600"/>
      <c r="D26" s="600"/>
      <c r="E26" s="600"/>
      <c r="F26" s="600"/>
      <c r="G26" s="600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08" workbookViewId="0">
      <selection activeCell="F241" sqref="F241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86" t="s">
        <v>1338</v>
      </c>
      <c r="M2" s="587"/>
      <c r="N2" s="587"/>
      <c r="O2" s="587"/>
      <c r="P2" s="587"/>
      <c r="Q2" s="587"/>
      <c r="R2" s="587"/>
      <c r="S2" s="587"/>
      <c r="T2" s="587"/>
      <c r="U2" s="587"/>
      <c r="V2" s="587"/>
      <c r="AT2" s="253" t="s">
        <v>1569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1339</v>
      </c>
      <c r="L4" s="256"/>
      <c r="M4" s="258" t="s">
        <v>1340</v>
      </c>
      <c r="AT4" s="253" t="s">
        <v>1341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82" t="s">
        <v>1708</v>
      </c>
      <c r="F7" s="583"/>
      <c r="G7" s="583"/>
      <c r="H7" s="583"/>
      <c r="L7" s="256"/>
    </row>
    <row r="8" spans="2:46" s="260" customFormat="1" ht="12" hidden="1" customHeight="1" x14ac:dyDescent="0.2">
      <c r="B8" s="261"/>
      <c r="D8" s="259" t="s">
        <v>1342</v>
      </c>
      <c r="L8" s="261"/>
    </row>
    <row r="9" spans="2:46" s="260" customFormat="1" ht="16.5" hidden="1" customHeight="1" x14ac:dyDescent="0.2">
      <c r="B9" s="261"/>
      <c r="E9" s="584" t="s">
        <v>1161</v>
      </c>
      <c r="F9" s="585"/>
      <c r="G9" s="585"/>
      <c r="H9" s="585"/>
      <c r="L9" s="261"/>
    </row>
    <row r="10" spans="2:46" s="260" customFormat="1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1343</v>
      </c>
      <c r="F11" s="262" t="s">
        <v>363</v>
      </c>
      <c r="I11" s="259" t="s">
        <v>1344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1345</v>
      </c>
      <c r="F12" s="262" t="s">
        <v>267</v>
      </c>
      <c r="I12" s="259" t="s">
        <v>1346</v>
      </c>
      <c r="J12" s="415" t="s">
        <v>1709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1347</v>
      </c>
      <c r="I14" s="259" t="s">
        <v>1348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9</v>
      </c>
      <c r="I17" s="259" t="s">
        <v>1348</v>
      </c>
      <c r="J17" s="262" t="s">
        <v>363</v>
      </c>
      <c r="L17" s="261"/>
    </row>
    <row r="18" spans="2:12" s="260" customFormat="1" ht="18" hidden="1" customHeight="1" x14ac:dyDescent="0.2">
      <c r="B18" s="261"/>
      <c r="E18" s="589" t="s">
        <v>267</v>
      </c>
      <c r="F18" s="589"/>
      <c r="G18" s="589"/>
      <c r="H18" s="589"/>
      <c r="I18" s="259" t="s">
        <v>7</v>
      </c>
      <c r="J18" s="262" t="s">
        <v>363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1348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1349</v>
      </c>
      <c r="I23" s="259" t="s">
        <v>1348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1350</v>
      </c>
      <c r="L26" s="261"/>
    </row>
    <row r="27" spans="2:12" s="263" customFormat="1" ht="16.5" hidden="1" customHeight="1" x14ac:dyDescent="0.2">
      <c r="B27" s="264"/>
      <c r="E27" s="590" t="s">
        <v>363</v>
      </c>
      <c r="F27" s="590"/>
      <c r="G27" s="590"/>
      <c r="H27" s="590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1351</v>
      </c>
      <c r="J30" s="416">
        <f>ROUND(J121,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1352</v>
      </c>
      <c r="I32" s="267" t="s">
        <v>1353</v>
      </c>
      <c r="J32" s="267" t="s">
        <v>1354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1151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2">
      <c r="B34" s="261"/>
      <c r="E34" s="259" t="s">
        <v>1355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2">
      <c r="B35" s="261"/>
      <c r="E35" s="259" t="s">
        <v>1356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1357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1358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1442</v>
      </c>
      <c r="E50" s="326"/>
      <c r="F50" s="326"/>
      <c r="G50" s="325" t="s">
        <v>1443</v>
      </c>
      <c r="H50" s="326"/>
      <c r="I50" s="326"/>
      <c r="J50" s="326"/>
      <c r="K50" s="326"/>
      <c r="L50" s="261"/>
    </row>
    <row r="51" spans="2:12" hidden="1" x14ac:dyDescent="0.2">
      <c r="B51" s="256"/>
      <c r="L51" s="256"/>
    </row>
    <row r="52" spans="2:12" hidden="1" x14ac:dyDescent="0.2">
      <c r="B52" s="256"/>
      <c r="L52" s="256"/>
    </row>
    <row r="53" spans="2:12" hidden="1" x14ac:dyDescent="0.2">
      <c r="B53" s="256"/>
      <c r="L53" s="256"/>
    </row>
    <row r="54" spans="2:12" hidden="1" x14ac:dyDescent="0.2">
      <c r="B54" s="256"/>
      <c r="L54" s="256"/>
    </row>
    <row r="55" spans="2:12" hidden="1" x14ac:dyDescent="0.2">
      <c r="B55" s="256"/>
      <c r="L55" s="256"/>
    </row>
    <row r="56" spans="2:12" hidden="1" x14ac:dyDescent="0.2">
      <c r="B56" s="256"/>
      <c r="L56" s="256"/>
    </row>
    <row r="57" spans="2:12" hidden="1" x14ac:dyDescent="0.2">
      <c r="B57" s="256"/>
      <c r="L57" s="256"/>
    </row>
    <row r="58" spans="2:12" hidden="1" x14ac:dyDescent="0.2">
      <c r="B58" s="256"/>
      <c r="L58" s="256"/>
    </row>
    <row r="59" spans="2:12" hidden="1" x14ac:dyDescent="0.2">
      <c r="B59" s="256"/>
      <c r="L59" s="256"/>
    </row>
    <row r="60" spans="2:12" hidden="1" x14ac:dyDescent="0.2">
      <c r="B60" s="256"/>
      <c r="L60" s="256"/>
    </row>
    <row r="61" spans="2:12" s="260" customFormat="1" hidden="1" x14ac:dyDescent="0.2">
      <c r="B61" s="261"/>
      <c r="D61" s="327" t="s">
        <v>1444</v>
      </c>
      <c r="E61" s="328"/>
      <c r="F61" s="329" t="s">
        <v>1445</v>
      </c>
      <c r="G61" s="327" t="s">
        <v>1444</v>
      </c>
      <c r="H61" s="328"/>
      <c r="I61" s="328"/>
      <c r="J61" s="418" t="s">
        <v>1445</v>
      </c>
      <c r="K61" s="328"/>
      <c r="L61" s="261"/>
    </row>
    <row r="62" spans="2:12" hidden="1" x14ac:dyDescent="0.2">
      <c r="B62" s="256"/>
      <c r="L62" s="256"/>
    </row>
    <row r="63" spans="2:12" hidden="1" x14ac:dyDescent="0.2">
      <c r="B63" s="256"/>
      <c r="L63" s="256"/>
    </row>
    <row r="64" spans="2:12" hidden="1" x14ac:dyDescent="0.2">
      <c r="B64" s="256"/>
      <c r="L64" s="256"/>
    </row>
    <row r="65" spans="2:12" s="260" customFormat="1" hidden="1" x14ac:dyDescent="0.2">
      <c r="B65" s="261"/>
      <c r="D65" s="325" t="s">
        <v>1446</v>
      </c>
      <c r="E65" s="326"/>
      <c r="F65" s="326"/>
      <c r="G65" s="325" t="s">
        <v>1447</v>
      </c>
      <c r="H65" s="326"/>
      <c r="I65" s="326"/>
      <c r="J65" s="326"/>
      <c r="K65" s="326"/>
      <c r="L65" s="261"/>
    </row>
    <row r="66" spans="2:12" hidden="1" x14ac:dyDescent="0.2">
      <c r="B66" s="256"/>
      <c r="L66" s="256"/>
    </row>
    <row r="67" spans="2:12" hidden="1" x14ac:dyDescent="0.2">
      <c r="B67" s="256"/>
      <c r="L67" s="256"/>
    </row>
    <row r="68" spans="2:12" hidden="1" x14ac:dyDescent="0.2">
      <c r="B68" s="256"/>
      <c r="L68" s="256"/>
    </row>
    <row r="69" spans="2:12" hidden="1" x14ac:dyDescent="0.2">
      <c r="B69" s="256"/>
      <c r="L69" s="256"/>
    </row>
    <row r="70" spans="2:12" hidden="1" x14ac:dyDescent="0.2">
      <c r="B70" s="256"/>
      <c r="L70" s="256"/>
    </row>
    <row r="71" spans="2:12" hidden="1" x14ac:dyDescent="0.2">
      <c r="B71" s="256"/>
      <c r="L71" s="256"/>
    </row>
    <row r="72" spans="2:12" hidden="1" x14ac:dyDescent="0.2">
      <c r="B72" s="256"/>
      <c r="L72" s="256"/>
    </row>
    <row r="73" spans="2:12" hidden="1" x14ac:dyDescent="0.2">
      <c r="B73" s="256"/>
      <c r="L73" s="256"/>
    </row>
    <row r="74" spans="2:12" hidden="1" x14ac:dyDescent="0.2">
      <c r="B74" s="256"/>
      <c r="L74" s="256"/>
    </row>
    <row r="75" spans="2:12" hidden="1" x14ac:dyDescent="0.2">
      <c r="B75" s="256"/>
      <c r="L75" s="256"/>
    </row>
    <row r="76" spans="2:12" s="260" customFormat="1" hidden="1" x14ac:dyDescent="0.2">
      <c r="B76" s="261"/>
      <c r="D76" s="327" t="s">
        <v>1444</v>
      </c>
      <c r="E76" s="328"/>
      <c r="F76" s="329" t="s">
        <v>1445</v>
      </c>
      <c r="G76" s="327" t="s">
        <v>1444</v>
      </c>
      <c r="H76" s="328"/>
      <c r="I76" s="328"/>
      <c r="J76" s="418" t="s">
        <v>1445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2"/>
    <row r="79" spans="2:12" hidden="1" x14ac:dyDescent="0.2"/>
    <row r="80" spans="2:12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1359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82" t="str">
        <f>E7</f>
        <v>CTIV Kyjov - SO04 Autoservis</v>
      </c>
      <c r="F85" s="583"/>
      <c r="G85" s="583"/>
      <c r="H85" s="583"/>
      <c r="L85" s="261"/>
    </row>
    <row r="86" spans="2:47" s="260" customFormat="1" ht="12" hidden="1" customHeight="1" x14ac:dyDescent="0.2">
      <c r="B86" s="261"/>
      <c r="C86" s="259" t="s">
        <v>1342</v>
      </c>
      <c r="L86" s="261"/>
    </row>
    <row r="87" spans="2:47" s="260" customFormat="1" ht="16.5" hidden="1" customHeight="1" x14ac:dyDescent="0.2">
      <c r="B87" s="261"/>
      <c r="E87" s="584" t="str">
        <f>E9</f>
        <v>D.104.08 - Vzduchotechnika</v>
      </c>
      <c r="F87" s="585"/>
      <c r="G87" s="585"/>
      <c r="H87" s="585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1345</v>
      </c>
      <c r="F89" s="262" t="str">
        <f>F12</f>
        <v xml:space="preserve"> </v>
      </c>
      <c r="I89" s="259" t="s">
        <v>1346</v>
      </c>
      <c r="J89" s="415" t="str">
        <f>IF(J12="","",J12)</f>
        <v>11. 12. 2023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1347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9</v>
      </c>
      <c r="F92" s="262" t="str">
        <f>IF(E18="","",E18)</f>
        <v xml:space="preserve"> </v>
      </c>
      <c r="I92" s="259" t="s">
        <v>1349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1360</v>
      </c>
      <c r="D94" s="271"/>
      <c r="E94" s="271"/>
      <c r="F94" s="271"/>
      <c r="G94" s="271"/>
      <c r="H94" s="271"/>
      <c r="I94" s="271"/>
      <c r="J94" s="419" t="s">
        <v>1361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1448</v>
      </c>
      <c r="J96" s="416">
        <f>J121</f>
        <v>0</v>
      </c>
      <c r="L96" s="261"/>
      <c r="AU96" s="253" t="s">
        <v>1148</v>
      </c>
    </row>
    <row r="97" spans="2:12" s="283" customFormat="1" ht="24.95" hidden="1" customHeight="1" x14ac:dyDescent="0.2">
      <c r="B97" s="284"/>
      <c r="D97" s="285" t="s">
        <v>1362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2">
      <c r="B98" s="288"/>
      <c r="D98" s="289" t="s">
        <v>1365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2">
      <c r="B99" s="288"/>
      <c r="D99" s="289" t="s">
        <v>1366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2">
      <c r="B100" s="284"/>
      <c r="D100" s="285" t="s">
        <v>1368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2">
      <c r="B101" s="288"/>
      <c r="D101" s="289" t="s">
        <v>1429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2">
      <c r="B102" s="261"/>
      <c r="L102" s="261"/>
    </row>
    <row r="103" spans="2:12" s="260" customFormat="1" ht="6.95" hidden="1" customHeight="1" x14ac:dyDescent="0.2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2"/>
    <row r="105" spans="2:12" hidden="1" x14ac:dyDescent="0.2"/>
    <row r="106" spans="2:12" hidden="1" x14ac:dyDescent="0.2"/>
    <row r="107" spans="2:12" s="260" customFormat="1" ht="6.95" customHeight="1" x14ac:dyDescent="0.2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2">
      <c r="B108" s="261"/>
      <c r="C108" s="257" t="s">
        <v>1374</v>
      </c>
      <c r="L108" s="261"/>
    </row>
    <row r="109" spans="2:12" s="260" customFormat="1" ht="6.95" customHeight="1" x14ac:dyDescent="0.2">
      <c r="B109" s="261"/>
      <c r="L109" s="261"/>
    </row>
    <row r="110" spans="2:12" s="260" customFormat="1" ht="12" customHeight="1" x14ac:dyDescent="0.2">
      <c r="B110" s="261"/>
      <c r="C110" s="259" t="s">
        <v>2</v>
      </c>
      <c r="L110" s="261"/>
    </row>
    <row r="111" spans="2:12" s="260" customFormat="1" ht="16.5" customHeight="1" x14ac:dyDescent="0.2">
      <c r="B111" s="261"/>
      <c r="E111" s="582" t="str">
        <f>E7</f>
        <v>CTIV Kyjov - SO04 Autoservis</v>
      </c>
      <c r="F111" s="583"/>
      <c r="G111" s="583"/>
      <c r="H111" s="583"/>
      <c r="L111" s="261"/>
    </row>
    <row r="112" spans="2:12" s="260" customFormat="1" ht="12" customHeight="1" x14ac:dyDescent="0.2">
      <c r="B112" s="261"/>
      <c r="C112" s="259" t="s">
        <v>1342</v>
      </c>
      <c r="L112" s="261"/>
    </row>
    <row r="113" spans="2:65" s="260" customFormat="1" ht="16.5" customHeight="1" x14ac:dyDescent="0.2">
      <c r="B113" s="261"/>
      <c r="E113" s="584" t="str">
        <f>E9</f>
        <v>D.104.08 - Vzduchotechnika</v>
      </c>
      <c r="F113" s="585"/>
      <c r="G113" s="585"/>
      <c r="H113" s="585"/>
      <c r="L113" s="261"/>
    </row>
    <row r="114" spans="2:65" s="260" customFormat="1" ht="6.95" customHeight="1" x14ac:dyDescent="0.2">
      <c r="B114" s="261"/>
      <c r="L114" s="261"/>
    </row>
    <row r="115" spans="2:65" s="260" customFormat="1" ht="12" customHeight="1" x14ac:dyDescent="0.2">
      <c r="B115" s="261"/>
      <c r="C115" s="259" t="s">
        <v>1345</v>
      </c>
      <c r="F115" s="262" t="str">
        <f>F12</f>
        <v xml:space="preserve"> </v>
      </c>
      <c r="I115" s="259" t="s">
        <v>1346</v>
      </c>
      <c r="J115" s="415" t="str">
        <f>IF(J12="","",J12)</f>
        <v>11. 12. 2023</v>
      </c>
      <c r="L115" s="261"/>
    </row>
    <row r="116" spans="2:65" s="260" customFormat="1" ht="6.95" customHeight="1" x14ac:dyDescent="0.2">
      <c r="B116" s="261"/>
      <c r="L116" s="261"/>
    </row>
    <row r="117" spans="2:65" s="260" customFormat="1" ht="15.2" customHeight="1" x14ac:dyDescent="0.2">
      <c r="B117" s="261"/>
      <c r="C117" s="259" t="s">
        <v>1347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2">
      <c r="B118" s="261"/>
      <c r="C118" s="259" t="s">
        <v>9</v>
      </c>
      <c r="F118" s="262" t="str">
        <f>IF(E18="","",E18)</f>
        <v xml:space="preserve"> </v>
      </c>
      <c r="I118" s="259" t="s">
        <v>1349</v>
      </c>
      <c r="J118" s="383" t="str">
        <f>E24</f>
        <v xml:space="preserve"> </v>
      </c>
      <c r="L118" s="261"/>
    </row>
    <row r="119" spans="2:65" s="260" customFormat="1" ht="10.35" customHeight="1" x14ac:dyDescent="0.2">
      <c r="B119" s="261"/>
      <c r="L119" s="261"/>
    </row>
    <row r="120" spans="2:65" s="291" customFormat="1" ht="29.25" customHeight="1" x14ac:dyDescent="0.2">
      <c r="B120" s="292"/>
      <c r="C120" s="293" t="s">
        <v>1375</v>
      </c>
      <c r="D120" s="294" t="s">
        <v>1376</v>
      </c>
      <c r="E120" s="294" t="s">
        <v>1377</v>
      </c>
      <c r="F120" s="294" t="s">
        <v>571</v>
      </c>
      <c r="G120" s="294" t="s">
        <v>76</v>
      </c>
      <c r="H120" s="294" t="s">
        <v>77</v>
      </c>
      <c r="I120" s="294" t="s">
        <v>1378</v>
      </c>
      <c r="J120" s="422" t="s">
        <v>1361</v>
      </c>
      <c r="K120" s="330" t="s">
        <v>266</v>
      </c>
      <c r="L120" s="292"/>
      <c r="M120" s="295" t="s">
        <v>363</v>
      </c>
      <c r="N120" s="296" t="s">
        <v>90</v>
      </c>
      <c r="O120" s="296" t="s">
        <v>1379</v>
      </c>
      <c r="P120" s="296" t="s">
        <v>1380</v>
      </c>
      <c r="Q120" s="296" t="s">
        <v>1381</v>
      </c>
      <c r="R120" s="296" t="s">
        <v>1382</v>
      </c>
      <c r="S120" s="296" t="s">
        <v>1383</v>
      </c>
      <c r="T120" s="296" t="s">
        <v>1384</v>
      </c>
      <c r="U120" s="297" t="s">
        <v>101</v>
      </c>
    </row>
    <row r="121" spans="2:65" s="260" customFormat="1" ht="22.9" customHeight="1" x14ac:dyDescent="0.25">
      <c r="B121" s="261"/>
      <c r="C121" s="298" t="s">
        <v>1147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1148</v>
      </c>
      <c r="BK121" s="301">
        <f>BK122+BK152</f>
        <v>0</v>
      </c>
    </row>
    <row r="122" spans="2:65" s="302" customFormat="1" ht="25.9" customHeight="1" x14ac:dyDescent="0.2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1149</v>
      </c>
      <c r="AY122" s="304" t="s">
        <v>1150</v>
      </c>
      <c r="BK122" s="308">
        <f>BK123+BK127</f>
        <v>0</v>
      </c>
    </row>
    <row r="123" spans="2:65" s="302" customFormat="1" ht="22.9" customHeight="1" x14ac:dyDescent="0.2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1150</v>
      </c>
      <c r="BK123" s="308">
        <f>SUM(BK124:BK126)</f>
        <v>0</v>
      </c>
    </row>
    <row r="124" spans="2:65" s="260" customFormat="1" ht="24.2" customHeight="1" x14ac:dyDescent="0.2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1151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1150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1570</v>
      </c>
    </row>
    <row r="125" spans="2:65" s="260" customFormat="1" ht="19.5" x14ac:dyDescent="0.2">
      <c r="B125" s="261"/>
      <c r="D125" s="407" t="s">
        <v>1155</v>
      </c>
      <c r="F125" s="408" t="s">
        <v>470</v>
      </c>
      <c r="I125" s="398"/>
      <c r="L125" s="261"/>
      <c r="M125" s="316"/>
      <c r="U125" s="317"/>
      <c r="AT125" s="253" t="s">
        <v>1155</v>
      </c>
      <c r="AU125" s="253" t="s">
        <v>32</v>
      </c>
    </row>
    <row r="126" spans="2:65" s="260" customFormat="1" x14ac:dyDescent="0.2">
      <c r="B126" s="261"/>
      <c r="D126" s="409" t="s">
        <v>1385</v>
      </c>
      <c r="F126" s="456" t="s">
        <v>1430</v>
      </c>
      <c r="I126" s="398"/>
      <c r="L126" s="261"/>
      <c r="M126" s="316"/>
      <c r="U126" s="317"/>
      <c r="AT126" s="253" t="s">
        <v>1385</v>
      </c>
      <c r="AU126" s="253" t="s">
        <v>32</v>
      </c>
    </row>
    <row r="127" spans="2:65" s="302" customFormat="1" ht="22.9" customHeight="1" x14ac:dyDescent="0.2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1150</v>
      </c>
      <c r="BK127" s="308">
        <f>SUM(BK128:BK151)</f>
        <v>0</v>
      </c>
    </row>
    <row r="128" spans="2:65" s="260" customFormat="1" ht="24.2" customHeight="1" x14ac:dyDescent="0.2">
      <c r="B128" s="309"/>
      <c r="C128" s="402" t="s">
        <v>1407</v>
      </c>
      <c r="D128" s="402" t="s">
        <v>270</v>
      </c>
      <c r="E128" s="403" t="s">
        <v>1571</v>
      </c>
      <c r="F128" s="404" t="s">
        <v>1572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1151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1150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1573</v>
      </c>
    </row>
    <row r="129" spans="2:65" s="260" customFormat="1" ht="29.25" x14ac:dyDescent="0.2">
      <c r="B129" s="261"/>
      <c r="D129" s="407" t="s">
        <v>1155</v>
      </c>
      <c r="F129" s="408" t="s">
        <v>1574</v>
      </c>
      <c r="I129" s="398"/>
      <c r="L129" s="261"/>
      <c r="M129" s="316"/>
      <c r="U129" s="317"/>
      <c r="AT129" s="253" t="s">
        <v>1155</v>
      </c>
      <c r="AU129" s="253" t="s">
        <v>32</v>
      </c>
    </row>
    <row r="130" spans="2:65" s="260" customFormat="1" x14ac:dyDescent="0.2">
      <c r="B130" s="261"/>
      <c r="D130" s="409" t="s">
        <v>1385</v>
      </c>
      <c r="F130" s="456" t="s">
        <v>1575</v>
      </c>
      <c r="I130" s="398"/>
      <c r="L130" s="261"/>
      <c r="M130" s="316"/>
      <c r="U130" s="317"/>
      <c r="AT130" s="253" t="s">
        <v>1385</v>
      </c>
      <c r="AU130" s="253" t="s">
        <v>32</v>
      </c>
    </row>
    <row r="131" spans="2:65" s="260" customFormat="1" ht="24.2" customHeight="1" x14ac:dyDescent="0.2">
      <c r="B131" s="309"/>
      <c r="C131" s="402" t="s">
        <v>1397</v>
      </c>
      <c r="D131" s="402" t="s">
        <v>270</v>
      </c>
      <c r="E131" s="403" t="s">
        <v>1576</v>
      </c>
      <c r="F131" s="404" t="s">
        <v>1577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1151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1578</v>
      </c>
    </row>
    <row r="132" spans="2:65" s="260" customFormat="1" ht="19.5" x14ac:dyDescent="0.2">
      <c r="B132" s="261"/>
      <c r="D132" s="407" t="s">
        <v>1155</v>
      </c>
      <c r="F132" s="408" t="s">
        <v>1579</v>
      </c>
      <c r="I132" s="398"/>
      <c r="L132" s="261"/>
      <c r="M132" s="316"/>
      <c r="U132" s="317"/>
      <c r="AT132" s="253" t="s">
        <v>1155</v>
      </c>
      <c r="AU132" s="253" t="s">
        <v>32</v>
      </c>
    </row>
    <row r="133" spans="2:65" s="260" customFormat="1" x14ac:dyDescent="0.2">
      <c r="B133" s="261"/>
      <c r="D133" s="409" t="s">
        <v>1385</v>
      </c>
      <c r="F133" s="456" t="s">
        <v>1580</v>
      </c>
      <c r="I133" s="398"/>
      <c r="L133" s="261"/>
      <c r="M133" s="316"/>
      <c r="U133" s="317"/>
      <c r="AT133" s="253" t="s">
        <v>1385</v>
      </c>
      <c r="AU133" s="253" t="s">
        <v>32</v>
      </c>
    </row>
    <row r="134" spans="2:65" s="260" customFormat="1" ht="24.2" customHeight="1" x14ac:dyDescent="0.2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1151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1581</v>
      </c>
    </row>
    <row r="135" spans="2:65" s="260" customFormat="1" ht="29.25" x14ac:dyDescent="0.2">
      <c r="B135" s="261"/>
      <c r="D135" s="407" t="s">
        <v>1155</v>
      </c>
      <c r="F135" s="408" t="s">
        <v>472</v>
      </c>
      <c r="I135" s="398"/>
      <c r="L135" s="261"/>
      <c r="M135" s="316"/>
      <c r="U135" s="317"/>
      <c r="AT135" s="253" t="s">
        <v>1155</v>
      </c>
      <c r="AU135" s="253" t="s">
        <v>32</v>
      </c>
    </row>
    <row r="136" spans="2:65" s="260" customFormat="1" x14ac:dyDescent="0.2">
      <c r="B136" s="261"/>
      <c r="D136" s="409" t="s">
        <v>1385</v>
      </c>
      <c r="F136" s="456" t="s">
        <v>1431</v>
      </c>
      <c r="I136" s="398"/>
      <c r="L136" s="261"/>
      <c r="M136" s="316"/>
      <c r="U136" s="317"/>
      <c r="AT136" s="253" t="s">
        <v>1385</v>
      </c>
      <c r="AU136" s="253" t="s">
        <v>32</v>
      </c>
    </row>
    <row r="137" spans="2:65" s="260" customFormat="1" ht="24.2" customHeight="1" x14ac:dyDescent="0.2">
      <c r="B137" s="309"/>
      <c r="C137" s="402" t="s">
        <v>1411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1151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1582</v>
      </c>
    </row>
    <row r="138" spans="2:65" s="260" customFormat="1" ht="29.25" x14ac:dyDescent="0.2">
      <c r="B138" s="261"/>
      <c r="D138" s="407" t="s">
        <v>1155</v>
      </c>
      <c r="F138" s="408" t="s">
        <v>474</v>
      </c>
      <c r="I138" s="398"/>
      <c r="L138" s="261"/>
      <c r="M138" s="316"/>
      <c r="U138" s="317"/>
      <c r="AT138" s="253" t="s">
        <v>1155</v>
      </c>
      <c r="AU138" s="253" t="s">
        <v>32</v>
      </c>
    </row>
    <row r="139" spans="2:65" s="260" customFormat="1" x14ac:dyDescent="0.2">
      <c r="B139" s="261"/>
      <c r="D139" s="409" t="s">
        <v>1385</v>
      </c>
      <c r="F139" s="456" t="s">
        <v>1473</v>
      </c>
      <c r="I139" s="398"/>
      <c r="L139" s="261"/>
      <c r="M139" s="316"/>
      <c r="U139" s="317"/>
      <c r="AT139" s="253" t="s">
        <v>1385</v>
      </c>
      <c r="AU139" s="253" t="s">
        <v>32</v>
      </c>
    </row>
    <row r="140" spans="2:65" s="260" customFormat="1" ht="24.2" customHeight="1" x14ac:dyDescent="0.2">
      <c r="B140" s="309"/>
      <c r="C140" s="402" t="s">
        <v>1410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1151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1583</v>
      </c>
    </row>
    <row r="141" spans="2:65" s="260" customFormat="1" ht="29.25" x14ac:dyDescent="0.2">
      <c r="B141" s="261"/>
      <c r="D141" s="407" t="s">
        <v>1155</v>
      </c>
      <c r="F141" s="408" t="s">
        <v>1417</v>
      </c>
      <c r="I141" s="398"/>
      <c r="L141" s="261"/>
      <c r="M141" s="316"/>
      <c r="U141" s="317"/>
      <c r="AT141" s="253" t="s">
        <v>1155</v>
      </c>
      <c r="AU141" s="253" t="s">
        <v>32</v>
      </c>
    </row>
    <row r="142" spans="2:65" s="260" customFormat="1" x14ac:dyDescent="0.2">
      <c r="B142" s="261"/>
      <c r="D142" s="409" t="s">
        <v>1385</v>
      </c>
      <c r="F142" s="456" t="s">
        <v>1558</v>
      </c>
      <c r="I142" s="398"/>
      <c r="L142" s="261"/>
      <c r="M142" s="316"/>
      <c r="U142" s="317"/>
      <c r="AT142" s="253" t="s">
        <v>1385</v>
      </c>
      <c r="AU142" s="253" t="s">
        <v>32</v>
      </c>
    </row>
    <row r="143" spans="2:65" s="260" customFormat="1" ht="24.2" customHeight="1" x14ac:dyDescent="0.2">
      <c r="B143" s="309"/>
      <c r="C143" s="402" t="s">
        <v>1421</v>
      </c>
      <c r="D143" s="402" t="s">
        <v>270</v>
      </c>
      <c r="E143" s="403" t="s">
        <v>1584</v>
      </c>
      <c r="F143" s="404" t="s">
        <v>1585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1151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1586</v>
      </c>
    </row>
    <row r="144" spans="2:65" s="260" customFormat="1" ht="29.25" x14ac:dyDescent="0.2">
      <c r="B144" s="261"/>
      <c r="D144" s="407" t="s">
        <v>1155</v>
      </c>
      <c r="F144" s="408" t="s">
        <v>1587</v>
      </c>
      <c r="I144" s="398"/>
      <c r="L144" s="261"/>
      <c r="M144" s="316"/>
      <c r="U144" s="317"/>
      <c r="AT144" s="253" t="s">
        <v>1155</v>
      </c>
      <c r="AU144" s="253" t="s">
        <v>32</v>
      </c>
    </row>
    <row r="145" spans="2:65" s="260" customFormat="1" x14ac:dyDescent="0.2">
      <c r="B145" s="261"/>
      <c r="D145" s="409" t="s">
        <v>1385</v>
      </c>
      <c r="F145" s="456" t="s">
        <v>1588</v>
      </c>
      <c r="I145" s="398"/>
      <c r="L145" s="261"/>
      <c r="M145" s="316"/>
      <c r="U145" s="317"/>
      <c r="AT145" s="253" t="s">
        <v>1385</v>
      </c>
      <c r="AU145" s="253" t="s">
        <v>32</v>
      </c>
    </row>
    <row r="146" spans="2:65" s="260" customFormat="1" ht="24.2" customHeight="1" x14ac:dyDescent="0.2">
      <c r="B146" s="309"/>
      <c r="C146" s="402" t="s">
        <v>1453</v>
      </c>
      <c r="D146" s="402" t="s">
        <v>270</v>
      </c>
      <c r="E146" s="403" t="s">
        <v>1589</v>
      </c>
      <c r="F146" s="404" t="s">
        <v>1590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1151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1591</v>
      </c>
    </row>
    <row r="147" spans="2:65" s="260" customFormat="1" ht="29.25" x14ac:dyDescent="0.2">
      <c r="B147" s="261"/>
      <c r="D147" s="407" t="s">
        <v>1155</v>
      </c>
      <c r="F147" s="408" t="s">
        <v>1592</v>
      </c>
      <c r="I147" s="398"/>
      <c r="L147" s="261"/>
      <c r="M147" s="316"/>
      <c r="U147" s="317"/>
      <c r="AT147" s="253" t="s">
        <v>1155</v>
      </c>
      <c r="AU147" s="253" t="s">
        <v>32</v>
      </c>
    </row>
    <row r="148" spans="2:65" s="260" customFormat="1" x14ac:dyDescent="0.2">
      <c r="B148" s="261"/>
      <c r="D148" s="409" t="s">
        <v>1385</v>
      </c>
      <c r="F148" s="456" t="s">
        <v>1593</v>
      </c>
      <c r="I148" s="398"/>
      <c r="L148" s="261"/>
      <c r="M148" s="316"/>
      <c r="U148" s="317"/>
      <c r="AT148" s="253" t="s">
        <v>1385</v>
      </c>
      <c r="AU148" s="253" t="s">
        <v>32</v>
      </c>
    </row>
    <row r="149" spans="2:65" s="260" customFormat="1" ht="24.2" customHeight="1" x14ac:dyDescent="0.2">
      <c r="B149" s="309"/>
      <c r="C149" s="402" t="s">
        <v>1454</v>
      </c>
      <c r="D149" s="402" t="s">
        <v>270</v>
      </c>
      <c r="E149" s="403" t="s">
        <v>1594</v>
      </c>
      <c r="F149" s="404" t="s">
        <v>1595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1151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1124</v>
      </c>
      <c r="AT149" s="314" t="s">
        <v>270</v>
      </c>
      <c r="AU149" s="314" t="s">
        <v>32</v>
      </c>
      <c r="AY149" s="253" t="s">
        <v>1150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1124</v>
      </c>
      <c r="BM149" s="314" t="s">
        <v>1596</v>
      </c>
    </row>
    <row r="150" spans="2:65" s="260" customFormat="1" ht="19.5" x14ac:dyDescent="0.2">
      <c r="B150" s="261"/>
      <c r="D150" s="407" t="s">
        <v>1155</v>
      </c>
      <c r="F150" s="408" t="s">
        <v>1597</v>
      </c>
      <c r="I150" s="398"/>
      <c r="L150" s="261"/>
      <c r="M150" s="316"/>
      <c r="U150" s="317"/>
      <c r="AT150" s="253" t="s">
        <v>1155</v>
      </c>
      <c r="AU150" s="253" t="s">
        <v>32</v>
      </c>
    </row>
    <row r="151" spans="2:65" s="260" customFormat="1" x14ac:dyDescent="0.2">
      <c r="B151" s="261"/>
      <c r="D151" s="409" t="s">
        <v>1385</v>
      </c>
      <c r="F151" s="456" t="s">
        <v>1598</v>
      </c>
      <c r="I151" s="398"/>
      <c r="L151" s="261"/>
      <c r="M151" s="316"/>
      <c r="U151" s="317"/>
      <c r="AT151" s="253" t="s">
        <v>1385</v>
      </c>
      <c r="AU151" s="253" t="s">
        <v>32</v>
      </c>
    </row>
    <row r="152" spans="2:65" s="302" customFormat="1" ht="25.9" customHeight="1" x14ac:dyDescent="0.2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1149</v>
      </c>
      <c r="AY152" s="304" t="s">
        <v>1150</v>
      </c>
      <c r="BK152" s="308">
        <f>BK153</f>
        <v>0</v>
      </c>
    </row>
    <row r="153" spans="2:65" s="302" customFormat="1" ht="22.9" customHeight="1" x14ac:dyDescent="0.2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SUM(BK154:BK247)</f>
        <v>0</v>
      </c>
    </row>
    <row r="154" spans="2:65" s="260" customFormat="1" ht="24.2" customHeight="1" x14ac:dyDescent="0.2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1151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1124</v>
      </c>
      <c r="BM154" s="314" t="s">
        <v>1599</v>
      </c>
    </row>
    <row r="155" spans="2:65" s="260" customFormat="1" ht="19.5" x14ac:dyDescent="0.2">
      <c r="B155" s="261"/>
      <c r="D155" s="407" t="s">
        <v>1155</v>
      </c>
      <c r="F155" s="408" t="s">
        <v>1463</v>
      </c>
      <c r="I155" s="398"/>
      <c r="L155" s="261"/>
      <c r="M155" s="316"/>
      <c r="U155" s="317"/>
      <c r="AT155" s="253" t="s">
        <v>1155</v>
      </c>
      <c r="AU155" s="253" t="s">
        <v>32</v>
      </c>
    </row>
    <row r="156" spans="2:65" s="260" customFormat="1" x14ac:dyDescent="0.2">
      <c r="B156" s="261"/>
      <c r="D156" s="409" t="s">
        <v>1385</v>
      </c>
      <c r="F156" s="456" t="s">
        <v>1464</v>
      </c>
      <c r="I156" s="398"/>
      <c r="L156" s="261"/>
      <c r="M156" s="316"/>
      <c r="U156" s="317"/>
      <c r="AT156" s="253" t="s">
        <v>1385</v>
      </c>
      <c r="AU156" s="253" t="s">
        <v>32</v>
      </c>
    </row>
    <row r="157" spans="2:65" s="260" customFormat="1" ht="24.2" customHeight="1" x14ac:dyDescent="0.2">
      <c r="B157" s="309"/>
      <c r="C157" s="410" t="s">
        <v>41</v>
      </c>
      <c r="D157" s="410" t="s">
        <v>294</v>
      </c>
      <c r="E157" s="411" t="s">
        <v>1600</v>
      </c>
      <c r="F157" s="412" t="s">
        <v>1601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1151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1153</v>
      </c>
      <c r="AT157" s="314" t="s">
        <v>294</v>
      </c>
      <c r="AU157" s="314" t="s">
        <v>32</v>
      </c>
      <c r="AY157" s="253" t="s">
        <v>1150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1124</v>
      </c>
      <c r="BM157" s="314" t="s">
        <v>1602</v>
      </c>
    </row>
    <row r="158" spans="2:65" s="260" customFormat="1" ht="19.5" x14ac:dyDescent="0.2">
      <c r="B158" s="261"/>
      <c r="D158" s="407" t="s">
        <v>1155</v>
      </c>
      <c r="F158" s="408" t="s">
        <v>1601</v>
      </c>
      <c r="I158" s="398"/>
      <c r="L158" s="261"/>
      <c r="M158" s="316"/>
      <c r="U158" s="317"/>
      <c r="AT158" s="253" t="s">
        <v>1155</v>
      </c>
      <c r="AU158" s="253" t="s">
        <v>32</v>
      </c>
    </row>
    <row r="159" spans="2:65" s="260" customFormat="1" ht="33" customHeight="1" x14ac:dyDescent="0.2">
      <c r="B159" s="309"/>
      <c r="C159" s="402" t="s">
        <v>1408</v>
      </c>
      <c r="D159" s="402" t="s">
        <v>270</v>
      </c>
      <c r="E159" s="403" t="s">
        <v>1603</v>
      </c>
      <c r="F159" s="404" t="s">
        <v>1604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1151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1124</v>
      </c>
      <c r="BM159" s="314" t="s">
        <v>1605</v>
      </c>
    </row>
    <row r="160" spans="2:65" s="260" customFormat="1" ht="19.5" x14ac:dyDescent="0.2">
      <c r="B160" s="261"/>
      <c r="D160" s="407" t="s">
        <v>1155</v>
      </c>
      <c r="F160" s="408" t="s">
        <v>1606</v>
      </c>
      <c r="I160" s="398"/>
      <c r="L160" s="261"/>
      <c r="M160" s="316"/>
      <c r="U160" s="317"/>
      <c r="AT160" s="253" t="s">
        <v>1155</v>
      </c>
      <c r="AU160" s="253" t="s">
        <v>32</v>
      </c>
    </row>
    <row r="161" spans="2:65" s="260" customFormat="1" x14ac:dyDescent="0.2">
      <c r="B161" s="261"/>
      <c r="D161" s="409" t="s">
        <v>1385</v>
      </c>
      <c r="F161" s="456" t="s">
        <v>1607</v>
      </c>
      <c r="I161" s="398"/>
      <c r="L161" s="261"/>
      <c r="M161" s="316"/>
      <c r="U161" s="317"/>
      <c r="AT161" s="253" t="s">
        <v>1385</v>
      </c>
      <c r="AU161" s="253" t="s">
        <v>32</v>
      </c>
    </row>
    <row r="162" spans="2:65" s="260" customFormat="1" ht="24.2" customHeight="1" x14ac:dyDescent="0.2">
      <c r="B162" s="309"/>
      <c r="C162" s="410" t="s">
        <v>1416</v>
      </c>
      <c r="D162" s="410" t="s">
        <v>294</v>
      </c>
      <c r="E162" s="411" t="s">
        <v>1608</v>
      </c>
      <c r="F162" s="412" t="s">
        <v>1609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1151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1153</v>
      </c>
      <c r="AT162" s="314" t="s">
        <v>294</v>
      </c>
      <c r="AU162" s="314" t="s">
        <v>32</v>
      </c>
      <c r="AY162" s="253" t="s">
        <v>1150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1124</v>
      </c>
      <c r="BM162" s="314" t="s">
        <v>1610</v>
      </c>
    </row>
    <row r="163" spans="2:65" s="260" customFormat="1" ht="19.5" x14ac:dyDescent="0.2">
      <c r="B163" s="261"/>
      <c r="D163" s="407" t="s">
        <v>1155</v>
      </c>
      <c r="F163" s="408" t="s">
        <v>1609</v>
      </c>
      <c r="I163" s="398"/>
      <c r="L163" s="261"/>
      <c r="M163" s="316"/>
      <c r="U163" s="317"/>
      <c r="AT163" s="253" t="s">
        <v>1155</v>
      </c>
      <c r="AU163" s="253" t="s">
        <v>32</v>
      </c>
    </row>
    <row r="164" spans="2:65" s="260" customFormat="1" ht="24.2" customHeight="1" x14ac:dyDescent="0.2">
      <c r="B164" s="309"/>
      <c r="C164" s="410" t="s">
        <v>1392</v>
      </c>
      <c r="D164" s="410" t="s">
        <v>294</v>
      </c>
      <c r="E164" s="411" t="s">
        <v>1611</v>
      </c>
      <c r="F164" s="412" t="s">
        <v>1612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1151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1153</v>
      </c>
      <c r="AT164" s="314" t="s">
        <v>294</v>
      </c>
      <c r="AU164" s="314" t="s">
        <v>32</v>
      </c>
      <c r="AY164" s="253" t="s">
        <v>1150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1124</v>
      </c>
      <c r="BM164" s="314" t="s">
        <v>1613</v>
      </c>
    </row>
    <row r="165" spans="2:65" s="260" customFormat="1" ht="19.5" x14ac:dyDescent="0.2">
      <c r="B165" s="261"/>
      <c r="D165" s="407" t="s">
        <v>1155</v>
      </c>
      <c r="F165" s="408" t="s">
        <v>1612</v>
      </c>
      <c r="I165" s="398"/>
      <c r="L165" s="261"/>
      <c r="M165" s="316"/>
      <c r="U165" s="317"/>
      <c r="AT165" s="253" t="s">
        <v>1155</v>
      </c>
      <c r="AU165" s="253" t="s">
        <v>32</v>
      </c>
    </row>
    <row r="166" spans="2:65" s="260" customFormat="1" ht="24.2" customHeight="1" x14ac:dyDescent="0.2">
      <c r="B166" s="309"/>
      <c r="C166" s="402" t="s">
        <v>1394</v>
      </c>
      <c r="D166" s="402" t="s">
        <v>270</v>
      </c>
      <c r="E166" s="403" t="s">
        <v>1614</v>
      </c>
      <c r="F166" s="404" t="s">
        <v>1615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1151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1124</v>
      </c>
      <c r="BM166" s="314" t="s">
        <v>1616</v>
      </c>
    </row>
    <row r="167" spans="2:65" s="260" customFormat="1" ht="19.5" x14ac:dyDescent="0.2">
      <c r="B167" s="261"/>
      <c r="D167" s="407" t="s">
        <v>1155</v>
      </c>
      <c r="F167" s="408" t="s">
        <v>1617</v>
      </c>
      <c r="I167" s="398"/>
      <c r="L167" s="261"/>
      <c r="M167" s="316"/>
      <c r="U167" s="317"/>
      <c r="AT167" s="253" t="s">
        <v>1155</v>
      </c>
      <c r="AU167" s="253" t="s">
        <v>32</v>
      </c>
    </row>
    <row r="168" spans="2:65" s="260" customFormat="1" x14ac:dyDescent="0.2">
      <c r="B168" s="261"/>
      <c r="D168" s="409" t="s">
        <v>1385</v>
      </c>
      <c r="F168" s="456" t="s">
        <v>1618</v>
      </c>
      <c r="I168" s="398"/>
      <c r="L168" s="261"/>
      <c r="M168" s="316"/>
      <c r="U168" s="317"/>
      <c r="AT168" s="253" t="s">
        <v>1385</v>
      </c>
      <c r="AU168" s="253" t="s">
        <v>32</v>
      </c>
    </row>
    <row r="169" spans="2:65" s="260" customFormat="1" ht="24.2" customHeight="1" x14ac:dyDescent="0.2">
      <c r="B169" s="309"/>
      <c r="C169" s="410" t="s">
        <v>1393</v>
      </c>
      <c r="D169" s="410" t="s">
        <v>294</v>
      </c>
      <c r="E169" s="411" t="s">
        <v>1619</v>
      </c>
      <c r="F169" s="412" t="s">
        <v>1620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1151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1153</v>
      </c>
      <c r="AT169" s="314" t="s">
        <v>294</v>
      </c>
      <c r="AU169" s="314" t="s">
        <v>32</v>
      </c>
      <c r="AY169" s="253" t="s">
        <v>1150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1124</v>
      </c>
      <c r="BM169" s="314" t="s">
        <v>1621</v>
      </c>
    </row>
    <row r="170" spans="2:65" s="260" customFormat="1" x14ac:dyDescent="0.2">
      <c r="B170" s="261"/>
      <c r="D170" s="407" t="s">
        <v>1155</v>
      </c>
      <c r="F170" s="408" t="s">
        <v>1620</v>
      </c>
      <c r="I170" s="398"/>
      <c r="L170" s="261"/>
      <c r="M170" s="316"/>
      <c r="U170" s="317"/>
      <c r="AT170" s="253" t="s">
        <v>1155</v>
      </c>
      <c r="AU170" s="253" t="s">
        <v>32</v>
      </c>
    </row>
    <row r="171" spans="2:65" s="260" customFormat="1" ht="24.2" customHeight="1" x14ac:dyDescent="0.2">
      <c r="B171" s="309"/>
      <c r="C171" s="410" t="s">
        <v>652</v>
      </c>
      <c r="D171" s="410" t="s">
        <v>294</v>
      </c>
      <c r="E171" s="411" t="s">
        <v>1622</v>
      </c>
      <c r="F171" s="412" t="s">
        <v>1623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1151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1124</v>
      </c>
      <c r="BM171" s="314" t="s">
        <v>1624</v>
      </c>
    </row>
    <row r="172" spans="2:65" s="260" customFormat="1" x14ac:dyDescent="0.2">
      <c r="B172" s="261"/>
      <c r="D172" s="407" t="s">
        <v>1155</v>
      </c>
      <c r="F172" s="408" t="s">
        <v>1623</v>
      </c>
      <c r="I172" s="398"/>
      <c r="L172" s="261"/>
      <c r="M172" s="316"/>
      <c r="U172" s="317"/>
      <c r="AT172" s="253" t="s">
        <v>1155</v>
      </c>
      <c r="AU172" s="253" t="s">
        <v>32</v>
      </c>
    </row>
    <row r="173" spans="2:65" s="260" customFormat="1" ht="21.75" customHeight="1" x14ac:dyDescent="0.2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1151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1124</v>
      </c>
      <c r="BM173" s="314" t="s">
        <v>1625</v>
      </c>
    </row>
    <row r="174" spans="2:65" s="260" customFormat="1" ht="19.5" x14ac:dyDescent="0.2">
      <c r="B174" s="261"/>
      <c r="D174" s="407" t="s">
        <v>1155</v>
      </c>
      <c r="F174" s="408" t="s">
        <v>1465</v>
      </c>
      <c r="I174" s="398"/>
      <c r="L174" s="261"/>
      <c r="M174" s="316"/>
      <c r="U174" s="317"/>
      <c r="AT174" s="253" t="s">
        <v>1155</v>
      </c>
      <c r="AU174" s="253" t="s">
        <v>32</v>
      </c>
    </row>
    <row r="175" spans="2:65" s="260" customFormat="1" x14ac:dyDescent="0.2">
      <c r="B175" s="261"/>
      <c r="D175" s="409" t="s">
        <v>1385</v>
      </c>
      <c r="F175" s="456" t="s">
        <v>1466</v>
      </c>
      <c r="I175" s="398"/>
      <c r="L175" s="261"/>
      <c r="M175" s="316"/>
      <c r="U175" s="317"/>
      <c r="AT175" s="253" t="s">
        <v>1385</v>
      </c>
      <c r="AU175" s="253" t="s">
        <v>32</v>
      </c>
    </row>
    <row r="176" spans="2:65" s="260" customFormat="1" ht="24.2" customHeight="1" x14ac:dyDescent="0.2">
      <c r="B176" s="309"/>
      <c r="C176" s="410" t="s">
        <v>1115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1151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1153</v>
      </c>
      <c r="AT176" s="314" t="s">
        <v>294</v>
      </c>
      <c r="AU176" s="314" t="s">
        <v>32</v>
      </c>
      <c r="AY176" s="253" t="s">
        <v>1150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1124</v>
      </c>
      <c r="BM176" s="314" t="s">
        <v>1626</v>
      </c>
    </row>
    <row r="177" spans="2:65" s="260" customFormat="1" x14ac:dyDescent="0.2">
      <c r="B177" s="261"/>
      <c r="D177" s="407" t="s">
        <v>1155</v>
      </c>
      <c r="F177" s="408" t="s">
        <v>630</v>
      </c>
      <c r="I177" s="398"/>
      <c r="L177" s="261"/>
      <c r="M177" s="316"/>
      <c r="U177" s="317"/>
      <c r="AT177" s="253" t="s">
        <v>1155</v>
      </c>
      <c r="AU177" s="253" t="s">
        <v>32</v>
      </c>
    </row>
    <row r="178" spans="2:65" s="260" customFormat="1" ht="24.2" customHeight="1" x14ac:dyDescent="0.2">
      <c r="B178" s="309"/>
      <c r="C178" s="402" t="s">
        <v>1117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1151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1124</v>
      </c>
      <c r="BM178" s="314" t="s">
        <v>1627</v>
      </c>
    </row>
    <row r="179" spans="2:65" s="260" customFormat="1" ht="19.5" x14ac:dyDescent="0.2">
      <c r="B179" s="261"/>
      <c r="D179" s="407" t="s">
        <v>1155</v>
      </c>
      <c r="F179" s="408" t="s">
        <v>1467</v>
      </c>
      <c r="I179" s="398"/>
      <c r="L179" s="261"/>
      <c r="M179" s="316"/>
      <c r="U179" s="317"/>
      <c r="AT179" s="253" t="s">
        <v>1155</v>
      </c>
      <c r="AU179" s="253" t="s">
        <v>32</v>
      </c>
    </row>
    <row r="180" spans="2:65" s="260" customFormat="1" x14ac:dyDescent="0.2">
      <c r="B180" s="261"/>
      <c r="D180" s="409" t="s">
        <v>1385</v>
      </c>
      <c r="F180" s="456" t="s">
        <v>1468</v>
      </c>
      <c r="I180" s="398"/>
      <c r="L180" s="261"/>
      <c r="M180" s="316"/>
      <c r="U180" s="317"/>
      <c r="AT180" s="253" t="s">
        <v>1385</v>
      </c>
      <c r="AU180" s="253" t="s">
        <v>32</v>
      </c>
    </row>
    <row r="181" spans="2:65" s="260" customFormat="1" ht="16.5" customHeight="1" x14ac:dyDescent="0.2">
      <c r="B181" s="309"/>
      <c r="C181" s="410" t="s">
        <v>1119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1151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1153</v>
      </c>
      <c r="AT181" s="314" t="s">
        <v>294</v>
      </c>
      <c r="AU181" s="314" t="s">
        <v>32</v>
      </c>
      <c r="AY181" s="253" t="s">
        <v>1150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1124</v>
      </c>
      <c r="BM181" s="314" t="s">
        <v>1628</v>
      </c>
    </row>
    <row r="182" spans="2:65" s="260" customFormat="1" x14ac:dyDescent="0.2">
      <c r="B182" s="261"/>
      <c r="D182" s="407" t="s">
        <v>1155</v>
      </c>
      <c r="F182" s="408" t="s">
        <v>634</v>
      </c>
      <c r="I182" s="398"/>
      <c r="L182" s="261"/>
      <c r="M182" s="316"/>
      <c r="U182" s="317"/>
      <c r="AT182" s="253" t="s">
        <v>1155</v>
      </c>
      <c r="AU182" s="253" t="s">
        <v>32</v>
      </c>
    </row>
    <row r="183" spans="2:65" s="260" customFormat="1" ht="24.2" customHeight="1" x14ac:dyDescent="0.2">
      <c r="B183" s="309"/>
      <c r="C183" s="402" t="s">
        <v>999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1151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1124</v>
      </c>
      <c r="BM183" s="314" t="s">
        <v>1629</v>
      </c>
    </row>
    <row r="184" spans="2:65" s="260" customFormat="1" ht="19.5" x14ac:dyDescent="0.2">
      <c r="B184" s="261"/>
      <c r="D184" s="407" t="s">
        <v>1155</v>
      </c>
      <c r="F184" s="408" t="s">
        <v>1469</v>
      </c>
      <c r="I184" s="398"/>
      <c r="L184" s="261"/>
      <c r="M184" s="316"/>
      <c r="U184" s="317"/>
      <c r="AT184" s="253" t="s">
        <v>1155</v>
      </c>
      <c r="AU184" s="253" t="s">
        <v>32</v>
      </c>
    </row>
    <row r="185" spans="2:65" s="260" customFormat="1" x14ac:dyDescent="0.2">
      <c r="B185" s="261"/>
      <c r="D185" s="409" t="s">
        <v>1385</v>
      </c>
      <c r="F185" s="456" t="s">
        <v>1470</v>
      </c>
      <c r="I185" s="398"/>
      <c r="L185" s="261"/>
      <c r="M185" s="316"/>
      <c r="U185" s="317"/>
      <c r="AT185" s="253" t="s">
        <v>1385</v>
      </c>
      <c r="AU185" s="253" t="s">
        <v>32</v>
      </c>
    </row>
    <row r="186" spans="2:65" s="260" customFormat="1" ht="24.2" customHeight="1" x14ac:dyDescent="0.2">
      <c r="B186" s="309"/>
      <c r="C186" s="410" t="s">
        <v>1121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1151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1153</v>
      </c>
      <c r="AT186" s="314" t="s">
        <v>294</v>
      </c>
      <c r="AU186" s="314" t="s">
        <v>32</v>
      </c>
      <c r="AY186" s="253" t="s">
        <v>1150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1124</v>
      </c>
      <c r="BM186" s="314" t="s">
        <v>1630</v>
      </c>
    </row>
    <row r="187" spans="2:65" s="260" customFormat="1" ht="19.5" x14ac:dyDescent="0.2">
      <c r="B187" s="261"/>
      <c r="D187" s="407" t="s">
        <v>1155</v>
      </c>
      <c r="F187" s="408" t="s">
        <v>638</v>
      </c>
      <c r="I187" s="398"/>
      <c r="L187" s="261"/>
      <c r="M187" s="316"/>
      <c r="U187" s="317"/>
      <c r="AT187" s="253" t="s">
        <v>1155</v>
      </c>
      <c r="AU187" s="253" t="s">
        <v>32</v>
      </c>
    </row>
    <row r="188" spans="2:65" s="260" customFormat="1" ht="37.9" customHeight="1" x14ac:dyDescent="0.2">
      <c r="B188" s="309"/>
      <c r="C188" s="402" t="s">
        <v>1124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1151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1124</v>
      </c>
      <c r="BM188" s="314" t="s">
        <v>1631</v>
      </c>
    </row>
    <row r="189" spans="2:65" s="260" customFormat="1" ht="19.5" x14ac:dyDescent="0.2">
      <c r="B189" s="261"/>
      <c r="D189" s="407" t="s">
        <v>1155</v>
      </c>
      <c r="F189" s="408" t="s">
        <v>1471</v>
      </c>
      <c r="I189" s="398"/>
      <c r="L189" s="261"/>
      <c r="M189" s="316"/>
      <c r="U189" s="317"/>
      <c r="AT189" s="253" t="s">
        <v>1155</v>
      </c>
      <c r="AU189" s="253" t="s">
        <v>32</v>
      </c>
    </row>
    <row r="190" spans="2:65" s="260" customFormat="1" x14ac:dyDescent="0.2">
      <c r="B190" s="261"/>
      <c r="D190" s="409" t="s">
        <v>1385</v>
      </c>
      <c r="F190" s="456" t="s">
        <v>1472</v>
      </c>
      <c r="I190" s="398"/>
      <c r="L190" s="261"/>
      <c r="M190" s="316"/>
      <c r="U190" s="317"/>
      <c r="AT190" s="253" t="s">
        <v>1385</v>
      </c>
      <c r="AU190" s="253" t="s">
        <v>32</v>
      </c>
    </row>
    <row r="191" spans="2:65" s="260" customFormat="1" ht="16.5" customHeight="1" x14ac:dyDescent="0.2">
      <c r="B191" s="309"/>
      <c r="C191" s="410" t="s">
        <v>1126</v>
      </c>
      <c r="D191" s="410" t="s">
        <v>294</v>
      </c>
      <c r="E191" s="411" t="s">
        <v>1632</v>
      </c>
      <c r="F191" s="412" t="s">
        <v>1633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1151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1153</v>
      </c>
      <c r="AT191" s="314" t="s">
        <v>294</v>
      </c>
      <c r="AU191" s="314" t="s">
        <v>32</v>
      </c>
      <c r="AY191" s="253" t="s">
        <v>1150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1124</v>
      </c>
      <c r="BM191" s="314" t="s">
        <v>1634</v>
      </c>
    </row>
    <row r="192" spans="2:65" s="260" customFormat="1" x14ac:dyDescent="0.2">
      <c r="B192" s="261"/>
      <c r="D192" s="407" t="s">
        <v>1155</v>
      </c>
      <c r="F192" s="408" t="s">
        <v>1633</v>
      </c>
      <c r="I192" s="398"/>
      <c r="L192" s="261"/>
      <c r="M192" s="316"/>
      <c r="U192" s="317"/>
      <c r="AT192" s="253" t="s">
        <v>1155</v>
      </c>
      <c r="AU192" s="253" t="s">
        <v>32</v>
      </c>
    </row>
    <row r="193" spans="2:65" s="260" customFormat="1" ht="16.5" customHeight="1" x14ac:dyDescent="0.2">
      <c r="B193" s="309"/>
      <c r="C193" s="410" t="s">
        <v>1128</v>
      </c>
      <c r="D193" s="410" t="s">
        <v>294</v>
      </c>
      <c r="E193" s="411" t="s">
        <v>1635</v>
      </c>
      <c r="F193" s="412" t="s">
        <v>1636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1151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1153</v>
      </c>
      <c r="AT193" s="314" t="s">
        <v>294</v>
      </c>
      <c r="AU193" s="314" t="s">
        <v>32</v>
      </c>
      <c r="AY193" s="253" t="s">
        <v>1150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1124</v>
      </c>
      <c r="BM193" s="314" t="s">
        <v>1637</v>
      </c>
    </row>
    <row r="194" spans="2:65" s="260" customFormat="1" x14ac:dyDescent="0.2">
      <c r="B194" s="261"/>
      <c r="D194" s="407" t="s">
        <v>1155</v>
      </c>
      <c r="F194" s="408" t="s">
        <v>1636</v>
      </c>
      <c r="I194" s="398"/>
      <c r="L194" s="261"/>
      <c r="M194" s="316"/>
      <c r="U194" s="317"/>
      <c r="AT194" s="253" t="s">
        <v>1155</v>
      </c>
      <c r="AU194" s="253" t="s">
        <v>32</v>
      </c>
    </row>
    <row r="195" spans="2:65" s="260" customFormat="1" ht="16.5" customHeight="1" x14ac:dyDescent="0.2">
      <c r="B195" s="309"/>
      <c r="C195" s="410" t="s">
        <v>1130</v>
      </c>
      <c r="D195" s="410" t="s">
        <v>294</v>
      </c>
      <c r="E195" s="411" t="s">
        <v>1638</v>
      </c>
      <c r="F195" s="412" t="s">
        <v>1639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1151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1153</v>
      </c>
      <c r="AT195" s="314" t="s">
        <v>294</v>
      </c>
      <c r="AU195" s="314" t="s">
        <v>32</v>
      </c>
      <c r="AY195" s="253" t="s">
        <v>1150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1124</v>
      </c>
      <c r="BM195" s="314" t="s">
        <v>1640</v>
      </c>
    </row>
    <row r="196" spans="2:65" s="260" customFormat="1" x14ac:dyDescent="0.2">
      <c r="B196" s="261"/>
      <c r="D196" s="407" t="s">
        <v>1155</v>
      </c>
      <c r="F196" s="408" t="s">
        <v>1639</v>
      </c>
      <c r="I196" s="398"/>
      <c r="L196" s="261"/>
      <c r="M196" s="316"/>
      <c r="U196" s="317"/>
      <c r="AT196" s="253" t="s">
        <v>1155</v>
      </c>
      <c r="AU196" s="253" t="s">
        <v>32</v>
      </c>
    </row>
    <row r="197" spans="2:65" s="260" customFormat="1" ht="24.2" customHeight="1" x14ac:dyDescent="0.2">
      <c r="B197" s="309"/>
      <c r="C197" s="402" t="s">
        <v>1132</v>
      </c>
      <c r="D197" s="402" t="s">
        <v>270</v>
      </c>
      <c r="E197" s="403" t="s">
        <v>1136</v>
      </c>
      <c r="F197" s="404" t="s">
        <v>1137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1151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1124</v>
      </c>
      <c r="BM197" s="314" t="s">
        <v>1641</v>
      </c>
    </row>
    <row r="198" spans="2:65" s="260" customFormat="1" ht="19.5" x14ac:dyDescent="0.2">
      <c r="B198" s="261"/>
      <c r="D198" s="407" t="s">
        <v>1155</v>
      </c>
      <c r="F198" s="408" t="s">
        <v>1561</v>
      </c>
      <c r="I198" s="398"/>
      <c r="L198" s="261"/>
      <c r="M198" s="316"/>
      <c r="U198" s="317"/>
      <c r="AT198" s="253" t="s">
        <v>1155</v>
      </c>
      <c r="AU198" s="253" t="s">
        <v>32</v>
      </c>
    </row>
    <row r="199" spans="2:65" s="260" customFormat="1" x14ac:dyDescent="0.2">
      <c r="B199" s="261"/>
      <c r="D199" s="409" t="s">
        <v>1385</v>
      </c>
      <c r="F199" s="456" t="s">
        <v>1562</v>
      </c>
      <c r="I199" s="398"/>
      <c r="L199" s="261"/>
      <c r="M199" s="316"/>
      <c r="U199" s="317"/>
      <c r="AT199" s="253" t="s">
        <v>1385</v>
      </c>
      <c r="AU199" s="253" t="s">
        <v>32</v>
      </c>
    </row>
    <row r="200" spans="2:65" s="260" customFormat="1" ht="16.5" customHeight="1" x14ac:dyDescent="0.2">
      <c r="B200" s="309"/>
      <c r="C200" s="410" t="s">
        <v>1133</v>
      </c>
      <c r="D200" s="410" t="s">
        <v>294</v>
      </c>
      <c r="E200" s="411" t="s">
        <v>1138</v>
      </c>
      <c r="F200" s="412" t="s">
        <v>1139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1151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1153</v>
      </c>
      <c r="AT200" s="314" t="s">
        <v>294</v>
      </c>
      <c r="AU200" s="314" t="s">
        <v>32</v>
      </c>
      <c r="AY200" s="253" t="s">
        <v>1150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1124</v>
      </c>
      <c r="BM200" s="314" t="s">
        <v>1642</v>
      </c>
    </row>
    <row r="201" spans="2:65" s="260" customFormat="1" x14ac:dyDescent="0.2">
      <c r="B201" s="261"/>
      <c r="D201" s="407" t="s">
        <v>1155</v>
      </c>
      <c r="F201" s="408" t="s">
        <v>1139</v>
      </c>
      <c r="I201" s="398"/>
      <c r="L201" s="261"/>
      <c r="M201" s="316"/>
      <c r="U201" s="317"/>
      <c r="AT201" s="253" t="s">
        <v>1155</v>
      </c>
      <c r="AU201" s="253" t="s">
        <v>32</v>
      </c>
    </row>
    <row r="202" spans="2:65" s="260" customFormat="1" ht="37.9" customHeight="1" x14ac:dyDescent="0.2">
      <c r="B202" s="309"/>
      <c r="C202" s="402" t="s">
        <v>1418</v>
      </c>
      <c r="D202" s="402" t="s">
        <v>270</v>
      </c>
      <c r="E202" s="403" t="s">
        <v>1140</v>
      </c>
      <c r="F202" s="404" t="s">
        <v>1141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1151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1124</v>
      </c>
      <c r="BM202" s="314" t="s">
        <v>1643</v>
      </c>
    </row>
    <row r="203" spans="2:65" s="260" customFormat="1" ht="19.5" x14ac:dyDescent="0.2">
      <c r="B203" s="261"/>
      <c r="D203" s="407" t="s">
        <v>1155</v>
      </c>
      <c r="F203" s="408" t="s">
        <v>1563</v>
      </c>
      <c r="I203" s="398"/>
      <c r="L203" s="261"/>
      <c r="M203" s="316"/>
      <c r="U203" s="317"/>
      <c r="AT203" s="253" t="s">
        <v>1155</v>
      </c>
      <c r="AU203" s="253" t="s">
        <v>32</v>
      </c>
    </row>
    <row r="204" spans="2:65" s="260" customFormat="1" x14ac:dyDescent="0.2">
      <c r="B204" s="261"/>
      <c r="D204" s="409" t="s">
        <v>1385</v>
      </c>
      <c r="F204" s="456" t="s">
        <v>1564</v>
      </c>
      <c r="I204" s="398"/>
      <c r="L204" s="261"/>
      <c r="M204" s="316"/>
      <c r="U204" s="317"/>
      <c r="AT204" s="253" t="s">
        <v>1385</v>
      </c>
      <c r="AU204" s="253" t="s">
        <v>32</v>
      </c>
    </row>
    <row r="205" spans="2:65" s="260" customFormat="1" ht="24.2" customHeight="1" x14ac:dyDescent="0.2">
      <c r="B205" s="309"/>
      <c r="C205" s="410" t="s">
        <v>1451</v>
      </c>
      <c r="D205" s="410" t="s">
        <v>294</v>
      </c>
      <c r="E205" s="411" t="s">
        <v>1142</v>
      </c>
      <c r="F205" s="412" t="s">
        <v>1143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1151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1124</v>
      </c>
      <c r="BM205" s="314" t="s">
        <v>1644</v>
      </c>
    </row>
    <row r="206" spans="2:65" s="260" customFormat="1" x14ac:dyDescent="0.2">
      <c r="B206" s="261"/>
      <c r="D206" s="407" t="s">
        <v>1155</v>
      </c>
      <c r="F206" s="408" t="s">
        <v>1143</v>
      </c>
      <c r="I206" s="398"/>
      <c r="L206" s="261"/>
      <c r="M206" s="316"/>
      <c r="U206" s="317"/>
      <c r="AT206" s="253" t="s">
        <v>1155</v>
      </c>
      <c r="AU206" s="253" t="s">
        <v>32</v>
      </c>
    </row>
    <row r="207" spans="2:65" s="260" customFormat="1" ht="24.2" customHeight="1" x14ac:dyDescent="0.2">
      <c r="B207" s="309"/>
      <c r="C207" s="410" t="s">
        <v>1419</v>
      </c>
      <c r="D207" s="410" t="s">
        <v>294</v>
      </c>
      <c r="E207" s="411" t="s">
        <v>1645</v>
      </c>
      <c r="F207" s="412" t="s">
        <v>1646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1151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1153</v>
      </c>
      <c r="AT207" s="314" t="s">
        <v>294</v>
      </c>
      <c r="AU207" s="314" t="s">
        <v>32</v>
      </c>
      <c r="AY207" s="253" t="s">
        <v>1150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1124</v>
      </c>
      <c r="BM207" s="314" t="s">
        <v>1647</v>
      </c>
    </row>
    <row r="208" spans="2:65" s="260" customFormat="1" x14ac:dyDescent="0.2">
      <c r="B208" s="261"/>
      <c r="D208" s="407" t="s">
        <v>1155</v>
      </c>
      <c r="F208" s="408" t="s">
        <v>1646</v>
      </c>
      <c r="I208" s="398"/>
      <c r="L208" s="261"/>
      <c r="M208" s="316"/>
      <c r="U208" s="317"/>
      <c r="AT208" s="253" t="s">
        <v>1155</v>
      </c>
      <c r="AU208" s="253" t="s">
        <v>32</v>
      </c>
    </row>
    <row r="209" spans="2:65" s="260" customFormat="1" ht="24.2" customHeight="1" x14ac:dyDescent="0.2">
      <c r="B209" s="309"/>
      <c r="C209" s="410" t="s">
        <v>1154</v>
      </c>
      <c r="D209" s="410" t="s">
        <v>294</v>
      </c>
      <c r="E209" s="411" t="s">
        <v>1144</v>
      </c>
      <c r="F209" s="412" t="s">
        <v>1145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1151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1153</v>
      </c>
      <c r="AT209" s="314" t="s">
        <v>294</v>
      </c>
      <c r="AU209" s="314" t="s">
        <v>32</v>
      </c>
      <c r="AY209" s="253" t="s">
        <v>1150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1124</v>
      </c>
      <c r="BM209" s="314" t="s">
        <v>1648</v>
      </c>
    </row>
    <row r="210" spans="2:65" s="260" customFormat="1" x14ac:dyDescent="0.2">
      <c r="B210" s="261"/>
      <c r="D210" s="407" t="s">
        <v>1155</v>
      </c>
      <c r="F210" s="408" t="s">
        <v>1145</v>
      </c>
      <c r="I210" s="398"/>
      <c r="L210" s="261"/>
      <c r="M210" s="316"/>
      <c r="U210" s="317"/>
      <c r="AT210" s="253" t="s">
        <v>1155</v>
      </c>
      <c r="AU210" s="253" t="s">
        <v>32</v>
      </c>
    </row>
    <row r="211" spans="2:65" s="260" customFormat="1" ht="33" customHeight="1" x14ac:dyDescent="0.2">
      <c r="B211" s="309"/>
      <c r="C211" s="402" t="s">
        <v>1409</v>
      </c>
      <c r="D211" s="402" t="s">
        <v>270</v>
      </c>
      <c r="E211" s="403" t="s">
        <v>1649</v>
      </c>
      <c r="F211" s="404" t="s">
        <v>1650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1151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1124</v>
      </c>
      <c r="BM211" s="314" t="s">
        <v>1651</v>
      </c>
    </row>
    <row r="212" spans="2:65" s="260" customFormat="1" ht="19.5" x14ac:dyDescent="0.2">
      <c r="B212" s="261"/>
      <c r="D212" s="407" t="s">
        <v>1155</v>
      </c>
      <c r="F212" s="408" t="s">
        <v>1652</v>
      </c>
      <c r="I212" s="398"/>
      <c r="L212" s="261"/>
      <c r="M212" s="316"/>
      <c r="U212" s="317"/>
      <c r="AT212" s="253" t="s">
        <v>1155</v>
      </c>
      <c r="AU212" s="253" t="s">
        <v>32</v>
      </c>
    </row>
    <row r="213" spans="2:65" s="260" customFormat="1" x14ac:dyDescent="0.2">
      <c r="B213" s="261"/>
      <c r="D213" s="409" t="s">
        <v>1385</v>
      </c>
      <c r="F213" s="456" t="s">
        <v>1653</v>
      </c>
      <c r="I213" s="398"/>
      <c r="L213" s="261"/>
      <c r="M213" s="316"/>
      <c r="U213" s="317"/>
      <c r="AT213" s="253" t="s">
        <v>1385</v>
      </c>
      <c r="AU213" s="253" t="s">
        <v>32</v>
      </c>
    </row>
    <row r="214" spans="2:65" s="260" customFormat="1" ht="24.2" customHeight="1" x14ac:dyDescent="0.2">
      <c r="B214" s="309"/>
      <c r="C214" s="410" t="s">
        <v>1420</v>
      </c>
      <c r="D214" s="410" t="s">
        <v>294</v>
      </c>
      <c r="E214" s="411" t="s">
        <v>1654</v>
      </c>
      <c r="F214" s="412" t="s">
        <v>1655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1151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1153</v>
      </c>
      <c r="AT214" s="314" t="s">
        <v>294</v>
      </c>
      <c r="AU214" s="314" t="s">
        <v>32</v>
      </c>
      <c r="AY214" s="253" t="s">
        <v>1150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1124</v>
      </c>
      <c r="BM214" s="314" t="s">
        <v>1656</v>
      </c>
    </row>
    <row r="215" spans="2:65" s="260" customFormat="1" x14ac:dyDescent="0.2">
      <c r="B215" s="261"/>
      <c r="D215" s="407" t="s">
        <v>1155</v>
      </c>
      <c r="F215" s="408" t="s">
        <v>1655</v>
      </c>
      <c r="I215" s="398"/>
      <c r="L215" s="261"/>
      <c r="M215" s="316"/>
      <c r="U215" s="317"/>
      <c r="AT215" s="253" t="s">
        <v>1155</v>
      </c>
      <c r="AU215" s="253" t="s">
        <v>32</v>
      </c>
    </row>
    <row r="216" spans="2:65" s="260" customFormat="1" ht="24.2" customHeight="1" x14ac:dyDescent="0.2">
      <c r="B216" s="309"/>
      <c r="C216" s="402" t="s">
        <v>1452</v>
      </c>
      <c r="D216" s="402" t="s">
        <v>270</v>
      </c>
      <c r="E216" s="403" t="s">
        <v>1657</v>
      </c>
      <c r="F216" s="404" t="s">
        <v>1658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1151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1124</v>
      </c>
      <c r="AT216" s="314" t="s">
        <v>270</v>
      </c>
      <c r="AU216" s="314" t="s">
        <v>32</v>
      </c>
      <c r="AY216" s="253" t="s">
        <v>1150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1124</v>
      </c>
      <c r="BM216" s="314" t="s">
        <v>1659</v>
      </c>
    </row>
    <row r="217" spans="2:65" s="260" customFormat="1" ht="19.5" x14ac:dyDescent="0.2">
      <c r="B217" s="261"/>
      <c r="D217" s="407" t="s">
        <v>1155</v>
      </c>
      <c r="F217" s="408" t="s">
        <v>1660</v>
      </c>
      <c r="I217" s="398"/>
      <c r="L217" s="261"/>
      <c r="M217" s="316"/>
      <c r="U217" s="317"/>
      <c r="AT217" s="253" t="s">
        <v>1155</v>
      </c>
      <c r="AU217" s="253" t="s">
        <v>32</v>
      </c>
    </row>
    <row r="218" spans="2:65" s="260" customFormat="1" x14ac:dyDescent="0.2">
      <c r="B218" s="261"/>
      <c r="D218" s="409" t="s">
        <v>1385</v>
      </c>
      <c r="F218" s="456" t="s">
        <v>1661</v>
      </c>
      <c r="I218" s="398"/>
      <c r="L218" s="261"/>
      <c r="M218" s="316"/>
      <c r="U218" s="317"/>
      <c r="AT218" s="253" t="s">
        <v>1385</v>
      </c>
      <c r="AU218" s="253" t="s">
        <v>32</v>
      </c>
    </row>
    <row r="219" spans="2:65" s="260" customFormat="1" ht="24.2" customHeight="1" x14ac:dyDescent="0.2">
      <c r="B219" s="309"/>
      <c r="C219" s="410" t="s">
        <v>1413</v>
      </c>
      <c r="D219" s="410" t="s">
        <v>294</v>
      </c>
      <c r="E219" s="411" t="s">
        <v>1662</v>
      </c>
      <c r="F219" s="412" t="s">
        <v>1663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1151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1153</v>
      </c>
      <c r="AT219" s="314" t="s">
        <v>294</v>
      </c>
      <c r="AU219" s="314" t="s">
        <v>32</v>
      </c>
      <c r="AY219" s="253" t="s">
        <v>1150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1124</v>
      </c>
      <c r="BM219" s="314" t="s">
        <v>1664</v>
      </c>
    </row>
    <row r="220" spans="2:65" s="260" customFormat="1" ht="19.5" x14ac:dyDescent="0.2">
      <c r="B220" s="261"/>
      <c r="D220" s="407" t="s">
        <v>1155</v>
      </c>
      <c r="F220" s="408" t="s">
        <v>1663</v>
      </c>
      <c r="I220" s="398"/>
      <c r="L220" s="261"/>
      <c r="M220" s="316"/>
      <c r="U220" s="317"/>
      <c r="AT220" s="253" t="s">
        <v>1155</v>
      </c>
      <c r="AU220" s="253" t="s">
        <v>32</v>
      </c>
    </row>
    <row r="221" spans="2:65" s="260" customFormat="1" ht="37.9" customHeight="1" x14ac:dyDescent="0.2">
      <c r="B221" s="309"/>
      <c r="C221" s="402" t="s">
        <v>1457</v>
      </c>
      <c r="D221" s="402" t="s">
        <v>270</v>
      </c>
      <c r="E221" s="403" t="s">
        <v>1665</v>
      </c>
      <c r="F221" s="404" t="s">
        <v>1666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1151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1124</v>
      </c>
      <c r="AT221" s="314" t="s">
        <v>270</v>
      </c>
      <c r="AU221" s="314" t="s">
        <v>32</v>
      </c>
      <c r="AY221" s="253" t="s">
        <v>1150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1124</v>
      </c>
      <c r="BM221" s="314" t="s">
        <v>1667</v>
      </c>
    </row>
    <row r="222" spans="2:65" s="260" customFormat="1" ht="19.5" x14ac:dyDescent="0.2">
      <c r="B222" s="261"/>
      <c r="D222" s="407" t="s">
        <v>1155</v>
      </c>
      <c r="F222" s="408" t="s">
        <v>1668</v>
      </c>
      <c r="I222" s="398"/>
      <c r="L222" s="261"/>
      <c r="M222" s="316"/>
      <c r="U222" s="317"/>
      <c r="AT222" s="253" t="s">
        <v>1155</v>
      </c>
      <c r="AU222" s="253" t="s">
        <v>32</v>
      </c>
    </row>
    <row r="223" spans="2:65" s="260" customFormat="1" x14ac:dyDescent="0.2">
      <c r="B223" s="261"/>
      <c r="D223" s="409" t="s">
        <v>1385</v>
      </c>
      <c r="F223" s="456" t="s">
        <v>1669</v>
      </c>
      <c r="I223" s="398"/>
      <c r="L223" s="261"/>
      <c r="M223" s="316"/>
      <c r="U223" s="317"/>
      <c r="AT223" s="253" t="s">
        <v>1385</v>
      </c>
      <c r="AU223" s="253" t="s">
        <v>32</v>
      </c>
    </row>
    <row r="224" spans="2:65" s="260" customFormat="1" ht="16.5" customHeight="1" x14ac:dyDescent="0.2">
      <c r="B224" s="309"/>
      <c r="C224" s="410" t="s">
        <v>1458</v>
      </c>
      <c r="D224" s="410" t="s">
        <v>294</v>
      </c>
      <c r="E224" s="411" t="s">
        <v>1670</v>
      </c>
      <c r="F224" s="412" t="s">
        <v>1671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1151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1153</v>
      </c>
      <c r="AT224" s="314" t="s">
        <v>294</v>
      </c>
      <c r="AU224" s="314" t="s">
        <v>32</v>
      </c>
      <c r="AY224" s="253" t="s">
        <v>1150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1124</v>
      </c>
      <c r="BM224" s="314" t="s">
        <v>1672</v>
      </c>
    </row>
    <row r="225" spans="2:65" s="260" customFormat="1" x14ac:dyDescent="0.2">
      <c r="B225" s="261"/>
      <c r="D225" s="407" t="s">
        <v>1155</v>
      </c>
      <c r="F225" s="408" t="s">
        <v>1671</v>
      </c>
      <c r="I225" s="398"/>
      <c r="L225" s="261"/>
      <c r="M225" s="316"/>
      <c r="U225" s="317"/>
      <c r="AT225" s="253" t="s">
        <v>1155</v>
      </c>
      <c r="AU225" s="253" t="s">
        <v>32</v>
      </c>
    </row>
    <row r="226" spans="2:65" s="260" customFormat="1" ht="33" customHeight="1" x14ac:dyDescent="0.2">
      <c r="B226" s="309"/>
      <c r="C226" s="402" t="s">
        <v>1414</v>
      </c>
      <c r="D226" s="402" t="s">
        <v>270</v>
      </c>
      <c r="E226" s="403" t="s">
        <v>1673</v>
      </c>
      <c r="F226" s="404" t="s">
        <v>1674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1151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1124</v>
      </c>
      <c r="AT226" s="314" t="s">
        <v>270</v>
      </c>
      <c r="AU226" s="314" t="s">
        <v>32</v>
      </c>
      <c r="AY226" s="253" t="s">
        <v>1150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1124</v>
      </c>
      <c r="BM226" s="314" t="s">
        <v>1675</v>
      </c>
    </row>
    <row r="227" spans="2:65" s="260" customFormat="1" ht="19.5" x14ac:dyDescent="0.2">
      <c r="B227" s="261"/>
      <c r="D227" s="407" t="s">
        <v>1155</v>
      </c>
      <c r="F227" s="408" t="s">
        <v>1676</v>
      </c>
      <c r="I227" s="398"/>
      <c r="L227" s="261"/>
      <c r="M227" s="316"/>
      <c r="U227" s="317"/>
      <c r="AT227" s="253" t="s">
        <v>1155</v>
      </c>
      <c r="AU227" s="253" t="s">
        <v>32</v>
      </c>
    </row>
    <row r="228" spans="2:65" s="260" customFormat="1" x14ac:dyDescent="0.2">
      <c r="B228" s="261"/>
      <c r="D228" s="409" t="s">
        <v>1385</v>
      </c>
      <c r="F228" s="456" t="s">
        <v>1677</v>
      </c>
      <c r="I228" s="398"/>
      <c r="L228" s="261"/>
      <c r="M228" s="316"/>
      <c r="U228" s="317"/>
      <c r="AT228" s="253" t="s">
        <v>1385</v>
      </c>
      <c r="AU228" s="253" t="s">
        <v>32</v>
      </c>
    </row>
    <row r="229" spans="2:65" s="260" customFormat="1" ht="16.5" customHeight="1" x14ac:dyDescent="0.2">
      <c r="B229" s="309"/>
      <c r="C229" s="410" t="s">
        <v>1415</v>
      </c>
      <c r="D229" s="410" t="s">
        <v>294</v>
      </c>
      <c r="E229" s="411" t="s">
        <v>1678</v>
      </c>
      <c r="F229" s="412" t="s">
        <v>1679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1151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1153</v>
      </c>
      <c r="AT229" s="314" t="s">
        <v>294</v>
      </c>
      <c r="AU229" s="314" t="s">
        <v>32</v>
      </c>
      <c r="AY229" s="253" t="s">
        <v>1150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1124</v>
      </c>
      <c r="BM229" s="314" t="s">
        <v>1680</v>
      </c>
    </row>
    <row r="230" spans="2:65" s="260" customFormat="1" x14ac:dyDescent="0.2">
      <c r="B230" s="261"/>
      <c r="D230" s="407" t="s">
        <v>1155</v>
      </c>
      <c r="F230" s="408" t="s">
        <v>1679</v>
      </c>
      <c r="I230" s="398"/>
      <c r="L230" s="261"/>
      <c r="M230" s="316"/>
      <c r="U230" s="317"/>
      <c r="AT230" s="253" t="s">
        <v>1155</v>
      </c>
      <c r="AU230" s="253" t="s">
        <v>32</v>
      </c>
    </row>
    <row r="231" spans="2:65" s="260" customFormat="1" ht="60" x14ac:dyDescent="0.2">
      <c r="B231" s="309"/>
      <c r="C231" s="410" t="s">
        <v>1395</v>
      </c>
      <c r="D231" s="410" t="s">
        <v>294</v>
      </c>
      <c r="E231" s="411" t="s">
        <v>32</v>
      </c>
      <c r="F231" s="412" t="s">
        <v>1763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1151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1153</v>
      </c>
      <c r="AT231" s="314" t="s">
        <v>294</v>
      </c>
      <c r="AU231" s="314" t="s">
        <v>32</v>
      </c>
      <c r="AY231" s="253" t="s">
        <v>1150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1124</v>
      </c>
      <c r="BM231" s="314" t="s">
        <v>1681</v>
      </c>
    </row>
    <row r="232" spans="2:65" s="260" customFormat="1" x14ac:dyDescent="0.2">
      <c r="B232" s="261"/>
      <c r="D232" s="407" t="s">
        <v>1155</v>
      </c>
      <c r="F232" s="408" t="s">
        <v>1682</v>
      </c>
      <c r="I232" s="398"/>
      <c r="L232" s="261"/>
      <c r="M232" s="316"/>
      <c r="U232" s="317"/>
      <c r="AT232" s="253" t="s">
        <v>1155</v>
      </c>
      <c r="AU232" s="253" t="s">
        <v>32</v>
      </c>
    </row>
    <row r="233" spans="2:65" s="260" customFormat="1" ht="24.2" customHeight="1" x14ac:dyDescent="0.2">
      <c r="B233" s="309"/>
      <c r="C233" s="402" t="s">
        <v>1427</v>
      </c>
      <c r="D233" s="402" t="s">
        <v>270</v>
      </c>
      <c r="E233" s="403" t="s">
        <v>1683</v>
      </c>
      <c r="F233" s="404" t="s">
        <v>1684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1151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1150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1685</v>
      </c>
    </row>
    <row r="234" spans="2:65" s="260" customFormat="1" ht="19.5" x14ac:dyDescent="0.2">
      <c r="B234" s="261"/>
      <c r="D234" s="407" t="s">
        <v>1155</v>
      </c>
      <c r="F234" s="408" t="s">
        <v>1686</v>
      </c>
      <c r="I234" s="398"/>
      <c r="L234" s="261"/>
      <c r="M234" s="316"/>
      <c r="U234" s="317"/>
      <c r="AT234" s="253" t="s">
        <v>1155</v>
      </c>
      <c r="AU234" s="253" t="s">
        <v>32</v>
      </c>
    </row>
    <row r="235" spans="2:65" s="260" customFormat="1" x14ac:dyDescent="0.2">
      <c r="B235" s="261"/>
      <c r="D235" s="409" t="s">
        <v>1385</v>
      </c>
      <c r="F235" s="456" t="s">
        <v>1687</v>
      </c>
      <c r="I235" s="398"/>
      <c r="L235" s="261"/>
      <c r="M235" s="316"/>
      <c r="U235" s="317"/>
      <c r="AT235" s="253" t="s">
        <v>1385</v>
      </c>
      <c r="AU235" s="253" t="s">
        <v>32</v>
      </c>
    </row>
    <row r="236" spans="2:65" s="260" customFormat="1" ht="24.2" customHeight="1" x14ac:dyDescent="0.2">
      <c r="B236" s="309"/>
      <c r="C236" s="410" t="s">
        <v>1399</v>
      </c>
      <c r="D236" s="410" t="s">
        <v>294</v>
      </c>
      <c r="E236" s="411" t="s">
        <v>1688</v>
      </c>
      <c r="F236" s="412" t="s">
        <v>1689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1151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1153</v>
      </c>
      <c r="AT236" s="314" t="s">
        <v>294</v>
      </c>
      <c r="AU236" s="314" t="s">
        <v>32</v>
      </c>
      <c r="AY236" s="253" t="s">
        <v>1150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1124</v>
      </c>
      <c r="BM236" s="314" t="s">
        <v>1690</v>
      </c>
    </row>
    <row r="237" spans="2:65" s="260" customFormat="1" x14ac:dyDescent="0.2">
      <c r="B237" s="261"/>
      <c r="D237" s="407" t="s">
        <v>1155</v>
      </c>
      <c r="F237" s="408" t="s">
        <v>1689</v>
      </c>
      <c r="I237" s="398"/>
      <c r="L237" s="261"/>
      <c r="M237" s="316"/>
      <c r="U237" s="317"/>
      <c r="AT237" s="253" t="s">
        <v>1155</v>
      </c>
      <c r="AU237" s="253" t="s">
        <v>32</v>
      </c>
    </row>
    <row r="238" spans="2:65" s="260" customFormat="1" ht="33" customHeight="1" x14ac:dyDescent="0.2">
      <c r="B238" s="309"/>
      <c r="C238" s="402" t="s">
        <v>1428</v>
      </c>
      <c r="D238" s="402" t="s">
        <v>270</v>
      </c>
      <c r="E238" s="403" t="s">
        <v>1134</v>
      </c>
      <c r="F238" s="404" t="s">
        <v>1135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1151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1124</v>
      </c>
      <c r="AT238" s="314" t="s">
        <v>270</v>
      </c>
      <c r="AU238" s="314" t="s">
        <v>32</v>
      </c>
      <c r="AY238" s="253" t="s">
        <v>1150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1124</v>
      </c>
      <c r="BM238" s="314" t="s">
        <v>1691</v>
      </c>
    </row>
    <row r="239" spans="2:65" s="260" customFormat="1" ht="19.5" x14ac:dyDescent="0.2">
      <c r="B239" s="261"/>
      <c r="D239" s="407" t="s">
        <v>1155</v>
      </c>
      <c r="F239" s="408" t="s">
        <v>1559</v>
      </c>
      <c r="I239" s="398"/>
      <c r="L239" s="261"/>
      <c r="M239" s="316"/>
      <c r="U239" s="317"/>
      <c r="AT239" s="253" t="s">
        <v>1155</v>
      </c>
      <c r="AU239" s="253" t="s">
        <v>32</v>
      </c>
    </row>
    <row r="240" spans="2:65" s="260" customFormat="1" x14ac:dyDescent="0.2">
      <c r="B240" s="261"/>
      <c r="D240" s="409" t="s">
        <v>1385</v>
      </c>
      <c r="F240" s="456" t="s">
        <v>1560</v>
      </c>
      <c r="I240" s="398"/>
      <c r="L240" s="261"/>
      <c r="M240" s="316"/>
      <c r="U240" s="317"/>
      <c r="AT240" s="253" t="s">
        <v>1385</v>
      </c>
      <c r="AU240" s="253" t="s">
        <v>32</v>
      </c>
    </row>
    <row r="241" spans="2:65" s="260" customFormat="1" ht="16.5" customHeight="1" x14ac:dyDescent="0.2">
      <c r="B241" s="309"/>
      <c r="C241" s="410" t="s">
        <v>1396</v>
      </c>
      <c r="D241" s="410" t="s">
        <v>294</v>
      </c>
      <c r="E241" s="411" t="s">
        <v>1692</v>
      </c>
      <c r="F241" s="412" t="s">
        <v>1693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1151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1153</v>
      </c>
      <c r="AT241" s="314" t="s">
        <v>294</v>
      </c>
      <c r="AU241" s="314" t="s">
        <v>32</v>
      </c>
      <c r="AY241" s="253" t="s">
        <v>1150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1124</v>
      </c>
      <c r="BM241" s="314" t="s">
        <v>1694</v>
      </c>
    </row>
    <row r="242" spans="2:65" s="260" customFormat="1" x14ac:dyDescent="0.2">
      <c r="B242" s="261"/>
      <c r="D242" s="407" t="s">
        <v>1155</v>
      </c>
      <c r="F242" s="408" t="s">
        <v>1693</v>
      </c>
      <c r="I242" s="398"/>
      <c r="L242" s="261"/>
      <c r="M242" s="316"/>
      <c r="U242" s="317"/>
      <c r="AT242" s="253" t="s">
        <v>1155</v>
      </c>
      <c r="AU242" s="253" t="s">
        <v>32</v>
      </c>
    </row>
    <row r="243" spans="2:65" s="260" customFormat="1" ht="24.2" customHeight="1" x14ac:dyDescent="0.2">
      <c r="B243" s="309"/>
      <c r="C243" s="402" t="s">
        <v>1426</v>
      </c>
      <c r="D243" s="402" t="s">
        <v>270</v>
      </c>
      <c r="E243" s="403" t="s">
        <v>1695</v>
      </c>
      <c r="F243" s="404" t="s">
        <v>1696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1151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1124</v>
      </c>
      <c r="AT243" s="314" t="s">
        <v>270</v>
      </c>
      <c r="AU243" s="314" t="s">
        <v>32</v>
      </c>
      <c r="AY243" s="253" t="s">
        <v>1150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1124</v>
      </c>
      <c r="BM243" s="314" t="s">
        <v>1697</v>
      </c>
    </row>
    <row r="244" spans="2:65" s="260" customFormat="1" ht="19.5" x14ac:dyDescent="0.2">
      <c r="B244" s="261"/>
      <c r="D244" s="407" t="s">
        <v>1155</v>
      </c>
      <c r="F244" s="408" t="s">
        <v>1698</v>
      </c>
      <c r="I244" s="398"/>
      <c r="L244" s="261"/>
      <c r="M244" s="316"/>
      <c r="U244" s="317"/>
      <c r="AT244" s="253" t="s">
        <v>1155</v>
      </c>
      <c r="AU244" s="253" t="s">
        <v>32</v>
      </c>
    </row>
    <row r="245" spans="2:65" s="260" customFormat="1" x14ac:dyDescent="0.2">
      <c r="B245" s="261"/>
      <c r="D245" s="409" t="s">
        <v>1385</v>
      </c>
      <c r="F245" s="456" t="s">
        <v>1699</v>
      </c>
      <c r="I245" s="398"/>
      <c r="L245" s="261"/>
      <c r="M245" s="316"/>
      <c r="U245" s="317"/>
      <c r="AT245" s="253" t="s">
        <v>1385</v>
      </c>
      <c r="AU245" s="253" t="s">
        <v>32</v>
      </c>
    </row>
    <row r="246" spans="2:65" s="260" customFormat="1" ht="24.2" customHeight="1" x14ac:dyDescent="0.2">
      <c r="B246" s="309"/>
      <c r="C246" s="410" t="s">
        <v>1398</v>
      </c>
      <c r="D246" s="410" t="s">
        <v>294</v>
      </c>
      <c r="E246" s="411" t="s">
        <v>34</v>
      </c>
      <c r="F246" s="412" t="s">
        <v>1700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1151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1153</v>
      </c>
      <c r="AT246" s="314" t="s">
        <v>294</v>
      </c>
      <c r="AU246" s="314" t="s">
        <v>32</v>
      </c>
      <c r="AY246" s="253" t="s">
        <v>1150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1124</v>
      </c>
      <c r="BM246" s="314" t="s">
        <v>1701</v>
      </c>
    </row>
    <row r="247" spans="2:65" s="260" customFormat="1" ht="19.5" x14ac:dyDescent="0.2">
      <c r="B247" s="261"/>
      <c r="D247" s="407" t="s">
        <v>1155</v>
      </c>
      <c r="F247" s="408" t="s">
        <v>1702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1155</v>
      </c>
      <c r="AU247" s="253" t="s">
        <v>32</v>
      </c>
    </row>
    <row r="248" spans="2:65" s="260" customFormat="1" ht="6.95" customHeight="1" x14ac:dyDescent="0.2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17" sqref="E17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601" t="s">
        <v>69</v>
      </c>
      <c r="B1" s="601"/>
      <c r="C1" s="601"/>
      <c r="D1" s="601"/>
      <c r="E1" s="601"/>
      <c r="F1" s="601"/>
      <c r="G1" s="601"/>
      <c r="AG1" s="82" t="s">
        <v>82</v>
      </c>
    </row>
    <row r="2" spans="1:60" ht="24.95" customHeight="1" x14ac:dyDescent="0.2">
      <c r="A2" s="87" t="s">
        <v>70</v>
      </c>
      <c r="B2" s="88"/>
      <c r="C2" s="602" t="s">
        <v>1021</v>
      </c>
      <c r="D2" s="603"/>
      <c r="E2" s="603"/>
      <c r="F2" s="603"/>
      <c r="G2" s="604"/>
      <c r="AG2" s="82" t="s">
        <v>83</v>
      </c>
    </row>
    <row r="3" spans="1:60" ht="24.95" customHeight="1" x14ac:dyDescent="0.2">
      <c r="A3" s="87" t="s">
        <v>71</v>
      </c>
      <c r="B3" s="88"/>
      <c r="C3" s="605" t="s">
        <v>1103</v>
      </c>
      <c r="D3" s="603"/>
      <c r="E3" s="603"/>
      <c r="F3" s="603"/>
      <c r="G3" s="604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606"/>
      <c r="D4" s="607"/>
      <c r="E4" s="607"/>
      <c r="F4" s="607"/>
      <c r="G4" s="608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73"/>
      <c r="C8" s="114" t="s">
        <v>1104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71" t="s">
        <v>1105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71" t="s">
        <v>1106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71" t="s">
        <v>1107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66" t="s">
        <v>1108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66" t="s">
        <v>1109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71" t="s">
        <v>1110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71" t="s">
        <v>1111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71" t="s">
        <v>1112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71" t="s">
        <v>1113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71" t="s">
        <v>1114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72" t="s">
        <v>1116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72" t="s">
        <v>1118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72" t="s">
        <v>1120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72" t="s">
        <v>1122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72" t="s">
        <v>1123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72" t="s">
        <v>1125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72" t="s">
        <v>1127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72" t="s">
        <v>1129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72" t="s">
        <v>1131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72" t="s">
        <v>1096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4.9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4.9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4.9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36" t="s">
        <v>69</v>
      </c>
      <c r="B1" s="536"/>
      <c r="C1" s="537"/>
      <c r="D1" s="536"/>
      <c r="E1" s="536"/>
      <c r="F1" s="536"/>
      <c r="G1" s="536"/>
    </row>
    <row r="2" spans="1:7" ht="25.15" customHeight="1" x14ac:dyDescent="0.2">
      <c r="A2" s="87" t="s">
        <v>70</v>
      </c>
      <c r="B2" s="88"/>
      <c r="C2" s="538"/>
      <c r="D2" s="538"/>
      <c r="E2" s="538"/>
      <c r="F2" s="538"/>
      <c r="G2" s="539"/>
    </row>
    <row r="3" spans="1:7" ht="25.15" customHeight="1" x14ac:dyDescent="0.2">
      <c r="A3" s="87" t="s">
        <v>71</v>
      </c>
      <c r="B3" s="88"/>
      <c r="C3" s="538"/>
      <c r="D3" s="538"/>
      <c r="E3" s="538"/>
      <c r="F3" s="538"/>
      <c r="G3" s="539"/>
    </row>
    <row r="4" spans="1:7" ht="25.15" customHeight="1" x14ac:dyDescent="0.2">
      <c r="A4" s="87" t="s">
        <v>72</v>
      </c>
      <c r="B4" s="88"/>
      <c r="C4" s="538"/>
      <c r="D4" s="538"/>
      <c r="E4" s="538"/>
      <c r="F4" s="538"/>
      <c r="G4" s="539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Rumlová Yveta</cp:lastModifiedBy>
  <cp:lastPrinted>2024-01-11T07:23:55Z</cp:lastPrinted>
  <dcterms:created xsi:type="dcterms:W3CDTF">2024-07-17T17:33:40Z</dcterms:created>
  <dcterms:modified xsi:type="dcterms:W3CDTF">2024-08-26T07:05:56Z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2024-08-26T07:05:49Z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c9d1de31-a8b1-421c-867c-924cb13dce31</vt:lpwstr>
  </property>
  <property fmtid="{D5CDD505-2E9C-101B-9397-08002B2CF9AE}" pid="8" name="MSIP_Label_690ebb53-23a2-471a-9c6e-17bd0d11311e_ContentBits">
    <vt:lpwstr>0</vt:lpwstr>
  </property>
</Properties>
</file>