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údržby propustků\Oblast Střed\5. 15259-9P Mělčany\"/>
    </mc:Choice>
  </mc:AlternateContent>
  <xr:revisionPtr revIDLastSave="0" documentId="13_ncr:1_{7ED4BE7A-4BF7-4CDA-AD5B-2F41C7C202F7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'000'!$A$1:$I$25</definedName>
    <definedName name="_xlnm.Print_Area" localSheetId="2">'SO 201'!$A$1:$I$57</definedName>
  </definedNames>
  <calcPr calcId="191029"/>
  <webPublishing codePage="0"/>
</workbook>
</file>

<file path=xl/calcChain.xml><?xml version="1.0" encoding="utf-8"?>
<calcChain xmlns="http://schemas.openxmlformats.org/spreadsheetml/2006/main">
  <c r="I23" i="4" l="1"/>
  <c r="O23" i="4" s="1"/>
  <c r="R18" i="4" s="1"/>
  <c r="I19" i="4"/>
  <c r="O19" i="4" s="1"/>
  <c r="I58" i="4"/>
  <c r="O58" i="4" s="1"/>
  <c r="Q18" i="4" l="1"/>
  <c r="O18" i="4"/>
  <c r="I18" i="4"/>
  <c r="I50" i="4" l="1"/>
  <c r="O50" i="4" l="1"/>
  <c r="I9" i="4"/>
  <c r="O9" i="4" s="1"/>
  <c r="R8" i="4" s="1"/>
  <c r="O8" i="4" s="1"/>
  <c r="I14" i="4"/>
  <c r="O14" i="4" s="1"/>
  <c r="Q8" i="4" l="1"/>
  <c r="I8" i="4" s="1"/>
  <c r="R13" i="4" l="1"/>
  <c r="O13" i="4" s="1"/>
  <c r="Q13" i="4"/>
  <c r="I13" i="4" s="1"/>
  <c r="I22" i="3" l="1"/>
  <c r="O22" i="3" s="1"/>
  <c r="I45" i="4" l="1"/>
  <c r="Q44" i="4" s="1"/>
  <c r="O45" i="4" l="1"/>
  <c r="R44" i="4" s="1"/>
  <c r="I44" i="4"/>
  <c r="I54" i="4"/>
  <c r="Q49" i="4" s="1"/>
  <c r="I40" i="4"/>
  <c r="I36" i="4"/>
  <c r="O36" i="4" s="1"/>
  <c r="I32" i="4"/>
  <c r="I28" i="4"/>
  <c r="Q27" i="4" l="1"/>
  <c r="I27" i="4" s="1"/>
  <c r="I3" i="4" s="1"/>
  <c r="O32" i="4"/>
  <c r="O44" i="4"/>
  <c r="O28" i="4"/>
  <c r="O40" i="4"/>
  <c r="O54" i="4"/>
  <c r="R49" i="4" s="1"/>
  <c r="I49" i="4"/>
  <c r="R27" i="4" l="1"/>
  <c r="C11" i="2"/>
  <c r="O27" i="4"/>
  <c r="O49" i="4"/>
  <c r="I18" i="3"/>
  <c r="O18" i="3" s="1"/>
  <c r="I14" i="3"/>
  <c r="I10" i="3"/>
  <c r="O2" i="4" l="1"/>
  <c r="D11" i="2" s="1"/>
  <c r="O10" i="3"/>
  <c r="Q9" i="3"/>
  <c r="O14" i="3"/>
  <c r="I9" i="3"/>
  <c r="I3" i="3" s="1"/>
  <c r="C10" i="2" s="1"/>
  <c r="R9" i="3" l="1"/>
  <c r="O9" i="3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<sst xmlns="http://schemas.openxmlformats.org/spreadsheetml/2006/main" count="291" uniqueCount="132">
  <si>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</si>
  <si>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</si>
  <si>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</si>
  <si>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</si>
  <si>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</si>
  <si>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</si>
  <si>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</si>
  <si>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</si>
  <si>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</si>
  <si>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</si>
  <si>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</si>
  <si>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</si>
  <si>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</si>
  <si>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</si>
  <si>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</si>
  <si>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</si>
  <si>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</si>
  <si>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</si>
  <si>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</si>
  <si>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</si>
  <si>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</si>
  <si>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</si>
  <si>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</si>
  <si>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</si>
  <si>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</si>
  <si>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</si>
  <si>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</si>
  <si>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</si>
  <si>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</si>
  <si>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</si>
  <si>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</si>
  <si>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</si>
  <si>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</si>
  <si>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</si>
  <si>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</si>
  <si>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</si>
  <si>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</si>
  <si>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</si>
  <si>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</si>
  <si>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</si>
  <si>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</si>
  <si>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</si>
  <si>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</si>
  <si>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</si>
  <si>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</si>
  <si>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</si>
  <si>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</si>
  <si>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</si>
  <si>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</si>
  <si>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</si>
  <si>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</si>
  <si>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</si>
  <si>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</si>
  <si>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</si>
  <si>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</si>
  <si>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</si>
  <si>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</si>
  <si>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</si>
  <si>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</si>
  <si>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</si>
  <si>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</si>
  <si>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</si>
  <si>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</si>
  <si>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</si>
  <si>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</si>
  <si>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</si>
  <si>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</si>
  <si>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</si>
  <si>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</si>
  <si>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</si>
  <si>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</si>
  <si>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</si>
  <si>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</si>
  <si>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</si>
  <si>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</si>
  <si>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</si>
  <si>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</si>
  <si>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</si>
  <si>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OČIŠTĚNÍ BETON KONSTR OTRYSKÁNÍM TLAK VODOU DO 1000 BARŮ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</si>
  <si>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</si>
  <si>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</si>
  <si>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</si>
  <si>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</si>
  <si>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</si>
  <si>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00010</t>
  </si>
  <si>
    <t>vč. vložení do BMS</t>
  </si>
  <si>
    <t>Hlavní prohlídka propustku prováděná při uvedení stavby do provozu - popsáno v obchodních podmínkách</t>
  </si>
  <si>
    <t>Zemní práce</t>
  </si>
  <si>
    <t>REPROFIL PODHL, SVIS PLOCH SANAČ MALTOU DVOUVRST TL DO 40MM</t>
  </si>
  <si>
    <t>12960</t>
  </si>
  <si>
    <t>ČIŠTĚNÍ VODOTEČÍ A MELIORAČ KANÁLŮ OD NÁNOSŮ</t>
  </si>
  <si>
    <t>M3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</si>
  <si>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</si>
  <si>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014102</t>
  </si>
  <si>
    <t>POPLATKY ZA SKLÁDKU</t>
  </si>
  <si>
    <t>T</t>
  </si>
  <si>
    <t>zahrnuje veškeré poplatky provozovateli skládky související s uložením odpadu na skládce.</t>
  </si>
  <si>
    <t>Vyčištění území pod propustkem</t>
  </si>
  <si>
    <t>Očištění sanovaných ploch obou čel, podhledu nosné konstrukce, líce opěr a obou říms</t>
  </si>
  <si>
    <t>9112B1</t>
  </si>
  <si>
    <t>ZÁBRADLÍ MOSTNÍ SE SVISLOU VÝPLNÍ - DODÁVKA A MONTÁŽ</t>
  </si>
  <si>
    <t>M</t>
  </si>
  <si>
    <t>Ocelové bezpečnostní zábradlí se svislou výplní, vč. PKO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</si>
  <si>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</si>
  <si>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Stavba: III/15259 Mělčany, propust 15259-9P</t>
  </si>
  <si>
    <t>Propust ev.č. 15259-9P</t>
  </si>
  <si>
    <t>0,6*10,0*2*0,2=2,400 [A]</t>
  </si>
  <si>
    <t>0,6*10,0*2*0,2*2=4,800 [A]</t>
  </si>
  <si>
    <t>Sanace římsy a čela nosné konstrukce</t>
  </si>
  <si>
    <t>Čelo nosné konstrukce 1,0*4,0-2*3,14*0,6*0,6/4=3,435 [A] 
Římsa (0,1+0,2+0,6)*4,0+0,2*0,6*2=3,840 [B]    
Celkem: A+B=7,275 [C]</t>
  </si>
  <si>
    <t>Sanace čela nosné konstrukce</t>
  </si>
  <si>
    <t>Čelo nosné konstrukce 1,0*4,0-2*3,14*0,6*0,6/4=3,435 [A]</t>
  </si>
  <si>
    <t>Sanace výztuže čela nosné konstrukce 25% plochy</t>
  </si>
  <si>
    <t>Čelo nosné konstrukce 0,25*(1,0*4,0-2*3,14*0,6*0,6/4)=0,859 [A]</t>
  </si>
  <si>
    <t>Římsa</t>
  </si>
  <si>
    <t>Římsa  (0,1+0,2+0,6)*4,0+0,2*0,6*2=3,840 [A]</t>
  </si>
  <si>
    <t xml:space="preserve">Zábradlí na římse 4,00=4,000 [A] 
</t>
  </si>
  <si>
    <t>BOURÁNÍ KONSTRUKCÍ ZE ŽELEZOBETONU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</si>
  <si>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
ceny bourání – tento fakt musí být uveden v doplňujícím textu k položce)</t>
  </si>
  <si>
    <t>Odbourání vrchu římsy - včetně odvozu materiálu a jeho likvidace</t>
  </si>
  <si>
    <t xml:space="preserve">0,6*4,0*0,1=0,240 [A] 
</t>
  </si>
  <si>
    <t>Svislé konstrukce</t>
  </si>
  <si>
    <t>317325</t>
  </si>
  <si>
    <t>ŘÍMSY ZE ŽELEZOBETONU DO C30/37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</si>
  <si>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</si>
  <si>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nadbetonování římsy</t>
  </si>
  <si>
    <t>0,6*4,0*0,25=0,600 [A]</t>
  </si>
  <si>
    <t>317365</t>
  </si>
  <si>
    <t>VÝZTUŽ ŘÍMS Z OCELI 10505, B500B</t>
  </si>
  <si>
    <t>parametrická spotřeba 160 kg/m3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</si>
  <si>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</si>
  <si>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0,16*0,6=0,096 [A]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</si>
</sst>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5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6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4" fontId="13" fillId="0" borderId="1" xfId="8" applyNumberFormat="1" applyBorder="1" applyAlignment="1">
      <alignment horizontal="center" vertical="center"/>
    </xf>
    <xf numFmtId="0" fontId="0" fillId="2" borderId="3" xfId="6" applyFont="1" applyFill="1" applyBorder="1"/>
    <xf numFmtId="0" fontId="14" fillId="0" borderId="1" xfId="6" applyFont="1" applyBorder="1" applyAlignment="1">
      <alignment horizontal="left" vertical="center" wrapText="1"/>
    </xf>
    <xf numFmtId="4" fontId="0" fillId="4" borderId="1" xfId="6" applyNumberFormat="1" applyFont="1" applyFill="1" applyBorder="1" applyAlignment="1">
      <alignment horizontal="center"/>
    </xf>
    <xf numFmtId="4" fontId="0" fillId="0" borderId="0" xfId="0" applyNumberFormat="1"/>
    <xf numFmtId="0" fontId="4" fillId="2" borderId="5" xfId="6" applyFont="1" applyFill="1" applyBorder="1" applyAlignment="1">
      <alignment horizontal="right"/>
    </xf>
    <xf numFmtId="4" fontId="4" fillId="2" borderId="5" xfId="6" applyNumberFormat="1" applyFont="1" applyFill="1" applyBorder="1" applyAlignment="1">
      <alignment horizontal="center"/>
    </xf>
    <xf numFmtId="0" fontId="0" fillId="0" borderId="1" xfId="0" applyBorder="1" applyAlignment="1">
      <alignment vertical="center" wrapText="1"/>
    </xf>
    <xf numFmtId="0" fontId="6" fillId="0" borderId="1" xfId="6" applyFont="1" applyBorder="1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0" fontId="5" fillId="0" borderId="1" xfId="6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colors>
    <mruColors>
      <color rgb="FFADD8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C7" sqref="C7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104"/>
      <c r="B1" s="22"/>
      <c r="C1" s="22"/>
      <c r="D1" s="22"/>
      <c r="E1" s="22"/>
    </row>
    <row r="2" spans="1:5" ht="12.75" customHeight="1" x14ac:dyDescent="0.2">
      <c r="A2" s="104"/>
      <c r="B2" s="105" t="s">
        <v>42</v>
      </c>
      <c r="C2" s="22"/>
      <c r="D2" s="22"/>
      <c r="E2" s="22"/>
    </row>
    <row r="3" spans="1:5" ht="20.100000000000001" customHeight="1" x14ac:dyDescent="0.2">
      <c r="A3" s="104"/>
      <c r="B3" s="104"/>
      <c r="C3" s="22"/>
      <c r="D3" s="22"/>
      <c r="E3" s="22"/>
    </row>
    <row r="4" spans="1:5" ht="20.100000000000001" customHeight="1" x14ac:dyDescent="0.2">
      <c r="A4" s="22"/>
      <c r="B4" s="106" t="s">
        <v>104</v>
      </c>
      <c r="C4" s="104"/>
      <c r="D4" s="104"/>
      <c r="E4" s="22"/>
    </row>
    <row r="5" spans="1:5" ht="12.75" customHeight="1" x14ac:dyDescent="0.2">
      <c r="A5" s="22"/>
      <c r="B5" s="104" t="s">
        <v>43</v>
      </c>
      <c r="C5" s="104"/>
      <c r="D5" s="104"/>
      <c r="E5" s="22"/>
    </row>
    <row r="6" spans="1:5" ht="12.75" customHeight="1" x14ac:dyDescent="0.2">
      <c r="A6" s="22"/>
      <c r="B6" s="24" t="s">
        <v>44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45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46</v>
      </c>
      <c r="B9" s="27" t="s">
        <v>47</v>
      </c>
      <c r="C9" s="27" t="s">
        <v>48</v>
      </c>
      <c r="D9" s="27" t="s">
        <v>49</v>
      </c>
      <c r="E9" s="27" t="s">
        <v>50</v>
      </c>
    </row>
    <row r="10" spans="1:5" ht="12.75" customHeight="1" x14ac:dyDescent="0.2">
      <c r="A10" s="28" t="s">
        <v>51</v>
      </c>
      <c r="B10" s="28" t="s">
        <v>52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53</v>
      </c>
      <c r="B11" s="69" t="s">
        <v>105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5"/>
  <sheetViews>
    <sheetView topLeftCell="B1" zoomScaleNormal="100" workbookViewId="0">
      <pane ySplit="8" topLeftCell="A9" activePane="bottomLeft" state="frozen"/>
      <selection pane="bottomLeft" activeCell="B9" sqref="B9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54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08"/>
      <c r="D3" s="104"/>
      <c r="E3" s="68" t="s">
        <v>104</v>
      </c>
      <c r="F3" s="22"/>
      <c r="G3" s="33"/>
      <c r="H3" s="34" t="s">
        <v>55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56</v>
      </c>
      <c r="C4" s="108" t="s">
        <v>57</v>
      </c>
      <c r="D4" s="104"/>
      <c r="E4" s="32" t="s">
        <v>58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09"/>
      <c r="D5" s="110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7" t="s">
        <v>14</v>
      </c>
      <c r="B6" s="107" t="s">
        <v>16</v>
      </c>
      <c r="C6" s="107" t="s">
        <v>18</v>
      </c>
      <c r="D6" s="107" t="s">
        <v>59</v>
      </c>
      <c r="E6" s="107" t="s">
        <v>20</v>
      </c>
      <c r="F6" s="107" t="s">
        <v>22</v>
      </c>
      <c r="G6" s="107" t="s">
        <v>24</v>
      </c>
      <c r="H6" s="107" t="s">
        <v>60</v>
      </c>
      <c r="I6" s="107"/>
    </row>
    <row r="7" spans="1:18" ht="12.75" customHeight="1" x14ac:dyDescent="0.2">
      <c r="A7" s="107"/>
      <c r="B7" s="107"/>
      <c r="C7" s="107"/>
      <c r="D7" s="107"/>
      <c r="E7" s="107"/>
      <c r="F7" s="107"/>
      <c r="G7" s="107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0+I14+I18+I10+I22</f>
        <v>0</v>
      </c>
      <c r="R9" s="23">
        <f>0+O14+O18+O10+O22</f>
        <v>0</v>
      </c>
    </row>
    <row r="10" spans="1:18" ht="12.75" customHeight="1" x14ac:dyDescent="0.2">
      <c r="A10" s="45"/>
      <c r="B10" s="11">
        <v>1</v>
      </c>
      <c r="C10" s="72" t="s">
        <v>63</v>
      </c>
      <c r="D10" s="8" t="s">
        <v>61</v>
      </c>
      <c r="E10" s="12" t="s">
        <v>65</v>
      </c>
      <c r="F10" s="13" t="s">
        <v>62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2" t="s">
        <v>64</v>
      </c>
      <c r="D14" s="49" t="s">
        <v>61</v>
      </c>
      <c r="E14" s="50" t="s">
        <v>66</v>
      </c>
      <c r="F14" s="51" t="s">
        <v>62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67</v>
      </c>
      <c r="D18" s="49" t="s">
        <v>5</v>
      </c>
      <c r="E18" s="50" t="s">
        <v>68</v>
      </c>
      <c r="F18" s="61" t="s">
        <v>62</v>
      </c>
      <c r="G18" s="62">
        <v>1</v>
      </c>
      <c r="H18" s="63">
        <v>0</v>
      </c>
      <c r="I18" s="92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4" t="s">
        <v>69</v>
      </c>
    </row>
    <row r="20" spans="1:16" ht="12.75" customHeight="1" x14ac:dyDescent="0.2">
      <c r="E20" s="55"/>
    </row>
    <row r="21" spans="1:16" ht="12.75" customHeight="1" x14ac:dyDescent="0.2">
      <c r="E21" s="55" t="s">
        <v>70</v>
      </c>
    </row>
    <row r="22" spans="1:16" customFormat="1" ht="25.5" x14ac:dyDescent="0.2">
      <c r="A22" s="8" t="s">
        <v>33</v>
      </c>
      <c r="B22" s="11">
        <v>4</v>
      </c>
      <c r="C22" s="11" t="s">
        <v>84</v>
      </c>
      <c r="D22" s="8" t="s">
        <v>61</v>
      </c>
      <c r="E22" s="12" t="s">
        <v>86</v>
      </c>
      <c r="F22" s="13" t="s">
        <v>62</v>
      </c>
      <c r="G22" s="14">
        <v>1</v>
      </c>
      <c r="H22" s="95">
        <v>0</v>
      </c>
      <c r="I22" s="15">
        <f>ROUND(ROUND(H22,2)*ROUND(G22,3),2)</f>
        <v>0</v>
      </c>
      <c r="O22">
        <f>(I22*21)/100</f>
        <v>0</v>
      </c>
      <c r="P22" t="s">
        <v>12</v>
      </c>
    </row>
    <row r="23" spans="1:16" customFormat="1" x14ac:dyDescent="0.2">
      <c r="A23" s="16" t="s">
        <v>35</v>
      </c>
      <c r="E23" s="17" t="s">
        <v>85</v>
      </c>
    </row>
    <row r="24" spans="1:16" customFormat="1" x14ac:dyDescent="0.2">
      <c r="A24" s="18" t="s">
        <v>36</v>
      </c>
      <c r="E24" s="94" t="s">
        <v>5</v>
      </c>
    </row>
    <row r="25" spans="1:16" customFormat="1" x14ac:dyDescent="0.2">
      <c r="A25" t="s">
        <v>37</v>
      </c>
      <c r="E25" s="17" t="s">
        <v>5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61"/>
  <sheetViews>
    <sheetView topLeftCell="B1" workbookViewId="0">
      <pane ySplit="7" topLeftCell="A8" activePane="bottomLeft" state="frozen"/>
      <selection pane="bottomLeft" activeCell="B8" sqref="B8"/>
    </sheetView>
  </sheetViews>
  <sheetFormatPr defaultColWidth="9.140625" defaultRowHeight="12.75" customHeight="1" x14ac:dyDescent="0.2"/>
  <cols>
    <col min="1" max="1" width="9.140625" style="70" hidden="1" customWidth="1"/>
    <col min="2" max="2" width="11.7109375" style="70" customWidth="1"/>
    <col min="3" max="3" width="14.7109375" style="70" customWidth="1"/>
    <col min="4" max="4" width="9.7109375" style="70" customWidth="1"/>
    <col min="5" max="5" width="70.7109375" style="70" customWidth="1"/>
    <col min="6" max="6" width="11.7109375" style="70" customWidth="1"/>
    <col min="7" max="9" width="16.7109375" style="70" customWidth="1"/>
    <col min="10" max="14" width="9.140625" style="70"/>
    <col min="15" max="16" width="9.140625" style="70" customWidth="1"/>
    <col min="17" max="17" width="10.7109375" style="70" customWidth="1"/>
    <col min="18" max="18" width="9.140625" style="70" customWidth="1"/>
    <col min="19" max="16384" width="9.140625" style="70"/>
  </cols>
  <sheetData>
    <row r="1" spans="1:18" ht="12.75" customHeight="1" x14ac:dyDescent="0.2">
      <c r="A1" s="70" t="s">
        <v>0</v>
      </c>
      <c r="B1" s="66"/>
      <c r="C1" s="66"/>
      <c r="D1" s="66"/>
      <c r="E1" s="66" t="s">
        <v>2</v>
      </c>
      <c r="F1" s="66"/>
      <c r="G1" s="66"/>
      <c r="H1" s="66"/>
      <c r="I1" s="66"/>
      <c r="P1" s="70" t="s">
        <v>11</v>
      </c>
    </row>
    <row r="2" spans="1:18" ht="24.95" customHeight="1" x14ac:dyDescent="0.2">
      <c r="B2" s="66"/>
      <c r="C2" s="66"/>
      <c r="D2" s="66"/>
      <c r="E2" s="1" t="s">
        <v>3</v>
      </c>
      <c r="F2" s="66"/>
      <c r="G2" s="66"/>
      <c r="H2" s="67"/>
      <c r="I2" s="67"/>
      <c r="O2" s="70">
        <f>0+O27+O49+O44+O13+O8+O18</f>
        <v>0</v>
      </c>
      <c r="P2" s="70" t="s">
        <v>11</v>
      </c>
    </row>
    <row r="3" spans="1:18" ht="15" customHeight="1" x14ac:dyDescent="0.25">
      <c r="A3" s="70" t="s">
        <v>1</v>
      </c>
      <c r="B3" s="4" t="s">
        <v>4</v>
      </c>
      <c r="C3" s="112"/>
      <c r="D3" s="113"/>
      <c r="E3" s="68" t="s">
        <v>104</v>
      </c>
      <c r="F3" s="66"/>
      <c r="G3" s="3"/>
      <c r="H3" s="2" t="s">
        <v>53</v>
      </c>
      <c r="I3" s="21">
        <f>0+I27+I49+I44+I13+I8+I18</f>
        <v>0</v>
      </c>
      <c r="O3" s="70" t="s">
        <v>8</v>
      </c>
      <c r="P3" s="70" t="s">
        <v>12</v>
      </c>
    </row>
    <row r="4" spans="1:18" ht="15" customHeight="1" x14ac:dyDescent="0.25">
      <c r="A4" s="70" t="s">
        <v>6</v>
      </c>
      <c r="B4" s="5" t="s">
        <v>7</v>
      </c>
      <c r="C4" s="114" t="s">
        <v>53</v>
      </c>
      <c r="D4" s="115"/>
      <c r="E4" s="6" t="s">
        <v>105</v>
      </c>
      <c r="F4" s="67"/>
      <c r="G4" s="67"/>
      <c r="H4" s="7"/>
      <c r="I4" s="7"/>
      <c r="O4" s="70" t="s">
        <v>9</v>
      </c>
      <c r="P4" s="70" t="s">
        <v>12</v>
      </c>
    </row>
    <row r="5" spans="1:18" ht="12.75" customHeight="1" x14ac:dyDescent="0.2">
      <c r="A5" s="111" t="s">
        <v>14</v>
      </c>
      <c r="B5" s="111" t="s">
        <v>16</v>
      </c>
      <c r="C5" s="111" t="s">
        <v>18</v>
      </c>
      <c r="D5" s="111" t="s">
        <v>19</v>
      </c>
      <c r="E5" s="111" t="s">
        <v>20</v>
      </c>
      <c r="F5" s="111" t="s">
        <v>22</v>
      </c>
      <c r="G5" s="111" t="s">
        <v>24</v>
      </c>
      <c r="H5" s="111" t="s">
        <v>26</v>
      </c>
      <c r="I5" s="111"/>
      <c r="O5" s="70" t="s">
        <v>10</v>
      </c>
      <c r="P5" s="70" t="s">
        <v>12</v>
      </c>
    </row>
    <row r="6" spans="1:18" ht="12.75" customHeight="1" x14ac:dyDescent="0.2">
      <c r="A6" s="111"/>
      <c r="B6" s="111"/>
      <c r="C6" s="111"/>
      <c r="D6" s="111"/>
      <c r="E6" s="111"/>
      <c r="F6" s="111"/>
      <c r="G6" s="111"/>
      <c r="H6" s="65" t="s">
        <v>27</v>
      </c>
      <c r="I6" s="65" t="s">
        <v>29</v>
      </c>
    </row>
    <row r="7" spans="1:18" ht="12.75" customHeight="1" x14ac:dyDescent="0.2">
      <c r="A7" s="65" t="s">
        <v>15</v>
      </c>
      <c r="B7" s="65" t="s">
        <v>17</v>
      </c>
      <c r="C7" s="65" t="s">
        <v>12</v>
      </c>
      <c r="D7" s="65" t="s">
        <v>11</v>
      </c>
      <c r="E7" s="65" t="s">
        <v>21</v>
      </c>
      <c r="F7" s="65" t="s">
        <v>23</v>
      </c>
      <c r="G7" s="65" t="s">
        <v>25</v>
      </c>
      <c r="H7" s="65" t="s">
        <v>28</v>
      </c>
      <c r="I7" s="65" t="s">
        <v>30</v>
      </c>
    </row>
    <row r="8" spans="1:18" customFormat="1" ht="12.75" customHeight="1" x14ac:dyDescent="0.2">
      <c r="A8" s="7" t="s">
        <v>31</v>
      </c>
      <c r="B8" s="7"/>
      <c r="C8" s="97" t="s">
        <v>15</v>
      </c>
      <c r="D8" s="7"/>
      <c r="E8" s="20" t="s">
        <v>32</v>
      </c>
      <c r="F8" s="7"/>
      <c r="G8" s="7"/>
      <c r="H8" s="7"/>
      <c r="I8" s="98">
        <f>0+Q8</f>
        <v>0</v>
      </c>
      <c r="O8">
        <f>0+R8</f>
        <v>0</v>
      </c>
      <c r="Q8" s="96">
        <f>0+I9</f>
        <v>0</v>
      </c>
      <c r="R8">
        <f>0+O9</f>
        <v>0</v>
      </c>
    </row>
    <row r="9" spans="1:18" customFormat="1" x14ac:dyDescent="0.2">
      <c r="A9" s="8" t="s">
        <v>33</v>
      </c>
      <c r="B9" s="11" t="s">
        <v>17</v>
      </c>
      <c r="C9" s="11" t="s">
        <v>93</v>
      </c>
      <c r="D9" s="8" t="s">
        <v>5</v>
      </c>
      <c r="E9" s="12" t="s">
        <v>94</v>
      </c>
      <c r="F9" s="13" t="s">
        <v>95</v>
      </c>
      <c r="G9" s="14">
        <v>4.8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x14ac:dyDescent="0.2">
      <c r="A10" s="16" t="s">
        <v>35</v>
      </c>
      <c r="E10" s="73" t="s">
        <v>97</v>
      </c>
    </row>
    <row r="11" spans="1:18" customFormat="1" x14ac:dyDescent="0.2">
      <c r="A11" s="18" t="s">
        <v>36</v>
      </c>
      <c r="E11" s="102" t="s">
        <v>107</v>
      </c>
    </row>
    <row r="12" spans="1:18" customFormat="1" ht="25.5" x14ac:dyDescent="0.2">
      <c r="A12" t="s">
        <v>37</v>
      </c>
      <c r="E12" s="17" t="s">
        <v>96</v>
      </c>
    </row>
    <row r="13" spans="1:18" customFormat="1" ht="12.75" customHeight="1" x14ac:dyDescent="0.2">
      <c r="A13" s="93" t="s">
        <v>31</v>
      </c>
      <c r="B13" s="93"/>
      <c r="C13" s="9" t="s">
        <v>17</v>
      </c>
      <c r="D13" s="93"/>
      <c r="E13" s="20" t="s">
        <v>87</v>
      </c>
      <c r="F13" s="93"/>
      <c r="G13" s="93"/>
      <c r="H13" s="93"/>
      <c r="I13" s="10">
        <f>0+Q13</f>
        <v>0</v>
      </c>
      <c r="O13">
        <f>0+R13</f>
        <v>0</v>
      </c>
      <c r="Q13" s="96">
        <f>0+I14</f>
        <v>0</v>
      </c>
      <c r="R13">
        <f>0+O14</f>
        <v>0</v>
      </c>
    </row>
    <row r="14" spans="1:18" customFormat="1" x14ac:dyDescent="0.2">
      <c r="A14" s="8" t="s">
        <v>33</v>
      </c>
      <c r="B14" s="11" t="s">
        <v>12</v>
      </c>
      <c r="C14" s="11" t="s">
        <v>89</v>
      </c>
      <c r="D14" s="8" t="s">
        <v>5</v>
      </c>
      <c r="E14" s="12" t="s">
        <v>90</v>
      </c>
      <c r="F14" s="13" t="s">
        <v>91</v>
      </c>
      <c r="G14" s="14">
        <v>2.4</v>
      </c>
      <c r="H14" s="15">
        <v>0</v>
      </c>
      <c r="I14" s="15">
        <f>ROUND(ROUND(H14,2)*ROUND(G14,3),2)</f>
        <v>0</v>
      </c>
      <c r="O14">
        <f>(I14*21)/100</f>
        <v>0</v>
      </c>
      <c r="P14" t="s">
        <v>12</v>
      </c>
    </row>
    <row r="15" spans="1:18" customFormat="1" x14ac:dyDescent="0.2">
      <c r="A15" s="16" t="s">
        <v>35</v>
      </c>
      <c r="E15" s="73" t="s">
        <v>97</v>
      </c>
    </row>
    <row r="16" spans="1:18" customFormat="1" ht="12.75" customHeight="1" x14ac:dyDescent="0.2">
      <c r="A16" s="18" t="s">
        <v>36</v>
      </c>
      <c r="E16" s="102" t="s">
        <v>106</v>
      </c>
    </row>
    <row r="17" spans="1:18" customFormat="1" ht="63.75" x14ac:dyDescent="0.2">
      <c r="A17" t="s">
        <v>37</v>
      </c>
      <c r="E17" s="17" t="s">
        <v>92</v>
      </c>
    </row>
    <row r="18" spans="1:18" s="79" customFormat="1" ht="12.75" customHeight="1" x14ac:dyDescent="0.2">
      <c r="A18" s="75" t="s">
        <v>31</v>
      </c>
      <c r="B18" s="75"/>
      <c r="C18" s="76" t="s">
        <v>11</v>
      </c>
      <c r="D18" s="75"/>
      <c r="E18" s="77" t="s">
        <v>121</v>
      </c>
      <c r="F18" s="75"/>
      <c r="G18" s="75"/>
      <c r="H18" s="75"/>
      <c r="I18" s="78">
        <f>0+Q18</f>
        <v>0</v>
      </c>
      <c r="O18" s="79">
        <f>0+R18</f>
        <v>0</v>
      </c>
      <c r="Q18" s="80">
        <f>0+I19+I23</f>
        <v>0</v>
      </c>
      <c r="R18" s="79">
        <f>0+O19+O23</f>
        <v>0</v>
      </c>
    </row>
    <row r="19" spans="1:18" s="79" customFormat="1" x14ac:dyDescent="0.2">
      <c r="A19" s="81" t="s">
        <v>33</v>
      </c>
      <c r="B19" s="82">
        <v>3</v>
      </c>
      <c r="C19" s="82" t="s">
        <v>122</v>
      </c>
      <c r="D19" s="81" t="s">
        <v>5</v>
      </c>
      <c r="E19" s="99" t="s">
        <v>123</v>
      </c>
      <c r="F19" s="84" t="s">
        <v>91</v>
      </c>
      <c r="G19" s="85">
        <v>0.6</v>
      </c>
      <c r="H19" s="86">
        <v>0</v>
      </c>
      <c r="I19" s="87">
        <f>ROUND(ROUND(H19,2)*ROUND(G19,3),2)</f>
        <v>0</v>
      </c>
      <c r="O19" s="79">
        <f>(I19*21)/100</f>
        <v>0</v>
      </c>
      <c r="P19" s="79" t="s">
        <v>12</v>
      </c>
    </row>
    <row r="20" spans="1:18" s="79" customFormat="1" x14ac:dyDescent="0.2">
      <c r="A20" s="88" t="s">
        <v>35</v>
      </c>
      <c r="E20" s="101" t="s">
        <v>125</v>
      </c>
    </row>
    <row r="21" spans="1:18" customFormat="1" ht="12.75" customHeight="1" x14ac:dyDescent="0.2">
      <c r="A21" s="18" t="s">
        <v>36</v>
      </c>
      <c r="E21" s="102" t="s">
        <v>126</v>
      </c>
    </row>
    <row r="22" spans="1:18" s="79" customFormat="1" ht="382.5" x14ac:dyDescent="0.2">
      <c r="A22" s="79" t="s">
        <v>37</v>
      </c>
      <c r="E22" s="90" t="s">
        <v>124</v>
      </c>
    </row>
    <row r="23" spans="1:18" s="79" customFormat="1" x14ac:dyDescent="0.2">
      <c r="A23" s="81" t="s">
        <v>33</v>
      </c>
      <c r="B23" s="82">
        <v>4</v>
      </c>
      <c r="C23" s="82" t="s">
        <v>127</v>
      </c>
      <c r="D23" s="81" t="s">
        <v>5</v>
      </c>
      <c r="E23" s="99" t="s">
        <v>128</v>
      </c>
      <c r="F23" s="84" t="s">
        <v>95</v>
      </c>
      <c r="G23" s="85">
        <v>9.6000000000000002E-2</v>
      </c>
      <c r="H23" s="86">
        <v>0</v>
      </c>
      <c r="I23" s="87">
        <f>ROUND(ROUND(H23,2)*ROUND(G23,3),2)</f>
        <v>0</v>
      </c>
      <c r="O23" s="79">
        <f>(I23*21)/100</f>
        <v>0</v>
      </c>
      <c r="P23" s="79" t="s">
        <v>12</v>
      </c>
    </row>
    <row r="24" spans="1:18" s="79" customFormat="1" x14ac:dyDescent="0.2">
      <c r="A24" s="88" t="s">
        <v>35</v>
      </c>
      <c r="E24" s="90" t="s">
        <v>129</v>
      </c>
    </row>
    <row r="25" spans="1:18" s="79" customFormat="1" x14ac:dyDescent="0.2">
      <c r="A25" s="89" t="s">
        <v>36</v>
      </c>
      <c r="E25" s="103" t="s">
        <v>131</v>
      </c>
    </row>
    <row r="26" spans="1:18" s="79" customFormat="1" ht="242.25" x14ac:dyDescent="0.2">
      <c r="A26" s="79" t="s">
        <v>37</v>
      </c>
      <c r="E26" s="90" t="s">
        <v>130</v>
      </c>
    </row>
    <row r="27" spans="1:18" ht="12.75" customHeight="1" x14ac:dyDescent="0.2">
      <c r="A27" s="67" t="s">
        <v>31</v>
      </c>
      <c r="B27" s="67"/>
      <c r="C27" s="9" t="s">
        <v>25</v>
      </c>
      <c r="D27" s="67"/>
      <c r="E27" s="20" t="s">
        <v>38</v>
      </c>
      <c r="F27" s="67"/>
      <c r="G27" s="67"/>
      <c r="H27" s="67"/>
      <c r="I27" s="10">
        <f>0+Q27</f>
        <v>0</v>
      </c>
      <c r="O27" s="70">
        <f>0+R27</f>
        <v>0</v>
      </c>
      <c r="Q27" s="71">
        <f>0+I28+I32+I36+I40</f>
        <v>0</v>
      </c>
      <c r="R27" s="70">
        <f>0+O28+O32+O36+O40</f>
        <v>0</v>
      </c>
    </row>
    <row r="28" spans="1:18" x14ac:dyDescent="0.2">
      <c r="A28" s="8" t="s">
        <v>33</v>
      </c>
      <c r="B28" s="11">
        <v>5</v>
      </c>
      <c r="C28" s="11">
        <v>626121</v>
      </c>
      <c r="D28" s="8" t="s">
        <v>5</v>
      </c>
      <c r="E28" s="74" t="s">
        <v>88</v>
      </c>
      <c r="F28" s="13" t="s">
        <v>34</v>
      </c>
      <c r="G28" s="14">
        <v>7.2750000000000004</v>
      </c>
      <c r="H28" s="15">
        <v>0</v>
      </c>
      <c r="I28" s="15">
        <f>ROUND(ROUND(H28,2)*ROUND(G28,3),2)</f>
        <v>0</v>
      </c>
      <c r="O28" s="70">
        <f>(I28*21)/100</f>
        <v>0</v>
      </c>
      <c r="P28" s="70" t="s">
        <v>12</v>
      </c>
    </row>
    <row r="29" spans="1:18" x14ac:dyDescent="0.2">
      <c r="A29" s="16" t="s">
        <v>35</v>
      </c>
      <c r="E29" s="73" t="s">
        <v>108</v>
      </c>
    </row>
    <row r="30" spans="1:18" ht="38.25" customHeight="1" x14ac:dyDescent="0.2">
      <c r="A30" s="18" t="s">
        <v>36</v>
      </c>
      <c r="E30" s="102" t="s">
        <v>109</v>
      </c>
    </row>
    <row r="31" spans="1:18" ht="76.5" x14ac:dyDescent="0.2">
      <c r="A31" s="70" t="s">
        <v>37</v>
      </c>
      <c r="E31" s="17" t="s">
        <v>39</v>
      </c>
    </row>
    <row r="32" spans="1:18" x14ac:dyDescent="0.2">
      <c r="A32" s="8" t="s">
        <v>33</v>
      </c>
      <c r="B32" s="11">
        <v>6</v>
      </c>
      <c r="C32" s="11" t="s">
        <v>71</v>
      </c>
      <c r="D32" s="8" t="s">
        <v>5</v>
      </c>
      <c r="E32" s="74" t="s">
        <v>72</v>
      </c>
      <c r="F32" s="13" t="s">
        <v>34</v>
      </c>
      <c r="G32" s="14">
        <v>3.4350000000000001</v>
      </c>
      <c r="H32" s="15">
        <v>0</v>
      </c>
      <c r="I32" s="15">
        <f>ROUND(ROUND(H32,2)*ROUND(G32,3),2)</f>
        <v>0</v>
      </c>
      <c r="O32" s="70">
        <f>(I32*21)/100</f>
        <v>0</v>
      </c>
      <c r="P32" s="70" t="s">
        <v>12</v>
      </c>
    </row>
    <row r="33" spans="1:18" ht="12.75" customHeight="1" x14ac:dyDescent="0.2">
      <c r="A33" s="16" t="s">
        <v>35</v>
      </c>
      <c r="E33" s="73" t="s">
        <v>110</v>
      </c>
    </row>
    <row r="34" spans="1:18" ht="12.75" customHeight="1" x14ac:dyDescent="0.2">
      <c r="A34" s="18" t="s">
        <v>36</v>
      </c>
      <c r="E34" s="102" t="s">
        <v>111</v>
      </c>
    </row>
    <row r="35" spans="1:18" ht="76.5" x14ac:dyDescent="0.2">
      <c r="A35" s="70" t="s">
        <v>37</v>
      </c>
      <c r="E35" s="17" t="s">
        <v>39</v>
      </c>
    </row>
    <row r="36" spans="1:18" x14ac:dyDescent="0.2">
      <c r="A36" s="8" t="s">
        <v>33</v>
      </c>
      <c r="B36" s="11">
        <v>7</v>
      </c>
      <c r="C36" s="11" t="s">
        <v>73</v>
      </c>
      <c r="D36" s="8" t="s">
        <v>5</v>
      </c>
      <c r="E36" s="74" t="s">
        <v>74</v>
      </c>
      <c r="F36" s="13" t="s">
        <v>34</v>
      </c>
      <c r="G36" s="14">
        <v>7.2750000000000004</v>
      </c>
      <c r="H36" s="15">
        <v>0</v>
      </c>
      <c r="I36" s="15">
        <f>ROUND(ROUND(H36,2)*ROUND(G36,3),2)</f>
        <v>0</v>
      </c>
      <c r="O36" s="70">
        <f>(I36*21)/100</f>
        <v>0</v>
      </c>
      <c r="P36" s="70" t="s">
        <v>12</v>
      </c>
    </row>
    <row r="37" spans="1:18" x14ac:dyDescent="0.2">
      <c r="A37" s="16" t="s">
        <v>35</v>
      </c>
      <c r="E37" s="73" t="s">
        <v>108</v>
      </c>
    </row>
    <row r="38" spans="1:18" ht="38.25" customHeight="1" x14ac:dyDescent="0.2">
      <c r="A38" s="18" t="s">
        <v>36</v>
      </c>
      <c r="E38" s="102" t="s">
        <v>109</v>
      </c>
    </row>
    <row r="39" spans="1:18" ht="76.5" x14ac:dyDescent="0.2">
      <c r="A39" s="70" t="s">
        <v>37</v>
      </c>
      <c r="E39" s="17" t="s">
        <v>39</v>
      </c>
    </row>
    <row r="40" spans="1:18" x14ac:dyDescent="0.2">
      <c r="A40" s="8" t="s">
        <v>33</v>
      </c>
      <c r="B40" s="11">
        <v>8</v>
      </c>
      <c r="C40" s="11" t="s">
        <v>75</v>
      </c>
      <c r="D40" s="8" t="s">
        <v>5</v>
      </c>
      <c r="E40" s="74" t="s">
        <v>76</v>
      </c>
      <c r="F40" s="13" t="s">
        <v>34</v>
      </c>
      <c r="G40" s="14">
        <v>0.85899999999999999</v>
      </c>
      <c r="H40" s="15">
        <v>0</v>
      </c>
      <c r="I40" s="15">
        <f>ROUND(ROUND(H40,2)*ROUND(G40,3),2)</f>
        <v>0</v>
      </c>
      <c r="O40" s="70">
        <f>(I40*21)/100</f>
        <v>0</v>
      </c>
      <c r="P40" s="70" t="s">
        <v>12</v>
      </c>
    </row>
    <row r="41" spans="1:18" x14ac:dyDescent="0.2">
      <c r="A41" s="16" t="s">
        <v>35</v>
      </c>
      <c r="E41" s="73" t="s">
        <v>112</v>
      </c>
    </row>
    <row r="42" spans="1:18" ht="12.75" customHeight="1" x14ac:dyDescent="0.2">
      <c r="A42" s="18" t="s">
        <v>36</v>
      </c>
      <c r="E42" s="102" t="s">
        <v>113</v>
      </c>
    </row>
    <row r="43" spans="1:18" ht="63.75" x14ac:dyDescent="0.2">
      <c r="A43" s="70" t="s">
        <v>37</v>
      </c>
      <c r="E43" s="17" t="s">
        <v>77</v>
      </c>
    </row>
    <row r="44" spans="1:18" s="79" customFormat="1" ht="12.75" customHeight="1" x14ac:dyDescent="0.2">
      <c r="A44" s="75" t="s">
        <v>31</v>
      </c>
      <c r="B44" s="75"/>
      <c r="C44" s="76" t="s">
        <v>79</v>
      </c>
      <c r="D44" s="75"/>
      <c r="E44" s="77" t="s">
        <v>80</v>
      </c>
      <c r="F44" s="75"/>
      <c r="G44" s="75"/>
      <c r="H44" s="75"/>
      <c r="I44" s="78">
        <f>0+Q44</f>
        <v>0</v>
      </c>
      <c r="O44" s="79">
        <f>0+R44</f>
        <v>0</v>
      </c>
      <c r="Q44" s="80">
        <f>0+I45</f>
        <v>0</v>
      </c>
      <c r="R44" s="79">
        <f>0+O45</f>
        <v>0</v>
      </c>
    </row>
    <row r="45" spans="1:18" s="79" customFormat="1" x14ac:dyDescent="0.2">
      <c r="A45" s="81" t="s">
        <v>33</v>
      </c>
      <c r="B45" s="82">
        <v>9</v>
      </c>
      <c r="C45" s="82" t="s">
        <v>81</v>
      </c>
      <c r="D45" s="81" t="s">
        <v>5</v>
      </c>
      <c r="E45" s="83" t="s">
        <v>82</v>
      </c>
      <c r="F45" s="84" t="s">
        <v>34</v>
      </c>
      <c r="G45" s="85">
        <v>3.84</v>
      </c>
      <c r="H45" s="86">
        <v>0</v>
      </c>
      <c r="I45" s="87">
        <f>ROUND(ROUND(H45,2)*ROUND(G45,3),2)</f>
        <v>0</v>
      </c>
      <c r="O45" s="79">
        <f>(I45*21)/100</f>
        <v>0</v>
      </c>
      <c r="P45" s="79" t="s">
        <v>12</v>
      </c>
    </row>
    <row r="46" spans="1:18" s="79" customFormat="1" x14ac:dyDescent="0.2">
      <c r="A46" s="88" t="s">
        <v>35</v>
      </c>
      <c r="E46" s="73" t="s">
        <v>114</v>
      </c>
    </row>
    <row r="47" spans="1:18" ht="12.75" customHeight="1" x14ac:dyDescent="0.2">
      <c r="A47" s="18" t="s">
        <v>36</v>
      </c>
      <c r="E47" s="102" t="s">
        <v>115</v>
      </c>
    </row>
    <row r="48" spans="1:18" s="79" customFormat="1" ht="51" x14ac:dyDescent="0.2">
      <c r="A48" s="79" t="s">
        <v>37</v>
      </c>
      <c r="E48" s="90" t="s">
        <v>83</v>
      </c>
    </row>
    <row r="49" spans="1:18" ht="12.75" customHeight="1" x14ac:dyDescent="0.2">
      <c r="A49" s="67" t="s">
        <v>31</v>
      </c>
      <c r="B49" s="67"/>
      <c r="C49" s="9" t="s">
        <v>28</v>
      </c>
      <c r="D49" s="67"/>
      <c r="E49" s="20" t="s">
        <v>40</v>
      </c>
      <c r="F49" s="67"/>
      <c r="G49" s="67"/>
      <c r="H49" s="67"/>
      <c r="I49" s="10">
        <f>0+Q49</f>
        <v>0</v>
      </c>
      <c r="O49" s="70">
        <f>0+R49</f>
        <v>0</v>
      </c>
      <c r="Q49" s="71">
        <f>0+I54+I50+I58</f>
        <v>0</v>
      </c>
      <c r="R49" s="70">
        <f>0+O54+O50+O58</f>
        <v>0</v>
      </c>
    </row>
    <row r="50" spans="1:18" s="79" customFormat="1" x14ac:dyDescent="0.2">
      <c r="A50" s="81" t="s">
        <v>33</v>
      </c>
      <c r="B50" s="82">
        <v>10</v>
      </c>
      <c r="C50" s="82" t="s">
        <v>99</v>
      </c>
      <c r="D50" s="81" t="s">
        <v>5</v>
      </c>
      <c r="E50" s="99" t="s">
        <v>100</v>
      </c>
      <c r="F50" s="84" t="s">
        <v>101</v>
      </c>
      <c r="G50" s="85">
        <v>4</v>
      </c>
      <c r="H50" s="86">
        <v>0</v>
      </c>
      <c r="I50" s="87">
        <f>ROUND(ROUND(H50,2)*ROUND(G50,3),2)</f>
        <v>0</v>
      </c>
      <c r="O50" s="79">
        <f>(I50*21)/100</f>
        <v>0</v>
      </c>
      <c r="P50" s="79" t="s">
        <v>12</v>
      </c>
    </row>
    <row r="51" spans="1:18" s="79" customFormat="1" x14ac:dyDescent="0.2">
      <c r="A51" s="88" t="s">
        <v>35</v>
      </c>
      <c r="E51" s="90" t="s">
        <v>102</v>
      </c>
    </row>
    <row r="52" spans="1:18" s="79" customFormat="1" ht="12.75" customHeight="1" x14ac:dyDescent="0.2">
      <c r="A52" s="89" t="s">
        <v>36</v>
      </c>
      <c r="E52" s="102" t="s">
        <v>116</v>
      </c>
    </row>
    <row r="53" spans="1:18" s="79" customFormat="1" ht="63.75" customHeight="1" x14ac:dyDescent="0.2">
      <c r="A53" s="79" t="s">
        <v>37</v>
      </c>
      <c r="E53" s="90" t="s">
        <v>103</v>
      </c>
    </row>
    <row r="54" spans="1:18" x14ac:dyDescent="0.2">
      <c r="A54" s="8" t="s">
        <v>33</v>
      </c>
      <c r="B54" s="11">
        <v>11</v>
      </c>
      <c r="C54" s="11">
        <v>938543</v>
      </c>
      <c r="D54" s="8" t="s">
        <v>5</v>
      </c>
      <c r="E54" s="91" t="s">
        <v>78</v>
      </c>
      <c r="F54" s="13" t="s">
        <v>34</v>
      </c>
      <c r="G54" s="14">
        <v>7.2750000000000004</v>
      </c>
      <c r="H54" s="15">
        <v>0</v>
      </c>
      <c r="I54" s="15">
        <f>ROUND(ROUND(H54,2)*ROUND(G54,3),2)</f>
        <v>0</v>
      </c>
      <c r="O54" s="70">
        <f>(I54*21)/100</f>
        <v>0</v>
      </c>
      <c r="P54" s="70" t="s">
        <v>12</v>
      </c>
    </row>
    <row r="55" spans="1:18" ht="25.5" x14ac:dyDescent="0.2">
      <c r="A55" s="16" t="s">
        <v>35</v>
      </c>
      <c r="E55" s="17" t="s">
        <v>98</v>
      </c>
    </row>
    <row r="56" spans="1:18" ht="38.25" customHeight="1" x14ac:dyDescent="0.2">
      <c r="A56" s="18" t="s">
        <v>36</v>
      </c>
      <c r="E56" s="102" t="s">
        <v>109</v>
      </c>
    </row>
    <row r="57" spans="1:18" ht="25.5" x14ac:dyDescent="0.2">
      <c r="A57" s="70" t="s">
        <v>37</v>
      </c>
      <c r="E57" s="17" t="s">
        <v>41</v>
      </c>
    </row>
    <row r="58" spans="1:18" ht="12.75" customHeight="1" x14ac:dyDescent="0.2">
      <c r="B58" s="11">
        <v>12</v>
      </c>
      <c r="C58" s="11">
        <v>96616</v>
      </c>
      <c r="D58" s="8" t="s">
        <v>5</v>
      </c>
      <c r="E58" s="91" t="s">
        <v>117</v>
      </c>
      <c r="F58" s="100" t="s">
        <v>91</v>
      </c>
      <c r="G58" s="14">
        <v>0.24</v>
      </c>
      <c r="H58" s="15">
        <v>0</v>
      </c>
      <c r="I58" s="15">
        <f>ROUND(ROUND(H58,2)*ROUND(G58,3),2)</f>
        <v>0</v>
      </c>
      <c r="O58" s="70">
        <f>(I58*21)/100</f>
        <v>0</v>
      </c>
      <c r="P58" s="70" t="s">
        <v>12</v>
      </c>
    </row>
    <row r="59" spans="1:18" ht="12.75" customHeight="1" x14ac:dyDescent="0.2">
      <c r="E59" s="73" t="s">
        <v>119</v>
      </c>
    </row>
    <row r="60" spans="1:18" s="79" customFormat="1" ht="12.75" customHeight="1" x14ac:dyDescent="0.2">
      <c r="A60" s="89" t="s">
        <v>36</v>
      </c>
      <c r="E60" s="102" t="s">
        <v>120</v>
      </c>
    </row>
    <row r="61" spans="1:18" ht="114.75" customHeight="1" x14ac:dyDescent="0.2">
      <c r="E61" s="17" t="s">
        <v>118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2024-08-14T10:31:07Z</cp:lastPrinted>
  <dcterms:created xsi:type="dcterms:W3CDTF">2022-04-28T07:44:59Z</dcterms:created>
  <dcterms:modified xsi:type="dcterms:W3CDTF">2024-08-14T10:31:29Z</dcterms:modified>
  <cp:category/>
  <cp:contentStatus/>
</cp:coreProperties>
</file>